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Day Base" sheetId="1" r:id="rId4"/>
    <sheet state="hidden" name="UPS 1Day AM Base" sheetId="2" r:id="rId5"/>
    <sheet state="hidden" name="UPS 2Day Base" sheetId="3" r:id="rId6"/>
    <sheet state="hidden" name="3Day Base" sheetId="4" r:id="rId7"/>
    <sheet state="hidden" name="Ground Base" sheetId="5" r:id="rId8"/>
    <sheet state="hidden" name="Ground Econ and Inov Base" sheetId="6" r:id="rId9"/>
    <sheet state="hidden" name="Intl Economy Base" sheetId="7" r:id="rId10"/>
    <sheet state="hidden" name="Intl Priority" sheetId="8" r:id="rId11"/>
    <sheet state="hidden" name="UPS International Mail Svc FC" sheetId="9" r:id="rId12"/>
    <sheet state="hidden" name="UPS International Mail Svc PRI" sheetId="10" r:id="rId13"/>
    <sheet state="hidden" name="USPS Base" sheetId="11" r:id="rId14"/>
    <sheet state="hidden" name="USPS_Pri_Int_Base" sheetId="12" r:id="rId15"/>
    <sheet state="hidden" name="UPS PMI_Base" sheetId="13" r:id="rId16"/>
    <sheet state="hidden" name="UPS FCI_Base" sheetId="14" r:id="rId17"/>
    <sheet state="hidden" name="F Intl Con Plus Base" sheetId="15" r:id="rId18"/>
    <sheet state="hidden" name="Rating_Settings" sheetId="16" r:id="rId19"/>
    <sheet state="visible" name="Ground Commercial" sheetId="17" r:id="rId20"/>
    <sheet state="visible" name="Ground Home Delivery" sheetId="18" r:id="rId21"/>
    <sheet state="visible" name="Ground Economy" sheetId="19" r:id="rId22"/>
    <sheet state="visible" name="Standard Overnight" sheetId="20" r:id="rId23"/>
    <sheet state="visible" name="Overnight Priority" sheetId="21" r:id="rId24"/>
    <sheet state="visible" name="2Day" sheetId="22" r:id="rId25"/>
    <sheet state="visible" name="3Day" sheetId="23" r:id="rId26"/>
    <sheet state="visible" name="FedEx International Priority" sheetId="24" r:id="rId27"/>
    <sheet state="visible" name="FedEx International Economy" sheetId="25" r:id="rId28"/>
    <sheet state="visible" name="FedEx Intl Connect Plus" sheetId="26" r:id="rId29"/>
    <sheet state="visible" name="UPS _Mail_Innov_First Class" sheetId="27" r:id="rId30"/>
    <sheet state="visible" name="USPS_Ground_Advantage" sheetId="28" r:id="rId31"/>
    <sheet state="visible" name="USPS Priority" sheetId="29" r:id="rId32"/>
    <sheet state="visible" name="USPS First Class Intl" sheetId="30" r:id="rId33"/>
    <sheet state="visible" name="USPS_Pri_Intl" sheetId="31" r:id="rId34"/>
    <sheet state="visible" name="USPS Media Mail" sheetId="32" r:id="rId35"/>
  </sheets>
  <externalReferences>
    <externalReference r:id="rId36"/>
    <externalReference r:id="rId37"/>
    <externalReference r:id="rId38"/>
    <externalReference r:id="rId39"/>
  </externalReferences>
  <definedNames>
    <definedName localSheetId="18" name="_Fill">[1]Express!#REF!</definedName>
    <definedName localSheetId="28" name="_Fill">[1]Express!#REF!</definedName>
    <definedName name="_Fill">[1]Express!#REF!</definedName>
    <definedName name="_Order1">255</definedName>
    <definedName localSheetId="18" name="_Sort">[1]Express!#REF!</definedName>
    <definedName localSheetId="28" name="_Sort">[1]Express!#REF!</definedName>
    <definedName name="_Sort">[1]Express!#REF!</definedName>
    <definedName name="cust_name">[2]Dom!$F$4</definedName>
    <definedName name="E2_RATE_TABLE">[3]Domestic!$A$114:$M$123</definedName>
    <definedName name="E2AM_RATE_TABLE">[3]Domestic!$A$89:$M$98</definedName>
    <definedName name="ESP_RATE_TABLE">[3]Domestic!$A$135:$J$144</definedName>
    <definedName name="ESPENV_RATE_TABLE">[3]Domestic!$A$129:$J$129</definedName>
    <definedName name="FedExExrpessEarnedDiscount">0.12</definedName>
    <definedName name="FHD_RATE_TABLE">[3]Ground!$A$33:$J$43</definedName>
    <definedName name="FO_RATE_TABLE">[3]Domestic!$A$14:$M$22</definedName>
    <definedName name="GRDEF_RATE_TABLE">[3]Ground!$A$94:$E$104</definedName>
    <definedName name="GROUND_RATE_TABLE">[3]Ground!$A$12:$J$22</definedName>
    <definedName name="GroundAKHIDiscount">0.25</definedName>
    <definedName name="GroundCommDiscount01to05">0.46</definedName>
    <definedName name="GroundCommDiscount06to10">0.46</definedName>
    <definedName name="GroundCommDiscount11to20">0.52</definedName>
    <definedName name="GroundCommDiscount21to30">0.58</definedName>
    <definedName name="GroundCommDiscount31Up">0.58</definedName>
    <definedName name="GroundCommIncentive">0.12</definedName>
    <definedName name="GroundResDiscount01to05">0.37</definedName>
    <definedName name="GroundResDiscount06to10">0.39</definedName>
    <definedName name="GroundResDiscount11to20">0.42</definedName>
    <definedName name="GroundResDiscount21to30">0.46</definedName>
    <definedName name="GroundResDiscount31Up">0.48</definedName>
    <definedName name="GroundResIncentive">0.12</definedName>
    <definedName name="GroundStandardDiscount">0.47</definedName>
    <definedName name="GROUNDUSTOCA_RATE_TABLE">[3]Ground!$A$114:$E$124</definedName>
    <definedName name="GroundZone51Discount">0.5</definedName>
    <definedName name="GroundZone54Discount">0.565</definedName>
    <definedName name="IC_CONNECT">'[3]US Exp-Imp'!$A$228:$R$242</definedName>
    <definedName name="IC_CONNECT_HWT">'[3]US Exp-Imp'!$A$244:$R$258</definedName>
    <definedName name="IE_Exp_HWT_Table">'[3]US Exp-Imp'!$A$76:$R$87</definedName>
    <definedName name="IE_EXP_RATE_TABLE">'[3]US Exp-Imp'!$A$59:$R$62</definedName>
    <definedName name="IE_IMP_HWT_TABLE">'[3]US Exp-Imp'!$A$181:$R$192</definedName>
    <definedName name="IE_IMP_RATE_TABLE">'[3]US Exp-Imp'!$A$164:$R$175</definedName>
    <definedName name="IntEconomyDiscount">0.858</definedName>
    <definedName name="IntEoncomyIncentive">0</definedName>
    <definedName name="IntPriorityDiscount">0.858</definedName>
    <definedName name="IntPriorityIncentive">0</definedName>
    <definedName name="IntPuertoRicoDiscount">0.48</definedName>
    <definedName name="IP_EXP_HWT_TABLE">'[3]US Exp-Imp'!$A$42:$R$53</definedName>
    <definedName name="IP_EXP_RATE_TABLE">'[3]US Exp-Imp'!$A$25:$R$36</definedName>
    <definedName name="IP_IMP_HWT_TABLE">'[3]US Exp-Imp'!$A$147:$R$158</definedName>
    <definedName name="IP_IMP_RATE_TABLE">'[3]US Exp-Imp'!$A$130:$R$141</definedName>
    <definedName name="IPE_HWT_Export">'[3]US Exp-Imp'!$A$286:$R$300</definedName>
    <definedName name="IPE_HWT_Import">'[3]US Exp-Imp'!$A$327:$R$341</definedName>
    <definedName name="IPE_Package_Export">'[3]US Exp-Imp'!$A$270:$R$284</definedName>
    <definedName name="IPE_Package_Import">'[3]US Exp-Imp'!$A$311:$R$325</definedName>
    <definedName name="MinBase1AMDay">'UPS 1Day AM Base'!$B$3-18.52</definedName>
    <definedName name="MinBase1Day">'1Day Base'!$B$3-17.31</definedName>
    <definedName name="MinBase2Day">'UPS 2Day Base'!$B$3-10.83</definedName>
    <definedName name="MinBase3Day">'3Day Base'!$B$3-8.43</definedName>
    <definedName name="MinBaseGround">'Ground Base'!$B$3-1.25</definedName>
    <definedName name="MinBaseIntAir">10</definedName>
    <definedName name="MinBaseIntEcon">10</definedName>
    <definedName name="MinBaseIntPlus">15</definedName>
    <definedName name="MinBaseSurePost">'Ground Econ and Inov Base'!$B$3-3.1</definedName>
    <definedName name="MinGroundZone51">'Ground Base'!$K$3-5.03</definedName>
    <definedName name="MinGroundZone54">'Ground Base'!$L$3-15.19</definedName>
    <definedName name="NextDayDiscount">0.65</definedName>
    <definedName name="OneDayDiscount">0.5</definedName>
    <definedName name="OverNightDiscount_11_to_20">0.58</definedName>
    <definedName name="OverNightDiscount_21_Up">0.6</definedName>
    <definedName name="OvernightDiscount1_to_10">0.57</definedName>
    <definedName name="PO_RATE_TABLE">[3]Domestic!$A$38:$M$46</definedName>
    <definedName name="PRP_RATE_TABLE">[3]Ground!$A$53:$J$63</definedName>
    <definedName name="PuertoRicoDiscount">0.48</definedName>
    <definedName name="RMGR_RATE_TABLE">[3]Ground!$A$74:$J$84</definedName>
    <definedName name="SO_RATE_TABLE">[3]Domestic!$A$62:$M$73</definedName>
    <definedName name="SPDEFOUTOVERSIZE_RATE_TABLE">[3]Ground!$A$173:$H$173</definedName>
    <definedName name="SPLBDEFOUT_RATE_TABLE">[3]Ground!$A$166:$H$172</definedName>
    <definedName name="SPLBOUT_RATE_TABLE">[3]Ground!$A$134:$J$140</definedName>
    <definedName name="SPOBOVERSIZE_RATE_TABLE">[3]Ground!$A$141:$J$141</definedName>
    <definedName name="SPOZDEFOUT_RATE_TABLE">[3]Ground!$A$181:$H$187</definedName>
    <definedName name="SPOZOUT_RATE_TABLE">[3]Ground!$A$149:$J$155</definedName>
    <definedName name="SPRETDEFLB_RATE_TABLE">[3]Ground!$A$216:$H$222</definedName>
    <definedName name="SPRETDEFOVER_RATE_TABLE">[3]Ground!$A$223:$H$223</definedName>
    <definedName name="SPRETLB_RATE_TABLE">[3]Ground!$A$199:$J$205</definedName>
    <definedName name="SPRETLBOVER_RATE_TABLE">[3]Ground!$A$206:$J$206</definedName>
    <definedName name="SurePostDiscount">0.7</definedName>
    <definedName name="ThreeDayDiscount">0.5</definedName>
    <definedName name="ThreeDayDiscount_1_10">0.47</definedName>
    <definedName name="ThreeDayDiscount_11_to_20">0.5</definedName>
    <definedName name="ThreeDayDiscount_21_Up">0.55</definedName>
    <definedName name="TwoDayDiscount">0.6</definedName>
    <definedName name="TwoDayDiscount_1_to_10">0.57</definedName>
    <definedName name="TwoDayDiscount_11_20">0.5</definedName>
    <definedName name="TwoDayDiscount_21_Up">0.55</definedName>
    <definedName name="weight_break_table">[4]Dom!$D$23:$Q$30</definedName>
    <definedName localSheetId="18" name="_Key1">#REF!</definedName>
    <definedName name="_Key1">#REF!</definedName>
    <definedName name="ExpressIntResFeeWithFS">Rating_Settings!$C$15</definedName>
    <definedName name="SurePostFuelSurcharge">Rating_Settings!$B$9</definedName>
    <definedName name="PostalMarkup">Rating_Settings!$B$2</definedName>
    <definedName name="ExpressResidentialFee">Rating_Settings!$B$14</definedName>
    <definedName name="GroundResWithFS">Rating_Settings!$C$13</definedName>
    <definedName name="Mail_Innovations_Fuel_Surcharge">Rating_Settings!$B$5</definedName>
    <definedName name="ExpressResWithFS">Rating_Settings!$C$14</definedName>
    <definedName name="Mail_Innovations_Markup">Rating_Settings!$B$4</definedName>
    <definedName name="FedEx_Markup">Rating_Settings!$B$3</definedName>
    <definedName localSheetId="28" name="_Key1">#REF!</definedName>
    <definedName name="Express_Intl_Residential_Fee">Rating_Settings!$B$15</definedName>
    <definedName name="International_Fuel_Surcharge">Rating_Settings!$B$10</definedName>
    <definedName name="ExpressFuelSurcharge">Rating_Settings!$B$7</definedName>
    <definedName name="GroundResidentialFee">Rating_Settings!$B$13</definedName>
    <definedName name="GroundFuelSurcharge">Rating_Settings!$B$8</definedName>
  </definedNames>
  <calcPr/>
  <extLst>
    <ext uri="GoogleSheetsCustomDataVersion2">
      <go:sheetsCustomData xmlns:go="http://customooxmlschemas.google.com/" r:id="rId40" roundtripDataChecksum="Hoo3VEDTaiJhWWb6d3wFKMHpQDAr1w9Pka/2TM7SiJ8="/>
    </ext>
  </extLst>
</workbook>
</file>

<file path=xl/sharedStrings.xml><?xml version="1.0" encoding="utf-8"?>
<sst xmlns="http://schemas.openxmlformats.org/spreadsheetml/2006/main" count="742" uniqueCount="232">
  <si>
    <t>US48</t>
  </si>
  <si>
    <t>Zones</t>
  </si>
  <si>
    <t>Price Per Pound</t>
  </si>
  <si>
    <t>Alaska Metro</t>
  </si>
  <si>
    <t>Hawaii Metro</t>
  </si>
  <si>
    <t>Alaska Rural</t>
  </si>
  <si>
    <t>Hawaii Rural</t>
  </si>
  <si>
    <t>US-Metro AK</t>
  </si>
  <si>
    <t>US-Metro HI</t>
  </si>
  <si>
    <t>US-Remote AK</t>
  </si>
  <si>
    <t>US-Remote HI</t>
  </si>
  <si>
    <t>US-PR</t>
  </si>
  <si>
    <t>PR</t>
  </si>
  <si>
    <t>Price Pe Pound</t>
  </si>
  <si>
    <t>Hawaii</t>
  </si>
  <si>
    <t>Alaska</t>
  </si>
  <si>
    <t>Canada</t>
  </si>
  <si>
    <t>UPS Mail Inovation</t>
  </si>
  <si>
    <t>3</t>
  </si>
  <si>
    <t>4</t>
  </si>
  <si>
    <t>5</t>
  </si>
  <si>
    <t>6</t>
  </si>
  <si>
    <t>7</t>
  </si>
  <si>
    <t>8</t>
  </si>
  <si>
    <t>1 lbs.</t>
  </si>
  <si>
    <t>FedEx Ground Economy Discounts</t>
  </si>
  <si>
    <t>StartWeight</t>
  </si>
  <si>
    <t>with FS</t>
  </si>
  <si>
    <t>10+</t>
  </si>
  <si>
    <t>Mexico</t>
  </si>
  <si>
    <t xml:space="preserve"> Belgium      UK     France</t>
  </si>
  <si>
    <t>Hungary Poland</t>
  </si>
  <si>
    <t>Hong Kong Singapore</t>
  </si>
  <si>
    <t>Japan Korea,South</t>
  </si>
  <si>
    <t>Austria Demark</t>
  </si>
  <si>
    <t>Aruba Jamacia</t>
  </si>
  <si>
    <t>Australia New Zealand</t>
  </si>
  <si>
    <t>Israel Kuwait</t>
  </si>
  <si>
    <t>Argentina Brazil</t>
  </si>
  <si>
    <t>Ethiopia Kenya</t>
  </si>
  <si>
    <t>China</t>
  </si>
  <si>
    <t>India Nepal</t>
  </si>
  <si>
    <t>Puerto Rico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</si>
  <si>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</si>
  <si>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</si>
  <si>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</si>
  <si>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</si>
  <si>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</si>
  <si>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</si>
  <si>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</si>
  <si>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</si>
  <si>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</si>
  <si>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</si>
  <si>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</si>
  <si>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</si>
  <si>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</si>
  <si>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</si>
  <si>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</si>
  <si>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Per Pound</t>
  </si>
  <si>
    <t>Reduction</t>
  </si>
  <si>
    <t>Min</t>
  </si>
  <si>
    <t>* No residential fees</t>
  </si>
  <si>
    <t>No declared value coverage, 2-3 weeks transit</t>
  </si>
  <si>
    <t>Zone</t>
  </si>
  <si>
    <t>CA (DDP)</t>
  </si>
  <si>
    <t>CA (DDU)</t>
  </si>
  <si>
    <t>Reserved</t>
  </si>
  <si>
    <t>LV/MT</t>
  </si>
  <si>
    <t>GI Gibraltar, HU Hungry, LT Lithuania, PL Poland, PT Portugal</t>
  </si>
  <si>
    <t>HR Croatia, GR Greece,   IL Israel,        LU Luxembourg, ES Spain,      SE Sweden</t>
  </si>
  <si>
    <t>AT Austria, BE Belgium, DK Denmark, EE Estonia, FI Finland,    IE Ireland,    IT Italy,              NL Netherlands, NO Norway, CH Switzerland</t>
  </si>
  <si>
    <t>MY Malaysia, SG Singapore</t>
  </si>
  <si>
    <t>AU Australia, NZ New Zealand</t>
  </si>
  <si>
    <t>BR Brazil</t>
  </si>
  <si>
    <t>CN China</t>
  </si>
  <si>
    <t>FR France</t>
  </si>
  <si>
    <t>DE Germany</t>
  </si>
  <si>
    <t>JP Japan</t>
  </si>
  <si>
    <t>HK Hong Kong, KR Korea</t>
  </si>
  <si>
    <t>RU Russia</t>
  </si>
  <si>
    <t>GB Great Britain</t>
  </si>
  <si>
    <t>Rest of World</t>
  </si>
  <si>
    <t>Weight</t>
  </si>
  <si>
    <t>2   Inactive</t>
  </si>
  <si>
    <t>CA Canada DDP</t>
  </si>
  <si>
    <t>CA Canada</t>
  </si>
  <si>
    <t>MX Mexico</t>
  </si>
  <si>
    <t xml:space="preserve">HR EE HU LV LT PL RO </t>
  </si>
  <si>
    <t>AT BE DK FI GI GR IE IL IT LU NL PT ES  TR</t>
  </si>
  <si>
    <t xml:space="preserve">MT NO SE CH  </t>
  </si>
  <si>
    <t>IN PK PH SG  TH VN</t>
  </si>
  <si>
    <t>MY QA  TW AE</t>
  </si>
  <si>
    <t>AO EG  ZW</t>
  </si>
  <si>
    <t>KE MA NG ZA TZ</t>
  </si>
  <si>
    <t>AR BS BZ BM CO</t>
  </si>
  <si>
    <t>AW CL CR PA UY</t>
  </si>
  <si>
    <t>AU NZ</t>
  </si>
  <si>
    <t>HK Hong Kong KR</t>
  </si>
  <si>
    <t>US</t>
  </si>
  <si>
    <t>APO Territories</t>
  </si>
  <si>
    <t>First Class</t>
  </si>
  <si>
    <t>Media Mail</t>
  </si>
  <si>
    <t>Weight Not Over (lbs.)</t>
  </si>
  <si>
    <t>Rate</t>
  </si>
  <si>
    <t>FCI</t>
  </si>
  <si>
    <t>Cubic Ft. Range</t>
  </si>
  <si>
    <r>
      <rPr>
        <rFont val="Arial"/>
        <color rgb="FF202020"/>
        <sz val="11.0"/>
      </rPr>
      <t>Zone</t>
    </r>
    <r>
      <rPr>
        <rFont val="Arial"/>
        <color rgb="FF202020"/>
        <sz val="8.0"/>
      </rPr>
      <t>1,2</t>
    </r>
  </si>
  <si>
    <t>Up To</t>
  </si>
  <si>
    <t>Cubic Ft. Range Up To:</t>
  </si>
  <si>
    <t>Wght/Zone</t>
  </si>
  <si>
    <t>CA DDP</t>
  </si>
  <si>
    <t>CA</t>
  </si>
  <si>
    <t>MX</t>
  </si>
  <si>
    <t>HR EE HU LV LT PL RO</t>
  </si>
  <si>
    <t>AT BE DK FI    GI GR IE IL IT LU NL PT ES  TR</t>
  </si>
  <si>
    <t xml:space="preserve">MT NO SE CH </t>
  </si>
  <si>
    <t>IN PK PH SG TH VN</t>
  </si>
  <si>
    <t>MY QA TW AE</t>
  </si>
  <si>
    <t>AO EG ZW</t>
  </si>
  <si>
    <t>BR</t>
  </si>
  <si>
    <t>CN</t>
  </si>
  <si>
    <t>FR</t>
  </si>
  <si>
    <t>DE</t>
  </si>
  <si>
    <t>JP</t>
  </si>
  <si>
    <t>HK KR</t>
  </si>
  <si>
    <t>RU</t>
  </si>
  <si>
    <t>GB</t>
  </si>
  <si>
    <t>Romania</t>
  </si>
  <si>
    <t>Spain</t>
  </si>
  <si>
    <t>Switzerland</t>
  </si>
  <si>
    <t>Singapore</t>
  </si>
  <si>
    <t>Qatar / Taiwan</t>
  </si>
  <si>
    <t>Egypt</t>
  </si>
  <si>
    <t>South Africa</t>
  </si>
  <si>
    <t>Argentina</t>
  </si>
  <si>
    <t>Aruba / Chile</t>
  </si>
  <si>
    <t>Australia</t>
  </si>
  <si>
    <t>Brazil</t>
  </si>
  <si>
    <t>France</t>
  </si>
  <si>
    <t>Germany</t>
  </si>
  <si>
    <t>Japan</t>
  </si>
  <si>
    <t>Hong Kong</t>
  </si>
  <si>
    <t>Russia</t>
  </si>
  <si>
    <t>Great Britain</t>
  </si>
  <si>
    <t>Weight Not Over (lb.)</t>
  </si>
  <si>
    <t>LB Rate</t>
  </si>
  <si>
    <t>PC Rate</t>
  </si>
  <si>
    <t>Weight Not Over (oz.)</t>
  </si>
  <si>
    <t>HR Croatia, GR Greece, IL Israel, LU Luxembourg, ES Spain, SE Sweden</t>
  </si>
  <si>
    <t>AT Austria, BE Belgium, DK Denmark, EE Estonia, FI Finland, IE Ireland, IT Italy, NL Netherlands, NO Norway, CH Switzerland</t>
  </si>
  <si>
    <t>1,000+ lbs.</t>
  </si>
  <si>
    <t>Discount % by Weight/Zone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</si>
  <si>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</si>
  <si>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</si>
  <si>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</si>
  <si>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</si>
  <si>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</si>
  <si>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</si>
  <si>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</si>
  <si>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</si>
  <si>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</si>
  <si>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</si>
  <si>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</si>
  <si>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</si>
  <si>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</si>
  <si>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</si>
  <si>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</si>
  <si>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>Service</t>
  </si>
  <si>
    <t>Markup</t>
  </si>
  <si>
    <t>Postal Markup</t>
  </si>
  <si>
    <t>FedEx Markup</t>
  </si>
  <si>
    <t>Mail Innovations Markup</t>
  </si>
  <si>
    <t>Mail Innovations Fuel Surcharge</t>
  </si>
  <si>
    <t>Express Fuel Surcharge</t>
  </si>
  <si>
    <t>Ground Fuel Surcharge</t>
  </si>
  <si>
    <t>Ground Economy Fuel Surcharge</t>
  </si>
  <si>
    <t>International Fuel Surcharge</t>
  </si>
  <si>
    <t>Logistech Discounted Res. Fees</t>
  </si>
  <si>
    <t>with Fuel Surcharge</t>
  </si>
  <si>
    <t>Ground Residential Fee</t>
  </si>
  <si>
    <t>Express (US) Residential Fee</t>
  </si>
  <si>
    <t>Express Intl Residential Fee</t>
  </si>
  <si>
    <t>Logistech Discounted Insurance Fees</t>
  </si>
  <si>
    <t>Insurance 1st $300</t>
  </si>
  <si>
    <t>Additional per $100 rate</t>
  </si>
  <si>
    <t>The applicable rate is the greater of actual weight or dimensional weight</t>
  </si>
  <si>
    <t>Dimensional weight calculation is rounded L x W x H in inches of package, divided by 194</t>
  </si>
  <si>
    <t>Rural areas may have additional DAS - delivery area surcharge</t>
  </si>
  <si>
    <t>Includes $100 declared value coverage, 1-5 days transit</t>
  </si>
  <si>
    <t>Most packages under 1728 cu inches are omitted from dimensional weight</t>
  </si>
  <si>
    <t>1 lb</t>
  </si>
  <si>
    <t xml:space="preserve">Includes $100 declared value coverage if lost/damaged </t>
  </si>
  <si>
    <t>while in possesion of UPS, 2-6 days transit</t>
  </si>
  <si>
    <t>* if shipping to residential add:</t>
  </si>
  <si>
    <t>Includes $100 declared value coverage, 1 day transit</t>
  </si>
  <si>
    <r>
      <rPr>
        <rFont val="Arial"/>
        <color theme="8"/>
        <sz val="10.0"/>
      </rPr>
      <t xml:space="preserve">Dimensional weight calculation is rounded L x W x H in inches of package, divided by </t>
    </r>
    <r>
      <rPr>
        <rFont val="Arial"/>
        <b/>
        <color theme="5"/>
        <sz val="10.0"/>
      </rPr>
      <t>194</t>
    </r>
  </si>
  <si>
    <t>Includes $100 declared value coverage, 2 days transit</t>
  </si>
  <si>
    <t>AK Metro</t>
  </si>
  <si>
    <t>HI Metro</t>
  </si>
  <si>
    <t>AK Rural</t>
  </si>
  <si>
    <t>HI Rural</t>
  </si>
  <si>
    <t>Includes $100 declared value coverage, 3 days transit</t>
  </si>
  <si>
    <t>1 lbs</t>
  </si>
  <si>
    <t/>
  </si>
  <si>
    <t>Dimensional weight calculation is rounded L x W x H in inches of package, divided by 166</t>
  </si>
  <si>
    <t>Includes $100 declared value coverage, 1-3 days transit</t>
  </si>
  <si>
    <t>Includes $100 declared value coverage, 2-5 days transit</t>
  </si>
  <si>
    <t>* No Residential Fee Charged</t>
  </si>
  <si>
    <t>No declared value coverage, 3-7 days transit</t>
  </si>
  <si>
    <t>Zone/Weight ounces</t>
  </si>
  <si>
    <t>* Cubic Volume Pricing</t>
  </si>
  <si>
    <t>No declared value coverage, 1-3 days transit</t>
  </si>
  <si>
    <t>Weight ounces</t>
  </si>
  <si>
    <t>Cubic Volume</t>
  </si>
  <si>
    <t>Example:</t>
  </si>
  <si>
    <t>Measurements are inches.</t>
  </si>
  <si>
    <t>Length</t>
  </si>
  <si>
    <t>Width</t>
  </si>
  <si>
    <t>Height</t>
  </si>
  <si>
    <t>Cubic Volume:</t>
  </si>
  <si>
    <t xml:space="preserve">* Cubic Volume Ratio is calculated as (Length X Width X Height)/1728 cubic inches, rounded up to the next tenth.  </t>
  </si>
  <si>
    <t>If Cubic Volume Ratio exceeds 0.9, then the measurements do not qualify for Volume Pricing.</t>
  </si>
  <si>
    <t>Includes $100 declared value, 1-3 days transit</t>
  </si>
  <si>
    <t>Cubic Volume Rate</t>
  </si>
  <si>
    <t>Up to</t>
  </si>
  <si>
    <t>If shipping package qualifies for cubic volume rate, postal rate will be the cheaper of the volume and pound rate.</t>
  </si>
  <si>
    <t>No declared value coverage, 1-3 weeks transit</t>
  </si>
  <si>
    <t>Weight (Ounces)</t>
  </si>
  <si>
    <t>lbs</t>
  </si>
  <si>
    <t>No declared value coverage, 6-10 days transit</t>
  </si>
  <si>
    <t>Applicable only to qualifying media products per usps.com</t>
  </si>
  <si>
    <t>Weight (lbs)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</si>
</sst>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0_);\(0\)"/>
    <numFmt numFmtId="165" formatCode="&quot;$&quot;#,##0.00"/>
    <numFmt numFmtId="166" formatCode="&quot;$&quot;#,##0.00_);[Red]\(&quot;$&quot;#,##0.00\)"/>
    <numFmt numFmtId="167" formatCode="_(* #,##0.00_);[Red]_(* \(#,##0.00\);[Color15]_(* #,##0.00_)"/>
    <numFmt numFmtId="168" formatCode="&quot;$&quot;#,##0.00_);\(&quot;$&quot;#,##0.00\)"/>
    <numFmt numFmtId="169" formatCode="_(* #,##0.00_);_(* \(#,##0.00\);_(* &quot;-&quot;??_);_(@_)"/>
    <numFmt numFmtId="170" formatCode="0.0000"/>
    <numFmt numFmtId="171" formatCode="0.00_);\(0.00\)"/>
    <numFmt numFmtId="172" formatCode="0.000_);\(0.000\)"/>
    <numFmt numFmtId="173" formatCode="_(&quot;$&quot;* #,##0.000000_);_(&quot;$&quot;* \(#,##0.000000\);_(&quot;$&quot;* &quot;-&quot;??_);_(@_)"/>
    <numFmt numFmtId="174" formatCode="0.0_);\(0.0\)"/>
    <numFmt numFmtId="175" formatCode="0.0000_);\(0.0000\)"/>
  </numFmts>
  <fonts count="39">
    <font>
      <sz val="10.0"/>
      <color rgb="FF000000"/>
      <name val="Arial"/>
      <scheme val="minor"/>
    </font>
    <font>
      <b/>
      <sz val="8.0"/>
      <color rgb="FFFFFFFF"/>
      <name val="Ups sans medium condensed"/>
    </font>
    <font>
      <sz val="10.0"/>
      <color theme="1"/>
      <name val="Ups sans medium condensed"/>
    </font>
    <font>
      <sz val="8.0"/>
      <color theme="1"/>
      <name val="Ups sans condensed"/>
    </font>
    <font>
      <sz val="10.0"/>
      <color theme="1"/>
      <name val="Ups sans condensed"/>
    </font>
    <font>
      <sz val="7.0"/>
      <color theme="1"/>
      <name val="Arial"/>
    </font>
    <font>
      <sz val="10.0"/>
      <color theme="1"/>
      <name val="Arial"/>
    </font>
    <font>
      <b/>
      <sz val="8.0"/>
      <color theme="1"/>
      <name val="Ups sans medium condensed"/>
    </font>
    <font>
      <b/>
      <sz val="10.0"/>
      <color rgb="FFFFFFFF"/>
      <name val="Ups sans medium condensed"/>
    </font>
    <font>
      <sz val="8.0"/>
      <color theme="1"/>
      <name val="Verdana"/>
    </font>
    <font>
      <b/>
      <sz val="7.0"/>
      <color rgb="FFFFFFFF"/>
      <name val="Ups sans medium condensed"/>
    </font>
    <font>
      <sz val="8.0"/>
      <color theme="1"/>
      <name val="Calibri"/>
    </font>
    <font>
      <b/>
      <sz val="10.0"/>
      <color theme="1"/>
      <name val="Yu gothic ui semibold"/>
    </font>
    <font>
      <sz val="10.0"/>
      <color theme="1"/>
      <name val="Arial Rounded"/>
    </font>
    <font>
      <sz val="9.0"/>
      <color theme="1"/>
      <name val="Arial Rounded"/>
    </font>
    <font>
      <sz val="11.0"/>
      <color theme="1"/>
      <name val="Arial Rounded"/>
    </font>
    <font>
      <sz val="10.0"/>
      <color theme="1"/>
      <name val="Yu gothic ui semibold"/>
    </font>
    <font>
      <sz val="12.0"/>
      <color theme="1"/>
      <name val="Arial"/>
    </font>
    <font>
      <b/>
      <sz val="12.0"/>
      <color theme="1"/>
      <name val="Arial"/>
    </font>
    <font>
      <sz val="8.0"/>
      <color theme="1"/>
      <name val="Ups sans medium condensed"/>
    </font>
    <font>
      <sz val="12.0"/>
      <color rgb="FF000000"/>
      <name val="Arial"/>
    </font>
    <font>
      <b/>
      <sz val="10.0"/>
      <color theme="1"/>
      <name val="Arial"/>
    </font>
    <font>
      <sz val="11.0"/>
      <color rgb="FF202020"/>
      <name val="Arial"/>
    </font>
    <font/>
    <font>
      <sz val="10.0"/>
      <color rgb="FF000000"/>
      <name val="Arial Rounded"/>
    </font>
    <font>
      <sz val="10.0"/>
      <color rgb="FF0000FF"/>
      <name val="Arial Rounded"/>
    </font>
    <font>
      <sz val="10.0"/>
      <color rgb="FF2980FF"/>
      <name val="Arial Rounded"/>
    </font>
    <font>
      <sz val="11.0"/>
      <color rgb="FF2980FF"/>
      <name val="Arial Rounded"/>
    </font>
    <font>
      <b/>
      <sz val="11.0"/>
      <color theme="1"/>
      <name val="Yu gothic ui semibold"/>
    </font>
    <font>
      <sz val="11.0"/>
      <color theme="1"/>
      <name val="Calibri"/>
    </font>
    <font>
      <sz val="10.0"/>
      <color theme="8"/>
      <name val="Arial"/>
    </font>
    <font>
      <sz val="10.0"/>
      <color theme="4"/>
      <name val="Arial"/>
    </font>
    <font>
      <sz val="8.0"/>
      <color theme="4"/>
      <name val="Calibri"/>
    </font>
    <font>
      <b/>
      <sz val="8.0"/>
      <color rgb="FF7030A0"/>
      <name val="Ups sans medium condensed"/>
    </font>
    <font>
      <b/>
      <sz val="8.0"/>
      <color theme="1"/>
      <name val="Arial"/>
    </font>
    <font>
      <sz val="10.0"/>
      <color theme="5"/>
      <name val="Arial"/>
    </font>
    <font>
      <b/>
      <sz val="10.0"/>
      <color theme="1"/>
      <name val="Ups sans medium condensed"/>
    </font>
    <font>
      <sz val="8.0"/>
      <color theme="1"/>
      <name val="Arial"/>
    </font>
    <font>
      <b/>
      <sz val="8.0"/>
      <color theme="1"/>
      <name val="Calibri"/>
    </font>
  </fonts>
  <fills count="20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6FBB1"/>
        <bgColor rgb="FFF6FBB1"/>
      </patternFill>
    </fill>
    <fill>
      <patternFill patternType="solid">
        <fgColor rgb="FFEEEEEE"/>
        <bgColor rgb="FFEEEEEE"/>
      </patternFill>
    </fill>
    <fill>
      <patternFill patternType="solid">
        <fgColor rgb="FFF5F5F5"/>
        <bgColor rgb="FFF5F5F5"/>
      </patternFill>
    </fill>
    <fill>
      <patternFill patternType="solid">
        <fgColor rgb="FFD1A375"/>
        <bgColor rgb="FFD1A375"/>
      </patternFill>
    </fill>
    <fill>
      <patternFill patternType="solid">
        <fgColor rgb="FFD9E1F2"/>
        <bgColor rgb="FFD9E1F2"/>
      </patternFill>
    </fill>
    <fill>
      <patternFill patternType="solid">
        <fgColor rgb="FFFFFF99"/>
        <bgColor rgb="FFFFFF99"/>
      </patternFill>
    </fill>
    <fill>
      <patternFill patternType="solid">
        <fgColor rgb="FFE1C2A3"/>
        <bgColor rgb="FFE1C2A3"/>
      </patternFill>
    </fill>
    <fill>
      <patternFill patternType="solid">
        <fgColor rgb="FFF2F2F2"/>
        <bgColor rgb="FFF2F2F2"/>
      </patternFill>
    </fill>
    <fill>
      <patternFill patternType="solid">
        <fgColor rgb="FFF4FB9F"/>
        <bgColor rgb="FFF4FB9F"/>
      </patternFill>
    </fill>
    <fill>
      <patternFill patternType="solid">
        <fgColor rgb="FFFFDDFF"/>
        <bgColor rgb="FFFFDDFF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  <fill>
      <patternFill patternType="solid">
        <fgColor rgb="FFECECEC"/>
        <bgColor rgb="FFECECEC"/>
      </patternFill>
    </fill>
    <fill>
      <patternFill patternType="solid">
        <fgColor rgb="FF00B0F0"/>
        <bgColor rgb="FF00B0F0"/>
      </patternFill>
    </fill>
  </fills>
  <borders count="92">
    <border/>
    <border>
      <left/>
      <right/>
      <top/>
      <bottom/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hair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</border>
    <border>
      <left style="hair">
        <color rgb="FF000000"/>
      </left>
      <right/>
      <top/>
      <bottom/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hair">
        <color rgb="FF000000"/>
      </right>
      <top/>
      <bottom/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/>
      <right/>
      <top/>
      <bottom style="hair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medium">
        <color rgb="FFFFFFFF"/>
      </right>
      <top/>
      <bottom/>
    </border>
    <border>
      <left style="medium">
        <color rgb="FFFFFFFF"/>
      </left>
      <top/>
      <bottom style="thick">
        <color rgb="FFDDDDDD"/>
      </bottom>
    </border>
    <border>
      <top/>
      <bottom style="thick">
        <color rgb="FFDDDDDD"/>
      </bottom>
    </border>
    <border>
      <right style="medium">
        <color rgb="FFFFFFFF"/>
      </right>
      <top/>
      <bottom style="thick">
        <color rgb="FFDDDDDD"/>
      </bottom>
    </border>
    <border>
      <left/>
      <right style="medium">
        <color rgb="FFFFFFFF"/>
      </right>
      <top/>
      <bottom style="thick">
        <color rgb="FFDDDDDD"/>
      </bottom>
    </border>
    <border>
      <left/>
      <right style="medium">
        <color rgb="FFFFFFFF"/>
      </right>
      <top style="medium">
        <color rgb="FFDDDDDD"/>
      </top>
      <bottom style="thick">
        <color rgb="FFDDDDDD"/>
      </bottom>
    </border>
    <border>
      <left/>
      <right/>
      <top style="medium">
        <color rgb="FFDDDDDD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double">
        <color rgb="FF000000"/>
      </left>
    </border>
    <border>
      <left style="double">
        <color rgb="FF000000"/>
      </left>
      <bottom style="thin">
        <color rgb="FF000000"/>
      </bottom>
    </border>
    <border>
      <left/>
      <right style="medium">
        <color rgb="FF0D6FFF"/>
      </right>
      <top/>
      <bottom style="thin">
        <color rgb="FF000000"/>
      </bottom>
    </border>
    <border>
      <left style="medium">
        <color rgb="FF0D6FFF"/>
      </left>
      <right style="medium">
        <color rgb="FF0D6FFF"/>
      </right>
      <top style="medium">
        <color rgb="FF000000"/>
      </top>
      <bottom style="thin">
        <color rgb="FF000000"/>
      </bottom>
    </border>
    <border>
      <left style="medium">
        <color rgb="FF0D6FFF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D6FFF"/>
      </right>
      <top style="thin">
        <color rgb="FF000000"/>
      </top>
      <bottom style="thin">
        <color rgb="FF000000"/>
      </bottom>
    </border>
    <border>
      <left style="medium">
        <color rgb="FF0D6FFF"/>
      </left>
      <right style="medium">
        <color rgb="FF0D6FFF"/>
      </right>
      <top style="thin">
        <color rgb="FF000000"/>
      </top>
      <bottom style="thin">
        <color rgb="FF000000"/>
      </bottom>
    </border>
    <border>
      <left style="medium">
        <color rgb="FF0D6FFF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D6FFF"/>
      </right>
      <top/>
      <bottom style="double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right style="medium">
        <color rgb="FF0D6FFF"/>
      </right>
    </border>
    <border>
      <right style="medium">
        <color rgb="FF000000"/>
      </right>
    </border>
    <border>
      <right style="medium">
        <color rgb="FF0D6FFF"/>
      </righ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D6FFF"/>
      </right>
      <top style="double">
        <color rgb="FF000000"/>
      </top>
    </border>
    <border>
      <left style="medium">
        <color rgb="FF000000"/>
      </left>
      <right style="medium">
        <color rgb="FF0D6FFF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D6FFF"/>
      </left>
      <right style="medium">
        <color rgb="FF0D6FFF"/>
      </right>
      <top style="double">
        <color rgb="FF000000"/>
      </top>
    </border>
    <border>
      <left style="medium">
        <color rgb="FF0D6FFF"/>
      </left>
      <right style="medium">
        <color rgb="FF000000"/>
      </right>
      <top style="double">
        <color rgb="FF000000"/>
      </top>
    </border>
    <border>
      <left style="medium">
        <color rgb="FF0D6FFF"/>
      </left>
      <right style="medium">
        <color rgb="FF0D6FFF"/>
      </right>
      <bottom style="double">
        <color rgb="FF000000"/>
      </bottom>
    </border>
    <border>
      <left style="medium">
        <color rgb="FF0D6FFF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D6FFF"/>
      </right>
      <bottom style="medium">
        <color rgb="FF000000"/>
      </bottom>
    </border>
    <border>
      <left style="medium">
        <color rgb="FF0D6FFF"/>
      </left>
      <right style="medium">
        <color rgb="FF0D6FFF"/>
      </right>
      <bottom style="medium">
        <color rgb="FF0D6FFF"/>
      </bottom>
    </border>
    <border>
      <left style="medium">
        <color rgb="FF0D6FFF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quotePrefix="1" borderId="1" fillId="2" fontId="1" numFmtId="164" xfId="0" applyAlignment="1" applyBorder="1" applyFont="1" applyNumberFormat="1">
      <alignment horizontal="right"/>
    </xf>
    <xf borderId="1" fillId="2" fontId="1" numFmtId="164" xfId="0" applyAlignment="1" applyBorder="1" applyFont="1" applyNumberFormat="1">
      <alignment horizontal="right"/>
    </xf>
    <xf borderId="0" fillId="0" fontId="2" numFmtId="0" xfId="0" applyAlignment="1" applyFont="1">
      <alignment horizontal="left"/>
    </xf>
    <xf borderId="2" fillId="3" fontId="3" numFmtId="0" xfId="0" applyAlignment="1" applyBorder="1" applyFill="1" applyFont="1">
      <alignment horizontal="left"/>
    </xf>
    <xf borderId="3" fillId="3" fontId="3" numFmtId="2" xfId="0" applyBorder="1" applyFont="1" applyNumberFormat="1"/>
    <xf borderId="4" fillId="3" fontId="3" numFmtId="2" xfId="0" applyBorder="1" applyFont="1" applyNumberFormat="1"/>
    <xf borderId="0" fillId="0" fontId="2" numFmtId="0" xfId="0" applyAlignment="1" applyFont="1">
      <alignment horizontal="right"/>
    </xf>
    <xf borderId="5" fillId="3" fontId="3" numFmtId="0" xfId="0" applyAlignment="1" applyBorder="1" applyFont="1">
      <alignment horizontal="left"/>
    </xf>
    <xf borderId="6" fillId="3" fontId="3" numFmtId="2" xfId="0" applyBorder="1" applyFont="1" applyNumberFormat="1"/>
    <xf borderId="7" fillId="3" fontId="3" numFmtId="2" xfId="0" applyBorder="1" applyFont="1" applyNumberFormat="1"/>
    <xf borderId="0" fillId="0" fontId="4" numFmtId="0" xfId="0" applyFont="1"/>
    <xf borderId="1" fillId="3" fontId="3" numFmtId="0" xfId="0" applyAlignment="1" applyBorder="1" applyFont="1">
      <alignment horizontal="left"/>
    </xf>
    <xf borderId="8" fillId="3" fontId="3" numFmtId="2" xfId="0" applyBorder="1" applyFont="1" applyNumberFormat="1"/>
    <xf borderId="9" fillId="3" fontId="3" numFmtId="2" xfId="0" applyBorder="1" applyFont="1" applyNumberFormat="1"/>
    <xf borderId="10" fillId="3" fontId="3" numFmtId="0" xfId="0" applyAlignment="1" applyBorder="1" applyFont="1">
      <alignment horizontal="left"/>
    </xf>
    <xf borderId="11" fillId="3" fontId="3" numFmtId="2" xfId="0" applyBorder="1" applyFont="1" applyNumberFormat="1"/>
    <xf borderId="12" fillId="3" fontId="3" numFmtId="2" xfId="0" applyBorder="1" applyFont="1" applyNumberFormat="1"/>
    <xf borderId="1" fillId="4" fontId="3" numFmtId="0" xfId="0" applyAlignment="1" applyBorder="1" applyFill="1" applyFont="1">
      <alignment horizontal="left"/>
    </xf>
    <xf borderId="13" fillId="0" fontId="3" numFmtId="2" xfId="0" applyBorder="1" applyFont="1" applyNumberFormat="1"/>
    <xf borderId="6" fillId="4" fontId="3" numFmtId="2" xfId="0" applyBorder="1" applyFont="1" applyNumberFormat="1"/>
    <xf borderId="7" fillId="4" fontId="3" numFmtId="2" xfId="0" applyBorder="1" applyFont="1" applyNumberFormat="1"/>
    <xf borderId="14" fillId="4" fontId="3" numFmtId="0" xfId="0" applyAlignment="1" applyBorder="1" applyFont="1">
      <alignment horizontal="left"/>
    </xf>
    <xf borderId="15" fillId="0" fontId="3" numFmtId="2" xfId="0" applyBorder="1" applyFont="1" applyNumberFormat="1"/>
    <xf borderId="8" fillId="4" fontId="3" numFmtId="2" xfId="0" applyBorder="1" applyFont="1" applyNumberFormat="1"/>
    <xf borderId="9" fillId="4" fontId="3" numFmtId="2" xfId="0" applyBorder="1" applyFont="1" applyNumberFormat="1"/>
    <xf borderId="10" fillId="4" fontId="3" numFmtId="0" xfId="0" applyAlignment="1" applyBorder="1" applyFont="1">
      <alignment horizontal="left"/>
    </xf>
    <xf borderId="16" fillId="0" fontId="3" numFmtId="2" xfId="0" applyBorder="1" applyFont="1" applyNumberFormat="1"/>
    <xf borderId="11" fillId="4" fontId="3" numFmtId="2" xfId="0" applyBorder="1" applyFont="1" applyNumberFormat="1"/>
    <xf borderId="12" fillId="4" fontId="3" numFmtId="2" xfId="0" applyBorder="1" applyFont="1" applyNumberFormat="1"/>
    <xf borderId="17" fillId="4" fontId="3" numFmtId="0" xfId="0" applyAlignment="1" applyBorder="1" applyFont="1">
      <alignment horizontal="left"/>
    </xf>
    <xf borderId="17" fillId="3" fontId="3" numFmtId="0" xfId="0" applyAlignment="1" applyBorder="1" applyFont="1">
      <alignment horizontal="left"/>
    </xf>
    <xf borderId="14" fillId="3" fontId="3" numFmtId="0" xfId="0" applyAlignment="1" applyBorder="1" applyFont="1">
      <alignment horizontal="left"/>
    </xf>
    <xf borderId="0" fillId="0" fontId="5" numFmtId="0" xfId="0" applyFont="1"/>
    <xf borderId="5" fillId="4" fontId="3" numFmtId="0" xfId="0" applyAlignment="1" applyBorder="1" applyFont="1">
      <alignment horizontal="left"/>
    </xf>
    <xf borderId="0" fillId="0" fontId="6" numFmtId="0" xfId="0" applyAlignment="1" applyFont="1">
      <alignment shrinkToFit="0" wrapText="1"/>
    </xf>
    <xf borderId="8" fillId="5" fontId="3" numFmtId="2" xfId="0" applyBorder="1" applyFill="1" applyFont="1" applyNumberFormat="1"/>
    <xf borderId="9" fillId="5" fontId="3" numFmtId="2" xfId="0" applyBorder="1" applyFont="1" applyNumberFormat="1"/>
    <xf borderId="18" fillId="0" fontId="3" numFmtId="2" xfId="0" applyAlignment="1" applyBorder="1" applyFont="1" applyNumberFormat="1">
      <alignment horizontal="right" vertical="center"/>
    </xf>
    <xf borderId="19" fillId="0" fontId="3" numFmtId="2" xfId="0" applyAlignment="1" applyBorder="1" applyFont="1" applyNumberFormat="1">
      <alignment horizontal="right" vertical="center"/>
    </xf>
    <xf borderId="1" fillId="2" fontId="1" numFmtId="0" xfId="0" applyAlignment="1" applyBorder="1" applyFont="1">
      <alignment horizontal="left" shrinkToFit="0" wrapText="1"/>
    </xf>
    <xf quotePrefix="1" borderId="1" fillId="2" fontId="1" numFmtId="164" xfId="0" applyAlignment="1" applyBorder="1" applyFont="1" applyNumberFormat="1">
      <alignment horizontal="center" shrinkToFit="0" wrapText="1"/>
    </xf>
    <xf borderId="3" fillId="3" fontId="3" numFmtId="39" xfId="0" applyBorder="1" applyFont="1" applyNumberFormat="1"/>
    <xf borderId="4" fillId="3" fontId="3" numFmtId="39" xfId="0" applyBorder="1" applyFont="1" applyNumberFormat="1"/>
    <xf borderId="6" fillId="3" fontId="3" numFmtId="40" xfId="0" applyBorder="1" applyFont="1" applyNumberFormat="1"/>
    <xf borderId="7" fillId="3" fontId="3" numFmtId="40" xfId="0" applyBorder="1" applyFont="1" applyNumberFormat="1"/>
    <xf borderId="8" fillId="3" fontId="3" numFmtId="40" xfId="0" applyBorder="1" applyFont="1" applyNumberFormat="1"/>
    <xf borderId="9" fillId="3" fontId="3" numFmtId="40" xfId="0" applyBorder="1" applyFont="1" applyNumberFormat="1"/>
    <xf borderId="11" fillId="3" fontId="3" numFmtId="40" xfId="0" applyBorder="1" applyFont="1" applyNumberFormat="1"/>
    <xf borderId="12" fillId="3" fontId="3" numFmtId="40" xfId="0" applyBorder="1" applyFont="1" applyNumberFormat="1"/>
    <xf borderId="13" fillId="0" fontId="3" numFmtId="40" xfId="0" applyBorder="1" applyFont="1" applyNumberFormat="1"/>
    <xf borderId="6" fillId="4" fontId="3" numFmtId="40" xfId="0" applyBorder="1" applyFont="1" applyNumberFormat="1"/>
    <xf borderId="7" fillId="4" fontId="3" numFmtId="40" xfId="0" applyBorder="1" applyFont="1" applyNumberFormat="1"/>
    <xf borderId="15" fillId="0" fontId="3" numFmtId="40" xfId="0" applyBorder="1" applyFont="1" applyNumberFormat="1"/>
    <xf borderId="8" fillId="4" fontId="3" numFmtId="40" xfId="0" applyBorder="1" applyFont="1" applyNumberFormat="1"/>
    <xf borderId="9" fillId="4" fontId="3" numFmtId="40" xfId="0" applyBorder="1" applyFont="1" applyNumberFormat="1"/>
    <xf borderId="16" fillId="0" fontId="3" numFmtId="40" xfId="0" applyBorder="1" applyFont="1" applyNumberFormat="1"/>
    <xf borderId="11" fillId="4" fontId="3" numFmtId="40" xfId="0" applyBorder="1" applyFont="1" applyNumberFormat="1"/>
    <xf borderId="12" fillId="4" fontId="3" numFmtId="40" xfId="0" applyBorder="1" applyFont="1" applyNumberFormat="1"/>
    <xf borderId="3" fillId="3" fontId="3" numFmtId="165" xfId="0" applyBorder="1" applyFont="1" applyNumberFormat="1"/>
    <xf borderId="4" fillId="3" fontId="3" numFmtId="165" xfId="0" applyBorder="1" applyFont="1" applyNumberFormat="1"/>
    <xf borderId="0" fillId="0" fontId="2" numFmtId="166" xfId="0" applyAlignment="1" applyFont="1" applyNumberFormat="1">
      <alignment horizontal="left"/>
    </xf>
    <xf borderId="0" fillId="0" fontId="6" numFmtId="0" xfId="0" applyFont="1"/>
    <xf borderId="13" fillId="0" fontId="3" numFmtId="165" xfId="0" applyAlignment="1" applyBorder="1" applyFont="1" applyNumberFormat="1">
      <alignment horizontal="right" vertical="center"/>
    </xf>
    <xf borderId="20" fillId="0" fontId="3" numFmtId="165" xfId="0" applyAlignment="1" applyBorder="1" applyFont="1" applyNumberFormat="1">
      <alignment horizontal="right" vertical="center"/>
    </xf>
    <xf quotePrefix="1" borderId="1" fillId="2" fontId="1" numFmtId="164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1" fillId="5" fontId="7" numFmtId="164" xfId="0" applyAlignment="1" applyBorder="1" applyFont="1" applyNumberFormat="1">
      <alignment horizontal="left"/>
    </xf>
    <xf borderId="3" fillId="3" fontId="3" numFmtId="165" xfId="0" applyAlignment="1" applyBorder="1" applyFont="1" applyNumberFormat="1">
      <alignment horizontal="right"/>
    </xf>
    <xf borderId="6" fillId="3" fontId="3" numFmtId="2" xfId="0" applyAlignment="1" applyBorder="1" applyFont="1" applyNumberFormat="1">
      <alignment horizontal="right"/>
    </xf>
    <xf borderId="8" fillId="3" fontId="3" numFmtId="2" xfId="0" applyAlignment="1" applyBorder="1" applyFont="1" applyNumberFormat="1">
      <alignment horizontal="right"/>
    </xf>
    <xf borderId="11" fillId="3" fontId="3" numFmtId="2" xfId="0" applyAlignment="1" applyBorder="1" applyFont="1" applyNumberFormat="1">
      <alignment horizontal="right"/>
    </xf>
    <xf borderId="13" fillId="0" fontId="3" numFmtId="2" xfId="0" applyAlignment="1" applyBorder="1" applyFont="1" applyNumberFormat="1">
      <alignment horizontal="right"/>
    </xf>
    <xf borderId="6" fillId="4" fontId="3" numFmtId="2" xfId="0" applyAlignment="1" applyBorder="1" applyFont="1" applyNumberFormat="1">
      <alignment horizontal="right"/>
    </xf>
    <xf borderId="15" fillId="0" fontId="3" numFmtId="2" xfId="0" applyAlignment="1" applyBorder="1" applyFont="1" applyNumberFormat="1">
      <alignment horizontal="right"/>
    </xf>
    <xf borderId="8" fillId="4" fontId="3" numFmtId="2" xfId="0" applyAlignment="1" applyBorder="1" applyFont="1" applyNumberFormat="1">
      <alignment horizontal="right"/>
    </xf>
    <xf borderId="16" fillId="0" fontId="3" numFmtId="2" xfId="0" applyAlignment="1" applyBorder="1" applyFont="1" applyNumberFormat="1">
      <alignment horizontal="right"/>
    </xf>
    <xf borderId="11" fillId="4" fontId="3" numFmtId="2" xfId="0" applyAlignment="1" applyBorder="1" applyFont="1" applyNumberFormat="1">
      <alignment horizontal="right"/>
    </xf>
    <xf borderId="21" fillId="4" fontId="3" numFmtId="2" xfId="0" applyBorder="1" applyFont="1" applyNumberFormat="1"/>
    <xf borderId="22" fillId="4" fontId="3" numFmtId="2" xfId="0" applyBorder="1" applyFont="1" applyNumberFormat="1"/>
    <xf borderId="21" fillId="3" fontId="3" numFmtId="2" xfId="0" applyBorder="1" applyFont="1" applyNumberFormat="1"/>
    <xf borderId="22" fillId="3" fontId="3" numFmtId="2" xfId="0" applyBorder="1" applyFont="1" applyNumberFormat="1"/>
    <xf borderId="23" fillId="3" fontId="3" numFmtId="2" xfId="0" applyBorder="1" applyFont="1" applyNumberFormat="1"/>
    <xf borderId="24" fillId="3" fontId="3" numFmtId="2" xfId="0" applyBorder="1" applyFont="1" applyNumberFormat="1"/>
    <xf borderId="1" fillId="3" fontId="3" numFmtId="2" xfId="0" applyBorder="1" applyFont="1" applyNumberFormat="1"/>
    <xf borderId="24" fillId="4" fontId="3" numFmtId="2" xfId="0" applyBorder="1" applyFont="1" applyNumberFormat="1"/>
    <xf borderId="0" fillId="0" fontId="6" numFmtId="166" xfId="0" applyFont="1" applyNumberFormat="1"/>
    <xf borderId="12" fillId="2" fontId="8" numFmtId="0" xfId="0" applyAlignment="1" applyBorder="1" applyFont="1">
      <alignment horizontal="left" vertical="center"/>
    </xf>
    <xf borderId="25" fillId="2" fontId="8" numFmtId="49" xfId="0" applyAlignment="1" applyBorder="1" applyFont="1" applyNumberFormat="1">
      <alignment horizontal="right"/>
    </xf>
    <xf borderId="26" fillId="2" fontId="8" numFmtId="49" xfId="0" applyAlignment="1" applyBorder="1" applyFont="1" applyNumberFormat="1">
      <alignment horizontal="right"/>
    </xf>
    <xf borderId="12" fillId="2" fontId="8" numFmtId="0" xfId="0" applyAlignment="1" applyBorder="1" applyFont="1">
      <alignment horizontal="right"/>
    </xf>
    <xf borderId="26" fillId="2" fontId="8" numFmtId="49" xfId="0" applyAlignment="1" applyBorder="1" applyFont="1" applyNumberFormat="1">
      <alignment horizontal="right" shrinkToFit="0" wrapText="1"/>
    </xf>
    <xf borderId="25" fillId="2" fontId="8" numFmtId="49" xfId="0" applyAlignment="1" applyBorder="1" applyFont="1" applyNumberFormat="1">
      <alignment horizontal="right" shrinkToFit="0" wrapText="1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right" vertical="center"/>
    </xf>
    <xf quotePrefix="1" borderId="0" fillId="0" fontId="6" numFmtId="0" xfId="0" applyAlignment="1" applyFont="1">
      <alignment horizontal="right" vertical="center"/>
    </xf>
    <xf borderId="4" fillId="2" fontId="8" numFmtId="0" xfId="0" applyAlignment="1" applyBorder="1" applyFont="1">
      <alignment horizontal="left"/>
    </xf>
    <xf borderId="27" fillId="2" fontId="8" numFmtId="49" xfId="0" applyAlignment="1" applyBorder="1" applyFont="1" applyNumberFormat="1">
      <alignment horizontal="right"/>
    </xf>
    <xf borderId="28" fillId="2" fontId="8" numFmtId="49" xfId="0" applyAlignment="1" applyBorder="1" applyFont="1" applyNumberFormat="1">
      <alignment horizontal="right"/>
    </xf>
    <xf borderId="4" fillId="2" fontId="8" numFmtId="0" xfId="0" applyAlignment="1" applyBorder="1" applyFont="1">
      <alignment horizontal="right"/>
    </xf>
    <xf borderId="0" fillId="0" fontId="9" numFmtId="0" xfId="0" applyAlignment="1" applyFont="1">
      <alignment horizontal="center"/>
    </xf>
    <xf borderId="0" fillId="0" fontId="9" numFmtId="0" xfId="0" applyFont="1"/>
    <xf borderId="29" fillId="3" fontId="4" numFmtId="0" xfId="0" applyAlignment="1" applyBorder="1" applyFont="1">
      <alignment horizontal="left"/>
    </xf>
    <xf borderId="3" fillId="3" fontId="4" numFmtId="165" xfId="0" applyAlignment="1" applyBorder="1" applyFont="1" applyNumberFormat="1">
      <alignment horizontal="right"/>
    </xf>
    <xf borderId="30" fillId="3" fontId="4" numFmtId="165" xfId="0" applyAlignment="1" applyBorder="1" applyFont="1" applyNumberFormat="1">
      <alignment horizontal="right"/>
    </xf>
    <xf borderId="31" fillId="3" fontId="4" numFmtId="0" xfId="0" applyAlignment="1" applyBorder="1" applyFont="1">
      <alignment horizontal="left"/>
    </xf>
    <xf borderId="6" fillId="3" fontId="4" numFmtId="2" xfId="0" applyAlignment="1" applyBorder="1" applyFont="1" applyNumberFormat="1">
      <alignment horizontal="right"/>
    </xf>
    <xf borderId="32" fillId="3" fontId="4" numFmtId="2" xfId="0" applyAlignment="1" applyBorder="1" applyFont="1" applyNumberFormat="1">
      <alignment horizontal="right"/>
    </xf>
    <xf borderId="33" fillId="3" fontId="4" numFmtId="0" xfId="0" applyAlignment="1" applyBorder="1" applyFont="1">
      <alignment horizontal="left"/>
    </xf>
    <xf borderId="8" fillId="3" fontId="4" numFmtId="2" xfId="0" applyAlignment="1" applyBorder="1" applyFont="1" applyNumberFormat="1">
      <alignment horizontal="right"/>
    </xf>
    <xf borderId="34" fillId="3" fontId="4" numFmtId="2" xfId="0" applyAlignment="1" applyBorder="1" applyFont="1" applyNumberFormat="1">
      <alignment horizontal="right"/>
    </xf>
    <xf borderId="35" fillId="3" fontId="4" numFmtId="0" xfId="0" applyAlignment="1" applyBorder="1" applyFont="1">
      <alignment horizontal="left"/>
    </xf>
    <xf borderId="11" fillId="3" fontId="4" numFmtId="2" xfId="0" applyAlignment="1" applyBorder="1" applyFont="1" applyNumberFormat="1">
      <alignment horizontal="right"/>
    </xf>
    <xf borderId="36" fillId="3" fontId="4" numFmtId="2" xfId="0" applyAlignment="1" applyBorder="1" applyFont="1" applyNumberFormat="1">
      <alignment horizontal="right"/>
    </xf>
    <xf borderId="31" fillId="4" fontId="4" numFmtId="0" xfId="0" applyAlignment="1" applyBorder="1" applyFont="1">
      <alignment horizontal="left"/>
    </xf>
    <xf borderId="6" fillId="4" fontId="4" numFmtId="2" xfId="0" applyAlignment="1" applyBorder="1" applyFont="1" applyNumberFormat="1">
      <alignment horizontal="right"/>
    </xf>
    <xf borderId="32" fillId="4" fontId="4" numFmtId="2" xfId="0" applyAlignment="1" applyBorder="1" applyFont="1" applyNumberFormat="1">
      <alignment horizontal="right"/>
    </xf>
    <xf borderId="33" fillId="4" fontId="4" numFmtId="0" xfId="0" applyAlignment="1" applyBorder="1" applyFont="1">
      <alignment horizontal="left"/>
    </xf>
    <xf borderId="8" fillId="4" fontId="4" numFmtId="2" xfId="0" applyAlignment="1" applyBorder="1" applyFont="1" applyNumberFormat="1">
      <alignment horizontal="right"/>
    </xf>
    <xf borderId="34" fillId="4" fontId="4" numFmtId="2" xfId="0" applyAlignment="1" applyBorder="1" applyFont="1" applyNumberFormat="1">
      <alignment horizontal="right"/>
    </xf>
    <xf borderId="0" fillId="0" fontId="6" numFmtId="0" xfId="0" applyAlignment="1" applyFont="1">
      <alignment horizontal="center"/>
    </xf>
    <xf borderId="3" fillId="0" fontId="6" numFmtId="0" xfId="0" applyBorder="1" applyFont="1"/>
    <xf borderId="13" fillId="0" fontId="6" numFmtId="0" xfId="0" applyBorder="1" applyFont="1"/>
    <xf borderId="13" fillId="0" fontId="6" numFmtId="9" xfId="0" applyBorder="1" applyFont="1" applyNumberFormat="1"/>
    <xf borderId="15" fillId="0" fontId="6" numFmtId="9" xfId="0" applyBorder="1" applyFont="1" applyNumberFormat="1"/>
    <xf borderId="15" fillId="0" fontId="6" numFmtId="0" xfId="0" applyBorder="1" applyFont="1"/>
    <xf borderId="0" fillId="0" fontId="6" numFmtId="10" xfId="0" applyAlignment="1" applyFont="1" applyNumberFormat="1">
      <alignment horizontal="right" vertical="center"/>
    </xf>
    <xf borderId="16" fillId="0" fontId="6" numFmtId="0" xfId="0" applyBorder="1" applyFont="1"/>
    <xf borderId="16" fillId="0" fontId="6" numFmtId="9" xfId="0" applyBorder="1" applyFont="1" applyNumberFormat="1"/>
    <xf borderId="0" fillId="0" fontId="9" numFmtId="167" xfId="0" applyFont="1" applyNumberFormat="1"/>
    <xf borderId="1" fillId="2" fontId="1" numFmtId="164" xfId="0" applyAlignment="1" applyBorder="1" applyFont="1" applyNumberFormat="1">
      <alignment horizontal="center" shrinkToFit="0" wrapText="1"/>
    </xf>
    <xf quotePrefix="1" borderId="1" fillId="2" fontId="1" numFmtId="164" xfId="0" applyAlignment="1" applyBorder="1" applyFont="1" applyNumberFormat="1">
      <alignment horizontal="center" shrinkToFit="0" vertical="center" wrapText="1"/>
    </xf>
    <xf quotePrefix="1" borderId="1" fillId="2" fontId="10" numFmtId="164" xfId="0" applyAlignment="1" applyBorder="1" applyFont="1" applyNumberFormat="1">
      <alignment horizontal="right" vertical="center"/>
    </xf>
    <xf borderId="1" fillId="2" fontId="10" numFmtId="49" xfId="0" applyAlignment="1" applyBorder="1" applyFont="1" applyNumberFormat="1">
      <alignment horizontal="right" vertical="center"/>
    </xf>
    <xf borderId="37" fillId="3" fontId="3" numFmtId="168" xfId="0" applyAlignment="1" applyBorder="1" applyFont="1" applyNumberFormat="1">
      <alignment horizontal="right"/>
    </xf>
    <xf borderId="23" fillId="3" fontId="3" numFmtId="168" xfId="0" applyAlignment="1" applyBorder="1" applyFont="1" applyNumberFormat="1">
      <alignment horizontal="right"/>
    </xf>
    <xf borderId="31" fillId="3" fontId="3" numFmtId="40" xfId="0" applyAlignment="1" applyBorder="1" applyFont="1" applyNumberFormat="1">
      <alignment horizontal="right"/>
    </xf>
    <xf borderId="24" fillId="3" fontId="3" numFmtId="40" xfId="0" applyAlignment="1" applyBorder="1" applyFont="1" applyNumberFormat="1">
      <alignment horizontal="right"/>
    </xf>
    <xf borderId="5" fillId="3" fontId="3" numFmtId="40" xfId="0" applyAlignment="1" applyBorder="1" applyFont="1" applyNumberFormat="1">
      <alignment horizontal="right"/>
    </xf>
    <xf borderId="33" fillId="3" fontId="3" numFmtId="40" xfId="0" applyAlignment="1" applyBorder="1" applyFont="1" applyNumberFormat="1">
      <alignment horizontal="right"/>
    </xf>
    <xf borderId="21" fillId="3" fontId="3" numFmtId="40" xfId="0" applyAlignment="1" applyBorder="1" applyFont="1" applyNumberFormat="1">
      <alignment horizontal="right"/>
    </xf>
    <xf borderId="1" fillId="3" fontId="3" numFmtId="40" xfId="0" applyAlignment="1" applyBorder="1" applyFont="1" applyNumberFormat="1">
      <alignment horizontal="right"/>
    </xf>
    <xf borderId="14" fillId="3" fontId="3" numFmtId="40" xfId="0" applyAlignment="1" applyBorder="1" applyFont="1" applyNumberFormat="1">
      <alignment horizontal="right"/>
    </xf>
    <xf borderId="35" fillId="3" fontId="3" numFmtId="40" xfId="0" applyAlignment="1" applyBorder="1" applyFont="1" applyNumberFormat="1">
      <alignment horizontal="right"/>
    </xf>
    <xf borderId="22" fillId="3" fontId="3" numFmtId="40" xfId="0" applyAlignment="1" applyBorder="1" applyFont="1" applyNumberFormat="1">
      <alignment horizontal="right"/>
    </xf>
    <xf borderId="10" fillId="3" fontId="3" numFmtId="40" xfId="0" applyAlignment="1" applyBorder="1" applyFont="1" applyNumberFormat="1">
      <alignment horizontal="right"/>
    </xf>
    <xf borderId="38" fillId="0" fontId="3" numFmtId="40" xfId="0" applyAlignment="1" applyBorder="1" applyFont="1" applyNumberFormat="1">
      <alignment horizontal="right"/>
    </xf>
    <xf borderId="31" fillId="4" fontId="3" numFmtId="40" xfId="0" applyAlignment="1" applyBorder="1" applyFont="1" applyNumberFormat="1">
      <alignment horizontal="right"/>
    </xf>
    <xf borderId="5" fillId="4" fontId="3" numFmtId="40" xfId="0" applyAlignment="1" applyBorder="1" applyFont="1" applyNumberFormat="1">
      <alignment horizontal="right"/>
    </xf>
    <xf borderId="24" fillId="4" fontId="3" numFmtId="40" xfId="0" applyAlignment="1" applyBorder="1" applyFont="1" applyNumberFormat="1">
      <alignment horizontal="right"/>
    </xf>
    <xf borderId="39" fillId="0" fontId="3" numFmtId="40" xfId="0" applyAlignment="1" applyBorder="1" applyFont="1" applyNumberFormat="1">
      <alignment horizontal="right"/>
    </xf>
    <xf borderId="33" fillId="4" fontId="3" numFmtId="40" xfId="0" applyAlignment="1" applyBorder="1" applyFont="1" applyNumberFormat="1">
      <alignment horizontal="right"/>
    </xf>
    <xf borderId="14" fillId="4" fontId="3" numFmtId="40" xfId="0" applyAlignment="1" applyBorder="1" applyFont="1" applyNumberFormat="1">
      <alignment horizontal="right"/>
    </xf>
    <xf borderId="21" fillId="4" fontId="3" numFmtId="40" xfId="0" applyAlignment="1" applyBorder="1" applyFont="1" applyNumberFormat="1">
      <alignment horizontal="right"/>
    </xf>
    <xf borderId="40" fillId="0" fontId="3" numFmtId="40" xfId="0" applyAlignment="1" applyBorder="1" applyFont="1" applyNumberFormat="1">
      <alignment horizontal="right"/>
    </xf>
    <xf borderId="35" fillId="4" fontId="3" numFmtId="40" xfId="0" applyAlignment="1" applyBorder="1" applyFont="1" applyNumberFormat="1">
      <alignment horizontal="right"/>
    </xf>
    <xf borderId="10" fillId="4" fontId="3" numFmtId="40" xfId="0" applyAlignment="1" applyBorder="1" applyFont="1" applyNumberFormat="1">
      <alignment horizontal="right"/>
    </xf>
    <xf borderId="22" fillId="4" fontId="3" numFmtId="40" xfId="0" applyAlignment="1" applyBorder="1" applyFont="1" applyNumberFormat="1">
      <alignment horizontal="right"/>
    </xf>
    <xf borderId="0" fillId="0" fontId="6" numFmtId="169" xfId="0" applyFont="1" applyNumberFormat="1"/>
    <xf borderId="0" fillId="0" fontId="6" numFmtId="168" xfId="0" applyFont="1" applyNumberFormat="1"/>
    <xf borderId="37" fillId="3" fontId="3" numFmtId="2" xfId="0" applyAlignment="1" applyBorder="1" applyFont="1" applyNumberFormat="1">
      <alignment horizontal="right"/>
    </xf>
    <xf borderId="23" fillId="3" fontId="3" numFmtId="2" xfId="0" applyAlignment="1" applyBorder="1" applyFont="1" applyNumberFormat="1">
      <alignment horizontal="right"/>
    </xf>
    <xf borderId="31" fillId="3" fontId="3" numFmtId="2" xfId="0" applyAlignment="1" applyBorder="1" applyFont="1" applyNumberFormat="1">
      <alignment horizontal="right"/>
    </xf>
    <xf borderId="24" fillId="3" fontId="3" numFmtId="2" xfId="0" applyAlignment="1" applyBorder="1" applyFont="1" applyNumberFormat="1">
      <alignment horizontal="right"/>
    </xf>
    <xf borderId="5" fillId="3" fontId="3" numFmtId="2" xfId="0" applyAlignment="1" applyBorder="1" applyFont="1" applyNumberFormat="1">
      <alignment horizontal="right"/>
    </xf>
    <xf borderId="17" fillId="3" fontId="3" numFmtId="2" xfId="0" applyAlignment="1" applyBorder="1" applyFont="1" applyNumberFormat="1">
      <alignment horizontal="right"/>
    </xf>
    <xf borderId="33" fillId="3" fontId="3" numFmtId="2" xfId="0" applyAlignment="1" applyBorder="1" applyFont="1" applyNumberFormat="1">
      <alignment horizontal="right"/>
    </xf>
    <xf borderId="21" fillId="3" fontId="3" numFmtId="2" xfId="0" applyAlignment="1" applyBorder="1" applyFont="1" applyNumberFormat="1">
      <alignment horizontal="right"/>
    </xf>
    <xf borderId="1" fillId="3" fontId="3" numFmtId="2" xfId="0" applyAlignment="1" applyBorder="1" applyFont="1" applyNumberFormat="1">
      <alignment horizontal="right"/>
    </xf>
    <xf borderId="14" fillId="3" fontId="3" numFmtId="2" xfId="0" applyAlignment="1" applyBorder="1" applyFont="1" applyNumberFormat="1">
      <alignment horizontal="right"/>
    </xf>
    <xf borderId="35" fillId="3" fontId="3" numFmtId="2" xfId="0" applyAlignment="1" applyBorder="1" applyFont="1" applyNumberFormat="1">
      <alignment horizontal="right"/>
    </xf>
    <xf borderId="22" fillId="3" fontId="3" numFmtId="2" xfId="0" applyAlignment="1" applyBorder="1" applyFont="1" applyNumberFormat="1">
      <alignment horizontal="right"/>
    </xf>
    <xf borderId="10" fillId="3" fontId="3" numFmtId="2" xfId="0" applyAlignment="1" applyBorder="1" applyFont="1" applyNumberFormat="1">
      <alignment horizontal="right"/>
    </xf>
    <xf borderId="41" fillId="3" fontId="3" numFmtId="2" xfId="0" applyAlignment="1" applyBorder="1" applyFont="1" applyNumberFormat="1">
      <alignment horizontal="right"/>
    </xf>
    <xf borderId="38" fillId="0" fontId="3" numFmtId="2" xfId="0" applyAlignment="1" applyBorder="1" applyFont="1" applyNumberFormat="1">
      <alignment horizontal="right"/>
    </xf>
    <xf borderId="31" fillId="4" fontId="3" numFmtId="2" xfId="0" applyAlignment="1" applyBorder="1" applyFont="1" applyNumberFormat="1">
      <alignment horizontal="right"/>
    </xf>
    <xf borderId="5" fillId="4" fontId="3" numFmtId="2" xfId="0" applyAlignment="1" applyBorder="1" applyFont="1" applyNumberFormat="1">
      <alignment horizontal="right"/>
    </xf>
    <xf borderId="24" fillId="4" fontId="3" numFmtId="2" xfId="0" applyAlignment="1" applyBorder="1" applyFont="1" applyNumberFormat="1">
      <alignment horizontal="right"/>
    </xf>
    <xf borderId="39" fillId="0" fontId="3" numFmtId="2" xfId="0" applyAlignment="1" applyBorder="1" applyFont="1" applyNumberFormat="1">
      <alignment horizontal="right"/>
    </xf>
    <xf borderId="33" fillId="4" fontId="3" numFmtId="2" xfId="0" applyAlignment="1" applyBorder="1" applyFont="1" applyNumberFormat="1">
      <alignment horizontal="right"/>
    </xf>
    <xf borderId="14" fillId="4" fontId="3" numFmtId="2" xfId="0" applyAlignment="1" applyBorder="1" applyFont="1" applyNumberFormat="1">
      <alignment horizontal="right"/>
    </xf>
    <xf borderId="21" fillId="4" fontId="3" numFmtId="2" xfId="0" applyAlignment="1" applyBorder="1" applyFont="1" applyNumberFormat="1">
      <alignment horizontal="right"/>
    </xf>
    <xf borderId="40" fillId="0" fontId="3" numFmtId="2" xfId="0" applyAlignment="1" applyBorder="1" applyFont="1" applyNumberFormat="1">
      <alignment horizontal="right"/>
    </xf>
    <xf borderId="35" fillId="4" fontId="3" numFmtId="2" xfId="0" applyAlignment="1" applyBorder="1" applyFont="1" applyNumberFormat="1">
      <alignment horizontal="right"/>
    </xf>
    <xf borderId="10" fillId="4" fontId="3" numFmtId="2" xfId="0" applyAlignment="1" applyBorder="1" applyFont="1" applyNumberFormat="1">
      <alignment horizontal="right"/>
    </xf>
    <xf borderId="22" fillId="4" fontId="3" numFmtId="2" xfId="0" applyAlignment="1" applyBorder="1" applyFont="1" applyNumberFormat="1">
      <alignment horizontal="right"/>
    </xf>
    <xf borderId="0" fillId="0" fontId="6" numFmtId="2" xfId="0" applyFont="1" applyNumberFormat="1"/>
    <xf borderId="1" fillId="5" fontId="7" numFmtId="164" xfId="0" applyAlignment="1" applyBorder="1" applyFont="1" applyNumberFormat="1">
      <alignment horizontal="left" vertical="top"/>
    </xf>
    <xf borderId="0" fillId="0" fontId="11" numFmtId="0" xfId="0" applyFont="1"/>
    <xf borderId="3" fillId="6" fontId="12" numFmtId="0" xfId="0" applyAlignment="1" applyBorder="1" applyFill="1" applyFont="1">
      <alignment horizontal="center" shrinkToFit="0" vertical="center" wrapText="1"/>
    </xf>
    <xf borderId="3" fillId="6" fontId="13" numFmtId="0" xfId="0" applyAlignment="1" applyBorder="1" applyFont="1">
      <alignment horizontal="center" shrinkToFit="0" vertical="center" wrapText="1"/>
    </xf>
    <xf borderId="3" fillId="6" fontId="14" numFmtId="0" xfId="0" applyAlignment="1" applyBorder="1" applyFont="1">
      <alignment horizontal="center" shrinkToFit="0" vertical="center" wrapText="1"/>
    </xf>
    <xf borderId="3" fillId="6" fontId="15" numFmtId="0" xfId="0" applyAlignment="1" applyBorder="1" applyFont="1">
      <alignment horizontal="center" shrinkToFit="0" vertical="center" wrapText="1"/>
    </xf>
    <xf borderId="3" fillId="0" fontId="12" numFmtId="170" xfId="0" applyAlignment="1" applyBorder="1" applyFont="1" applyNumberFormat="1">
      <alignment horizontal="center" vertical="center"/>
    </xf>
    <xf borderId="3" fillId="0" fontId="16" numFmtId="39" xfId="0" applyAlignment="1" applyBorder="1" applyFont="1" applyNumberFormat="1">
      <alignment horizontal="center" vertical="center"/>
    </xf>
    <xf borderId="3" fillId="6" fontId="16" numFmtId="0" xfId="0" applyAlignment="1" applyBorder="1" applyFont="1">
      <alignment horizontal="center" shrinkToFit="0" vertical="center" wrapText="1"/>
    </xf>
    <xf borderId="3" fillId="0" fontId="6" numFmtId="1" xfId="0" applyBorder="1" applyFont="1" applyNumberFormat="1"/>
    <xf borderId="3" fillId="0" fontId="6" numFmtId="2" xfId="0" applyBorder="1" applyFont="1" applyNumberFormat="1"/>
    <xf quotePrefix="1" borderId="1" fillId="2" fontId="1" numFmtId="164" xfId="0" applyAlignment="1" applyBorder="1" applyFont="1" applyNumberFormat="1">
      <alignment horizontal="center" vertical="center"/>
    </xf>
    <xf borderId="1" fillId="2" fontId="1" numFmtId="164" xfId="0" applyAlignment="1" applyBorder="1" applyFont="1" applyNumberFormat="1">
      <alignment horizontal="center" vertical="center"/>
    </xf>
    <xf borderId="0" fillId="0" fontId="17" numFmtId="0" xfId="0" applyAlignment="1" applyFont="1">
      <alignment horizontal="center"/>
    </xf>
    <xf borderId="16" fillId="0" fontId="17" numFmtId="0" xfId="0" applyAlignment="1" applyBorder="1" applyFont="1">
      <alignment horizontal="center" shrinkToFit="0" wrapText="1"/>
    </xf>
    <xf borderId="3" fillId="0" fontId="18" numFmtId="0" xfId="0" applyAlignment="1" applyBorder="1" applyFont="1">
      <alignment horizontal="center" shrinkToFit="0" vertical="center" wrapText="1"/>
    </xf>
    <xf borderId="42" fillId="0" fontId="18" numFmtId="0" xfId="0" applyAlignment="1" applyBorder="1" applyFont="1">
      <alignment horizontal="center" vertical="center"/>
    </xf>
    <xf borderId="1" fillId="5" fontId="19" numFmtId="164" xfId="0" applyAlignment="1" applyBorder="1" applyFont="1" applyNumberFormat="1">
      <alignment horizontal="right"/>
    </xf>
    <xf borderId="0" fillId="0" fontId="20" numFmtId="4" xfId="0" applyAlignment="1" applyFont="1" applyNumberFormat="1">
      <alignment horizontal="center"/>
    </xf>
    <xf borderId="0" fillId="0" fontId="17" numFmtId="4" xfId="0" applyAlignment="1" applyFont="1" applyNumberFormat="1">
      <alignment horizontal="center"/>
    </xf>
    <xf borderId="1" fillId="5" fontId="7" numFmtId="171" xfId="0" applyAlignment="1" applyBorder="1" applyFont="1" applyNumberFormat="1">
      <alignment horizontal="right"/>
    </xf>
    <xf borderId="13" fillId="0" fontId="17" numFmtId="0" xfId="0" applyAlignment="1" applyBorder="1" applyFont="1">
      <alignment horizontal="center"/>
    </xf>
    <xf borderId="13" fillId="0" fontId="17" numFmtId="2" xfId="0" applyAlignment="1" applyBorder="1" applyFont="1" applyNumberFormat="1">
      <alignment horizontal="center"/>
    </xf>
    <xf borderId="43" fillId="0" fontId="17" numFmtId="2" xfId="0" applyAlignment="1" applyBorder="1" applyFont="1" applyNumberFormat="1">
      <alignment horizontal="center"/>
    </xf>
    <xf borderId="44" fillId="0" fontId="17" numFmtId="2" xfId="0" applyAlignment="1" applyBorder="1" applyFont="1" applyNumberFormat="1">
      <alignment horizontal="center"/>
    </xf>
    <xf borderId="37" fillId="3" fontId="3" numFmtId="2" xfId="0" applyBorder="1" applyFont="1" applyNumberFormat="1"/>
    <xf borderId="15" fillId="0" fontId="17" numFmtId="0" xfId="0" applyAlignment="1" applyBorder="1" applyFont="1">
      <alignment horizontal="center"/>
    </xf>
    <xf borderId="45" fillId="0" fontId="17" numFmtId="2" xfId="0" applyAlignment="1" applyBorder="1" applyFont="1" applyNumberFormat="1">
      <alignment horizontal="center"/>
    </xf>
    <xf borderId="0" fillId="0" fontId="17" numFmtId="2" xfId="0" applyAlignment="1" applyFont="1" applyNumberFormat="1">
      <alignment horizontal="center"/>
    </xf>
    <xf borderId="15" fillId="0" fontId="17" numFmtId="2" xfId="0" applyAlignment="1" applyBorder="1" applyFont="1" applyNumberFormat="1">
      <alignment horizontal="center"/>
    </xf>
    <xf borderId="31" fillId="3" fontId="3" numFmtId="2" xfId="0" applyBorder="1" applyFont="1" applyNumberFormat="1"/>
    <xf borderId="17" fillId="3" fontId="3" numFmtId="2" xfId="0" applyBorder="1" applyFont="1" applyNumberFormat="1"/>
    <xf borderId="33" fillId="3" fontId="3" numFmtId="2" xfId="0" applyBorder="1" applyFont="1" applyNumberFormat="1"/>
    <xf borderId="20" fillId="0" fontId="20" numFmtId="4" xfId="0" applyAlignment="1" applyBorder="1" applyFont="1" applyNumberFormat="1">
      <alignment horizontal="center"/>
    </xf>
    <xf borderId="45" fillId="0" fontId="17" numFmtId="4" xfId="0" applyAlignment="1" applyBorder="1" applyFont="1" applyNumberFormat="1">
      <alignment horizontal="center"/>
    </xf>
    <xf borderId="20" fillId="0" fontId="17" numFmtId="4" xfId="0" applyAlignment="1" applyBorder="1" applyFont="1" applyNumberFormat="1">
      <alignment horizontal="center"/>
    </xf>
    <xf borderId="35" fillId="3" fontId="3" numFmtId="2" xfId="0" applyBorder="1" applyFont="1" applyNumberFormat="1"/>
    <xf borderId="41" fillId="3" fontId="3" numFmtId="2" xfId="0" applyBorder="1" applyFont="1" applyNumberFormat="1"/>
    <xf borderId="38" fillId="0" fontId="3" numFmtId="2" xfId="0" applyBorder="1" applyFont="1" applyNumberFormat="1"/>
    <xf borderId="31" fillId="4" fontId="3" numFmtId="2" xfId="0" applyBorder="1" applyFont="1" applyNumberFormat="1"/>
    <xf borderId="5" fillId="4" fontId="3" numFmtId="2" xfId="0" applyBorder="1" applyFont="1" applyNumberFormat="1"/>
    <xf borderId="39" fillId="0" fontId="3" numFmtId="2" xfId="0" applyBorder="1" applyFont="1" applyNumberFormat="1"/>
    <xf borderId="33" fillId="4" fontId="3" numFmtId="2" xfId="0" applyBorder="1" applyFont="1" applyNumberFormat="1"/>
    <xf borderId="14" fillId="4" fontId="3" numFmtId="2" xfId="0" applyBorder="1" applyFont="1" applyNumberFormat="1"/>
    <xf borderId="40" fillId="0" fontId="3" numFmtId="2" xfId="0" applyBorder="1" applyFont="1" applyNumberFormat="1"/>
    <xf borderId="35" fillId="4" fontId="3" numFmtId="2" xfId="0" applyBorder="1" applyFont="1" applyNumberFormat="1"/>
    <xf borderId="10" fillId="4" fontId="3" numFmtId="2" xfId="0" applyBorder="1" applyFont="1" applyNumberFormat="1"/>
    <xf borderId="14" fillId="3" fontId="3" numFmtId="2" xfId="0" applyBorder="1" applyFont="1" applyNumberFormat="1"/>
    <xf borderId="10" fillId="3" fontId="3" numFmtId="2" xfId="0" applyBorder="1" applyFont="1" applyNumberFormat="1"/>
    <xf borderId="0" fillId="0" fontId="21" numFmtId="0" xfId="0" applyFont="1"/>
    <xf borderId="1" fillId="5" fontId="19" numFmtId="172" xfId="0" applyAlignment="1" applyBorder="1" applyFont="1" applyNumberFormat="1">
      <alignment horizontal="right"/>
    </xf>
    <xf borderId="16" fillId="0" fontId="17" numFmtId="0" xfId="0" applyAlignment="1" applyBorder="1" applyFont="1">
      <alignment horizontal="center"/>
    </xf>
    <xf borderId="46" fillId="0" fontId="17" numFmtId="2" xfId="0" applyAlignment="1" applyBorder="1" applyFont="1" applyNumberFormat="1">
      <alignment horizontal="center"/>
    </xf>
    <xf borderId="47" fillId="0" fontId="17" numFmtId="2" xfId="0" applyAlignment="1" applyBorder="1" applyFont="1" applyNumberFormat="1">
      <alignment horizontal="center"/>
    </xf>
    <xf borderId="16" fillId="0" fontId="17" numFmtId="2" xfId="0" applyAlignment="1" applyBorder="1" applyFont="1" applyNumberFormat="1">
      <alignment horizontal="center"/>
    </xf>
    <xf borderId="48" fillId="7" fontId="22" numFmtId="0" xfId="0" applyAlignment="1" applyBorder="1" applyFill="1" applyFont="1">
      <alignment horizontal="center" shrinkToFit="0" wrapText="1"/>
    </xf>
    <xf borderId="49" fillId="7" fontId="22" numFmtId="0" xfId="0" applyAlignment="1" applyBorder="1" applyFont="1">
      <alignment horizontal="center" shrinkToFit="0" wrapText="1"/>
    </xf>
    <xf borderId="50" fillId="0" fontId="23" numFmtId="0" xfId="0" applyBorder="1" applyFont="1"/>
    <xf borderId="51" fillId="0" fontId="23" numFmtId="0" xfId="0" applyBorder="1" applyFont="1"/>
    <xf borderId="52" fillId="7" fontId="22" numFmtId="0" xfId="0" applyAlignment="1" applyBorder="1" applyFont="1">
      <alignment horizontal="center" shrinkToFit="0" wrapText="1"/>
    </xf>
    <xf borderId="53" fillId="7" fontId="22" numFmtId="0" xfId="0" applyAlignment="1" applyBorder="1" applyFont="1">
      <alignment horizontal="center" shrinkToFit="0" wrapText="1"/>
    </xf>
    <xf borderId="54" fillId="4" fontId="22" numFmtId="0" xfId="0" applyAlignment="1" applyBorder="1" applyFont="1">
      <alignment shrinkToFit="0" vertical="top" wrapText="1"/>
    </xf>
    <xf borderId="54" fillId="4" fontId="22" numFmtId="166" xfId="0" applyAlignment="1" applyBorder="1" applyFont="1" applyNumberFormat="1">
      <alignment shrinkToFit="0" vertical="top" wrapText="1"/>
    </xf>
    <xf borderId="54" fillId="8" fontId="22" numFmtId="0" xfId="0" applyAlignment="1" applyBorder="1" applyFill="1" applyFont="1">
      <alignment shrinkToFit="0" vertical="top" wrapText="1"/>
    </xf>
    <xf borderId="0" fillId="0" fontId="17" numFmtId="173" xfId="0" applyFont="1" applyNumberFormat="1"/>
    <xf borderId="55" fillId="0" fontId="18" numFmtId="10" xfId="0" applyAlignment="1" applyBorder="1" applyFont="1" applyNumberFormat="1">
      <alignment horizontal="center"/>
    </xf>
    <xf borderId="56" fillId="0" fontId="23" numFmtId="0" xfId="0" applyBorder="1" applyFont="1"/>
    <xf borderId="42" fillId="0" fontId="23" numFmtId="0" xfId="0" applyBorder="1" applyFont="1"/>
    <xf borderId="3" fillId="0" fontId="17" numFmtId="0" xfId="0" applyAlignment="1" applyBorder="1" applyFont="1">
      <alignment horizontal="center" shrinkToFit="0" wrapText="1"/>
    </xf>
    <xf borderId="55" fillId="0" fontId="17" numFmtId="0" xfId="0" applyAlignment="1" applyBorder="1" applyFont="1">
      <alignment horizontal="center"/>
    </xf>
    <xf borderId="56" fillId="0" fontId="17" numFmtId="0" xfId="0" applyAlignment="1" applyBorder="1" applyFont="1">
      <alignment horizontal="center"/>
    </xf>
    <xf borderId="42" fillId="0" fontId="17" numFmtId="0" xfId="0" applyAlignment="1" applyBorder="1" applyFont="1">
      <alignment horizontal="center"/>
    </xf>
    <xf borderId="57" fillId="0" fontId="17" numFmtId="2" xfId="0" applyAlignment="1" applyBorder="1" applyFont="1" applyNumberFormat="1">
      <alignment horizontal="center"/>
    </xf>
    <xf borderId="7" fillId="5" fontId="17" numFmtId="39" xfId="0" applyAlignment="1" applyBorder="1" applyFont="1" applyNumberFormat="1">
      <alignment horizontal="center"/>
    </xf>
    <xf borderId="58" fillId="5" fontId="17" numFmtId="39" xfId="0" applyAlignment="1" applyBorder="1" applyFont="1" applyNumberFormat="1">
      <alignment horizontal="center"/>
    </xf>
    <xf borderId="58" fillId="5" fontId="17" numFmtId="4" xfId="0" applyAlignment="1" applyBorder="1" applyFont="1" applyNumberFormat="1">
      <alignment horizontal="center"/>
    </xf>
    <xf borderId="59" fillId="5" fontId="17" numFmtId="4" xfId="0" applyAlignment="1" applyBorder="1" applyFont="1" applyNumberFormat="1">
      <alignment horizontal="center"/>
    </xf>
    <xf borderId="60" fillId="0" fontId="17" numFmtId="2" xfId="0" applyAlignment="1" applyBorder="1" applyFont="1" applyNumberFormat="1">
      <alignment horizontal="center"/>
    </xf>
    <xf borderId="61" fillId="0" fontId="17" numFmtId="2" xfId="0" applyAlignment="1" applyBorder="1" applyFont="1" applyNumberFormat="1">
      <alignment horizontal="center"/>
    </xf>
    <xf borderId="4" fillId="5" fontId="17" numFmtId="39" xfId="0" applyAlignment="1" applyBorder="1" applyFont="1" applyNumberFormat="1">
      <alignment horizontal="center"/>
    </xf>
    <xf borderId="27" fillId="5" fontId="17" numFmtId="39" xfId="0" applyAlignment="1" applyBorder="1" applyFont="1" applyNumberFormat="1">
      <alignment horizontal="center"/>
    </xf>
    <xf borderId="27" fillId="5" fontId="17" numFmtId="4" xfId="0" applyAlignment="1" applyBorder="1" applyFont="1" applyNumberFormat="1">
      <alignment horizontal="center"/>
    </xf>
    <xf borderId="28" fillId="5" fontId="17" numFmtId="4" xfId="0" applyAlignment="1" applyBorder="1" applyFont="1" applyNumberFormat="1">
      <alignment horizontal="center"/>
    </xf>
    <xf borderId="62" fillId="9" fontId="24" numFmtId="0" xfId="0" applyAlignment="1" applyBorder="1" applyFill="1" applyFont="1">
      <alignment horizontal="center" shrinkToFit="0" vertical="center" wrapText="1"/>
    </xf>
    <xf borderId="63" fillId="10" fontId="25" numFmtId="0" xfId="0" applyAlignment="1" applyBorder="1" applyFill="1" applyFont="1">
      <alignment shrinkToFit="0" vertical="center" wrapText="1"/>
    </xf>
    <xf borderId="64" fillId="9" fontId="24" numFmtId="0" xfId="0" applyAlignment="1" applyBorder="1" applyFont="1">
      <alignment horizontal="center" shrinkToFit="0" vertical="center" wrapText="1"/>
    </xf>
    <xf borderId="65" fillId="9" fontId="24" numFmtId="0" xfId="0" applyAlignment="1" applyBorder="1" applyFont="1">
      <alignment horizontal="center" shrinkToFit="0" vertical="center" wrapText="1"/>
    </xf>
    <xf borderId="66" fillId="9" fontId="24" numFmtId="0" xfId="0" applyAlignment="1" applyBorder="1" applyFont="1">
      <alignment horizontal="center" shrinkToFit="0" vertical="center" wrapText="1"/>
    </xf>
    <xf borderId="67" fillId="9" fontId="24" numFmtId="0" xfId="0" applyAlignment="1" applyBorder="1" applyFont="1">
      <alignment horizontal="center" shrinkToFit="0" vertical="center" wrapText="1"/>
    </xf>
    <xf borderId="68" fillId="11" fontId="24" numFmtId="0" xfId="0" applyAlignment="1" applyBorder="1" applyFill="1" applyFont="1">
      <alignment shrinkToFit="0" vertical="center" wrapText="1"/>
    </xf>
    <xf borderId="69" fillId="11" fontId="25" numFmtId="0" xfId="0" applyAlignment="1" applyBorder="1" applyFont="1">
      <alignment shrinkToFit="0" vertical="center" wrapText="1"/>
    </xf>
    <xf borderId="70" fillId="11" fontId="24" numFmtId="0" xfId="0" applyAlignment="1" applyBorder="1" applyFont="1">
      <alignment horizontal="center" shrinkToFit="0" vertical="center" wrapText="1"/>
    </xf>
    <xf borderId="71" fillId="11" fontId="24" numFmtId="0" xfId="0" applyAlignment="1" applyBorder="1" applyFont="1">
      <alignment horizontal="center" shrinkToFit="0" vertical="center" wrapText="1"/>
    </xf>
    <xf borderId="72" fillId="11" fontId="24" numFmtId="0" xfId="0" applyAlignment="1" applyBorder="1" applyFont="1">
      <alignment horizontal="center" shrinkToFit="0" vertical="center" wrapText="1"/>
    </xf>
    <xf borderId="67" fillId="11" fontId="24" numFmtId="0" xfId="0" applyAlignment="1" applyBorder="1" applyFont="1">
      <alignment horizontal="center" shrinkToFit="0" vertical="center" wrapText="1"/>
    </xf>
    <xf borderId="73" fillId="12" fontId="24" numFmtId="0" xfId="0" applyAlignment="1" applyBorder="1" applyFill="1" applyFont="1">
      <alignment horizontal="center" shrinkToFit="0" vertical="center" wrapText="1"/>
    </xf>
    <xf borderId="73" fillId="12" fontId="25" numFmtId="0" xfId="0" applyAlignment="1" applyBorder="1" applyFont="1">
      <alignment horizontal="center" shrinkToFit="0" vertical="center" wrapText="1"/>
    </xf>
    <xf borderId="74" fillId="12" fontId="24" numFmtId="0" xfId="0" applyAlignment="1" applyBorder="1" applyFont="1">
      <alignment horizontal="center" shrinkToFit="0" vertical="center" wrapText="1"/>
    </xf>
    <xf borderId="75" fillId="0" fontId="24" numFmtId="0" xfId="0" applyAlignment="1" applyBorder="1" applyFont="1">
      <alignment horizontal="center" shrinkToFit="0" vertical="center" wrapText="1"/>
    </xf>
    <xf borderId="75" fillId="0" fontId="25" numFmtId="166" xfId="0" applyAlignment="1" applyBorder="1" applyFont="1" applyNumberFormat="1">
      <alignment horizontal="center" shrinkToFit="0" vertical="center" wrapText="1"/>
    </xf>
    <xf borderId="76" fillId="0" fontId="24" numFmtId="166" xfId="0" applyAlignment="1" applyBorder="1" applyFont="1" applyNumberFormat="1">
      <alignment horizontal="center" shrinkToFit="0" vertical="center" wrapText="1"/>
    </xf>
    <xf borderId="77" fillId="0" fontId="24" numFmtId="0" xfId="0" applyAlignment="1" applyBorder="1" applyFont="1">
      <alignment horizontal="center" shrinkToFit="0" vertical="center" wrapText="1"/>
    </xf>
    <xf borderId="77" fillId="0" fontId="25" numFmtId="166" xfId="0" applyAlignment="1" applyBorder="1" applyFont="1" applyNumberFormat="1">
      <alignment horizontal="center" shrinkToFit="0" vertical="center" wrapText="1"/>
    </xf>
    <xf borderId="78" fillId="0" fontId="24" numFmtId="166" xfId="0" applyAlignment="1" applyBorder="1" applyFont="1" applyNumberFormat="1">
      <alignment horizontal="center" shrinkToFit="0" vertical="center" wrapText="1"/>
    </xf>
    <xf borderId="79" fillId="0" fontId="24" numFmtId="0" xfId="0" applyAlignment="1" applyBorder="1" applyFont="1">
      <alignment horizontal="center" shrinkToFit="0" vertical="center" wrapText="1"/>
    </xf>
    <xf borderId="80" fillId="0" fontId="24" numFmtId="0" xfId="0" applyAlignment="1" applyBorder="1" applyFont="1">
      <alignment horizontal="center" shrinkToFit="0" vertical="center" wrapText="1"/>
    </xf>
    <xf borderId="81" fillId="0" fontId="24" numFmtId="0" xfId="0" applyAlignment="1" applyBorder="1" applyFont="1">
      <alignment horizontal="center" shrinkToFit="0" vertical="center" wrapText="1"/>
    </xf>
    <xf borderId="82" fillId="0" fontId="24" numFmtId="0" xfId="0" applyAlignment="1" applyBorder="1" applyFont="1">
      <alignment horizontal="center" shrinkToFit="0" vertical="center" wrapText="1"/>
    </xf>
    <xf borderId="83" fillId="0" fontId="25" numFmtId="0" xfId="0" applyAlignment="1" applyBorder="1" applyFont="1">
      <alignment horizontal="center" shrinkToFit="0" vertical="center" wrapText="1"/>
    </xf>
    <xf borderId="84" fillId="0" fontId="24" numFmtId="0" xfId="0" applyAlignment="1" applyBorder="1" applyFont="1">
      <alignment horizontal="center" shrinkToFit="0" vertical="center" wrapText="1"/>
    </xf>
    <xf borderId="85" fillId="0" fontId="25" numFmtId="0" xfId="0" applyAlignment="1" applyBorder="1" applyFont="1">
      <alignment horizontal="center" shrinkToFit="0" vertical="center" wrapText="1"/>
    </xf>
    <xf borderId="86" fillId="0" fontId="24" numFmtId="0" xfId="0" applyAlignment="1" applyBorder="1" applyFont="1">
      <alignment horizontal="center" shrinkToFit="0" vertical="center" wrapText="1"/>
    </xf>
    <xf borderId="87" fillId="0" fontId="24" numFmtId="0" xfId="0" applyAlignment="1" applyBorder="1" applyFont="1">
      <alignment horizontal="center" shrinkToFit="0" vertical="center" wrapText="1"/>
    </xf>
    <xf borderId="88" fillId="0" fontId="25" numFmtId="0" xfId="0" applyAlignment="1" applyBorder="1" applyFont="1">
      <alignment horizontal="center" shrinkToFit="0" vertical="center" wrapText="1"/>
    </xf>
    <xf borderId="89" fillId="0" fontId="24" numFmtId="0" xfId="0" applyAlignment="1" applyBorder="1" applyFont="1">
      <alignment horizontal="center" shrinkToFit="0" vertical="center" wrapText="1"/>
    </xf>
    <xf borderId="90" fillId="0" fontId="24" numFmtId="166" xfId="0" applyAlignment="1" applyBorder="1" applyFont="1" applyNumberFormat="1">
      <alignment horizontal="center" shrinkToFit="0" vertical="center" wrapText="1"/>
    </xf>
    <xf borderId="91" fillId="0" fontId="24" numFmtId="0" xfId="0" applyAlignment="1" applyBorder="1" applyFont="1">
      <alignment horizontal="center" shrinkToFit="0" vertical="center" wrapText="1"/>
    </xf>
    <xf borderId="3" fillId="13" fontId="12" numFmtId="0" xfId="0" applyAlignment="1" applyBorder="1" applyFill="1" applyFont="1">
      <alignment horizontal="center" shrinkToFit="0" vertical="center" wrapText="1"/>
    </xf>
    <xf borderId="3" fillId="14" fontId="13" numFmtId="0" xfId="0" applyAlignment="1" applyBorder="1" applyFill="1" applyFont="1">
      <alignment horizontal="center" shrinkToFit="0" vertical="center" wrapText="1"/>
    </xf>
    <xf borderId="3" fillId="14" fontId="14" numFmtId="0" xfId="0" applyAlignment="1" applyBorder="1" applyFont="1">
      <alignment horizontal="center" shrinkToFit="0" vertical="center" wrapText="1"/>
    </xf>
    <xf borderId="3" fillId="14" fontId="15" numFmtId="0" xfId="0" applyAlignment="1" applyBorder="1" applyFont="1">
      <alignment horizontal="center" shrinkToFit="0" vertical="center" wrapText="1"/>
    </xf>
    <xf borderId="3" fillId="15" fontId="26" numFmtId="0" xfId="0" applyAlignment="1" applyBorder="1" applyFill="1" applyFont="1">
      <alignment horizontal="center" shrinkToFit="0" vertical="center" wrapText="1"/>
    </xf>
    <xf borderId="3" fillId="15" fontId="27" numFmtId="0" xfId="0" applyAlignment="1" applyBorder="1" applyFont="1">
      <alignment horizontal="center" shrinkToFit="0" vertical="center" wrapText="1"/>
    </xf>
    <xf borderId="3" fillId="0" fontId="28" numFmtId="0" xfId="0" applyAlignment="1" applyBorder="1" applyFont="1">
      <alignment horizontal="center" vertical="center"/>
    </xf>
    <xf borderId="3" fillId="0" fontId="28" numFmtId="1" xfId="0" applyAlignment="1" applyBorder="1" applyFont="1" applyNumberFormat="1">
      <alignment horizontal="center" vertical="center"/>
    </xf>
    <xf borderId="0" fillId="0" fontId="29" numFmtId="0" xfId="0" applyFont="1"/>
    <xf borderId="0" fillId="0" fontId="29" numFmtId="10" xfId="0" applyFont="1" applyNumberFormat="1"/>
    <xf borderId="0" fillId="0" fontId="6" numFmtId="10" xfId="0" applyFont="1" applyNumberFormat="1"/>
    <xf borderId="1" fillId="16" fontId="6" numFmtId="165" xfId="0" applyBorder="1" applyFill="1" applyFont="1" applyNumberFormat="1"/>
    <xf borderId="0" fillId="0" fontId="6" numFmtId="165" xfId="0" applyFont="1" applyNumberFormat="1"/>
    <xf borderId="0" fillId="0" fontId="30" numFmtId="0" xfId="0" applyFont="1"/>
    <xf borderId="0" fillId="0" fontId="31" numFmtId="0" xfId="0" applyFont="1"/>
    <xf borderId="0" fillId="0" fontId="32" numFmtId="0" xfId="0" applyFont="1"/>
    <xf borderId="0" fillId="0" fontId="33" numFmtId="164" xfId="0" applyAlignment="1" applyFont="1" applyNumberFormat="1">
      <alignment horizontal="center"/>
    </xf>
    <xf borderId="1" fillId="5" fontId="11" numFmtId="164" xfId="0" applyAlignment="1" applyBorder="1" applyFont="1" applyNumberFormat="1">
      <alignment horizontal="left"/>
    </xf>
    <xf borderId="0" fillId="0" fontId="34" numFmtId="165" xfId="0" applyFont="1" applyNumberFormat="1"/>
    <xf borderId="3" fillId="6" fontId="7" numFmtId="0" xfId="0" applyAlignment="1" applyBorder="1" applyFont="1">
      <alignment horizontal="center" vertical="center"/>
    </xf>
    <xf quotePrefix="1" borderId="3" fillId="6" fontId="7" numFmtId="164" xfId="0" applyAlignment="1" applyBorder="1" applyFont="1" applyNumberFormat="1">
      <alignment horizontal="center" vertical="center"/>
    </xf>
    <xf borderId="3" fillId="6" fontId="7" numFmtId="164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left"/>
    </xf>
    <xf borderId="3" fillId="0" fontId="3" numFmtId="2" xfId="0" applyBorder="1" applyFont="1" applyNumberFormat="1"/>
    <xf borderId="0" fillId="0" fontId="4" numFmtId="2" xfId="0" applyFont="1" applyNumberFormat="1"/>
    <xf borderId="0" fillId="0" fontId="35" numFmtId="0" xfId="0" applyFont="1"/>
    <xf borderId="3" fillId="6" fontId="36" numFmtId="49" xfId="0" applyAlignment="1" applyBorder="1" applyFont="1" applyNumberFormat="1">
      <alignment horizontal="center" vertical="center"/>
    </xf>
    <xf borderId="3" fillId="6" fontId="36" numFmtId="0" xfId="0" applyAlignment="1" applyBorder="1" applyFont="1">
      <alignment horizontal="center" vertical="center"/>
    </xf>
    <xf borderId="3" fillId="6" fontId="7" numFmtId="49" xfId="0" applyAlignment="1" applyBorder="1" applyFont="1" applyNumberFormat="1">
      <alignment horizontal="center" vertical="center"/>
    </xf>
    <xf borderId="3" fillId="0" fontId="3" numFmtId="2" xfId="0" applyAlignment="1" applyBorder="1" applyFont="1" applyNumberFormat="1">
      <alignment horizontal="right"/>
    </xf>
    <xf borderId="1" fillId="17" fontId="6" numFmtId="0" xfId="0" applyBorder="1" applyFill="1" applyFont="1"/>
    <xf borderId="1" fillId="17" fontId="7" numFmtId="164" xfId="0" applyAlignment="1" applyBorder="1" applyFont="1" applyNumberFormat="1">
      <alignment horizontal="right"/>
    </xf>
    <xf borderId="1" fillId="17" fontId="34" numFmtId="165" xfId="0" applyBorder="1" applyFont="1" applyNumberFormat="1"/>
    <xf borderId="0" fillId="0" fontId="37" numFmtId="0" xfId="0" applyFont="1"/>
    <xf borderId="1" fillId="17" fontId="7" numFmtId="164" xfId="0" applyAlignment="1" applyBorder="1" applyFont="1" applyNumberFormat="1">
      <alignment horizontal="left" vertical="top"/>
    </xf>
    <xf borderId="1" fillId="17" fontId="34" numFmtId="165" xfId="0" applyAlignment="1" applyBorder="1" applyFont="1" applyNumberFormat="1">
      <alignment vertical="top"/>
    </xf>
    <xf borderId="3" fillId="6" fontId="7" numFmtId="0" xfId="0" applyAlignment="1" applyBorder="1" applyFont="1">
      <alignment horizontal="center" shrinkToFit="0" vertical="center" wrapText="1"/>
    </xf>
    <xf quotePrefix="1" borderId="3" fillId="6" fontId="7" numFmtId="164" xfId="0" applyAlignment="1" applyBorder="1" applyFont="1" applyNumberFormat="1">
      <alignment horizontal="center" shrinkToFit="0" vertical="center" wrapText="1"/>
    </xf>
    <xf borderId="1" fillId="17" fontId="7" numFmtId="164" xfId="0" applyAlignment="1" applyBorder="1" applyFont="1" applyNumberFormat="1">
      <alignment horizontal="left"/>
    </xf>
    <xf quotePrefix="1" borderId="0" fillId="0" fontId="6" numFmtId="0" xfId="0" applyFont="1"/>
    <xf borderId="3" fillId="5" fontId="3" numFmtId="0" xfId="0" applyAlignment="1" applyBorder="1" applyFont="1">
      <alignment horizontal="left"/>
    </xf>
    <xf borderId="3" fillId="5" fontId="3" numFmtId="2" xfId="0" applyBorder="1" applyFont="1" applyNumberFormat="1"/>
    <xf borderId="3" fillId="6" fontId="38" numFmtId="0" xfId="0" applyAlignment="1" applyBorder="1" applyFont="1">
      <alignment horizontal="center" vertical="center"/>
    </xf>
    <xf borderId="3" fillId="18" fontId="29" numFmtId="164" xfId="0" applyAlignment="1" applyBorder="1" applyFill="1" applyFont="1" applyNumberFormat="1">
      <alignment horizontal="right"/>
    </xf>
    <xf borderId="3" fillId="18" fontId="29" numFmtId="171" xfId="0" applyAlignment="1" applyBorder="1" applyFont="1" applyNumberFormat="1">
      <alignment horizontal="right"/>
    </xf>
    <xf borderId="3" fillId="18" fontId="29" numFmtId="172" xfId="0" applyAlignment="1" applyBorder="1" applyFont="1" applyNumberFormat="1">
      <alignment horizontal="right"/>
    </xf>
    <xf borderId="3" fillId="18" fontId="29" numFmtId="174" xfId="0" applyAlignment="1" applyBorder="1" applyFont="1" applyNumberFormat="1">
      <alignment horizontal="right"/>
    </xf>
    <xf borderId="4" fillId="6" fontId="6" numFmtId="0" xfId="0" applyBorder="1" applyFont="1"/>
    <xf borderId="27" fillId="6" fontId="6" numFmtId="0" xfId="0" applyBorder="1" applyFont="1"/>
    <xf borderId="28" fillId="6" fontId="6" numFmtId="0" xfId="0" applyBorder="1" applyFont="1"/>
    <xf borderId="28" fillId="19" fontId="6" numFmtId="0" xfId="0" applyBorder="1" applyFill="1" applyFont="1"/>
    <xf borderId="12" fillId="6" fontId="6" numFmtId="0" xfId="0" applyBorder="1" applyFont="1"/>
    <xf borderId="26" fillId="19" fontId="6" numFmtId="0" xfId="0" applyBorder="1" applyFont="1"/>
    <xf borderId="7" fillId="6" fontId="6" numFmtId="0" xfId="0" applyBorder="1" applyFont="1"/>
    <xf borderId="59" fillId="6" fontId="6" numFmtId="0" xfId="0" applyBorder="1" applyFont="1"/>
    <xf borderId="58" fillId="6" fontId="6" numFmtId="0" xfId="0" applyBorder="1" applyFont="1"/>
    <xf borderId="25" fillId="6" fontId="6" numFmtId="0" xfId="0" applyBorder="1" applyFont="1"/>
    <xf borderId="26" fillId="6" fontId="6" numFmtId="0" xfId="0" applyBorder="1" applyFont="1"/>
    <xf borderId="3" fillId="0" fontId="29" numFmtId="0" xfId="0" applyAlignment="1" applyBorder="1" applyFont="1">
      <alignment horizontal="left"/>
    </xf>
    <xf borderId="3" fillId="0" fontId="29" numFmtId="2" xfId="0" applyBorder="1" applyFont="1" applyNumberFormat="1"/>
    <xf borderId="3" fillId="6" fontId="6" numFmtId="0" xfId="0" applyAlignment="1" applyBorder="1" applyFont="1">
      <alignment horizontal="right"/>
    </xf>
    <xf borderId="3" fillId="6" fontId="6" numFmtId="0" xfId="0" applyAlignment="1" applyBorder="1" applyFont="1">
      <alignment shrinkToFit="0" wrapText="1"/>
    </xf>
    <xf borderId="3" fillId="6" fontId="6" numFmtId="0" xfId="0" applyAlignment="1" applyBorder="1" applyFont="1">
      <alignment horizontal="center" shrinkToFit="0" wrapText="1"/>
    </xf>
    <xf borderId="3" fillId="18" fontId="29" numFmtId="175" xfId="0" applyAlignment="1" applyBorder="1" applyFont="1" applyNumberFormat="1">
      <alignment horizontal="right"/>
    </xf>
    <xf borderId="1" fillId="2" fontId="1" numFmtId="0" xfId="0" applyAlignment="1" applyBorder="1" applyFont="1">
      <alignment horizontal="center" vertical="center"/>
    </xf>
  </cellXfs>
  <cellStyles count="1">
    <cellStyle xfId="0" name="Normal" builtinId="0"/>
  </cellStyles>
  <dxfs count="3"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0CECE"/>
          <bgColor rgb="FFD0CECE"/>
        </patternFill>
      </fill>
      <border/>
    </dxf>
    <dxf>
      <font/>
      <fill>
        <patternFill patternType="solid">
          <fgColor rgb="FFDADADA"/>
          <bgColor rgb="FFDADADA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40" Type="http://customschemas.google.com/relationships/workbookmetadata" Target="metadata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externalLink" Target="externalLinks/externalLink2.xml"/><Relationship Id="rId14" Type="http://schemas.openxmlformats.org/officeDocument/2006/relationships/worksheet" Target="worksheets/sheet11.xml"/><Relationship Id="rId36" Type="http://schemas.openxmlformats.org/officeDocument/2006/relationships/externalLink" Target="externalLinks/externalLink1.xml"/><Relationship Id="rId17" Type="http://schemas.openxmlformats.org/officeDocument/2006/relationships/worksheet" Target="worksheets/sheet14.xml"/><Relationship Id="rId39" Type="http://schemas.openxmlformats.org/officeDocument/2006/relationships/externalLink" Target="externalLinks/externalLink4.xml"/><Relationship Id="rId16" Type="http://schemas.openxmlformats.org/officeDocument/2006/relationships/worksheet" Target="worksheets/sheet13.xml"/><Relationship Id="rId38" Type="http://schemas.openxmlformats.org/officeDocument/2006/relationships/externalLink" Target="externalLinks/externalLink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AUTERA\RATES\UPS\RATE98\ZONE98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sales.fedex.com/content/salessource/pages/pricing/corp_initiatives/2014USDomesticExpressNetRates_v1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myfedex-my.sharepoint.com/personal/amandalewis_fedex_com/Documents/Desktop/2024%20Single%20Point%20Net%20Rate%20Calculator%20(1).xls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iwn00125.ute.fedex.com\E$\Users\154156\Documents\Net%20Rate%20Calculators\2014%20Net%20Rates\2014%20US%20Domestic%20Express%20Rate%20Calculator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Express"/>
      <sheetName val="Expedited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Dom"/>
      <sheetName val="DomCalc"/>
      <sheetName val="Dom Net"/>
      <sheetName val="Help"/>
      <sheetName val="Ban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elect Services"/>
      <sheetName val="Domestic"/>
      <sheetName val="Ground"/>
      <sheetName val="US Exp-Imp"/>
      <sheetName val="PRS Rate Format"/>
      <sheetName val="Disclaimer Info"/>
      <sheetName val="Express Calc"/>
      <sheetName val="Intl Calc"/>
      <sheetName val="Ground Calc"/>
      <sheetName val="Select Te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Dom"/>
      <sheetName val="DomCalc"/>
      <sheetName val="Dom Net"/>
      <sheetName val="Help"/>
      <sheetName val="Ban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0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6.63"/>
    <col customWidth="1" min="2" max="7" width="7.63"/>
    <col customWidth="1" min="8" max="8" width="9.75"/>
    <col customWidth="1" min="9" max="9" width="3.63"/>
    <col customWidth="1" min="10" max="26" width="8.63"/>
  </cols>
  <sheetData>
    <row r="1" ht="12.75" customHeight="1">
      <c r="A1" s="1"/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</row>
    <row r="2" ht="12.75" customHeight="1">
      <c r="A2" s="1" t="s">
        <v>1</v>
      </c>
      <c r="B2" s="3">
        <v>132.0</v>
      </c>
      <c r="C2" s="3">
        <v>133.0</v>
      </c>
      <c r="D2" s="3">
        <v>134.0</v>
      </c>
      <c r="E2" s="3">
        <v>135.0</v>
      </c>
      <c r="F2" s="3">
        <v>136.0</v>
      </c>
      <c r="G2" s="3">
        <v>137.0</v>
      </c>
      <c r="H2" s="3">
        <v>138.0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6">
        <v>36.41</v>
      </c>
      <c r="C3" s="6">
        <v>49.62</v>
      </c>
      <c r="D3" s="6">
        <v>66.07</v>
      </c>
      <c r="E3" s="6">
        <v>73.2</v>
      </c>
      <c r="F3" s="6">
        <v>79.33</v>
      </c>
      <c r="G3" s="6">
        <v>86.22</v>
      </c>
      <c r="H3" s="7">
        <v>90.89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>
        <v>2.0</v>
      </c>
      <c r="B4" s="10">
        <v>38.83</v>
      </c>
      <c r="C4" s="10">
        <v>53.1</v>
      </c>
      <c r="D4" s="10">
        <v>75.98</v>
      </c>
      <c r="E4" s="10">
        <v>82.57</v>
      </c>
      <c r="F4" s="10">
        <v>91.32</v>
      </c>
      <c r="G4" s="10">
        <v>98.76</v>
      </c>
      <c r="H4" s="11">
        <v>105.38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13">
        <v>3.0</v>
      </c>
      <c r="B5" s="14">
        <v>42.2</v>
      </c>
      <c r="C5" s="14">
        <v>56.16</v>
      </c>
      <c r="D5" s="14">
        <v>84.26</v>
      </c>
      <c r="E5" s="14">
        <v>91.48</v>
      </c>
      <c r="F5" s="14">
        <v>97.61</v>
      </c>
      <c r="G5" s="14">
        <v>108.68</v>
      </c>
      <c r="H5" s="15">
        <v>115.19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13">
        <v>4.0</v>
      </c>
      <c r="B6" s="14">
        <v>45.52</v>
      </c>
      <c r="C6" s="14">
        <v>59.55</v>
      </c>
      <c r="D6" s="14">
        <v>91.29</v>
      </c>
      <c r="E6" s="14">
        <v>100.26</v>
      </c>
      <c r="F6" s="14">
        <v>110.61</v>
      </c>
      <c r="G6" s="14">
        <v>118.28</v>
      </c>
      <c r="H6" s="15">
        <v>126.12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6">
        <v>5.0</v>
      </c>
      <c r="B7" s="17">
        <v>46.33</v>
      </c>
      <c r="C7" s="17">
        <v>60.06</v>
      </c>
      <c r="D7" s="17">
        <v>97.11</v>
      </c>
      <c r="E7" s="17">
        <v>109.0</v>
      </c>
      <c r="F7" s="17">
        <v>113.06</v>
      </c>
      <c r="G7" s="17">
        <v>120.87</v>
      </c>
      <c r="H7" s="18">
        <v>127.68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9">
        <v>6.0</v>
      </c>
      <c r="B8" s="20">
        <v>48.9</v>
      </c>
      <c r="C8" s="20">
        <v>68.41</v>
      </c>
      <c r="D8" s="21">
        <v>108.04</v>
      </c>
      <c r="E8" s="21">
        <v>116.22</v>
      </c>
      <c r="F8" s="21">
        <v>127.83</v>
      </c>
      <c r="G8" s="21">
        <v>135.03</v>
      </c>
      <c r="H8" s="22">
        <v>143.67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3">
        <v>7.0</v>
      </c>
      <c r="B9" s="24">
        <v>50.48</v>
      </c>
      <c r="C9" s="24">
        <v>71.39</v>
      </c>
      <c r="D9" s="25">
        <v>115.62</v>
      </c>
      <c r="E9" s="25">
        <v>126.29</v>
      </c>
      <c r="F9" s="25">
        <v>136.93</v>
      </c>
      <c r="G9" s="25">
        <v>145.2</v>
      </c>
      <c r="H9" s="26">
        <v>153.51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9">
        <v>8.0</v>
      </c>
      <c r="B10" s="24">
        <v>53.13</v>
      </c>
      <c r="C10" s="24">
        <v>73.44</v>
      </c>
      <c r="D10" s="25">
        <v>122.09</v>
      </c>
      <c r="E10" s="25">
        <v>134.46</v>
      </c>
      <c r="F10" s="25">
        <v>146.16</v>
      </c>
      <c r="G10" s="25">
        <v>155.49</v>
      </c>
      <c r="H10" s="26">
        <v>163.12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9">
        <v>9.0</v>
      </c>
      <c r="B11" s="24">
        <v>54.95</v>
      </c>
      <c r="C11" s="24">
        <v>76.61</v>
      </c>
      <c r="D11" s="25">
        <v>130.14</v>
      </c>
      <c r="E11" s="25">
        <v>143.07</v>
      </c>
      <c r="F11" s="25">
        <v>150.07</v>
      </c>
      <c r="G11" s="25">
        <v>165.78</v>
      </c>
      <c r="H11" s="26">
        <v>173.67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">
        <v>10.0</v>
      </c>
      <c r="B12" s="28">
        <v>55.23</v>
      </c>
      <c r="C12" s="28">
        <v>78.79</v>
      </c>
      <c r="D12" s="29">
        <v>132.47</v>
      </c>
      <c r="E12" s="29">
        <v>145.33</v>
      </c>
      <c r="F12" s="29">
        <v>152.15</v>
      </c>
      <c r="G12" s="29">
        <v>167.9</v>
      </c>
      <c r="H12" s="30">
        <v>175.79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>
        <v>11.0</v>
      </c>
      <c r="B13" s="10">
        <v>59.21</v>
      </c>
      <c r="C13" s="10">
        <v>83.12</v>
      </c>
      <c r="D13" s="10">
        <v>145.9</v>
      </c>
      <c r="E13" s="10">
        <v>161.96</v>
      </c>
      <c r="F13" s="10">
        <v>175.3</v>
      </c>
      <c r="G13" s="10">
        <v>187.54</v>
      </c>
      <c r="H13" s="11">
        <v>193.2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3">
        <v>12.0</v>
      </c>
      <c r="B14" s="14">
        <v>61.18</v>
      </c>
      <c r="C14" s="14">
        <v>87.36</v>
      </c>
      <c r="D14" s="14">
        <v>153.93</v>
      </c>
      <c r="E14" s="14">
        <v>169.35</v>
      </c>
      <c r="F14" s="14">
        <v>183.86</v>
      </c>
      <c r="G14" s="14">
        <v>197.75</v>
      </c>
      <c r="H14" s="15">
        <v>203.52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3">
        <v>13.0</v>
      </c>
      <c r="B15" s="14">
        <v>61.86</v>
      </c>
      <c r="C15" s="14">
        <v>91.74</v>
      </c>
      <c r="D15" s="14">
        <v>161.27</v>
      </c>
      <c r="E15" s="14">
        <v>177.21</v>
      </c>
      <c r="F15" s="14">
        <v>191.33</v>
      </c>
      <c r="G15" s="14">
        <v>208.22</v>
      </c>
      <c r="H15" s="15">
        <v>213.33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>
        <v>14.0</v>
      </c>
      <c r="B16" s="14">
        <v>64.26</v>
      </c>
      <c r="C16" s="14">
        <v>95.32</v>
      </c>
      <c r="D16" s="14">
        <v>169.48</v>
      </c>
      <c r="E16" s="14">
        <v>184.71</v>
      </c>
      <c r="F16" s="14">
        <v>198.73</v>
      </c>
      <c r="G16" s="14">
        <v>217.3</v>
      </c>
      <c r="H16" s="15">
        <v>223.9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3">
        <v>15.0</v>
      </c>
      <c r="B17" s="17">
        <v>66.73</v>
      </c>
      <c r="C17" s="17">
        <v>98.54</v>
      </c>
      <c r="D17" s="17">
        <v>173.86</v>
      </c>
      <c r="E17" s="17">
        <v>192.15</v>
      </c>
      <c r="F17" s="17">
        <v>202.39</v>
      </c>
      <c r="G17" s="17">
        <v>224.5</v>
      </c>
      <c r="H17" s="18">
        <v>232.28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1">
        <v>16.0</v>
      </c>
      <c r="B18" s="20">
        <v>68.14</v>
      </c>
      <c r="C18" s="20">
        <v>99.54</v>
      </c>
      <c r="D18" s="21">
        <v>183.77</v>
      </c>
      <c r="E18" s="21">
        <v>199.24</v>
      </c>
      <c r="F18" s="21">
        <v>212.92</v>
      </c>
      <c r="G18" s="21">
        <v>230.34</v>
      </c>
      <c r="H18" s="22">
        <v>238.21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9">
        <v>17.0</v>
      </c>
      <c r="B19" s="24">
        <v>69.61</v>
      </c>
      <c r="C19" s="24">
        <v>102.83</v>
      </c>
      <c r="D19" s="25">
        <v>188.99</v>
      </c>
      <c r="E19" s="25">
        <v>205.67</v>
      </c>
      <c r="F19" s="25">
        <v>217.87</v>
      </c>
      <c r="G19" s="25">
        <v>235.56</v>
      </c>
      <c r="H19" s="26">
        <v>243.29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9">
        <v>18.0</v>
      </c>
      <c r="B20" s="24">
        <v>73.74</v>
      </c>
      <c r="C20" s="24">
        <v>103.99</v>
      </c>
      <c r="D20" s="25">
        <v>194.68</v>
      </c>
      <c r="E20" s="25">
        <v>209.92</v>
      </c>
      <c r="F20" s="25">
        <v>222.66</v>
      </c>
      <c r="G20" s="25">
        <v>240.63</v>
      </c>
      <c r="H20" s="26">
        <v>249.8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9">
        <v>19.0</v>
      </c>
      <c r="B21" s="24">
        <v>75.72</v>
      </c>
      <c r="C21" s="24">
        <v>108.41</v>
      </c>
      <c r="D21" s="25">
        <v>199.31</v>
      </c>
      <c r="E21" s="25">
        <v>214.36</v>
      </c>
      <c r="F21" s="25">
        <v>227.69</v>
      </c>
      <c r="G21" s="25">
        <v>246.02</v>
      </c>
      <c r="H21" s="26">
        <v>256.23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9">
        <v>20.0</v>
      </c>
      <c r="B22" s="28">
        <v>77.13</v>
      </c>
      <c r="C22" s="28">
        <v>111.61</v>
      </c>
      <c r="D22" s="29">
        <v>204.71</v>
      </c>
      <c r="E22" s="29">
        <v>222.63</v>
      </c>
      <c r="F22" s="29">
        <v>229.11</v>
      </c>
      <c r="G22" s="29">
        <v>251.54</v>
      </c>
      <c r="H22" s="30">
        <v>257.29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">
        <v>21.0</v>
      </c>
      <c r="B23" s="10">
        <v>79.2</v>
      </c>
      <c r="C23" s="10">
        <v>113.77</v>
      </c>
      <c r="D23" s="10">
        <v>216.94</v>
      </c>
      <c r="E23" s="10">
        <v>229.95</v>
      </c>
      <c r="F23" s="10">
        <v>247.45</v>
      </c>
      <c r="G23" s="10">
        <v>263.28</v>
      </c>
      <c r="H23" s="11">
        <v>277.93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3">
        <v>22.0</v>
      </c>
      <c r="B24" s="14">
        <v>81.99</v>
      </c>
      <c r="C24" s="14">
        <v>116.18</v>
      </c>
      <c r="D24" s="14">
        <v>222.54</v>
      </c>
      <c r="E24" s="14">
        <v>244.13</v>
      </c>
      <c r="F24" s="14">
        <v>249.29</v>
      </c>
      <c r="G24" s="14">
        <v>282.1</v>
      </c>
      <c r="H24" s="15">
        <v>289.7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3">
        <v>23.0</v>
      </c>
      <c r="B25" s="14">
        <v>83.38</v>
      </c>
      <c r="C25" s="14">
        <v>118.4</v>
      </c>
      <c r="D25" s="14">
        <v>228.71</v>
      </c>
      <c r="E25" s="14">
        <v>250.31</v>
      </c>
      <c r="F25" s="14">
        <v>258.08</v>
      </c>
      <c r="G25" s="14">
        <v>285.17</v>
      </c>
      <c r="H25" s="15">
        <v>290.88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3">
        <v>24.0</v>
      </c>
      <c r="B26" s="14">
        <v>85.46</v>
      </c>
      <c r="C26" s="14">
        <v>120.38</v>
      </c>
      <c r="D26" s="14">
        <v>231.36</v>
      </c>
      <c r="E26" s="14">
        <v>253.51</v>
      </c>
      <c r="F26" s="14">
        <v>262.96</v>
      </c>
      <c r="G26" s="14">
        <v>288.9</v>
      </c>
      <c r="H26" s="15">
        <v>297.32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6">
        <v>25.0</v>
      </c>
      <c r="B27" s="17">
        <v>86.62</v>
      </c>
      <c r="C27" s="17">
        <v>122.88</v>
      </c>
      <c r="D27" s="17">
        <v>233.93</v>
      </c>
      <c r="E27" s="17">
        <v>254.32</v>
      </c>
      <c r="F27" s="17">
        <v>264.09</v>
      </c>
      <c r="G27" s="17">
        <v>292.25</v>
      </c>
      <c r="H27" s="18">
        <v>298.47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>
        <v>26.0</v>
      </c>
      <c r="B28" s="20">
        <v>86.87</v>
      </c>
      <c r="C28" s="20">
        <v>126.35</v>
      </c>
      <c r="D28" s="21">
        <v>248.56</v>
      </c>
      <c r="E28" s="21">
        <v>270.35</v>
      </c>
      <c r="F28" s="21">
        <v>286.48</v>
      </c>
      <c r="G28" s="21">
        <v>300.03</v>
      </c>
      <c r="H28" s="22">
        <v>314.24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>
        <v>27.0</v>
      </c>
      <c r="B29" s="24">
        <v>90.81</v>
      </c>
      <c r="C29" s="24">
        <v>129.84</v>
      </c>
      <c r="D29" s="25">
        <v>255.14</v>
      </c>
      <c r="E29" s="25">
        <v>275.02</v>
      </c>
      <c r="F29" s="25">
        <v>292.55</v>
      </c>
      <c r="G29" s="25">
        <v>307.81</v>
      </c>
      <c r="H29" s="26">
        <v>329.11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>
        <v>28.0</v>
      </c>
      <c r="B30" s="24">
        <v>91.21</v>
      </c>
      <c r="C30" s="24">
        <v>133.21</v>
      </c>
      <c r="D30" s="25">
        <v>262.51</v>
      </c>
      <c r="E30" s="25">
        <v>282.86</v>
      </c>
      <c r="F30" s="25">
        <v>294.69</v>
      </c>
      <c r="G30" s="25">
        <v>315.05</v>
      </c>
      <c r="H30" s="26">
        <v>337.73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>
        <v>29.0</v>
      </c>
      <c r="B31" s="24">
        <v>92.97</v>
      </c>
      <c r="C31" s="24">
        <v>135.71</v>
      </c>
      <c r="D31" s="25">
        <v>268.9</v>
      </c>
      <c r="E31" s="25">
        <v>284.51</v>
      </c>
      <c r="F31" s="25">
        <v>294.96</v>
      </c>
      <c r="G31" s="25">
        <v>324.65</v>
      </c>
      <c r="H31" s="26">
        <v>339.6</v>
      </c>
    </row>
    <row r="32" ht="12.75" customHeight="1">
      <c r="A32" s="23">
        <v>30.0</v>
      </c>
      <c r="B32" s="28">
        <v>97.21</v>
      </c>
      <c r="C32" s="28">
        <v>137.2</v>
      </c>
      <c r="D32" s="29">
        <v>269.55</v>
      </c>
      <c r="E32" s="29">
        <v>287.16</v>
      </c>
      <c r="F32" s="29">
        <v>296.31</v>
      </c>
      <c r="G32" s="29">
        <v>326.12</v>
      </c>
      <c r="H32" s="30">
        <v>340.27</v>
      </c>
    </row>
    <row r="33" ht="12.75" customHeight="1">
      <c r="A33" s="9">
        <v>31.0</v>
      </c>
      <c r="B33" s="10">
        <v>99.01</v>
      </c>
      <c r="C33" s="10">
        <v>138.78</v>
      </c>
      <c r="D33" s="10">
        <v>281.16</v>
      </c>
      <c r="E33" s="10">
        <v>300.81</v>
      </c>
      <c r="F33" s="10">
        <v>319.54</v>
      </c>
      <c r="G33" s="10">
        <v>337.9</v>
      </c>
      <c r="H33" s="11">
        <v>353.6</v>
      </c>
    </row>
    <row r="34" ht="12.75" customHeight="1">
      <c r="A34" s="33">
        <v>32.0</v>
      </c>
      <c r="B34" s="14">
        <v>101.07</v>
      </c>
      <c r="C34" s="14">
        <v>141.16</v>
      </c>
      <c r="D34" s="14">
        <v>287.28</v>
      </c>
      <c r="E34" s="14">
        <v>302.18</v>
      </c>
      <c r="F34" s="14">
        <v>325.88</v>
      </c>
      <c r="G34" s="14">
        <v>339.61</v>
      </c>
      <c r="H34" s="15">
        <v>359.61</v>
      </c>
    </row>
    <row r="35" ht="12.75" customHeight="1">
      <c r="A35" s="33">
        <v>33.0</v>
      </c>
      <c r="B35" s="14">
        <v>103.3</v>
      </c>
      <c r="C35" s="14">
        <v>143.99</v>
      </c>
      <c r="D35" s="14">
        <v>293.16</v>
      </c>
      <c r="E35" s="14">
        <v>315.26</v>
      </c>
      <c r="F35" s="14">
        <v>332.01</v>
      </c>
      <c r="G35" s="14">
        <v>357.48</v>
      </c>
      <c r="H35" s="15">
        <v>374.63</v>
      </c>
    </row>
    <row r="36" ht="12.75" customHeight="1">
      <c r="A36" s="33">
        <v>34.0</v>
      </c>
      <c r="B36" s="14">
        <v>105.09</v>
      </c>
      <c r="C36" s="14">
        <v>147.21</v>
      </c>
      <c r="D36" s="14">
        <v>299.8</v>
      </c>
      <c r="E36" s="14">
        <v>320.94</v>
      </c>
      <c r="F36" s="14">
        <v>332.63</v>
      </c>
      <c r="G36" s="14">
        <v>365.27</v>
      </c>
      <c r="H36" s="15">
        <v>376.41</v>
      </c>
    </row>
    <row r="37" ht="12.75" customHeight="1">
      <c r="A37" s="16">
        <v>35.0</v>
      </c>
      <c r="B37" s="17">
        <v>108.09</v>
      </c>
      <c r="C37" s="17">
        <v>150.13</v>
      </c>
      <c r="D37" s="17">
        <v>300.47</v>
      </c>
      <c r="E37" s="17">
        <v>326.13</v>
      </c>
      <c r="F37" s="17">
        <v>333.25</v>
      </c>
      <c r="G37" s="17">
        <v>372.26</v>
      </c>
      <c r="H37" s="18">
        <v>380.08</v>
      </c>
    </row>
    <row r="38" ht="12.75" customHeight="1">
      <c r="A38" s="5">
        <v>36.0</v>
      </c>
      <c r="B38" s="6">
        <v>108.76</v>
      </c>
      <c r="C38" s="6">
        <v>153.34</v>
      </c>
      <c r="D38" s="6">
        <v>313.08</v>
      </c>
      <c r="E38" s="6">
        <v>333.08</v>
      </c>
      <c r="F38" s="6">
        <v>345.56</v>
      </c>
      <c r="G38" s="6">
        <v>378.0</v>
      </c>
      <c r="H38" s="7">
        <v>388.54</v>
      </c>
      <c r="I38" s="4"/>
    </row>
    <row r="39" ht="12.75" customHeight="1">
      <c r="A39" s="9">
        <v>37.0</v>
      </c>
      <c r="B39" s="10">
        <v>109.02</v>
      </c>
      <c r="C39" s="10">
        <v>155.41</v>
      </c>
      <c r="D39" s="10">
        <v>320.8</v>
      </c>
      <c r="E39" s="10">
        <v>342.21</v>
      </c>
      <c r="F39" s="10">
        <v>363.27</v>
      </c>
      <c r="G39" s="10">
        <v>386.82</v>
      </c>
      <c r="H39" s="11">
        <v>402.35</v>
      </c>
    </row>
    <row r="40" ht="12.75" customHeight="1">
      <c r="A40" s="13">
        <v>38.0</v>
      </c>
      <c r="B40" s="14">
        <v>110.94</v>
      </c>
      <c r="C40" s="14">
        <v>158.54</v>
      </c>
      <c r="D40" s="14">
        <v>326.11</v>
      </c>
      <c r="E40" s="14">
        <v>350.38</v>
      </c>
      <c r="F40" s="14">
        <v>369.4</v>
      </c>
      <c r="G40" s="14">
        <v>392.37</v>
      </c>
      <c r="H40" s="15">
        <v>403.74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13">
        <v>39.0</v>
      </c>
      <c r="B41" s="14">
        <v>113.76</v>
      </c>
      <c r="C41" s="14">
        <v>158.91</v>
      </c>
      <c r="D41" s="14">
        <v>332.08</v>
      </c>
      <c r="E41" s="14">
        <v>356.4</v>
      </c>
      <c r="F41" s="14">
        <v>370.02</v>
      </c>
      <c r="G41" s="14">
        <v>399.31</v>
      </c>
      <c r="H41" s="15">
        <v>411.25</v>
      </c>
    </row>
    <row r="42" ht="12.75" customHeight="1">
      <c r="A42" s="16">
        <v>40.0</v>
      </c>
      <c r="B42" s="17">
        <v>118.91</v>
      </c>
      <c r="C42" s="17">
        <v>166.18</v>
      </c>
      <c r="D42" s="17">
        <v>332.7</v>
      </c>
      <c r="E42" s="17">
        <v>357.01</v>
      </c>
      <c r="F42" s="17">
        <v>371.11</v>
      </c>
      <c r="G42" s="17">
        <v>403.75</v>
      </c>
      <c r="H42" s="18">
        <v>412.19</v>
      </c>
    </row>
    <row r="43" ht="12.75" customHeight="1">
      <c r="A43" s="19">
        <v>41.0</v>
      </c>
      <c r="B43" s="20">
        <v>120.95</v>
      </c>
      <c r="C43" s="20">
        <v>168.31</v>
      </c>
      <c r="D43" s="21">
        <v>344.89</v>
      </c>
      <c r="E43" s="21">
        <v>366.62</v>
      </c>
      <c r="F43" s="21">
        <v>392.64</v>
      </c>
      <c r="G43" s="21">
        <v>409.73</v>
      </c>
      <c r="H43" s="22">
        <v>430.86</v>
      </c>
    </row>
    <row r="44" ht="12.75" customHeight="1">
      <c r="A44" s="23">
        <v>42.0</v>
      </c>
      <c r="B44" s="24">
        <v>123.2</v>
      </c>
      <c r="C44" s="24">
        <v>170.81</v>
      </c>
      <c r="D44" s="25">
        <v>349.55</v>
      </c>
      <c r="E44" s="25">
        <v>372.5</v>
      </c>
      <c r="F44" s="25">
        <v>394.8</v>
      </c>
      <c r="G44" s="25">
        <v>411.32</v>
      </c>
      <c r="H44" s="26">
        <v>440.78</v>
      </c>
    </row>
    <row r="45" ht="12.75" customHeight="1">
      <c r="A45" s="19">
        <v>43.0</v>
      </c>
      <c r="B45" s="24">
        <v>125.25</v>
      </c>
      <c r="C45" s="24">
        <v>174.46</v>
      </c>
      <c r="D45" s="25">
        <v>358.96</v>
      </c>
      <c r="E45" s="25">
        <v>382.96</v>
      </c>
      <c r="F45" s="25">
        <v>402.3</v>
      </c>
      <c r="G45" s="25">
        <v>432.25</v>
      </c>
      <c r="H45" s="26">
        <v>460.36</v>
      </c>
    </row>
    <row r="46" ht="12.75" customHeight="1">
      <c r="A46" s="19">
        <v>44.0</v>
      </c>
      <c r="B46" s="24">
        <v>127.41</v>
      </c>
      <c r="C46" s="24">
        <v>177.61</v>
      </c>
      <c r="D46" s="25">
        <v>365.26</v>
      </c>
      <c r="E46" s="25">
        <v>393.92</v>
      </c>
      <c r="F46" s="25">
        <v>409.66</v>
      </c>
      <c r="G46" s="25">
        <v>439.55</v>
      </c>
      <c r="H46" s="26">
        <v>468.57</v>
      </c>
    </row>
    <row r="47" ht="12.75" customHeight="1">
      <c r="A47" s="27">
        <v>45.0</v>
      </c>
      <c r="B47" s="28">
        <v>129.48</v>
      </c>
      <c r="C47" s="28">
        <v>181.41</v>
      </c>
      <c r="D47" s="29">
        <v>369.44</v>
      </c>
      <c r="E47" s="29">
        <v>398.02</v>
      </c>
      <c r="F47" s="29">
        <v>410.41</v>
      </c>
      <c r="G47" s="29">
        <v>446.97</v>
      </c>
      <c r="H47" s="30">
        <v>469.55</v>
      </c>
    </row>
    <row r="48" ht="12.75" customHeight="1">
      <c r="A48" s="13">
        <v>46.0</v>
      </c>
      <c r="B48" s="10">
        <v>131.44</v>
      </c>
      <c r="C48" s="10">
        <v>184.49</v>
      </c>
      <c r="D48" s="10">
        <v>375.65</v>
      </c>
      <c r="E48" s="10">
        <v>409.37</v>
      </c>
      <c r="F48" s="10">
        <v>425.24</v>
      </c>
      <c r="G48" s="10">
        <v>452.27</v>
      </c>
      <c r="H48" s="11">
        <v>488.45</v>
      </c>
    </row>
    <row r="49" ht="12.75" customHeight="1">
      <c r="A49" s="13">
        <v>47.0</v>
      </c>
      <c r="B49" s="14">
        <v>134.25</v>
      </c>
      <c r="C49" s="14">
        <v>188.28</v>
      </c>
      <c r="D49" s="14">
        <v>376.28</v>
      </c>
      <c r="E49" s="14">
        <v>411.06</v>
      </c>
      <c r="F49" s="14">
        <v>427.33</v>
      </c>
      <c r="G49" s="14">
        <v>453.65</v>
      </c>
      <c r="H49" s="15">
        <v>490.34</v>
      </c>
    </row>
    <row r="50" ht="12.75" customHeight="1">
      <c r="A50" s="13">
        <v>48.0</v>
      </c>
      <c r="B50" s="14">
        <v>136.22</v>
      </c>
      <c r="C50" s="14">
        <v>192.01</v>
      </c>
      <c r="D50" s="14">
        <v>376.56</v>
      </c>
      <c r="E50" s="14">
        <v>414.28</v>
      </c>
      <c r="F50" s="14">
        <v>427.57</v>
      </c>
      <c r="G50" s="14">
        <v>462.23</v>
      </c>
      <c r="H50" s="15">
        <v>490.63</v>
      </c>
    </row>
    <row r="51" ht="12.75" customHeight="1">
      <c r="A51" s="13">
        <v>49.0</v>
      </c>
      <c r="B51" s="14">
        <v>138.29</v>
      </c>
      <c r="C51" s="14">
        <v>195.83</v>
      </c>
      <c r="D51" s="14">
        <v>376.79</v>
      </c>
      <c r="E51" s="14">
        <v>414.62</v>
      </c>
      <c r="F51" s="14">
        <v>427.81</v>
      </c>
      <c r="G51" s="14">
        <v>463.12</v>
      </c>
      <c r="H51" s="15">
        <v>490.87</v>
      </c>
    </row>
    <row r="52" ht="12.75" customHeight="1">
      <c r="A52" s="13">
        <v>50.0</v>
      </c>
      <c r="B52" s="17">
        <v>141.01</v>
      </c>
      <c r="C52" s="17">
        <v>198.7</v>
      </c>
      <c r="D52" s="17">
        <v>377.85</v>
      </c>
      <c r="E52" s="17">
        <v>416.56</v>
      </c>
      <c r="F52" s="17">
        <v>429.59</v>
      </c>
      <c r="G52" s="17">
        <v>465.09</v>
      </c>
      <c r="H52" s="18">
        <v>492.36</v>
      </c>
    </row>
    <row r="53" ht="12.75" customHeight="1">
      <c r="A53" s="31">
        <v>51.0</v>
      </c>
      <c r="B53" s="20">
        <v>143.01</v>
      </c>
      <c r="C53" s="20">
        <v>202.72</v>
      </c>
      <c r="D53" s="21">
        <v>398.21</v>
      </c>
      <c r="E53" s="21">
        <v>455.28</v>
      </c>
      <c r="F53" s="21">
        <v>464.93</v>
      </c>
      <c r="G53" s="21">
        <v>504.46</v>
      </c>
      <c r="H53" s="22">
        <v>521.73</v>
      </c>
    </row>
    <row r="54" ht="12.75" customHeight="1">
      <c r="A54" s="19">
        <v>52.0</v>
      </c>
      <c r="B54" s="24">
        <v>145.88</v>
      </c>
      <c r="C54" s="24">
        <v>205.76</v>
      </c>
      <c r="D54" s="25">
        <v>427.27</v>
      </c>
      <c r="E54" s="25">
        <v>464.57</v>
      </c>
      <c r="F54" s="25">
        <v>482.63</v>
      </c>
      <c r="G54" s="25">
        <v>515.35</v>
      </c>
      <c r="H54" s="26">
        <v>551.48</v>
      </c>
    </row>
    <row r="55" ht="12.75" customHeight="1">
      <c r="A55" s="19">
        <v>53.0</v>
      </c>
      <c r="B55" s="24">
        <v>148.54</v>
      </c>
      <c r="C55" s="24">
        <v>210.06</v>
      </c>
      <c r="D55" s="25">
        <v>433.82</v>
      </c>
      <c r="E55" s="25">
        <v>474.08</v>
      </c>
      <c r="F55" s="25">
        <v>484.4</v>
      </c>
      <c r="G55" s="25">
        <v>526.52</v>
      </c>
      <c r="H55" s="26">
        <v>561.57</v>
      </c>
    </row>
    <row r="56" ht="12.75" customHeight="1">
      <c r="A56" s="19">
        <v>54.0</v>
      </c>
      <c r="B56" s="24">
        <v>150.48</v>
      </c>
      <c r="C56" s="24">
        <v>214.23</v>
      </c>
      <c r="D56" s="25">
        <v>440.94</v>
      </c>
      <c r="E56" s="25">
        <v>475.04</v>
      </c>
      <c r="F56" s="25">
        <v>484.9</v>
      </c>
      <c r="G56" s="25">
        <v>538.34</v>
      </c>
      <c r="H56" s="26">
        <v>564.43</v>
      </c>
    </row>
    <row r="57" ht="12.75" customHeight="1">
      <c r="A57" s="19">
        <v>55.0</v>
      </c>
      <c r="B57" s="28">
        <v>153.41</v>
      </c>
      <c r="C57" s="28">
        <v>218.69</v>
      </c>
      <c r="D57" s="29">
        <v>444.25</v>
      </c>
      <c r="E57" s="29">
        <v>476.25</v>
      </c>
      <c r="F57" s="29">
        <v>486.15</v>
      </c>
      <c r="G57" s="29">
        <v>546.0</v>
      </c>
      <c r="H57" s="30">
        <v>564.9</v>
      </c>
    </row>
    <row r="58" ht="12.75" customHeight="1">
      <c r="A58" s="32">
        <v>56.0</v>
      </c>
      <c r="B58" s="10">
        <v>156.21</v>
      </c>
      <c r="C58" s="10">
        <v>222.46</v>
      </c>
      <c r="D58" s="10">
        <v>444.74</v>
      </c>
      <c r="E58" s="10">
        <v>489.82</v>
      </c>
      <c r="F58" s="10">
        <v>499.99</v>
      </c>
      <c r="G58" s="10">
        <v>553.64</v>
      </c>
      <c r="H58" s="11">
        <v>565.38</v>
      </c>
    </row>
    <row r="59" ht="12.75" customHeight="1">
      <c r="A59" s="13">
        <v>57.0</v>
      </c>
      <c r="B59" s="14">
        <v>159.59</v>
      </c>
      <c r="C59" s="14">
        <v>227.15</v>
      </c>
      <c r="D59" s="14">
        <v>445.62</v>
      </c>
      <c r="E59" s="14">
        <v>491.18</v>
      </c>
      <c r="F59" s="14">
        <v>502.35</v>
      </c>
      <c r="G59" s="14">
        <v>554.41</v>
      </c>
      <c r="H59" s="15">
        <v>565.87</v>
      </c>
    </row>
    <row r="60" ht="12.75" customHeight="1">
      <c r="A60" s="13">
        <v>58.0</v>
      </c>
      <c r="B60" s="14">
        <v>160.74</v>
      </c>
      <c r="C60" s="14">
        <v>232.38</v>
      </c>
      <c r="D60" s="14">
        <v>446.18</v>
      </c>
      <c r="E60" s="14">
        <v>491.66</v>
      </c>
      <c r="F60" s="14">
        <v>513.01</v>
      </c>
      <c r="G60" s="14">
        <v>555.95</v>
      </c>
      <c r="H60" s="15">
        <v>567.44</v>
      </c>
    </row>
    <row r="61" ht="12.75" customHeight="1">
      <c r="A61" s="13">
        <v>59.0</v>
      </c>
      <c r="B61" s="14">
        <v>161.25</v>
      </c>
      <c r="C61" s="14">
        <v>238.33</v>
      </c>
      <c r="D61" s="14">
        <v>457.22</v>
      </c>
      <c r="E61" s="14">
        <v>499.35</v>
      </c>
      <c r="F61" s="14">
        <v>514.09</v>
      </c>
      <c r="G61" s="14">
        <v>557.55</v>
      </c>
      <c r="H61" s="15">
        <v>598.51</v>
      </c>
    </row>
    <row r="62" ht="12.75" customHeight="1">
      <c r="A62" s="16">
        <v>60.0</v>
      </c>
      <c r="B62" s="17">
        <v>162.17</v>
      </c>
      <c r="C62" s="17">
        <v>243.64</v>
      </c>
      <c r="D62" s="17">
        <v>458.33</v>
      </c>
      <c r="E62" s="17">
        <v>500.13</v>
      </c>
      <c r="F62" s="17">
        <v>515.18</v>
      </c>
      <c r="G62" s="17">
        <v>589.47</v>
      </c>
      <c r="H62" s="18">
        <v>601.62</v>
      </c>
    </row>
    <row r="63" ht="12.75" customHeight="1">
      <c r="A63" s="19">
        <v>61.0</v>
      </c>
      <c r="B63" s="20">
        <v>162.67</v>
      </c>
      <c r="C63" s="20">
        <v>248.2</v>
      </c>
      <c r="D63" s="21">
        <v>477.51</v>
      </c>
      <c r="E63" s="21">
        <v>515.12</v>
      </c>
      <c r="F63" s="21">
        <v>536.78</v>
      </c>
      <c r="G63" s="21">
        <v>608.44</v>
      </c>
      <c r="H63" s="22">
        <v>620.99</v>
      </c>
    </row>
    <row r="64" ht="12.75" customHeight="1">
      <c r="A64" s="23">
        <v>62.0</v>
      </c>
      <c r="B64" s="24">
        <v>163.2</v>
      </c>
      <c r="C64" s="24">
        <v>251.76</v>
      </c>
      <c r="D64" s="25">
        <v>485.05</v>
      </c>
      <c r="E64" s="25">
        <v>521.76</v>
      </c>
      <c r="F64" s="25">
        <v>539.05</v>
      </c>
      <c r="G64" s="25">
        <v>617.39</v>
      </c>
      <c r="H64" s="26">
        <v>636.38</v>
      </c>
    </row>
    <row r="65" ht="12.75" customHeight="1">
      <c r="A65" s="23">
        <v>63.0</v>
      </c>
      <c r="B65" s="24">
        <v>173.62</v>
      </c>
      <c r="C65" s="24">
        <v>256.74</v>
      </c>
      <c r="D65" s="25">
        <v>489.58</v>
      </c>
      <c r="E65" s="25">
        <v>522.53</v>
      </c>
      <c r="F65" s="25">
        <v>541.62</v>
      </c>
      <c r="G65" s="25">
        <v>626.47</v>
      </c>
      <c r="H65" s="26">
        <v>639.36</v>
      </c>
    </row>
    <row r="66" ht="12.75" customHeight="1">
      <c r="A66" s="23">
        <v>64.0</v>
      </c>
      <c r="B66" s="24">
        <v>179.66</v>
      </c>
      <c r="C66" s="24">
        <v>257.81</v>
      </c>
      <c r="D66" s="25">
        <v>490.07</v>
      </c>
      <c r="E66" s="25">
        <v>537.69</v>
      </c>
      <c r="F66" s="25">
        <v>558.95</v>
      </c>
      <c r="G66" s="25">
        <v>638.12</v>
      </c>
      <c r="H66" s="26">
        <v>663.69</v>
      </c>
    </row>
    <row r="67" ht="12.75" customHeight="1">
      <c r="A67" s="23">
        <v>65.0</v>
      </c>
      <c r="B67" s="28">
        <v>185.11</v>
      </c>
      <c r="C67" s="28">
        <v>265.78</v>
      </c>
      <c r="D67" s="29">
        <v>494.46</v>
      </c>
      <c r="E67" s="29">
        <v>543.76</v>
      </c>
      <c r="F67" s="29">
        <v>562.57</v>
      </c>
      <c r="G67" s="29">
        <v>648.28</v>
      </c>
      <c r="H67" s="30">
        <v>671.37</v>
      </c>
    </row>
    <row r="68" ht="12.75" customHeight="1">
      <c r="A68" s="9">
        <v>66.0</v>
      </c>
      <c r="B68" s="10">
        <v>188.49</v>
      </c>
      <c r="C68" s="10">
        <v>266.6</v>
      </c>
      <c r="D68" s="10">
        <v>515.81</v>
      </c>
      <c r="E68" s="10">
        <v>561.27</v>
      </c>
      <c r="F68" s="10">
        <v>580.38</v>
      </c>
      <c r="G68" s="10">
        <v>649.31</v>
      </c>
      <c r="H68" s="11">
        <v>672.78</v>
      </c>
    </row>
    <row r="69" ht="12.75" customHeight="1">
      <c r="A69" s="33">
        <v>67.0</v>
      </c>
      <c r="B69" s="14">
        <v>191.22</v>
      </c>
      <c r="C69" s="14">
        <v>277.13</v>
      </c>
      <c r="D69" s="14">
        <v>517.95</v>
      </c>
      <c r="E69" s="14">
        <v>563.03</v>
      </c>
      <c r="F69" s="14">
        <v>582.17</v>
      </c>
      <c r="G69" s="14">
        <v>649.79</v>
      </c>
      <c r="H69" s="15">
        <v>673.26</v>
      </c>
    </row>
    <row r="70" ht="12.75" customHeight="1">
      <c r="A70" s="33">
        <v>68.0</v>
      </c>
      <c r="B70" s="14">
        <v>192.21</v>
      </c>
      <c r="C70" s="14">
        <v>282.27</v>
      </c>
      <c r="D70" s="14">
        <v>518.44</v>
      </c>
      <c r="E70" s="14">
        <v>570.2</v>
      </c>
      <c r="F70" s="14">
        <v>582.69</v>
      </c>
      <c r="G70" s="14">
        <v>650.28</v>
      </c>
      <c r="H70" s="15">
        <v>677.28</v>
      </c>
    </row>
    <row r="71" ht="12.75" customHeight="1">
      <c r="A71" s="33">
        <v>69.0</v>
      </c>
      <c r="B71" s="14">
        <v>192.71</v>
      </c>
      <c r="C71" s="14">
        <v>286.89</v>
      </c>
      <c r="D71" s="14">
        <v>518.99</v>
      </c>
      <c r="E71" s="14">
        <v>571.85</v>
      </c>
      <c r="F71" s="14">
        <v>583.65</v>
      </c>
      <c r="G71" s="14">
        <v>650.76</v>
      </c>
      <c r="H71" s="15">
        <v>690.55</v>
      </c>
    </row>
    <row r="72" ht="12.75" customHeight="1">
      <c r="A72" s="16">
        <v>70.0</v>
      </c>
      <c r="B72" s="17">
        <v>202.2</v>
      </c>
      <c r="C72" s="17">
        <v>292.86</v>
      </c>
      <c r="D72" s="17">
        <v>519.47</v>
      </c>
      <c r="E72" s="17">
        <v>572.36</v>
      </c>
      <c r="F72" s="17">
        <v>584.17</v>
      </c>
      <c r="G72" s="17">
        <v>652.18</v>
      </c>
      <c r="H72" s="18">
        <v>691.89</v>
      </c>
    </row>
    <row r="73" ht="12.75" customHeight="1">
      <c r="A73" s="35">
        <v>71.0</v>
      </c>
      <c r="B73" s="20">
        <v>206.06</v>
      </c>
      <c r="C73" s="20">
        <v>297.51</v>
      </c>
      <c r="D73" s="21">
        <v>521.23</v>
      </c>
      <c r="E73" s="21">
        <v>573.41</v>
      </c>
      <c r="F73" s="21">
        <v>585.29</v>
      </c>
      <c r="G73" s="21">
        <v>680.49</v>
      </c>
      <c r="H73" s="22">
        <v>694.47</v>
      </c>
    </row>
    <row r="74" ht="12.75" customHeight="1">
      <c r="A74" s="23">
        <v>72.0</v>
      </c>
      <c r="B74" s="24">
        <v>206.57</v>
      </c>
      <c r="C74" s="24">
        <v>302.13</v>
      </c>
      <c r="D74" s="25">
        <v>556.0</v>
      </c>
      <c r="E74" s="25">
        <v>593.28</v>
      </c>
      <c r="F74" s="25">
        <v>605.52</v>
      </c>
      <c r="G74" s="25">
        <v>708.14</v>
      </c>
      <c r="H74" s="26">
        <v>728.45</v>
      </c>
    </row>
    <row r="75" ht="12.75" customHeight="1">
      <c r="A75" s="23">
        <v>73.0</v>
      </c>
      <c r="B75" s="24">
        <v>207.46</v>
      </c>
      <c r="C75" s="24">
        <v>308.92</v>
      </c>
      <c r="D75" s="25">
        <v>559.49</v>
      </c>
      <c r="E75" s="25">
        <v>595.27</v>
      </c>
      <c r="F75" s="25">
        <v>607.55</v>
      </c>
      <c r="G75" s="25">
        <v>713.85</v>
      </c>
      <c r="H75" s="26">
        <v>749.44</v>
      </c>
    </row>
    <row r="76" ht="12.75" customHeight="1">
      <c r="A76" s="23">
        <v>74.0</v>
      </c>
      <c r="B76" s="24">
        <v>208.28</v>
      </c>
      <c r="C76" s="24">
        <v>309.63</v>
      </c>
      <c r="D76" s="25">
        <v>560.02</v>
      </c>
      <c r="E76" s="25">
        <v>595.76</v>
      </c>
      <c r="F76" s="25">
        <v>608.05</v>
      </c>
      <c r="G76" s="25">
        <v>714.44</v>
      </c>
      <c r="H76" s="26">
        <v>751.56</v>
      </c>
    </row>
    <row r="77" ht="12.75" customHeight="1">
      <c r="A77" s="27">
        <v>75.0</v>
      </c>
      <c r="B77" s="28">
        <v>220.11</v>
      </c>
      <c r="C77" s="28">
        <v>317.28</v>
      </c>
      <c r="D77" s="29">
        <v>561.01</v>
      </c>
      <c r="E77" s="29">
        <v>596.77</v>
      </c>
      <c r="F77" s="29">
        <v>609.07</v>
      </c>
      <c r="G77" s="29">
        <v>715.41</v>
      </c>
      <c r="H77" s="30">
        <v>752.53</v>
      </c>
    </row>
    <row r="78" ht="12.75" customHeight="1">
      <c r="A78" s="5">
        <v>76.0</v>
      </c>
      <c r="B78" s="6">
        <v>221.31</v>
      </c>
      <c r="C78" s="6">
        <v>318.38</v>
      </c>
      <c r="D78" s="6">
        <v>564.11</v>
      </c>
      <c r="E78" s="6">
        <v>602.03</v>
      </c>
      <c r="F78" s="6">
        <v>614.42</v>
      </c>
      <c r="G78" s="6">
        <v>734.77</v>
      </c>
      <c r="H78" s="7">
        <v>753.5</v>
      </c>
      <c r="I78" s="4"/>
    </row>
    <row r="79" ht="12.75" customHeight="1">
      <c r="A79" s="9">
        <v>77.0</v>
      </c>
      <c r="B79" s="10">
        <v>224.92</v>
      </c>
      <c r="C79" s="10">
        <v>319.45</v>
      </c>
      <c r="D79" s="10">
        <v>566.49</v>
      </c>
      <c r="E79" s="10">
        <v>621.86</v>
      </c>
      <c r="F79" s="10">
        <v>640.03</v>
      </c>
      <c r="G79" s="10">
        <v>736.73</v>
      </c>
      <c r="H79" s="11">
        <v>754.48</v>
      </c>
    </row>
    <row r="80" ht="12.75" customHeight="1">
      <c r="A80" s="13">
        <v>78.0</v>
      </c>
      <c r="B80" s="14">
        <v>226.06</v>
      </c>
      <c r="C80" s="14">
        <v>334.06</v>
      </c>
      <c r="D80" s="14">
        <v>587.95</v>
      </c>
      <c r="E80" s="14">
        <v>636.86</v>
      </c>
      <c r="F80" s="14">
        <v>657.22</v>
      </c>
      <c r="G80" s="14">
        <v>737.71</v>
      </c>
      <c r="H80" s="15">
        <v>755.45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13">
        <v>79.0</v>
      </c>
      <c r="B81" s="14">
        <v>227.06</v>
      </c>
      <c r="C81" s="14">
        <v>335.53</v>
      </c>
      <c r="D81" s="14">
        <v>590.1</v>
      </c>
      <c r="E81" s="14">
        <v>646.63</v>
      </c>
      <c r="F81" s="14">
        <v>667.21</v>
      </c>
      <c r="G81" s="14">
        <v>750.69</v>
      </c>
      <c r="H81" s="15">
        <v>766.08</v>
      </c>
    </row>
    <row r="82" ht="12.75" customHeight="1">
      <c r="A82" s="16">
        <v>80.0</v>
      </c>
      <c r="B82" s="17">
        <v>228.14</v>
      </c>
      <c r="C82" s="17">
        <v>345.66</v>
      </c>
      <c r="D82" s="17">
        <v>591.08</v>
      </c>
      <c r="E82" s="17">
        <v>648.75</v>
      </c>
      <c r="F82" s="17">
        <v>669.17</v>
      </c>
      <c r="G82" s="17">
        <v>753.88</v>
      </c>
      <c r="H82" s="18">
        <v>769.33</v>
      </c>
    </row>
    <row r="83" ht="12.75" customHeight="1">
      <c r="A83" s="19">
        <v>81.0</v>
      </c>
      <c r="B83" s="20">
        <v>229.14</v>
      </c>
      <c r="C83" s="20">
        <v>351.51</v>
      </c>
      <c r="D83" s="21">
        <v>609.12</v>
      </c>
      <c r="E83" s="21">
        <v>689.58</v>
      </c>
      <c r="F83" s="21">
        <v>705.6</v>
      </c>
      <c r="G83" s="21">
        <v>773.31</v>
      </c>
      <c r="H83" s="22">
        <v>789.14</v>
      </c>
    </row>
    <row r="84" ht="12.75" customHeight="1">
      <c r="A84" s="23">
        <v>82.0</v>
      </c>
      <c r="B84" s="24">
        <v>244.39</v>
      </c>
      <c r="C84" s="24">
        <v>357.19</v>
      </c>
      <c r="D84" s="25">
        <v>612.45</v>
      </c>
      <c r="E84" s="25">
        <v>693.67</v>
      </c>
      <c r="F84" s="25">
        <v>709.26</v>
      </c>
      <c r="G84" s="25">
        <v>775.26</v>
      </c>
      <c r="H84" s="26">
        <v>791.13</v>
      </c>
    </row>
    <row r="85" ht="12.75" customHeight="1">
      <c r="A85" s="19">
        <v>83.0</v>
      </c>
      <c r="B85" s="24">
        <v>245.92</v>
      </c>
      <c r="C85" s="24">
        <v>359.8</v>
      </c>
      <c r="D85" s="25">
        <v>613.45</v>
      </c>
      <c r="E85" s="25">
        <v>694.68</v>
      </c>
      <c r="F85" s="25">
        <v>710.26</v>
      </c>
      <c r="G85" s="25">
        <v>776.28</v>
      </c>
      <c r="H85" s="26">
        <v>792.17</v>
      </c>
    </row>
    <row r="86" ht="13.5" customHeight="1">
      <c r="A86" s="19">
        <v>84.0</v>
      </c>
      <c r="B86" s="24">
        <v>246.92</v>
      </c>
      <c r="C86" s="24">
        <v>360.82</v>
      </c>
      <c r="D86" s="25">
        <v>614.49</v>
      </c>
      <c r="E86" s="25">
        <v>695.69</v>
      </c>
      <c r="F86" s="25">
        <v>711.3</v>
      </c>
      <c r="G86" s="25">
        <v>792.5</v>
      </c>
      <c r="H86" s="26">
        <v>808.76</v>
      </c>
    </row>
    <row r="87" ht="13.5" customHeight="1">
      <c r="A87" s="27">
        <v>85.0</v>
      </c>
      <c r="B87" s="28">
        <v>247.92</v>
      </c>
      <c r="C87" s="28">
        <v>361.88</v>
      </c>
      <c r="D87" s="29">
        <v>615.5</v>
      </c>
      <c r="E87" s="29">
        <v>696.7</v>
      </c>
      <c r="F87" s="29">
        <v>712.27</v>
      </c>
      <c r="G87" s="29">
        <v>794.14</v>
      </c>
      <c r="H87" s="30">
        <v>810.43</v>
      </c>
    </row>
    <row r="88" ht="13.5" customHeight="1">
      <c r="A88" s="13">
        <v>86.0</v>
      </c>
      <c r="B88" s="10">
        <v>253.31</v>
      </c>
      <c r="C88" s="10">
        <v>366.8</v>
      </c>
      <c r="D88" s="10">
        <v>617.31</v>
      </c>
      <c r="E88" s="10">
        <v>699.28</v>
      </c>
      <c r="F88" s="10">
        <v>713.65</v>
      </c>
      <c r="G88" s="10">
        <v>795.12</v>
      </c>
      <c r="H88" s="11">
        <v>811.4</v>
      </c>
    </row>
    <row r="89" ht="13.5" customHeight="1">
      <c r="A89" s="13">
        <v>87.0</v>
      </c>
      <c r="B89" s="14">
        <v>254.56</v>
      </c>
      <c r="C89" s="14">
        <v>367.6</v>
      </c>
      <c r="D89" s="14">
        <v>640.14</v>
      </c>
      <c r="E89" s="14">
        <v>702.48</v>
      </c>
      <c r="F89" s="14">
        <v>716.92</v>
      </c>
      <c r="G89" s="14">
        <v>796.36</v>
      </c>
      <c r="H89" s="15">
        <v>812.66</v>
      </c>
    </row>
    <row r="90" ht="13.5" customHeight="1">
      <c r="A90" s="13">
        <v>88.0</v>
      </c>
      <c r="B90" s="14">
        <v>255.59</v>
      </c>
      <c r="C90" s="14">
        <v>368.4</v>
      </c>
      <c r="D90" s="14">
        <v>642.44</v>
      </c>
      <c r="E90" s="14">
        <v>704.05</v>
      </c>
      <c r="F90" s="14">
        <v>718.8</v>
      </c>
      <c r="G90" s="14">
        <v>799.47</v>
      </c>
      <c r="H90" s="15">
        <v>816.75</v>
      </c>
    </row>
    <row r="91" ht="13.5" customHeight="1">
      <c r="A91" s="13">
        <v>89.0</v>
      </c>
      <c r="B91" s="14">
        <v>261.2</v>
      </c>
      <c r="C91" s="14">
        <v>369.2</v>
      </c>
      <c r="D91" s="14">
        <v>669.66</v>
      </c>
      <c r="E91" s="14">
        <v>735.33</v>
      </c>
      <c r="F91" s="14">
        <v>756.21</v>
      </c>
      <c r="G91" s="14">
        <v>861.52</v>
      </c>
      <c r="H91" s="15">
        <v>898.43</v>
      </c>
    </row>
    <row r="92" ht="13.5" customHeight="1">
      <c r="A92" s="13">
        <v>90.0</v>
      </c>
      <c r="B92" s="17">
        <v>262.0</v>
      </c>
      <c r="C92" s="17">
        <v>370.0</v>
      </c>
      <c r="D92" s="17">
        <v>677.0</v>
      </c>
      <c r="E92" s="17">
        <v>739.73</v>
      </c>
      <c r="F92" s="17">
        <v>765.89</v>
      </c>
      <c r="G92" s="17">
        <v>895.41</v>
      </c>
      <c r="H92" s="18">
        <v>915.21</v>
      </c>
    </row>
    <row r="93" ht="13.5" customHeight="1">
      <c r="A93" s="31">
        <v>91.0</v>
      </c>
      <c r="B93" s="20">
        <v>262.8</v>
      </c>
      <c r="C93" s="20">
        <v>370.8</v>
      </c>
      <c r="D93" s="21">
        <v>677.8</v>
      </c>
      <c r="E93" s="21">
        <v>740.7</v>
      </c>
      <c r="F93" s="21">
        <v>766.87</v>
      </c>
      <c r="G93" s="21">
        <v>898.81</v>
      </c>
      <c r="H93" s="22">
        <v>916.91</v>
      </c>
    </row>
    <row r="94" ht="13.5" customHeight="1">
      <c r="A94" s="19">
        <v>92.0</v>
      </c>
      <c r="B94" s="24">
        <v>263.6</v>
      </c>
      <c r="C94" s="24">
        <v>371.6</v>
      </c>
      <c r="D94" s="25">
        <v>678.6</v>
      </c>
      <c r="E94" s="25">
        <v>741.67</v>
      </c>
      <c r="F94" s="25">
        <v>767.85</v>
      </c>
      <c r="G94" s="25">
        <v>899.79</v>
      </c>
      <c r="H94" s="26">
        <v>917.98</v>
      </c>
    </row>
    <row r="95" ht="13.5" customHeight="1">
      <c r="A95" s="19">
        <v>93.0</v>
      </c>
      <c r="B95" s="24">
        <v>264.4</v>
      </c>
      <c r="C95" s="24">
        <v>372.4</v>
      </c>
      <c r="D95" s="25">
        <v>679.4</v>
      </c>
      <c r="E95" s="25">
        <v>742.64</v>
      </c>
      <c r="F95" s="25">
        <v>768.81</v>
      </c>
      <c r="G95" s="25">
        <v>900.76</v>
      </c>
      <c r="H95" s="26">
        <v>919.06</v>
      </c>
    </row>
    <row r="96" ht="13.5" customHeight="1">
      <c r="A96" s="19">
        <v>94.0</v>
      </c>
      <c r="B96" s="24">
        <v>265.2</v>
      </c>
      <c r="C96" s="24">
        <v>373.2</v>
      </c>
      <c r="D96" s="25">
        <v>680.2</v>
      </c>
      <c r="E96" s="25">
        <v>743.61</v>
      </c>
      <c r="F96" s="25">
        <v>769.78</v>
      </c>
      <c r="G96" s="25">
        <v>902.06</v>
      </c>
      <c r="H96" s="26">
        <v>920.16</v>
      </c>
    </row>
    <row r="97" ht="13.5" customHeight="1">
      <c r="A97" s="19">
        <v>95.0</v>
      </c>
      <c r="B97" s="28">
        <v>266.0</v>
      </c>
      <c r="C97" s="28">
        <v>374.0</v>
      </c>
      <c r="D97" s="29">
        <v>681.0</v>
      </c>
      <c r="E97" s="29">
        <v>745.81</v>
      </c>
      <c r="F97" s="29">
        <v>770.79</v>
      </c>
      <c r="G97" s="29">
        <v>903.04</v>
      </c>
      <c r="H97" s="30">
        <v>921.26</v>
      </c>
    </row>
    <row r="98" ht="13.5" customHeight="1">
      <c r="A98" s="32">
        <v>96.0</v>
      </c>
      <c r="B98" s="10">
        <v>266.8</v>
      </c>
      <c r="C98" s="10">
        <v>374.8</v>
      </c>
      <c r="D98" s="10">
        <v>681.8</v>
      </c>
      <c r="E98" s="10">
        <v>754.21</v>
      </c>
      <c r="F98" s="10">
        <v>776.63</v>
      </c>
      <c r="G98" s="10">
        <v>904.01</v>
      </c>
      <c r="H98" s="11">
        <v>922.23</v>
      </c>
    </row>
    <row r="99" ht="13.5" customHeight="1">
      <c r="A99" s="13">
        <v>97.0</v>
      </c>
      <c r="B99" s="14">
        <v>267.6</v>
      </c>
      <c r="C99" s="14">
        <v>375.6</v>
      </c>
      <c r="D99" s="14">
        <v>682.6</v>
      </c>
      <c r="E99" s="14">
        <v>760.57</v>
      </c>
      <c r="F99" s="14">
        <v>784.57</v>
      </c>
      <c r="G99" s="14">
        <v>904.96</v>
      </c>
      <c r="H99" s="15">
        <v>923.44</v>
      </c>
    </row>
    <row r="100" ht="13.5" customHeight="1">
      <c r="A100" s="13">
        <v>98.0</v>
      </c>
      <c r="B100" s="14">
        <v>268.4</v>
      </c>
      <c r="C100" s="14">
        <v>376.4</v>
      </c>
      <c r="D100" s="14">
        <v>683.4</v>
      </c>
      <c r="E100" s="14">
        <v>762.72</v>
      </c>
      <c r="F100" s="14">
        <v>801.47</v>
      </c>
      <c r="G100" s="14">
        <v>907.12</v>
      </c>
      <c r="H100" s="15">
        <v>925.62</v>
      </c>
    </row>
    <row r="101" ht="13.5" customHeight="1">
      <c r="A101" s="13">
        <v>99.0</v>
      </c>
      <c r="B101" s="14">
        <v>269.2</v>
      </c>
      <c r="C101" s="14">
        <v>377.2</v>
      </c>
      <c r="D101" s="14">
        <v>684.2</v>
      </c>
      <c r="E101" s="14">
        <v>800.63</v>
      </c>
      <c r="F101" s="14">
        <v>821.95</v>
      </c>
      <c r="G101" s="14">
        <v>950.19</v>
      </c>
      <c r="H101" s="15">
        <v>969.21</v>
      </c>
    </row>
    <row r="102" ht="13.5" customHeight="1">
      <c r="A102" s="16">
        <v>100.0</v>
      </c>
      <c r="B102" s="17">
        <v>270.0</v>
      </c>
      <c r="C102" s="17">
        <v>378.0</v>
      </c>
      <c r="D102" s="17">
        <v>685.0</v>
      </c>
      <c r="E102" s="17">
        <v>807.0</v>
      </c>
      <c r="F102" s="17">
        <v>824.0</v>
      </c>
      <c r="G102" s="17">
        <v>1002.0</v>
      </c>
      <c r="H102" s="18">
        <v>1045.0</v>
      </c>
    </row>
    <row r="103" ht="13.5" customHeight="1">
      <c r="A103" s="19">
        <v>101.0</v>
      </c>
      <c r="B103" s="20">
        <v>272.7</v>
      </c>
      <c r="C103" s="20">
        <v>381.78</v>
      </c>
      <c r="D103" s="21">
        <v>691.85</v>
      </c>
      <c r="E103" s="21">
        <v>815.07</v>
      </c>
      <c r="F103" s="21">
        <v>832.24</v>
      </c>
      <c r="G103" s="21">
        <v>1012.02</v>
      </c>
      <c r="H103" s="22">
        <v>1055.45</v>
      </c>
    </row>
    <row r="104" ht="13.5" customHeight="1">
      <c r="A104" s="23">
        <v>102.0</v>
      </c>
      <c r="B104" s="24">
        <v>275.4</v>
      </c>
      <c r="C104" s="24">
        <v>385.56</v>
      </c>
      <c r="D104" s="25">
        <v>698.7</v>
      </c>
      <c r="E104" s="25">
        <v>823.14</v>
      </c>
      <c r="F104" s="25">
        <v>840.48</v>
      </c>
      <c r="G104" s="25">
        <v>1022.04</v>
      </c>
      <c r="H104" s="26">
        <v>1065.9</v>
      </c>
    </row>
    <row r="105" ht="13.5" customHeight="1">
      <c r="A105" s="23">
        <v>103.0</v>
      </c>
      <c r="B105" s="24">
        <v>278.1</v>
      </c>
      <c r="C105" s="24">
        <v>389.34</v>
      </c>
      <c r="D105" s="25">
        <v>705.55</v>
      </c>
      <c r="E105" s="25">
        <v>831.21</v>
      </c>
      <c r="F105" s="25">
        <v>848.72</v>
      </c>
      <c r="G105" s="25">
        <v>1032.06</v>
      </c>
      <c r="H105" s="26">
        <v>1076.35</v>
      </c>
    </row>
    <row r="106" ht="13.5" customHeight="1">
      <c r="A106" s="23">
        <v>104.0</v>
      </c>
      <c r="B106" s="24">
        <v>280.8</v>
      </c>
      <c r="C106" s="24">
        <v>393.12</v>
      </c>
      <c r="D106" s="25">
        <v>712.4</v>
      </c>
      <c r="E106" s="25">
        <v>839.28</v>
      </c>
      <c r="F106" s="25">
        <v>856.96</v>
      </c>
      <c r="G106" s="25">
        <v>1042.08</v>
      </c>
      <c r="H106" s="26">
        <v>1086.8</v>
      </c>
    </row>
    <row r="107" ht="12.75" customHeight="1">
      <c r="A107" s="23">
        <v>105.0</v>
      </c>
      <c r="B107" s="28">
        <v>283.5</v>
      </c>
      <c r="C107" s="28">
        <v>396.9</v>
      </c>
      <c r="D107" s="29">
        <v>719.25</v>
      </c>
      <c r="E107" s="29">
        <v>847.35</v>
      </c>
      <c r="F107" s="29">
        <v>865.2</v>
      </c>
      <c r="G107" s="29">
        <v>1052.1</v>
      </c>
      <c r="H107" s="30">
        <v>1097.25</v>
      </c>
    </row>
    <row r="108" ht="12.75" customHeight="1">
      <c r="A108" s="9">
        <v>106.0</v>
      </c>
      <c r="B108" s="10">
        <v>286.2</v>
      </c>
      <c r="C108" s="10">
        <v>400.68</v>
      </c>
      <c r="D108" s="10">
        <v>726.1</v>
      </c>
      <c r="E108" s="10">
        <v>855.42</v>
      </c>
      <c r="F108" s="10">
        <v>873.44</v>
      </c>
      <c r="G108" s="10">
        <v>1062.12</v>
      </c>
      <c r="H108" s="11">
        <v>1107.7</v>
      </c>
    </row>
    <row r="109" ht="12.75" customHeight="1">
      <c r="A109" s="33">
        <v>107.0</v>
      </c>
      <c r="B109" s="14">
        <v>288.9</v>
      </c>
      <c r="C109" s="14">
        <v>404.46</v>
      </c>
      <c r="D109" s="14">
        <v>732.95</v>
      </c>
      <c r="E109" s="14">
        <v>863.49</v>
      </c>
      <c r="F109" s="14">
        <v>881.68</v>
      </c>
      <c r="G109" s="14">
        <v>1072.14</v>
      </c>
      <c r="H109" s="15">
        <v>1118.15</v>
      </c>
    </row>
    <row r="110" ht="12.75" customHeight="1">
      <c r="A110" s="33">
        <v>108.0</v>
      </c>
      <c r="B110" s="14">
        <v>291.6</v>
      </c>
      <c r="C110" s="14">
        <v>408.24</v>
      </c>
      <c r="D110" s="14">
        <v>739.8</v>
      </c>
      <c r="E110" s="14">
        <v>871.56</v>
      </c>
      <c r="F110" s="14">
        <v>889.92</v>
      </c>
      <c r="G110" s="14">
        <v>1082.16</v>
      </c>
      <c r="H110" s="15">
        <v>1128.6</v>
      </c>
    </row>
    <row r="111" ht="12.75" customHeight="1">
      <c r="A111" s="33">
        <v>109.0</v>
      </c>
      <c r="B111" s="14">
        <v>294.3</v>
      </c>
      <c r="C111" s="14">
        <v>412.02</v>
      </c>
      <c r="D111" s="14">
        <v>746.65</v>
      </c>
      <c r="E111" s="14">
        <v>879.63</v>
      </c>
      <c r="F111" s="14">
        <v>898.16</v>
      </c>
      <c r="G111" s="14">
        <v>1092.18</v>
      </c>
      <c r="H111" s="15">
        <v>1139.05</v>
      </c>
    </row>
    <row r="112" ht="12.75" customHeight="1">
      <c r="A112" s="16">
        <v>110.0</v>
      </c>
      <c r="B112" s="17">
        <v>297.0</v>
      </c>
      <c r="C112" s="17">
        <v>415.8</v>
      </c>
      <c r="D112" s="17">
        <v>753.5</v>
      </c>
      <c r="E112" s="17">
        <v>887.7</v>
      </c>
      <c r="F112" s="17">
        <v>906.4</v>
      </c>
      <c r="G112" s="17">
        <v>1102.2</v>
      </c>
      <c r="H112" s="18">
        <v>1149.5</v>
      </c>
    </row>
    <row r="113" ht="12.75" customHeight="1">
      <c r="A113" s="35">
        <v>111.0</v>
      </c>
      <c r="B113" s="20">
        <v>299.7</v>
      </c>
      <c r="C113" s="20">
        <v>419.58</v>
      </c>
      <c r="D113" s="21">
        <v>760.35</v>
      </c>
      <c r="E113" s="21">
        <v>895.77</v>
      </c>
      <c r="F113" s="21">
        <v>914.64</v>
      </c>
      <c r="G113" s="21">
        <v>1112.22</v>
      </c>
      <c r="H113" s="22">
        <v>1159.95</v>
      </c>
    </row>
    <row r="114" ht="12.75" customHeight="1">
      <c r="A114" s="23">
        <v>112.0</v>
      </c>
      <c r="B114" s="24">
        <v>302.4</v>
      </c>
      <c r="C114" s="24">
        <v>423.36</v>
      </c>
      <c r="D114" s="25">
        <v>767.2</v>
      </c>
      <c r="E114" s="25">
        <v>903.84</v>
      </c>
      <c r="F114" s="25">
        <v>922.88</v>
      </c>
      <c r="G114" s="25">
        <v>1122.24</v>
      </c>
      <c r="H114" s="26">
        <v>1170.4</v>
      </c>
    </row>
    <row r="115" ht="12.75" customHeight="1">
      <c r="A115" s="23">
        <v>113.0</v>
      </c>
      <c r="B115" s="24">
        <v>305.1</v>
      </c>
      <c r="C115" s="24">
        <v>427.14</v>
      </c>
      <c r="D115" s="25">
        <v>774.05</v>
      </c>
      <c r="E115" s="25">
        <v>911.91</v>
      </c>
      <c r="F115" s="25">
        <v>931.12</v>
      </c>
      <c r="G115" s="25">
        <v>1132.26</v>
      </c>
      <c r="H115" s="26">
        <v>1180.85</v>
      </c>
    </row>
    <row r="116" ht="12.75" customHeight="1">
      <c r="A116" s="23">
        <v>114.0</v>
      </c>
      <c r="B116" s="24">
        <v>307.8</v>
      </c>
      <c r="C116" s="24">
        <v>430.92</v>
      </c>
      <c r="D116" s="25">
        <v>780.9</v>
      </c>
      <c r="E116" s="25">
        <v>919.98</v>
      </c>
      <c r="F116" s="25">
        <v>939.36</v>
      </c>
      <c r="G116" s="25">
        <v>1142.28</v>
      </c>
      <c r="H116" s="26">
        <v>1191.3</v>
      </c>
    </row>
    <row r="117" ht="12.75" customHeight="1">
      <c r="A117" s="27">
        <v>115.0</v>
      </c>
      <c r="B117" s="28">
        <v>310.5</v>
      </c>
      <c r="C117" s="28">
        <v>434.7</v>
      </c>
      <c r="D117" s="29">
        <v>787.75</v>
      </c>
      <c r="E117" s="29">
        <v>928.05</v>
      </c>
      <c r="F117" s="29">
        <v>947.6</v>
      </c>
      <c r="G117" s="29">
        <v>1152.3</v>
      </c>
      <c r="H117" s="30">
        <v>1201.75</v>
      </c>
    </row>
    <row r="118" ht="12.75" customHeight="1">
      <c r="A118" s="5">
        <v>116.0</v>
      </c>
      <c r="B118" s="6">
        <v>313.2</v>
      </c>
      <c r="C118" s="6">
        <v>438.48</v>
      </c>
      <c r="D118" s="6">
        <v>794.6</v>
      </c>
      <c r="E118" s="6">
        <v>936.12</v>
      </c>
      <c r="F118" s="6">
        <v>955.84</v>
      </c>
      <c r="G118" s="6">
        <v>1162.32</v>
      </c>
      <c r="H118" s="7">
        <v>1212.2</v>
      </c>
    </row>
    <row r="119" ht="12.75" customHeight="1">
      <c r="A119" s="9">
        <v>117.0</v>
      </c>
      <c r="B119" s="10">
        <v>315.9</v>
      </c>
      <c r="C119" s="10">
        <v>442.26</v>
      </c>
      <c r="D119" s="10">
        <v>801.45</v>
      </c>
      <c r="E119" s="10">
        <v>944.19</v>
      </c>
      <c r="F119" s="10">
        <v>964.08</v>
      </c>
      <c r="G119" s="10">
        <v>1172.34</v>
      </c>
      <c r="H119" s="11">
        <v>1222.65</v>
      </c>
    </row>
    <row r="120" ht="12.75" customHeight="1">
      <c r="A120" s="13">
        <v>118.0</v>
      </c>
      <c r="B120" s="14">
        <v>318.6</v>
      </c>
      <c r="C120" s="14">
        <v>446.04</v>
      </c>
      <c r="D120" s="14">
        <v>808.3</v>
      </c>
      <c r="E120" s="14">
        <v>952.26</v>
      </c>
      <c r="F120" s="14">
        <v>972.32</v>
      </c>
      <c r="G120" s="14">
        <v>1182.36</v>
      </c>
      <c r="H120" s="15">
        <v>1233.1</v>
      </c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13">
        <v>119.0</v>
      </c>
      <c r="B121" s="14">
        <v>321.3</v>
      </c>
      <c r="C121" s="14">
        <v>449.82</v>
      </c>
      <c r="D121" s="14">
        <v>815.15</v>
      </c>
      <c r="E121" s="14">
        <v>960.33</v>
      </c>
      <c r="F121" s="14">
        <v>980.56</v>
      </c>
      <c r="G121" s="14">
        <v>1192.38</v>
      </c>
      <c r="H121" s="15">
        <v>1243.55</v>
      </c>
    </row>
    <row r="122" ht="12.75" customHeight="1">
      <c r="A122" s="16">
        <v>120.0</v>
      </c>
      <c r="B122" s="17">
        <v>324.0</v>
      </c>
      <c r="C122" s="17">
        <v>453.6</v>
      </c>
      <c r="D122" s="17">
        <v>822.0</v>
      </c>
      <c r="E122" s="17">
        <v>968.4</v>
      </c>
      <c r="F122" s="17">
        <v>988.8</v>
      </c>
      <c r="G122" s="17">
        <v>1202.4</v>
      </c>
      <c r="H122" s="18">
        <v>1254.0</v>
      </c>
    </row>
    <row r="123" ht="12.75" customHeight="1">
      <c r="A123" s="19">
        <v>121.0</v>
      </c>
      <c r="B123" s="20">
        <v>326.7</v>
      </c>
      <c r="C123" s="20">
        <v>457.38</v>
      </c>
      <c r="D123" s="21">
        <v>828.85</v>
      </c>
      <c r="E123" s="21">
        <v>976.47</v>
      </c>
      <c r="F123" s="21">
        <v>997.04</v>
      </c>
      <c r="G123" s="21">
        <v>1212.42</v>
      </c>
      <c r="H123" s="22">
        <v>1264.45</v>
      </c>
    </row>
    <row r="124" ht="12.75" customHeight="1">
      <c r="A124" s="23">
        <v>122.0</v>
      </c>
      <c r="B124" s="24">
        <v>329.4</v>
      </c>
      <c r="C124" s="24">
        <v>461.16</v>
      </c>
      <c r="D124" s="25">
        <v>835.7</v>
      </c>
      <c r="E124" s="25">
        <v>984.54</v>
      </c>
      <c r="F124" s="25">
        <v>1005.28</v>
      </c>
      <c r="G124" s="25">
        <v>1222.44</v>
      </c>
      <c r="H124" s="26">
        <v>1274.9</v>
      </c>
    </row>
    <row r="125" ht="12.75" customHeight="1">
      <c r="A125" s="19">
        <v>123.0</v>
      </c>
      <c r="B125" s="24">
        <v>332.1</v>
      </c>
      <c r="C125" s="24">
        <v>464.94</v>
      </c>
      <c r="D125" s="25">
        <v>842.55</v>
      </c>
      <c r="E125" s="25">
        <v>992.61</v>
      </c>
      <c r="F125" s="25">
        <v>1013.52</v>
      </c>
      <c r="G125" s="25">
        <v>1232.46</v>
      </c>
      <c r="H125" s="26">
        <v>1285.35</v>
      </c>
    </row>
    <row r="126" ht="12.75" customHeight="1">
      <c r="A126" s="19">
        <v>124.0</v>
      </c>
      <c r="B126" s="24">
        <v>334.8</v>
      </c>
      <c r="C126" s="24">
        <v>468.72</v>
      </c>
      <c r="D126" s="25">
        <v>849.4</v>
      </c>
      <c r="E126" s="25">
        <v>1000.68</v>
      </c>
      <c r="F126" s="25">
        <v>1021.76</v>
      </c>
      <c r="G126" s="25">
        <v>1242.48</v>
      </c>
      <c r="H126" s="26">
        <v>1295.8</v>
      </c>
    </row>
    <row r="127" ht="12.75" customHeight="1">
      <c r="A127" s="27">
        <v>125.0</v>
      </c>
      <c r="B127" s="28">
        <v>337.5</v>
      </c>
      <c r="C127" s="28">
        <v>472.5</v>
      </c>
      <c r="D127" s="29">
        <v>856.25</v>
      </c>
      <c r="E127" s="29">
        <v>1008.75</v>
      </c>
      <c r="F127" s="29">
        <v>1030.0</v>
      </c>
      <c r="G127" s="29">
        <v>1252.5</v>
      </c>
      <c r="H127" s="30">
        <v>1306.25</v>
      </c>
    </row>
    <row r="128" ht="12.75" customHeight="1">
      <c r="A128" s="13">
        <v>126.0</v>
      </c>
      <c r="B128" s="10">
        <v>340.2</v>
      </c>
      <c r="C128" s="10">
        <v>476.28</v>
      </c>
      <c r="D128" s="10">
        <v>863.1</v>
      </c>
      <c r="E128" s="10">
        <v>1016.82</v>
      </c>
      <c r="F128" s="10">
        <v>1038.24</v>
      </c>
      <c r="G128" s="10">
        <v>1262.52</v>
      </c>
      <c r="H128" s="11">
        <v>1316.7</v>
      </c>
    </row>
    <row r="129" ht="12.75" customHeight="1">
      <c r="A129" s="13">
        <v>127.0</v>
      </c>
      <c r="B129" s="14">
        <v>342.9</v>
      </c>
      <c r="C129" s="14">
        <v>480.06</v>
      </c>
      <c r="D129" s="14">
        <v>869.95</v>
      </c>
      <c r="E129" s="14">
        <v>1024.89</v>
      </c>
      <c r="F129" s="14">
        <v>1046.48</v>
      </c>
      <c r="G129" s="14">
        <v>1272.54</v>
      </c>
      <c r="H129" s="15">
        <v>1327.15</v>
      </c>
    </row>
    <row r="130" ht="12.75" customHeight="1">
      <c r="A130" s="13">
        <v>128.0</v>
      </c>
      <c r="B130" s="14">
        <v>345.6</v>
      </c>
      <c r="C130" s="14">
        <v>483.84</v>
      </c>
      <c r="D130" s="14">
        <v>876.8</v>
      </c>
      <c r="E130" s="14">
        <v>1032.96</v>
      </c>
      <c r="F130" s="14">
        <v>1054.72</v>
      </c>
      <c r="G130" s="14">
        <v>1282.56</v>
      </c>
      <c r="H130" s="15">
        <v>1337.6</v>
      </c>
    </row>
    <row r="131" ht="12.75" customHeight="1">
      <c r="A131" s="13">
        <v>129.0</v>
      </c>
      <c r="B131" s="14">
        <v>348.3</v>
      </c>
      <c r="C131" s="14">
        <v>487.62</v>
      </c>
      <c r="D131" s="14">
        <v>883.65</v>
      </c>
      <c r="E131" s="14">
        <v>1041.03</v>
      </c>
      <c r="F131" s="14">
        <v>1062.96</v>
      </c>
      <c r="G131" s="14">
        <v>1292.58</v>
      </c>
      <c r="H131" s="15">
        <v>1348.05</v>
      </c>
    </row>
    <row r="132" ht="12.75" customHeight="1">
      <c r="A132" s="13">
        <v>130.0</v>
      </c>
      <c r="B132" s="17">
        <v>351.0</v>
      </c>
      <c r="C132" s="17">
        <v>491.4</v>
      </c>
      <c r="D132" s="17">
        <v>890.5</v>
      </c>
      <c r="E132" s="17">
        <v>1049.1</v>
      </c>
      <c r="F132" s="17">
        <v>1071.2</v>
      </c>
      <c r="G132" s="17">
        <v>1302.6</v>
      </c>
      <c r="H132" s="18">
        <v>1358.5</v>
      </c>
    </row>
    <row r="133" ht="12.75" customHeight="1">
      <c r="A133" s="31">
        <v>131.0</v>
      </c>
      <c r="B133" s="20">
        <v>353.7</v>
      </c>
      <c r="C133" s="20">
        <v>495.18</v>
      </c>
      <c r="D133" s="21">
        <v>897.35</v>
      </c>
      <c r="E133" s="21">
        <v>1057.17</v>
      </c>
      <c r="F133" s="21">
        <v>1079.44</v>
      </c>
      <c r="G133" s="21">
        <v>1312.62</v>
      </c>
      <c r="H133" s="22">
        <v>1368.95</v>
      </c>
    </row>
    <row r="134" ht="12.75" customHeight="1">
      <c r="A134" s="19">
        <v>132.0</v>
      </c>
      <c r="B134" s="24">
        <v>356.4</v>
      </c>
      <c r="C134" s="24">
        <v>498.96</v>
      </c>
      <c r="D134" s="25">
        <v>904.2</v>
      </c>
      <c r="E134" s="25">
        <v>1065.24</v>
      </c>
      <c r="F134" s="25">
        <v>1087.68</v>
      </c>
      <c r="G134" s="25">
        <v>1322.64</v>
      </c>
      <c r="H134" s="26">
        <v>1379.4</v>
      </c>
    </row>
    <row r="135" ht="12.75" customHeight="1">
      <c r="A135" s="19">
        <v>133.0</v>
      </c>
      <c r="B135" s="24">
        <v>359.1</v>
      </c>
      <c r="C135" s="24">
        <v>502.74</v>
      </c>
      <c r="D135" s="25">
        <v>911.05</v>
      </c>
      <c r="E135" s="25">
        <v>1073.31</v>
      </c>
      <c r="F135" s="25">
        <v>1095.92</v>
      </c>
      <c r="G135" s="25">
        <v>1332.66</v>
      </c>
      <c r="H135" s="26">
        <v>1389.85</v>
      </c>
    </row>
    <row r="136" ht="12.75" customHeight="1">
      <c r="A136" s="19">
        <v>134.0</v>
      </c>
      <c r="B136" s="24">
        <v>361.8</v>
      </c>
      <c r="C136" s="24">
        <v>506.52</v>
      </c>
      <c r="D136" s="25">
        <v>917.9</v>
      </c>
      <c r="E136" s="25">
        <v>1081.38</v>
      </c>
      <c r="F136" s="25">
        <v>1104.16</v>
      </c>
      <c r="G136" s="25">
        <v>1342.68</v>
      </c>
      <c r="H136" s="26">
        <v>1400.3</v>
      </c>
    </row>
    <row r="137" ht="12.75" customHeight="1">
      <c r="A137" s="19">
        <v>135.0</v>
      </c>
      <c r="B137" s="28">
        <v>364.5</v>
      </c>
      <c r="C137" s="28">
        <v>510.3</v>
      </c>
      <c r="D137" s="29">
        <v>924.75</v>
      </c>
      <c r="E137" s="29">
        <v>1089.45</v>
      </c>
      <c r="F137" s="29">
        <v>1112.4</v>
      </c>
      <c r="G137" s="29">
        <v>1352.7</v>
      </c>
      <c r="H137" s="30">
        <v>1410.75</v>
      </c>
    </row>
    <row r="138" ht="12.75" customHeight="1">
      <c r="A138" s="32">
        <v>136.0</v>
      </c>
      <c r="B138" s="10">
        <v>367.2</v>
      </c>
      <c r="C138" s="10">
        <v>514.08</v>
      </c>
      <c r="D138" s="10">
        <v>931.6</v>
      </c>
      <c r="E138" s="10">
        <v>1097.52</v>
      </c>
      <c r="F138" s="10">
        <v>1120.64</v>
      </c>
      <c r="G138" s="10">
        <v>1362.72</v>
      </c>
      <c r="H138" s="11">
        <v>1421.2</v>
      </c>
    </row>
    <row r="139" ht="12.75" customHeight="1">
      <c r="A139" s="13">
        <v>137.0</v>
      </c>
      <c r="B139" s="14">
        <v>369.9</v>
      </c>
      <c r="C139" s="14">
        <v>517.86</v>
      </c>
      <c r="D139" s="14">
        <v>938.45</v>
      </c>
      <c r="E139" s="14">
        <v>1105.59</v>
      </c>
      <c r="F139" s="14">
        <v>1128.88</v>
      </c>
      <c r="G139" s="14">
        <v>1372.74</v>
      </c>
      <c r="H139" s="15">
        <v>1431.65</v>
      </c>
    </row>
    <row r="140" ht="12.75" customHeight="1">
      <c r="A140" s="13">
        <v>138.0</v>
      </c>
      <c r="B140" s="14">
        <v>372.6</v>
      </c>
      <c r="C140" s="14">
        <v>521.64</v>
      </c>
      <c r="D140" s="14">
        <v>945.3</v>
      </c>
      <c r="E140" s="14">
        <v>1113.66</v>
      </c>
      <c r="F140" s="14">
        <v>1137.12</v>
      </c>
      <c r="G140" s="14">
        <v>1382.76</v>
      </c>
      <c r="H140" s="15">
        <v>1442.1</v>
      </c>
    </row>
    <row r="141" ht="12.75" customHeight="1">
      <c r="A141" s="13">
        <v>139.0</v>
      </c>
      <c r="B141" s="14">
        <v>375.3</v>
      </c>
      <c r="C141" s="14">
        <v>525.42</v>
      </c>
      <c r="D141" s="14">
        <v>952.15</v>
      </c>
      <c r="E141" s="14">
        <v>1121.73</v>
      </c>
      <c r="F141" s="14">
        <v>1145.36</v>
      </c>
      <c r="G141" s="14">
        <v>1392.78</v>
      </c>
      <c r="H141" s="15">
        <v>1452.55</v>
      </c>
    </row>
    <row r="142" ht="12.75" customHeight="1">
      <c r="A142" s="16">
        <v>140.0</v>
      </c>
      <c r="B142" s="17">
        <v>378.0</v>
      </c>
      <c r="C142" s="17">
        <v>529.2</v>
      </c>
      <c r="D142" s="17">
        <v>959.0</v>
      </c>
      <c r="E142" s="17">
        <v>1129.8</v>
      </c>
      <c r="F142" s="17">
        <v>1153.6</v>
      </c>
      <c r="G142" s="17">
        <v>1402.8</v>
      </c>
      <c r="H142" s="18">
        <v>1463.0</v>
      </c>
    </row>
    <row r="143" ht="12.75" customHeight="1">
      <c r="A143" s="19">
        <v>141.0</v>
      </c>
      <c r="B143" s="20">
        <v>380.7</v>
      </c>
      <c r="C143" s="20">
        <v>532.98</v>
      </c>
      <c r="D143" s="21">
        <v>965.85</v>
      </c>
      <c r="E143" s="21">
        <v>1137.87</v>
      </c>
      <c r="F143" s="21">
        <v>1161.84</v>
      </c>
      <c r="G143" s="21">
        <v>1412.82</v>
      </c>
      <c r="H143" s="22">
        <v>1473.45</v>
      </c>
    </row>
    <row r="144" ht="12.75" customHeight="1">
      <c r="A144" s="23">
        <v>142.0</v>
      </c>
      <c r="B144" s="24">
        <v>383.4</v>
      </c>
      <c r="C144" s="24">
        <v>536.76</v>
      </c>
      <c r="D144" s="25">
        <v>972.7</v>
      </c>
      <c r="E144" s="25">
        <v>1145.94</v>
      </c>
      <c r="F144" s="25">
        <v>1170.08</v>
      </c>
      <c r="G144" s="25">
        <v>1422.84</v>
      </c>
      <c r="H144" s="26">
        <v>1483.9</v>
      </c>
    </row>
    <row r="145" ht="12.75" customHeight="1">
      <c r="A145" s="23">
        <v>143.0</v>
      </c>
      <c r="B145" s="24">
        <v>386.1</v>
      </c>
      <c r="C145" s="24">
        <v>540.54</v>
      </c>
      <c r="D145" s="25">
        <v>979.55</v>
      </c>
      <c r="E145" s="25">
        <v>1154.01</v>
      </c>
      <c r="F145" s="25">
        <v>1178.32</v>
      </c>
      <c r="G145" s="25">
        <v>1432.86</v>
      </c>
      <c r="H145" s="26">
        <v>1494.35</v>
      </c>
    </row>
    <row r="146" ht="12.75" customHeight="1">
      <c r="A146" s="23">
        <v>144.0</v>
      </c>
      <c r="B146" s="24">
        <v>388.8</v>
      </c>
      <c r="C146" s="24">
        <v>544.32</v>
      </c>
      <c r="D146" s="25">
        <v>986.4</v>
      </c>
      <c r="E146" s="25">
        <v>1162.08</v>
      </c>
      <c r="F146" s="25">
        <v>1186.56</v>
      </c>
      <c r="G146" s="25">
        <v>1442.88</v>
      </c>
      <c r="H146" s="26">
        <v>1504.8</v>
      </c>
    </row>
    <row r="147" ht="12.75" customHeight="1">
      <c r="A147" s="23">
        <v>145.0</v>
      </c>
      <c r="B147" s="28">
        <v>391.5</v>
      </c>
      <c r="C147" s="28">
        <v>548.1</v>
      </c>
      <c r="D147" s="29">
        <v>993.25</v>
      </c>
      <c r="E147" s="29">
        <v>1170.15</v>
      </c>
      <c r="F147" s="29">
        <v>1194.8</v>
      </c>
      <c r="G147" s="29">
        <v>1452.9</v>
      </c>
      <c r="H147" s="30">
        <v>1515.25</v>
      </c>
    </row>
    <row r="148" ht="12.75" customHeight="1">
      <c r="A148" s="9">
        <v>146.0</v>
      </c>
      <c r="B148" s="10">
        <v>394.2</v>
      </c>
      <c r="C148" s="10">
        <v>551.88</v>
      </c>
      <c r="D148" s="10">
        <v>1000.1</v>
      </c>
      <c r="E148" s="10">
        <v>1178.22</v>
      </c>
      <c r="F148" s="10">
        <v>1203.04</v>
      </c>
      <c r="G148" s="10">
        <v>1462.92</v>
      </c>
      <c r="H148" s="11">
        <v>1525.7</v>
      </c>
    </row>
    <row r="149" ht="12.75" customHeight="1">
      <c r="A149" s="33">
        <v>147.0</v>
      </c>
      <c r="B149" s="14">
        <v>396.9</v>
      </c>
      <c r="C149" s="14">
        <v>555.66</v>
      </c>
      <c r="D149" s="14">
        <v>1006.95</v>
      </c>
      <c r="E149" s="14">
        <v>1186.29</v>
      </c>
      <c r="F149" s="14">
        <v>1211.28</v>
      </c>
      <c r="G149" s="14">
        <v>1472.94</v>
      </c>
      <c r="H149" s="15">
        <v>1536.15</v>
      </c>
    </row>
    <row r="150" ht="12.75" customHeight="1">
      <c r="A150" s="33">
        <v>148.0</v>
      </c>
      <c r="B150" s="14">
        <v>399.6</v>
      </c>
      <c r="C150" s="14">
        <v>559.44</v>
      </c>
      <c r="D150" s="14">
        <v>1013.8</v>
      </c>
      <c r="E150" s="14">
        <v>1194.36</v>
      </c>
      <c r="F150" s="14">
        <v>1219.52</v>
      </c>
      <c r="G150" s="14">
        <v>1482.96</v>
      </c>
      <c r="H150" s="15">
        <v>1546.6</v>
      </c>
    </row>
    <row r="151" ht="12.75" customHeight="1">
      <c r="A151" s="33">
        <v>149.0</v>
      </c>
      <c r="B151" s="14">
        <v>402.3</v>
      </c>
      <c r="C151" s="14">
        <v>563.22</v>
      </c>
      <c r="D151" s="14">
        <v>1020.65</v>
      </c>
      <c r="E151" s="14">
        <v>1202.43</v>
      </c>
      <c r="F151" s="14">
        <v>1227.76</v>
      </c>
      <c r="G151" s="14">
        <v>1492.98</v>
      </c>
      <c r="H151" s="15">
        <v>1557.05</v>
      </c>
    </row>
    <row r="152" ht="12.75" customHeight="1">
      <c r="A152" s="16">
        <v>150.0</v>
      </c>
      <c r="B152" s="17">
        <v>405.0</v>
      </c>
      <c r="C152" s="17">
        <v>567.0</v>
      </c>
      <c r="D152" s="17">
        <v>1027.5</v>
      </c>
      <c r="E152" s="17">
        <v>1210.5</v>
      </c>
      <c r="F152" s="17">
        <v>1236.0</v>
      </c>
      <c r="G152" s="17">
        <v>1503.0</v>
      </c>
      <c r="H152" s="18">
        <v>1567.5</v>
      </c>
    </row>
    <row r="153" ht="12.75" customHeight="1">
      <c r="A153" s="36" t="s">
        <v>2</v>
      </c>
      <c r="B153" s="37">
        <v>2.7</v>
      </c>
      <c r="C153" s="37">
        <v>3.78</v>
      </c>
      <c r="D153" s="37">
        <v>6.85</v>
      </c>
      <c r="E153" s="37">
        <v>8.07</v>
      </c>
      <c r="F153" s="37">
        <v>8.24</v>
      </c>
      <c r="G153" s="37">
        <v>10.02</v>
      </c>
      <c r="H153" s="38">
        <v>10.45</v>
      </c>
    </row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57" footer="0.0" header="0.0" left="0.75" right="0.75" top="0.51"/>
  <pageSetup scale="92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0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6.0"/>
    <col customWidth="1" min="2" max="3" width="5.75"/>
    <col customWidth="1" min="4" max="8" width="6.63"/>
    <col customWidth="1" min="9" max="9" width="11.38"/>
    <col customWidth="1" min="10" max="10" width="11.13"/>
    <col customWidth="1" min="11" max="11" width="10.75"/>
    <col customWidth="1" min="12" max="12" width="10.38"/>
    <col customWidth="1" min="13" max="26" width="8.63"/>
  </cols>
  <sheetData>
    <row r="1" ht="12.75" customHeight="1">
      <c r="A1" s="1"/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3" t="s">
        <v>3</v>
      </c>
      <c r="J1" s="3" t="s">
        <v>4</v>
      </c>
      <c r="K1" s="3" t="s">
        <v>5</v>
      </c>
      <c r="L1" s="3" t="s">
        <v>6</v>
      </c>
    </row>
    <row r="2" ht="12.75" customHeight="1">
      <c r="A2" s="1" t="s">
        <v>1</v>
      </c>
      <c r="B2" s="3">
        <v>2.0</v>
      </c>
      <c r="C2" s="3">
        <v>3.0</v>
      </c>
      <c r="D2" s="3">
        <v>4.0</v>
      </c>
      <c r="E2" s="3">
        <v>5.0</v>
      </c>
      <c r="F2" s="3">
        <v>6.0</v>
      </c>
      <c r="G2" s="3">
        <v>7.0</v>
      </c>
      <c r="H2" s="3">
        <v>8.0</v>
      </c>
      <c r="I2" s="3">
        <v>9.0</v>
      </c>
      <c r="J2" s="3">
        <v>10.0</v>
      </c>
      <c r="K2" s="3">
        <v>11.0</v>
      </c>
      <c r="L2" s="3">
        <v>12.0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6">
        <v>39.96</v>
      </c>
      <c r="C3" s="6">
        <v>58.89</v>
      </c>
      <c r="D3" s="6">
        <v>76.21</v>
      </c>
      <c r="E3" s="6">
        <v>84.27</v>
      </c>
      <c r="F3" s="6">
        <v>88.72</v>
      </c>
      <c r="G3" s="6">
        <v>100.76</v>
      </c>
      <c r="H3" s="7">
        <v>103.54</v>
      </c>
      <c r="I3" s="6">
        <v>114.8</v>
      </c>
      <c r="J3" s="6">
        <v>114.8</v>
      </c>
      <c r="K3" s="7">
        <v>117.11</v>
      </c>
      <c r="L3" s="7">
        <v>117.11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>
        <v>2.0</v>
      </c>
      <c r="B4" s="10">
        <v>40.49</v>
      </c>
      <c r="C4" s="10">
        <v>59.24</v>
      </c>
      <c r="D4" s="10">
        <v>83.22</v>
      </c>
      <c r="E4" s="10">
        <v>90.48</v>
      </c>
      <c r="F4" s="10">
        <v>93.18</v>
      </c>
      <c r="G4" s="10">
        <v>104.91</v>
      </c>
      <c r="H4" s="11">
        <v>115.66</v>
      </c>
      <c r="I4" s="10">
        <v>125.99</v>
      </c>
      <c r="J4" s="10">
        <v>125.99</v>
      </c>
      <c r="K4" s="11">
        <v>128.59</v>
      </c>
      <c r="L4" s="11">
        <v>128.59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13">
        <v>3.0</v>
      </c>
      <c r="B5" s="14">
        <v>44.17</v>
      </c>
      <c r="C5" s="14">
        <v>65.7</v>
      </c>
      <c r="D5" s="14">
        <v>92.17</v>
      </c>
      <c r="E5" s="14">
        <v>103.41</v>
      </c>
      <c r="F5" s="14">
        <v>111.2</v>
      </c>
      <c r="G5" s="14">
        <v>122.1</v>
      </c>
      <c r="H5" s="15">
        <v>126.44</v>
      </c>
      <c r="I5" s="14">
        <v>135.62</v>
      </c>
      <c r="J5" s="14">
        <v>135.62</v>
      </c>
      <c r="K5" s="15">
        <v>158.77</v>
      </c>
      <c r="L5" s="15">
        <v>158.77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13">
        <v>4.0</v>
      </c>
      <c r="B6" s="14">
        <v>48.18</v>
      </c>
      <c r="C6" s="14">
        <v>67.11</v>
      </c>
      <c r="D6" s="14">
        <v>103.09</v>
      </c>
      <c r="E6" s="14">
        <v>113.24</v>
      </c>
      <c r="F6" s="14">
        <v>117.36</v>
      </c>
      <c r="G6" s="14">
        <v>132.61</v>
      </c>
      <c r="H6" s="15">
        <v>137.6</v>
      </c>
      <c r="I6" s="14">
        <v>153.59</v>
      </c>
      <c r="J6" s="14">
        <v>153.59</v>
      </c>
      <c r="K6" s="15">
        <v>178.29</v>
      </c>
      <c r="L6" s="15">
        <v>178.29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6">
        <v>5.0</v>
      </c>
      <c r="B7" s="17">
        <v>48.59</v>
      </c>
      <c r="C7" s="17">
        <v>67.49</v>
      </c>
      <c r="D7" s="17">
        <v>105.27</v>
      </c>
      <c r="E7" s="17">
        <v>114.25</v>
      </c>
      <c r="F7" s="17">
        <v>118.45</v>
      </c>
      <c r="G7" s="17">
        <v>134.45</v>
      </c>
      <c r="H7" s="18">
        <v>138.73</v>
      </c>
      <c r="I7" s="17">
        <v>166.23</v>
      </c>
      <c r="J7" s="17">
        <v>166.23</v>
      </c>
      <c r="K7" s="18">
        <v>191.06</v>
      </c>
      <c r="L7" s="18">
        <v>191.06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9">
        <v>6.0</v>
      </c>
      <c r="B8" s="20">
        <v>55.7</v>
      </c>
      <c r="C8" s="20">
        <v>74.51</v>
      </c>
      <c r="D8" s="21">
        <v>118.37</v>
      </c>
      <c r="E8" s="21">
        <v>133.63</v>
      </c>
      <c r="F8" s="21">
        <v>139.78</v>
      </c>
      <c r="G8" s="21">
        <v>154.21</v>
      </c>
      <c r="H8" s="22">
        <v>160.85</v>
      </c>
      <c r="I8" s="21">
        <v>178.27</v>
      </c>
      <c r="J8" s="21">
        <v>178.27</v>
      </c>
      <c r="K8" s="22">
        <v>204.46</v>
      </c>
      <c r="L8" s="22">
        <v>204.46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3">
        <v>7.0</v>
      </c>
      <c r="B9" s="24">
        <v>56.42</v>
      </c>
      <c r="C9" s="24">
        <v>78.4</v>
      </c>
      <c r="D9" s="25">
        <v>123.66</v>
      </c>
      <c r="E9" s="25">
        <v>140.2</v>
      </c>
      <c r="F9" s="25">
        <v>145.53</v>
      </c>
      <c r="G9" s="25">
        <v>160.96</v>
      </c>
      <c r="H9" s="26">
        <v>171.85</v>
      </c>
      <c r="I9" s="25">
        <v>190.06</v>
      </c>
      <c r="J9" s="25">
        <v>190.06</v>
      </c>
      <c r="K9" s="26">
        <v>217.86</v>
      </c>
      <c r="L9" s="26">
        <v>217.86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9">
        <v>8.0</v>
      </c>
      <c r="B10" s="24">
        <v>56.66</v>
      </c>
      <c r="C10" s="24">
        <v>78.79</v>
      </c>
      <c r="D10" s="25">
        <v>129.04</v>
      </c>
      <c r="E10" s="25">
        <v>145.65</v>
      </c>
      <c r="F10" s="25">
        <v>152.39</v>
      </c>
      <c r="G10" s="25">
        <v>170.47</v>
      </c>
      <c r="H10" s="26">
        <v>177.2</v>
      </c>
      <c r="I10" s="25">
        <v>201.56</v>
      </c>
      <c r="J10" s="25">
        <v>201.56</v>
      </c>
      <c r="K10" s="26">
        <v>228.08</v>
      </c>
      <c r="L10" s="26">
        <v>228.08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9">
        <v>9.0</v>
      </c>
      <c r="B11" s="24">
        <v>56.92</v>
      </c>
      <c r="C11" s="24">
        <v>79.33</v>
      </c>
      <c r="D11" s="25">
        <v>133.63</v>
      </c>
      <c r="E11" s="25">
        <v>146.2</v>
      </c>
      <c r="F11" s="25">
        <v>153.08</v>
      </c>
      <c r="G11" s="25">
        <v>171.43</v>
      </c>
      <c r="H11" s="26">
        <v>177.75</v>
      </c>
      <c r="I11" s="25">
        <v>214.6</v>
      </c>
      <c r="J11" s="25">
        <v>214.6</v>
      </c>
      <c r="K11" s="26">
        <v>240.58</v>
      </c>
      <c r="L11" s="26">
        <v>240.58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">
        <v>10.0</v>
      </c>
      <c r="B12" s="28">
        <v>57.43</v>
      </c>
      <c r="C12" s="28">
        <v>80.37</v>
      </c>
      <c r="D12" s="29">
        <v>135.13</v>
      </c>
      <c r="E12" s="29">
        <v>148.24</v>
      </c>
      <c r="F12" s="29">
        <v>155.2</v>
      </c>
      <c r="G12" s="29">
        <v>173.09</v>
      </c>
      <c r="H12" s="30">
        <v>179.31</v>
      </c>
      <c r="I12" s="29">
        <v>227.16</v>
      </c>
      <c r="J12" s="29">
        <v>227.16</v>
      </c>
      <c r="K12" s="30">
        <v>242.18</v>
      </c>
      <c r="L12" s="30">
        <v>242.18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>
        <v>11.0</v>
      </c>
      <c r="B13" s="10">
        <v>67.46</v>
      </c>
      <c r="C13" s="10">
        <v>94.63</v>
      </c>
      <c r="D13" s="10">
        <v>164.85</v>
      </c>
      <c r="E13" s="10">
        <v>189.04</v>
      </c>
      <c r="F13" s="10">
        <v>197.37</v>
      </c>
      <c r="G13" s="10">
        <v>206.2</v>
      </c>
      <c r="H13" s="11">
        <v>210.33</v>
      </c>
      <c r="I13" s="10">
        <v>246.85</v>
      </c>
      <c r="J13" s="10">
        <v>246.85</v>
      </c>
      <c r="K13" s="11">
        <v>274.02</v>
      </c>
      <c r="L13" s="11">
        <v>274.02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3">
        <v>12.0</v>
      </c>
      <c r="B14" s="14">
        <v>69.05</v>
      </c>
      <c r="C14" s="14">
        <v>97.76</v>
      </c>
      <c r="D14" s="14">
        <v>168.55</v>
      </c>
      <c r="E14" s="14">
        <v>197.95</v>
      </c>
      <c r="F14" s="14">
        <v>205.73</v>
      </c>
      <c r="G14" s="14">
        <v>210.53</v>
      </c>
      <c r="H14" s="15">
        <v>214.75</v>
      </c>
      <c r="I14" s="14">
        <v>258.88</v>
      </c>
      <c r="J14" s="14">
        <v>258.88</v>
      </c>
      <c r="K14" s="15">
        <v>280.01</v>
      </c>
      <c r="L14" s="15">
        <v>280.01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3">
        <v>13.0</v>
      </c>
      <c r="B15" s="14">
        <v>69.31</v>
      </c>
      <c r="C15" s="14">
        <v>98.73</v>
      </c>
      <c r="D15" s="14">
        <v>172.34</v>
      </c>
      <c r="E15" s="14">
        <v>202.34</v>
      </c>
      <c r="F15" s="14">
        <v>206.57</v>
      </c>
      <c r="G15" s="14">
        <v>229.22</v>
      </c>
      <c r="H15" s="15">
        <v>233.81</v>
      </c>
      <c r="I15" s="14">
        <v>271.79</v>
      </c>
      <c r="J15" s="14">
        <v>271.79</v>
      </c>
      <c r="K15" s="15">
        <v>287.62</v>
      </c>
      <c r="L15" s="15">
        <v>287.62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>
        <v>14.0</v>
      </c>
      <c r="B16" s="14">
        <v>70.72</v>
      </c>
      <c r="C16" s="14">
        <v>99.91</v>
      </c>
      <c r="D16" s="14">
        <v>179.89</v>
      </c>
      <c r="E16" s="14">
        <v>202.78</v>
      </c>
      <c r="F16" s="14">
        <v>206.85</v>
      </c>
      <c r="G16" s="14">
        <v>231.09</v>
      </c>
      <c r="H16" s="15">
        <v>235.72</v>
      </c>
      <c r="I16" s="14">
        <v>273.11</v>
      </c>
      <c r="J16" s="14">
        <v>273.11</v>
      </c>
      <c r="K16" s="15">
        <v>288.39</v>
      </c>
      <c r="L16" s="15">
        <v>288.39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3">
        <v>15.0</v>
      </c>
      <c r="B17" s="17">
        <v>70.98</v>
      </c>
      <c r="C17" s="17">
        <v>100.52</v>
      </c>
      <c r="D17" s="17">
        <v>183.02</v>
      </c>
      <c r="E17" s="17">
        <v>204.06</v>
      </c>
      <c r="F17" s="17">
        <v>208.15</v>
      </c>
      <c r="G17" s="17">
        <v>232.28</v>
      </c>
      <c r="H17" s="18">
        <v>236.93</v>
      </c>
      <c r="I17" s="17">
        <v>292.73</v>
      </c>
      <c r="J17" s="17">
        <v>292.73</v>
      </c>
      <c r="K17" s="18">
        <v>302.58</v>
      </c>
      <c r="L17" s="18">
        <v>302.58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1">
        <v>16.0</v>
      </c>
      <c r="B18" s="20">
        <v>75.59</v>
      </c>
      <c r="C18" s="20">
        <v>112.55</v>
      </c>
      <c r="D18" s="21">
        <v>195.9</v>
      </c>
      <c r="E18" s="21">
        <v>229.51</v>
      </c>
      <c r="F18" s="21">
        <v>234.11</v>
      </c>
      <c r="G18" s="21">
        <v>255.78</v>
      </c>
      <c r="H18" s="22">
        <v>260.9</v>
      </c>
      <c r="I18" s="21">
        <v>304.33</v>
      </c>
      <c r="J18" s="21">
        <v>304.33</v>
      </c>
      <c r="K18" s="22">
        <v>315.38</v>
      </c>
      <c r="L18" s="22">
        <v>315.38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9">
        <v>17.0</v>
      </c>
      <c r="B19" s="24">
        <v>79.93</v>
      </c>
      <c r="C19" s="24">
        <v>113.76</v>
      </c>
      <c r="D19" s="25">
        <v>206.83</v>
      </c>
      <c r="E19" s="25">
        <v>232.06</v>
      </c>
      <c r="F19" s="25">
        <v>236.72</v>
      </c>
      <c r="G19" s="25">
        <v>258.13</v>
      </c>
      <c r="H19" s="26">
        <v>263.3</v>
      </c>
      <c r="I19" s="25">
        <v>311.09</v>
      </c>
      <c r="J19" s="25">
        <v>311.09</v>
      </c>
      <c r="K19" s="26">
        <v>324.07</v>
      </c>
      <c r="L19" s="26">
        <v>324.07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9">
        <v>18.0</v>
      </c>
      <c r="B20" s="24">
        <v>80.57</v>
      </c>
      <c r="C20" s="24">
        <v>114.38</v>
      </c>
      <c r="D20" s="25">
        <v>208.09</v>
      </c>
      <c r="E20" s="25">
        <v>232.34</v>
      </c>
      <c r="F20" s="25">
        <v>237.0</v>
      </c>
      <c r="G20" s="25">
        <v>258.38</v>
      </c>
      <c r="H20" s="26">
        <v>263.55</v>
      </c>
      <c r="I20" s="25">
        <v>318.78</v>
      </c>
      <c r="J20" s="25">
        <v>318.78</v>
      </c>
      <c r="K20" s="26">
        <v>336.58</v>
      </c>
      <c r="L20" s="26">
        <v>336.58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9">
        <v>19.0</v>
      </c>
      <c r="B21" s="24">
        <v>81.09</v>
      </c>
      <c r="C21" s="24">
        <v>114.63</v>
      </c>
      <c r="D21" s="25">
        <v>208.33</v>
      </c>
      <c r="E21" s="25">
        <v>232.56</v>
      </c>
      <c r="F21" s="25">
        <v>237.22</v>
      </c>
      <c r="G21" s="25">
        <v>258.61</v>
      </c>
      <c r="H21" s="26">
        <v>263.79</v>
      </c>
      <c r="I21" s="25">
        <v>329.38</v>
      </c>
      <c r="J21" s="25">
        <v>329.38</v>
      </c>
      <c r="K21" s="26">
        <v>345.38</v>
      </c>
      <c r="L21" s="26">
        <v>345.38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9">
        <v>20.0</v>
      </c>
      <c r="B22" s="28">
        <v>81.51</v>
      </c>
      <c r="C22" s="28">
        <v>115.13</v>
      </c>
      <c r="D22" s="29">
        <v>209.29</v>
      </c>
      <c r="E22" s="29">
        <v>233.03</v>
      </c>
      <c r="F22" s="29">
        <v>237.96</v>
      </c>
      <c r="G22" s="29">
        <v>259.37</v>
      </c>
      <c r="H22" s="30">
        <v>265.1</v>
      </c>
      <c r="I22" s="29">
        <v>335.85</v>
      </c>
      <c r="J22" s="29">
        <v>335.85</v>
      </c>
      <c r="K22" s="30">
        <v>367.32</v>
      </c>
      <c r="L22" s="30">
        <v>367.32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">
        <v>21.0</v>
      </c>
      <c r="B23" s="10">
        <v>85.07</v>
      </c>
      <c r="C23" s="10">
        <v>120.39</v>
      </c>
      <c r="D23" s="10">
        <v>228.33</v>
      </c>
      <c r="E23" s="10">
        <v>242.0</v>
      </c>
      <c r="F23" s="10">
        <v>252.5</v>
      </c>
      <c r="G23" s="10">
        <v>274.21</v>
      </c>
      <c r="H23" s="11">
        <v>291.15</v>
      </c>
      <c r="I23" s="10">
        <v>343.58</v>
      </c>
      <c r="J23" s="10">
        <v>343.58</v>
      </c>
      <c r="K23" s="11">
        <v>377.01</v>
      </c>
      <c r="L23" s="11">
        <v>377.01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3">
        <v>22.0</v>
      </c>
      <c r="B24" s="14">
        <v>88.98</v>
      </c>
      <c r="C24" s="14">
        <v>127.06</v>
      </c>
      <c r="D24" s="14">
        <v>234.21</v>
      </c>
      <c r="E24" s="14">
        <v>249.02</v>
      </c>
      <c r="F24" s="14">
        <v>254.28</v>
      </c>
      <c r="G24" s="14">
        <v>287.75</v>
      </c>
      <c r="H24" s="15">
        <v>301.03</v>
      </c>
      <c r="I24" s="14">
        <v>351.29</v>
      </c>
      <c r="J24" s="14">
        <v>351.29</v>
      </c>
      <c r="K24" s="15">
        <v>385.38</v>
      </c>
      <c r="L24" s="15">
        <v>385.38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3">
        <v>23.0</v>
      </c>
      <c r="B25" s="14">
        <v>89.47</v>
      </c>
      <c r="C25" s="14">
        <v>127.74</v>
      </c>
      <c r="D25" s="14">
        <v>240.71</v>
      </c>
      <c r="E25" s="14">
        <v>260.88</v>
      </c>
      <c r="F25" s="14">
        <v>274.79</v>
      </c>
      <c r="G25" s="14">
        <v>303.48</v>
      </c>
      <c r="H25" s="15">
        <v>309.57</v>
      </c>
      <c r="I25" s="14">
        <v>360.84</v>
      </c>
      <c r="J25" s="14">
        <v>360.84</v>
      </c>
      <c r="K25" s="15">
        <v>391.64</v>
      </c>
      <c r="L25" s="15">
        <v>391.64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3">
        <v>24.0</v>
      </c>
      <c r="B26" s="14">
        <v>91.84</v>
      </c>
      <c r="C26" s="14">
        <v>128.27</v>
      </c>
      <c r="D26" s="14">
        <v>244.16</v>
      </c>
      <c r="E26" s="14">
        <v>271.41</v>
      </c>
      <c r="F26" s="14">
        <v>276.85</v>
      </c>
      <c r="G26" s="14">
        <v>309.61</v>
      </c>
      <c r="H26" s="15">
        <v>315.81</v>
      </c>
      <c r="I26" s="14">
        <v>367.65</v>
      </c>
      <c r="J26" s="14">
        <v>367.65</v>
      </c>
      <c r="K26" s="15">
        <v>398.87</v>
      </c>
      <c r="L26" s="15">
        <v>398.87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6">
        <v>25.0</v>
      </c>
      <c r="B27" s="17">
        <v>92.31</v>
      </c>
      <c r="C27" s="17">
        <v>128.8</v>
      </c>
      <c r="D27" s="17">
        <v>252.32</v>
      </c>
      <c r="E27" s="17">
        <v>272.47</v>
      </c>
      <c r="F27" s="17">
        <v>282.23</v>
      </c>
      <c r="G27" s="17">
        <v>310.4</v>
      </c>
      <c r="H27" s="18">
        <v>316.61</v>
      </c>
      <c r="I27" s="17">
        <v>379.24</v>
      </c>
      <c r="J27" s="17">
        <v>379.24</v>
      </c>
      <c r="K27" s="18">
        <v>401.21</v>
      </c>
      <c r="L27" s="18">
        <v>401.21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>
        <v>26.0</v>
      </c>
      <c r="B28" s="20">
        <v>97.97</v>
      </c>
      <c r="C28" s="20">
        <v>139.02</v>
      </c>
      <c r="D28" s="21">
        <v>266.94</v>
      </c>
      <c r="E28" s="21">
        <v>291.28</v>
      </c>
      <c r="F28" s="21">
        <v>304.62</v>
      </c>
      <c r="G28" s="21">
        <v>318.17</v>
      </c>
      <c r="H28" s="22">
        <v>332.39</v>
      </c>
      <c r="I28" s="21">
        <v>384.99</v>
      </c>
      <c r="J28" s="21">
        <v>384.99</v>
      </c>
      <c r="K28" s="22">
        <v>413.54</v>
      </c>
      <c r="L28" s="22">
        <v>413.54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>
        <v>27.0</v>
      </c>
      <c r="B29" s="24">
        <v>98.55</v>
      </c>
      <c r="C29" s="24">
        <v>140.06</v>
      </c>
      <c r="D29" s="25">
        <v>273.55</v>
      </c>
      <c r="E29" s="25">
        <v>293.17</v>
      </c>
      <c r="F29" s="25">
        <v>312.08</v>
      </c>
      <c r="G29" s="25">
        <v>325.95</v>
      </c>
      <c r="H29" s="26">
        <v>347.26</v>
      </c>
      <c r="I29" s="25">
        <v>392.98</v>
      </c>
      <c r="J29" s="25">
        <v>392.98</v>
      </c>
      <c r="K29" s="26">
        <v>420.28</v>
      </c>
      <c r="L29" s="26">
        <v>420.28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>
        <v>28.0</v>
      </c>
      <c r="B30" s="24">
        <v>100.61</v>
      </c>
      <c r="C30" s="24">
        <v>140.54</v>
      </c>
      <c r="D30" s="25">
        <v>280.9</v>
      </c>
      <c r="E30" s="25">
        <v>301.79</v>
      </c>
      <c r="F30" s="25">
        <v>312.83</v>
      </c>
      <c r="G30" s="25">
        <v>333.2</v>
      </c>
      <c r="H30" s="26">
        <v>355.87</v>
      </c>
      <c r="I30" s="25">
        <v>400.34</v>
      </c>
      <c r="J30" s="25">
        <v>400.34</v>
      </c>
      <c r="K30" s="26">
        <v>428.97</v>
      </c>
      <c r="L30" s="26">
        <v>428.97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>
        <v>29.0</v>
      </c>
      <c r="B31" s="24">
        <v>101.12</v>
      </c>
      <c r="C31" s="24">
        <v>141.26</v>
      </c>
      <c r="D31" s="25">
        <v>287.3</v>
      </c>
      <c r="E31" s="25">
        <v>302.66</v>
      </c>
      <c r="F31" s="25">
        <v>313.11</v>
      </c>
      <c r="G31" s="25">
        <v>342.79</v>
      </c>
      <c r="H31" s="26">
        <v>357.74</v>
      </c>
      <c r="I31" s="25">
        <v>406.7</v>
      </c>
      <c r="J31" s="25">
        <v>406.7</v>
      </c>
      <c r="K31" s="26">
        <v>438.39</v>
      </c>
      <c r="L31" s="26">
        <v>438.39</v>
      </c>
    </row>
    <row r="32" ht="12.75" customHeight="1">
      <c r="A32" s="23">
        <v>30.0</v>
      </c>
      <c r="B32" s="28">
        <v>101.58</v>
      </c>
      <c r="C32" s="28">
        <v>141.52</v>
      </c>
      <c r="D32" s="29">
        <v>287.95</v>
      </c>
      <c r="E32" s="29">
        <v>305.32</v>
      </c>
      <c r="F32" s="29">
        <v>314.47</v>
      </c>
      <c r="G32" s="29">
        <v>344.27</v>
      </c>
      <c r="H32" s="30">
        <v>358.42</v>
      </c>
      <c r="I32" s="29">
        <v>414.08</v>
      </c>
      <c r="J32" s="29">
        <v>414.08</v>
      </c>
      <c r="K32" s="30">
        <v>440.03</v>
      </c>
      <c r="L32" s="30">
        <v>440.03</v>
      </c>
    </row>
    <row r="33" ht="12.75" customHeight="1">
      <c r="A33" s="9">
        <v>31.0</v>
      </c>
      <c r="B33" s="10">
        <v>105.45</v>
      </c>
      <c r="C33" s="10">
        <v>145.5</v>
      </c>
      <c r="D33" s="10">
        <v>300.18</v>
      </c>
      <c r="E33" s="10">
        <v>318.95</v>
      </c>
      <c r="F33" s="10">
        <v>341.32</v>
      </c>
      <c r="G33" s="10">
        <v>356.05</v>
      </c>
      <c r="H33" s="11">
        <v>371.76</v>
      </c>
      <c r="I33" s="10">
        <v>421.53</v>
      </c>
      <c r="J33" s="10">
        <v>421.53</v>
      </c>
      <c r="K33" s="11">
        <v>454.0</v>
      </c>
      <c r="L33" s="11">
        <v>454.0</v>
      </c>
    </row>
    <row r="34" ht="12.75" customHeight="1">
      <c r="A34" s="33">
        <v>32.0</v>
      </c>
      <c r="B34" s="14">
        <v>108.46</v>
      </c>
      <c r="C34" s="14">
        <v>148.99</v>
      </c>
      <c r="D34" s="14">
        <v>306.54</v>
      </c>
      <c r="E34" s="14">
        <v>320.32</v>
      </c>
      <c r="F34" s="14">
        <v>344.01</v>
      </c>
      <c r="G34" s="14">
        <v>357.77</v>
      </c>
      <c r="H34" s="15">
        <v>377.74</v>
      </c>
      <c r="I34" s="14">
        <v>429.53</v>
      </c>
      <c r="J34" s="14">
        <v>429.53</v>
      </c>
      <c r="K34" s="15">
        <v>463.44</v>
      </c>
      <c r="L34" s="15">
        <v>463.44</v>
      </c>
    </row>
    <row r="35" ht="12.75" customHeight="1">
      <c r="A35" s="33">
        <v>33.0</v>
      </c>
      <c r="B35" s="14">
        <v>111.05</v>
      </c>
      <c r="C35" s="14">
        <v>157.38</v>
      </c>
      <c r="D35" s="14">
        <v>311.56</v>
      </c>
      <c r="E35" s="14">
        <v>341.74</v>
      </c>
      <c r="F35" s="14">
        <v>350.15</v>
      </c>
      <c r="G35" s="14">
        <v>378.8</v>
      </c>
      <c r="H35" s="15">
        <v>392.78</v>
      </c>
      <c r="I35" s="14">
        <v>439.22</v>
      </c>
      <c r="J35" s="14">
        <v>439.22</v>
      </c>
      <c r="K35" s="15">
        <v>473.12</v>
      </c>
      <c r="L35" s="15">
        <v>473.12</v>
      </c>
    </row>
    <row r="36" ht="12.75" customHeight="1">
      <c r="A36" s="33">
        <v>34.0</v>
      </c>
      <c r="B36" s="14">
        <v>113.43</v>
      </c>
      <c r="C36" s="14">
        <v>158.23</v>
      </c>
      <c r="D36" s="14">
        <v>318.17</v>
      </c>
      <c r="E36" s="14">
        <v>343.89</v>
      </c>
      <c r="F36" s="14">
        <v>350.77</v>
      </c>
      <c r="G36" s="14">
        <v>386.8</v>
      </c>
      <c r="H36" s="15">
        <v>394.55</v>
      </c>
      <c r="I36" s="14">
        <v>445.31</v>
      </c>
      <c r="J36" s="14">
        <v>445.31</v>
      </c>
      <c r="K36" s="15">
        <v>481.84</v>
      </c>
      <c r="L36" s="15">
        <v>481.84</v>
      </c>
    </row>
    <row r="37" ht="12.75" customHeight="1">
      <c r="A37" s="16">
        <v>35.0</v>
      </c>
      <c r="B37" s="17">
        <v>115.86</v>
      </c>
      <c r="C37" s="17">
        <v>158.7</v>
      </c>
      <c r="D37" s="17">
        <v>318.85</v>
      </c>
      <c r="E37" s="17">
        <v>344.28</v>
      </c>
      <c r="F37" s="17">
        <v>351.4</v>
      </c>
      <c r="G37" s="17">
        <v>390.41</v>
      </c>
      <c r="H37" s="18">
        <v>398.22</v>
      </c>
      <c r="I37" s="17">
        <v>446.31</v>
      </c>
      <c r="J37" s="17">
        <v>446.31</v>
      </c>
      <c r="K37" s="18">
        <v>491.08</v>
      </c>
      <c r="L37" s="18">
        <v>491.08</v>
      </c>
    </row>
    <row r="38" ht="12.75" customHeight="1">
      <c r="A38" s="5">
        <v>36.0</v>
      </c>
      <c r="B38" s="6">
        <v>120.66</v>
      </c>
      <c r="C38" s="6">
        <v>161.81</v>
      </c>
      <c r="D38" s="6">
        <v>331.46</v>
      </c>
      <c r="E38" s="6">
        <v>351.23</v>
      </c>
      <c r="F38" s="6">
        <v>363.7</v>
      </c>
      <c r="G38" s="6">
        <v>396.15</v>
      </c>
      <c r="H38" s="7">
        <v>406.68</v>
      </c>
      <c r="I38" s="6">
        <v>466.14</v>
      </c>
      <c r="J38" s="6">
        <v>466.14</v>
      </c>
      <c r="K38" s="7">
        <v>501.7</v>
      </c>
      <c r="L38" s="7">
        <v>501.7</v>
      </c>
    </row>
    <row r="39" ht="12.75" customHeight="1">
      <c r="A39" s="9">
        <v>37.0</v>
      </c>
      <c r="B39" s="10">
        <v>121.16</v>
      </c>
      <c r="C39" s="10">
        <v>172.66</v>
      </c>
      <c r="D39" s="10">
        <v>339.19</v>
      </c>
      <c r="E39" s="10">
        <v>372.28</v>
      </c>
      <c r="F39" s="10">
        <v>381.42</v>
      </c>
      <c r="G39" s="10">
        <v>409.19</v>
      </c>
      <c r="H39" s="11">
        <v>420.48</v>
      </c>
      <c r="I39" s="10">
        <v>476.14</v>
      </c>
      <c r="J39" s="10">
        <v>476.14</v>
      </c>
      <c r="K39" s="11">
        <v>509.59</v>
      </c>
      <c r="L39" s="11">
        <v>509.59</v>
      </c>
    </row>
    <row r="40" ht="12.75" customHeight="1">
      <c r="A40" s="13">
        <v>38.0</v>
      </c>
      <c r="B40" s="14">
        <v>121.44</v>
      </c>
      <c r="C40" s="14">
        <v>173.76</v>
      </c>
      <c r="D40" s="14">
        <v>344.5</v>
      </c>
      <c r="E40" s="14">
        <v>374.4</v>
      </c>
      <c r="F40" s="14">
        <v>387.53</v>
      </c>
      <c r="G40" s="14">
        <v>410.51</v>
      </c>
      <c r="H40" s="15">
        <v>421.87</v>
      </c>
      <c r="I40" s="14">
        <v>484.94</v>
      </c>
      <c r="J40" s="14">
        <v>484.94</v>
      </c>
      <c r="K40" s="15">
        <v>517.42</v>
      </c>
      <c r="L40" s="15">
        <v>517.42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13">
        <v>39.0</v>
      </c>
      <c r="B41" s="14">
        <v>121.92</v>
      </c>
      <c r="C41" s="14">
        <v>174.21</v>
      </c>
      <c r="D41" s="14">
        <v>350.47</v>
      </c>
      <c r="E41" s="14">
        <v>374.66</v>
      </c>
      <c r="F41" s="14">
        <v>388.15</v>
      </c>
      <c r="G41" s="14">
        <v>420.84</v>
      </c>
      <c r="H41" s="15">
        <v>429.38</v>
      </c>
      <c r="I41" s="14">
        <v>494.45</v>
      </c>
      <c r="J41" s="14">
        <v>494.45</v>
      </c>
      <c r="K41" s="15">
        <v>518.23</v>
      </c>
      <c r="L41" s="15">
        <v>518.23</v>
      </c>
    </row>
    <row r="42" ht="12.75" customHeight="1">
      <c r="A42" s="16">
        <v>40.0</v>
      </c>
      <c r="B42" s="17">
        <v>122.22</v>
      </c>
      <c r="C42" s="17">
        <v>174.68</v>
      </c>
      <c r="D42" s="17">
        <v>351.08</v>
      </c>
      <c r="E42" s="17">
        <v>375.15</v>
      </c>
      <c r="F42" s="17">
        <v>389.24</v>
      </c>
      <c r="G42" s="17">
        <v>421.88</v>
      </c>
      <c r="H42" s="18">
        <v>430.33</v>
      </c>
      <c r="I42" s="17">
        <v>504.36</v>
      </c>
      <c r="J42" s="17">
        <v>504.36</v>
      </c>
      <c r="K42" s="18">
        <v>519.63</v>
      </c>
      <c r="L42" s="18">
        <v>519.63</v>
      </c>
    </row>
    <row r="43" ht="12.75" customHeight="1">
      <c r="A43" s="19">
        <v>41.0</v>
      </c>
      <c r="B43" s="20">
        <v>127.62</v>
      </c>
      <c r="C43" s="20">
        <v>182.98</v>
      </c>
      <c r="D43" s="21">
        <v>363.28</v>
      </c>
      <c r="E43" s="21">
        <v>384.74</v>
      </c>
      <c r="F43" s="21">
        <v>410.77</v>
      </c>
      <c r="G43" s="21">
        <v>427.86</v>
      </c>
      <c r="H43" s="22">
        <v>449.0</v>
      </c>
      <c r="I43" s="21">
        <v>514.3</v>
      </c>
      <c r="J43" s="21">
        <v>514.3</v>
      </c>
      <c r="K43" s="22">
        <v>547.51</v>
      </c>
      <c r="L43" s="22">
        <v>547.51</v>
      </c>
    </row>
    <row r="44" ht="12.75" customHeight="1">
      <c r="A44" s="23">
        <v>42.0</v>
      </c>
      <c r="B44" s="24">
        <v>129.49</v>
      </c>
      <c r="C44" s="24">
        <v>183.82</v>
      </c>
      <c r="D44" s="25">
        <v>367.93</v>
      </c>
      <c r="E44" s="25">
        <v>390.63</v>
      </c>
      <c r="F44" s="25">
        <v>412.93</v>
      </c>
      <c r="G44" s="25">
        <v>429.46</v>
      </c>
      <c r="H44" s="26">
        <v>458.92</v>
      </c>
      <c r="I44" s="25">
        <v>524.73</v>
      </c>
      <c r="J44" s="25">
        <v>524.73</v>
      </c>
      <c r="K44" s="26">
        <v>550.3</v>
      </c>
      <c r="L44" s="26">
        <v>550.3</v>
      </c>
    </row>
    <row r="45" ht="12.75" customHeight="1">
      <c r="A45" s="19">
        <v>43.0</v>
      </c>
      <c r="B45" s="24">
        <v>132.96</v>
      </c>
      <c r="C45" s="24">
        <v>186.76</v>
      </c>
      <c r="D45" s="25">
        <v>377.35</v>
      </c>
      <c r="E45" s="25">
        <v>401.1</v>
      </c>
      <c r="F45" s="25">
        <v>420.45</v>
      </c>
      <c r="G45" s="25">
        <v>450.39</v>
      </c>
      <c r="H45" s="26">
        <v>484.17</v>
      </c>
      <c r="I45" s="25">
        <v>535.31</v>
      </c>
      <c r="J45" s="25">
        <v>535.31</v>
      </c>
      <c r="K45" s="26">
        <v>551.53</v>
      </c>
      <c r="L45" s="26">
        <v>551.53</v>
      </c>
    </row>
    <row r="46" ht="12.75" customHeight="1">
      <c r="A46" s="19">
        <v>44.0</v>
      </c>
      <c r="B46" s="24">
        <v>135.96</v>
      </c>
      <c r="C46" s="24">
        <v>196.55</v>
      </c>
      <c r="D46" s="25">
        <v>383.63</v>
      </c>
      <c r="E46" s="25">
        <v>412.07</v>
      </c>
      <c r="F46" s="25">
        <v>427.8</v>
      </c>
      <c r="G46" s="25">
        <v>457.7</v>
      </c>
      <c r="H46" s="26">
        <v>486.71</v>
      </c>
      <c r="I46" s="25">
        <v>546.91</v>
      </c>
      <c r="J46" s="25">
        <v>546.91</v>
      </c>
      <c r="K46" s="26">
        <v>575.97</v>
      </c>
      <c r="L46" s="26">
        <v>575.97</v>
      </c>
    </row>
    <row r="47" ht="12.75" customHeight="1">
      <c r="A47" s="27">
        <v>45.0</v>
      </c>
      <c r="B47" s="28">
        <v>142.42</v>
      </c>
      <c r="C47" s="28">
        <v>204.18</v>
      </c>
      <c r="D47" s="29">
        <v>387.82</v>
      </c>
      <c r="E47" s="29">
        <v>416.15</v>
      </c>
      <c r="F47" s="29">
        <v>428.55</v>
      </c>
      <c r="G47" s="29">
        <v>465.11</v>
      </c>
      <c r="H47" s="30">
        <v>487.69</v>
      </c>
      <c r="I47" s="29">
        <v>555.55</v>
      </c>
      <c r="J47" s="29">
        <v>555.55</v>
      </c>
      <c r="K47" s="30">
        <v>578.84</v>
      </c>
      <c r="L47" s="30">
        <v>578.84</v>
      </c>
    </row>
    <row r="48" ht="12.75" customHeight="1">
      <c r="A48" s="13">
        <v>46.0</v>
      </c>
      <c r="B48" s="10">
        <v>146.32</v>
      </c>
      <c r="C48" s="10">
        <v>204.97</v>
      </c>
      <c r="D48" s="10">
        <v>394.06</v>
      </c>
      <c r="E48" s="10">
        <v>427.51</v>
      </c>
      <c r="F48" s="10">
        <v>443.39</v>
      </c>
      <c r="G48" s="10">
        <v>470.41</v>
      </c>
      <c r="H48" s="11">
        <v>506.57</v>
      </c>
      <c r="I48" s="10">
        <v>565.22</v>
      </c>
      <c r="J48" s="10">
        <v>565.22</v>
      </c>
      <c r="K48" s="11">
        <v>594.98</v>
      </c>
      <c r="L48" s="11">
        <v>594.98</v>
      </c>
    </row>
    <row r="49" ht="12.75" customHeight="1">
      <c r="A49" s="13">
        <v>47.0</v>
      </c>
      <c r="B49" s="14">
        <v>148.43</v>
      </c>
      <c r="C49" s="14">
        <v>207.95</v>
      </c>
      <c r="D49" s="14">
        <v>394.69</v>
      </c>
      <c r="E49" s="14">
        <v>429.19</v>
      </c>
      <c r="F49" s="14">
        <v>445.46</v>
      </c>
      <c r="G49" s="14">
        <v>471.79</v>
      </c>
      <c r="H49" s="15">
        <v>508.46</v>
      </c>
      <c r="I49" s="14">
        <v>574.33</v>
      </c>
      <c r="J49" s="14">
        <v>574.33</v>
      </c>
      <c r="K49" s="15">
        <v>596.61</v>
      </c>
      <c r="L49" s="15">
        <v>596.61</v>
      </c>
    </row>
    <row r="50" ht="12.75" customHeight="1">
      <c r="A50" s="13">
        <v>48.0</v>
      </c>
      <c r="B50" s="14">
        <v>148.69</v>
      </c>
      <c r="C50" s="14">
        <v>208.38</v>
      </c>
      <c r="D50" s="14">
        <v>394.93</v>
      </c>
      <c r="E50" s="14">
        <v>432.43</v>
      </c>
      <c r="F50" s="14">
        <v>445.7</v>
      </c>
      <c r="G50" s="14">
        <v>480.37</v>
      </c>
      <c r="H50" s="15">
        <v>508.76</v>
      </c>
      <c r="I50" s="14">
        <v>585.09</v>
      </c>
      <c r="J50" s="14">
        <v>585.09</v>
      </c>
      <c r="K50" s="15">
        <v>597.08</v>
      </c>
      <c r="L50" s="15">
        <v>597.08</v>
      </c>
    </row>
    <row r="51" ht="12.75" customHeight="1">
      <c r="A51" s="13">
        <v>49.0</v>
      </c>
      <c r="B51" s="14">
        <v>148.94</v>
      </c>
      <c r="C51" s="14">
        <v>208.63</v>
      </c>
      <c r="D51" s="14">
        <v>395.15</v>
      </c>
      <c r="E51" s="14">
        <v>432.76</v>
      </c>
      <c r="F51" s="14">
        <v>445.94</v>
      </c>
      <c r="G51" s="14">
        <v>481.24</v>
      </c>
      <c r="H51" s="15">
        <v>509.01</v>
      </c>
      <c r="I51" s="14">
        <v>588.37</v>
      </c>
      <c r="J51" s="14">
        <v>588.37</v>
      </c>
      <c r="K51" s="15">
        <v>600.15</v>
      </c>
      <c r="L51" s="15">
        <v>600.15</v>
      </c>
    </row>
    <row r="52" ht="12.75" customHeight="1">
      <c r="A52" s="13">
        <v>50.0</v>
      </c>
      <c r="B52" s="17">
        <v>149.79</v>
      </c>
      <c r="C52" s="17">
        <v>209.81</v>
      </c>
      <c r="D52" s="17">
        <v>396.6</v>
      </c>
      <c r="E52" s="17">
        <v>434.7</v>
      </c>
      <c r="F52" s="17">
        <v>447.72</v>
      </c>
      <c r="G52" s="17">
        <v>483.22</v>
      </c>
      <c r="H52" s="18">
        <v>510.48</v>
      </c>
      <c r="I52" s="17">
        <v>595.31</v>
      </c>
      <c r="J52" s="17">
        <v>595.31</v>
      </c>
      <c r="K52" s="18">
        <v>607.23</v>
      </c>
      <c r="L52" s="18">
        <v>607.23</v>
      </c>
    </row>
    <row r="53" ht="12.75" customHeight="1">
      <c r="A53" s="31">
        <v>51.0</v>
      </c>
      <c r="B53" s="20">
        <v>166.68</v>
      </c>
      <c r="C53" s="20">
        <v>233.17</v>
      </c>
      <c r="D53" s="21">
        <v>425.34</v>
      </c>
      <c r="E53" s="21">
        <v>473.42</v>
      </c>
      <c r="F53" s="21">
        <v>483.06</v>
      </c>
      <c r="G53" s="21">
        <v>522.59</v>
      </c>
      <c r="H53" s="22">
        <v>539.85</v>
      </c>
      <c r="I53" s="21">
        <v>619.25</v>
      </c>
      <c r="J53" s="21">
        <v>619.25</v>
      </c>
      <c r="K53" s="22">
        <v>644.46</v>
      </c>
      <c r="L53" s="22">
        <v>644.46</v>
      </c>
    </row>
    <row r="54" ht="12.75" customHeight="1">
      <c r="A54" s="19">
        <v>52.0</v>
      </c>
      <c r="B54" s="24">
        <v>169.21</v>
      </c>
      <c r="C54" s="24">
        <v>245.38</v>
      </c>
      <c r="D54" s="25">
        <v>455.76</v>
      </c>
      <c r="E54" s="25">
        <v>482.7</v>
      </c>
      <c r="F54" s="25">
        <v>500.75</v>
      </c>
      <c r="G54" s="25">
        <v>543.02</v>
      </c>
      <c r="H54" s="26">
        <v>569.61</v>
      </c>
      <c r="I54" s="25">
        <v>651.9</v>
      </c>
      <c r="J54" s="25">
        <v>651.9</v>
      </c>
      <c r="K54" s="26">
        <v>664.94</v>
      </c>
      <c r="L54" s="26">
        <v>664.94</v>
      </c>
    </row>
    <row r="55" ht="12.75" customHeight="1">
      <c r="A55" s="19">
        <v>53.0</v>
      </c>
      <c r="B55" s="24">
        <v>171.06</v>
      </c>
      <c r="C55" s="24">
        <v>246.61</v>
      </c>
      <c r="D55" s="25">
        <v>458.81</v>
      </c>
      <c r="E55" s="25">
        <v>492.2</v>
      </c>
      <c r="F55" s="25">
        <v>502.52</v>
      </c>
      <c r="G55" s="25">
        <v>568.28</v>
      </c>
      <c r="H55" s="26">
        <v>581.35</v>
      </c>
      <c r="I55" s="25">
        <v>655.17</v>
      </c>
      <c r="J55" s="25">
        <v>655.17</v>
      </c>
      <c r="K55" s="26">
        <v>668.29</v>
      </c>
      <c r="L55" s="26">
        <v>668.29</v>
      </c>
    </row>
    <row r="56" ht="12.75" customHeight="1">
      <c r="A56" s="19">
        <v>54.0</v>
      </c>
      <c r="B56" s="24">
        <v>171.58</v>
      </c>
      <c r="C56" s="24">
        <v>247.13</v>
      </c>
      <c r="D56" s="25">
        <v>459.3</v>
      </c>
      <c r="E56" s="25">
        <v>493.16</v>
      </c>
      <c r="F56" s="25">
        <v>503.03</v>
      </c>
      <c r="G56" s="25">
        <v>570.81</v>
      </c>
      <c r="H56" s="26">
        <v>582.54</v>
      </c>
      <c r="I56" s="25">
        <v>672.78</v>
      </c>
      <c r="J56" s="25">
        <v>672.78</v>
      </c>
      <c r="K56" s="26">
        <v>686.25</v>
      </c>
      <c r="L56" s="26">
        <v>686.25</v>
      </c>
    </row>
    <row r="57" ht="12.75" customHeight="1">
      <c r="A57" s="19">
        <v>55.0</v>
      </c>
      <c r="B57" s="28">
        <v>172.21</v>
      </c>
      <c r="C57" s="28">
        <v>251.41</v>
      </c>
      <c r="D57" s="29">
        <v>462.63</v>
      </c>
      <c r="E57" s="29">
        <v>494.37</v>
      </c>
      <c r="F57" s="29">
        <v>504.27</v>
      </c>
      <c r="G57" s="29">
        <v>571.29</v>
      </c>
      <c r="H57" s="30">
        <v>583.04</v>
      </c>
      <c r="I57" s="29">
        <v>679.57</v>
      </c>
      <c r="J57" s="29">
        <v>679.57</v>
      </c>
      <c r="K57" s="30">
        <v>693.17</v>
      </c>
      <c r="L57" s="30">
        <v>693.17</v>
      </c>
    </row>
    <row r="58" ht="12.75" customHeight="1">
      <c r="A58" s="32">
        <v>56.0</v>
      </c>
      <c r="B58" s="10">
        <v>184.7</v>
      </c>
      <c r="C58" s="10">
        <v>265.5</v>
      </c>
      <c r="D58" s="10">
        <v>463.12</v>
      </c>
      <c r="E58" s="10">
        <v>507.95</v>
      </c>
      <c r="F58" s="10">
        <v>518.12</v>
      </c>
      <c r="G58" s="10">
        <v>571.78</v>
      </c>
      <c r="H58" s="11">
        <v>583.51</v>
      </c>
      <c r="I58" s="10">
        <v>682.41</v>
      </c>
      <c r="J58" s="10">
        <v>682.41</v>
      </c>
      <c r="K58" s="11">
        <v>696.07</v>
      </c>
      <c r="L58" s="11">
        <v>696.07</v>
      </c>
    </row>
    <row r="59" ht="12.75" customHeight="1">
      <c r="A59" s="13">
        <v>57.0</v>
      </c>
      <c r="B59" s="14">
        <v>186.28</v>
      </c>
      <c r="C59" s="14">
        <v>268.16</v>
      </c>
      <c r="D59" s="14">
        <v>463.99</v>
      </c>
      <c r="E59" s="14">
        <v>509.31</v>
      </c>
      <c r="F59" s="14">
        <v>520.49</v>
      </c>
      <c r="G59" s="14">
        <v>572.53</v>
      </c>
      <c r="H59" s="15">
        <v>583.99</v>
      </c>
      <c r="I59" s="14">
        <v>689.13</v>
      </c>
      <c r="J59" s="14">
        <v>689.13</v>
      </c>
      <c r="K59" s="15">
        <v>702.92</v>
      </c>
      <c r="L59" s="15">
        <v>702.92</v>
      </c>
    </row>
    <row r="60" ht="12.75" customHeight="1">
      <c r="A60" s="13">
        <v>58.0</v>
      </c>
      <c r="B60" s="14">
        <v>186.82</v>
      </c>
      <c r="C60" s="14">
        <v>269.29</v>
      </c>
      <c r="D60" s="14">
        <v>464.55</v>
      </c>
      <c r="E60" s="14">
        <v>509.8</v>
      </c>
      <c r="F60" s="14">
        <v>531.13</v>
      </c>
      <c r="G60" s="14">
        <v>574.08</v>
      </c>
      <c r="H60" s="15">
        <v>585.57</v>
      </c>
      <c r="I60" s="14">
        <v>713.76</v>
      </c>
      <c r="J60" s="14">
        <v>713.76</v>
      </c>
      <c r="K60" s="15">
        <v>728.04</v>
      </c>
      <c r="L60" s="15">
        <v>728.04</v>
      </c>
    </row>
    <row r="61" ht="12.75" customHeight="1">
      <c r="A61" s="13">
        <v>59.0</v>
      </c>
      <c r="B61" s="14">
        <v>187.34</v>
      </c>
      <c r="C61" s="14">
        <v>269.82</v>
      </c>
      <c r="D61" s="14">
        <v>475.6</v>
      </c>
      <c r="E61" s="14">
        <v>517.47</v>
      </c>
      <c r="F61" s="14">
        <v>532.22</v>
      </c>
      <c r="G61" s="14">
        <v>575.68</v>
      </c>
      <c r="H61" s="15">
        <v>616.62</v>
      </c>
      <c r="I61" s="14">
        <v>716.23</v>
      </c>
      <c r="J61" s="14">
        <v>716.23</v>
      </c>
      <c r="K61" s="15">
        <v>730.56</v>
      </c>
      <c r="L61" s="15">
        <v>730.56</v>
      </c>
    </row>
    <row r="62" ht="12.75" customHeight="1">
      <c r="A62" s="16">
        <v>60.0</v>
      </c>
      <c r="B62" s="17">
        <v>187.88</v>
      </c>
      <c r="C62" s="17">
        <v>270.35</v>
      </c>
      <c r="D62" s="17">
        <v>476.71</v>
      </c>
      <c r="E62" s="17">
        <v>518.25</v>
      </c>
      <c r="F62" s="17">
        <v>533.3</v>
      </c>
      <c r="G62" s="17">
        <v>607.57</v>
      </c>
      <c r="H62" s="18">
        <v>619.73</v>
      </c>
      <c r="I62" s="17">
        <v>733.24</v>
      </c>
      <c r="J62" s="17">
        <v>733.24</v>
      </c>
      <c r="K62" s="18">
        <v>747.91</v>
      </c>
      <c r="L62" s="18">
        <v>747.91</v>
      </c>
    </row>
    <row r="63" ht="12.75" customHeight="1">
      <c r="A63" s="19">
        <v>61.0</v>
      </c>
      <c r="B63" s="20">
        <v>197.68</v>
      </c>
      <c r="C63" s="20">
        <v>279.88</v>
      </c>
      <c r="D63" s="21">
        <v>495.89</v>
      </c>
      <c r="E63" s="21">
        <v>533.26</v>
      </c>
      <c r="F63" s="21">
        <v>554.9</v>
      </c>
      <c r="G63" s="21">
        <v>626.56</v>
      </c>
      <c r="H63" s="22">
        <v>639.11</v>
      </c>
      <c r="I63" s="21">
        <v>745.87</v>
      </c>
      <c r="J63" s="21">
        <v>745.87</v>
      </c>
      <c r="K63" s="22">
        <v>760.8</v>
      </c>
      <c r="L63" s="22">
        <v>760.8</v>
      </c>
    </row>
    <row r="64" ht="12.75" customHeight="1">
      <c r="A64" s="23">
        <v>62.0</v>
      </c>
      <c r="B64" s="24">
        <v>199.94</v>
      </c>
      <c r="C64" s="24">
        <v>288.54</v>
      </c>
      <c r="D64" s="25">
        <v>503.43</v>
      </c>
      <c r="E64" s="25">
        <v>539.88</v>
      </c>
      <c r="F64" s="25">
        <v>557.17</v>
      </c>
      <c r="G64" s="25">
        <v>635.52</v>
      </c>
      <c r="H64" s="26">
        <v>654.49</v>
      </c>
      <c r="I64" s="25">
        <v>747.16</v>
      </c>
      <c r="J64" s="25">
        <v>747.16</v>
      </c>
      <c r="K64" s="26">
        <v>762.11</v>
      </c>
      <c r="L64" s="26">
        <v>762.11</v>
      </c>
    </row>
    <row r="65" ht="12.75" customHeight="1">
      <c r="A65" s="23">
        <v>63.0</v>
      </c>
      <c r="B65" s="24">
        <v>200.52</v>
      </c>
      <c r="C65" s="24">
        <v>289.45</v>
      </c>
      <c r="D65" s="25">
        <v>507.96</v>
      </c>
      <c r="E65" s="25">
        <v>540.65</v>
      </c>
      <c r="F65" s="25">
        <v>559.74</v>
      </c>
      <c r="G65" s="25">
        <v>644.57</v>
      </c>
      <c r="H65" s="26">
        <v>657.47</v>
      </c>
      <c r="I65" s="25">
        <v>748.18</v>
      </c>
      <c r="J65" s="25">
        <v>748.18</v>
      </c>
      <c r="K65" s="26">
        <v>763.15</v>
      </c>
      <c r="L65" s="26">
        <v>763.15</v>
      </c>
    </row>
    <row r="66" ht="12.75" customHeight="1">
      <c r="A66" s="23">
        <v>64.0</v>
      </c>
      <c r="B66" s="24">
        <v>210.56</v>
      </c>
      <c r="C66" s="24">
        <v>298.61</v>
      </c>
      <c r="D66" s="25">
        <v>508.45</v>
      </c>
      <c r="E66" s="25">
        <v>555.82</v>
      </c>
      <c r="F66" s="25">
        <v>577.08</v>
      </c>
      <c r="G66" s="25">
        <v>656.23</v>
      </c>
      <c r="H66" s="26">
        <v>681.81</v>
      </c>
      <c r="I66" s="25">
        <v>768.15</v>
      </c>
      <c r="J66" s="25">
        <v>768.15</v>
      </c>
      <c r="K66" s="26">
        <v>783.52</v>
      </c>
      <c r="L66" s="26">
        <v>783.52</v>
      </c>
    </row>
    <row r="67" ht="12.75" customHeight="1">
      <c r="A67" s="23">
        <v>65.0</v>
      </c>
      <c r="B67" s="28">
        <v>211.58</v>
      </c>
      <c r="C67" s="28">
        <v>300.62</v>
      </c>
      <c r="D67" s="29">
        <v>512.82</v>
      </c>
      <c r="E67" s="29">
        <v>561.88</v>
      </c>
      <c r="F67" s="29">
        <v>580.7</v>
      </c>
      <c r="G67" s="29">
        <v>666.39</v>
      </c>
      <c r="H67" s="30">
        <v>689.48</v>
      </c>
      <c r="I67" s="29">
        <v>770.16</v>
      </c>
      <c r="J67" s="29">
        <v>770.16</v>
      </c>
      <c r="K67" s="30">
        <v>785.57</v>
      </c>
      <c r="L67" s="30">
        <v>785.57</v>
      </c>
    </row>
    <row r="68" ht="12.75" customHeight="1">
      <c r="A68" s="9">
        <v>66.0</v>
      </c>
      <c r="B68" s="10">
        <v>212.13</v>
      </c>
      <c r="C68" s="10">
        <v>301.45</v>
      </c>
      <c r="D68" s="10">
        <v>534.17</v>
      </c>
      <c r="E68" s="10">
        <v>579.38</v>
      </c>
      <c r="F68" s="10">
        <v>598.5</v>
      </c>
      <c r="G68" s="10">
        <v>667.42</v>
      </c>
      <c r="H68" s="11">
        <v>690.9</v>
      </c>
      <c r="I68" s="10">
        <v>771.36</v>
      </c>
      <c r="J68" s="10">
        <v>771.36</v>
      </c>
      <c r="K68" s="11">
        <v>816.09</v>
      </c>
      <c r="L68" s="11">
        <v>816.09</v>
      </c>
    </row>
    <row r="69" ht="12.75" customHeight="1">
      <c r="A69" s="33">
        <v>67.0</v>
      </c>
      <c r="B69" s="14">
        <v>214.15</v>
      </c>
      <c r="C69" s="14">
        <v>317.86</v>
      </c>
      <c r="D69" s="14">
        <v>536.31</v>
      </c>
      <c r="E69" s="14">
        <v>581.14</v>
      </c>
      <c r="F69" s="14">
        <v>600.28</v>
      </c>
      <c r="G69" s="14">
        <v>667.91</v>
      </c>
      <c r="H69" s="15">
        <v>691.38</v>
      </c>
      <c r="I69" s="14">
        <v>794.98</v>
      </c>
      <c r="J69" s="14">
        <v>794.98</v>
      </c>
      <c r="K69" s="15">
        <v>819.16</v>
      </c>
      <c r="L69" s="15">
        <v>819.16</v>
      </c>
    </row>
    <row r="70" ht="12.75" customHeight="1">
      <c r="A70" s="33">
        <v>68.0</v>
      </c>
      <c r="B70" s="14">
        <v>218.99</v>
      </c>
      <c r="C70" s="14">
        <v>319.71</v>
      </c>
      <c r="D70" s="14">
        <v>536.81</v>
      </c>
      <c r="E70" s="14">
        <v>588.32</v>
      </c>
      <c r="F70" s="14">
        <v>600.81</v>
      </c>
      <c r="G70" s="14">
        <v>668.39</v>
      </c>
      <c r="H70" s="15">
        <v>695.39</v>
      </c>
      <c r="I70" s="14">
        <v>797.35</v>
      </c>
      <c r="J70" s="14">
        <v>797.35</v>
      </c>
      <c r="K70" s="15">
        <v>819.65</v>
      </c>
      <c r="L70" s="15">
        <v>819.65</v>
      </c>
    </row>
    <row r="71" ht="12.75" customHeight="1">
      <c r="A71" s="33">
        <v>69.0</v>
      </c>
      <c r="B71" s="14">
        <v>219.5</v>
      </c>
      <c r="C71" s="14">
        <v>320.23</v>
      </c>
      <c r="D71" s="14">
        <v>537.36</v>
      </c>
      <c r="E71" s="14">
        <v>589.97</v>
      </c>
      <c r="F71" s="14">
        <v>601.78</v>
      </c>
      <c r="G71" s="14">
        <v>668.88</v>
      </c>
      <c r="H71" s="15">
        <v>708.67</v>
      </c>
      <c r="I71" s="14">
        <v>799.06</v>
      </c>
      <c r="J71" s="14">
        <v>799.06</v>
      </c>
      <c r="K71" s="15">
        <v>824.84</v>
      </c>
      <c r="L71" s="15">
        <v>824.84</v>
      </c>
    </row>
    <row r="72" ht="12.75" customHeight="1">
      <c r="A72" s="16">
        <v>70.0</v>
      </c>
      <c r="B72" s="17">
        <v>220.04</v>
      </c>
      <c r="C72" s="17">
        <v>320.77</v>
      </c>
      <c r="D72" s="17">
        <v>537.85</v>
      </c>
      <c r="E72" s="17">
        <v>590.47</v>
      </c>
      <c r="F72" s="17">
        <v>602.29</v>
      </c>
      <c r="G72" s="17">
        <v>670.3</v>
      </c>
      <c r="H72" s="18">
        <v>710.01</v>
      </c>
      <c r="I72" s="17">
        <v>825.25</v>
      </c>
      <c r="J72" s="17">
        <v>825.25</v>
      </c>
      <c r="K72" s="18">
        <v>842.67</v>
      </c>
      <c r="L72" s="18">
        <v>842.67</v>
      </c>
    </row>
    <row r="73" ht="12.75" customHeight="1">
      <c r="A73" s="35">
        <v>71.0</v>
      </c>
      <c r="B73" s="20">
        <v>226.32</v>
      </c>
      <c r="C73" s="20">
        <v>321.28</v>
      </c>
      <c r="D73" s="21">
        <v>539.59</v>
      </c>
      <c r="E73" s="21">
        <v>591.53</v>
      </c>
      <c r="F73" s="21">
        <v>603.41</v>
      </c>
      <c r="G73" s="21">
        <v>698.6</v>
      </c>
      <c r="H73" s="22">
        <v>712.59</v>
      </c>
      <c r="I73" s="21">
        <v>827.88</v>
      </c>
      <c r="J73" s="21">
        <v>827.88</v>
      </c>
      <c r="K73" s="22">
        <v>844.47</v>
      </c>
      <c r="L73" s="22">
        <v>844.47</v>
      </c>
    </row>
    <row r="74" ht="12.75" customHeight="1">
      <c r="A74" s="23">
        <v>72.0</v>
      </c>
      <c r="B74" s="24">
        <v>227.77</v>
      </c>
      <c r="C74" s="24">
        <v>330.73</v>
      </c>
      <c r="D74" s="25">
        <v>574.36</v>
      </c>
      <c r="E74" s="25">
        <v>611.4</v>
      </c>
      <c r="F74" s="25">
        <v>623.64</v>
      </c>
      <c r="G74" s="25">
        <v>729.01</v>
      </c>
      <c r="H74" s="26">
        <v>763.96</v>
      </c>
      <c r="I74" s="25">
        <v>835.63</v>
      </c>
      <c r="J74" s="25">
        <v>835.63</v>
      </c>
      <c r="K74" s="26">
        <v>852.35</v>
      </c>
      <c r="L74" s="26">
        <v>852.35</v>
      </c>
    </row>
    <row r="75" ht="12.75" customHeight="1">
      <c r="A75" s="23">
        <v>73.0</v>
      </c>
      <c r="B75" s="24">
        <v>228.3</v>
      </c>
      <c r="C75" s="24">
        <v>337.63</v>
      </c>
      <c r="D75" s="25">
        <v>577.85</v>
      </c>
      <c r="E75" s="25">
        <v>613.39</v>
      </c>
      <c r="F75" s="25">
        <v>625.67</v>
      </c>
      <c r="G75" s="25">
        <v>732.06</v>
      </c>
      <c r="H75" s="26">
        <v>769.11</v>
      </c>
      <c r="I75" s="25">
        <v>837.34</v>
      </c>
      <c r="J75" s="25">
        <v>837.34</v>
      </c>
      <c r="K75" s="26">
        <v>854.1</v>
      </c>
      <c r="L75" s="26">
        <v>854.1</v>
      </c>
    </row>
    <row r="76" ht="12.75" customHeight="1">
      <c r="A76" s="23">
        <v>74.0</v>
      </c>
      <c r="B76" s="24">
        <v>228.84</v>
      </c>
      <c r="C76" s="24">
        <v>338.33</v>
      </c>
      <c r="D76" s="25">
        <v>578.4</v>
      </c>
      <c r="E76" s="25">
        <v>613.89</v>
      </c>
      <c r="F76" s="25">
        <v>626.18</v>
      </c>
      <c r="G76" s="25">
        <v>732.54</v>
      </c>
      <c r="H76" s="26">
        <v>769.67</v>
      </c>
      <c r="I76" s="25">
        <v>871.18</v>
      </c>
      <c r="J76" s="25">
        <v>871.18</v>
      </c>
      <c r="K76" s="26">
        <v>888.61</v>
      </c>
      <c r="L76" s="26">
        <v>888.61</v>
      </c>
    </row>
    <row r="77" ht="12.75" customHeight="1">
      <c r="A77" s="27">
        <v>75.0</v>
      </c>
      <c r="B77" s="28">
        <v>229.92</v>
      </c>
      <c r="C77" s="28">
        <v>339.41</v>
      </c>
      <c r="D77" s="29">
        <v>579.37</v>
      </c>
      <c r="E77" s="29">
        <v>614.89</v>
      </c>
      <c r="F77" s="29">
        <v>627.19</v>
      </c>
      <c r="G77" s="29">
        <v>733.53</v>
      </c>
      <c r="H77" s="30">
        <v>770.64</v>
      </c>
      <c r="I77" s="29">
        <v>874.57</v>
      </c>
      <c r="J77" s="29">
        <v>874.57</v>
      </c>
      <c r="K77" s="30">
        <v>892.07</v>
      </c>
      <c r="L77" s="30">
        <v>892.07</v>
      </c>
    </row>
    <row r="78" ht="12.75" customHeight="1">
      <c r="A78" s="5">
        <v>76.0</v>
      </c>
      <c r="B78" s="6">
        <v>241.77</v>
      </c>
      <c r="C78" s="6">
        <v>348.83</v>
      </c>
      <c r="D78" s="6">
        <v>582.47</v>
      </c>
      <c r="E78" s="6">
        <v>620.14</v>
      </c>
      <c r="F78" s="6">
        <v>632.55</v>
      </c>
      <c r="G78" s="6">
        <v>752.89</v>
      </c>
      <c r="H78" s="7">
        <v>771.62</v>
      </c>
      <c r="I78" s="6">
        <v>883.3</v>
      </c>
      <c r="J78" s="6">
        <v>883.3</v>
      </c>
      <c r="K78" s="7">
        <v>900.97</v>
      </c>
      <c r="L78" s="7">
        <v>900.97</v>
      </c>
    </row>
    <row r="79" ht="12.75" customHeight="1">
      <c r="A79" s="9">
        <v>77.0</v>
      </c>
      <c r="B79" s="10">
        <v>242.98</v>
      </c>
      <c r="C79" s="10">
        <v>360.5</v>
      </c>
      <c r="D79" s="10">
        <v>584.84</v>
      </c>
      <c r="E79" s="10">
        <v>639.98</v>
      </c>
      <c r="F79" s="10">
        <v>658.15</v>
      </c>
      <c r="G79" s="10">
        <v>754.84</v>
      </c>
      <c r="H79" s="11">
        <v>772.59</v>
      </c>
      <c r="I79" s="10">
        <v>888.51</v>
      </c>
      <c r="J79" s="10">
        <v>888.51</v>
      </c>
      <c r="K79" s="11">
        <v>923.91</v>
      </c>
      <c r="L79" s="11">
        <v>923.91</v>
      </c>
    </row>
    <row r="80" ht="12.75" customHeight="1">
      <c r="A80" s="13">
        <v>78.0</v>
      </c>
      <c r="B80" s="14">
        <v>244.03</v>
      </c>
      <c r="C80" s="14">
        <v>361.69</v>
      </c>
      <c r="D80" s="14">
        <v>606.3</v>
      </c>
      <c r="E80" s="14">
        <v>654.98</v>
      </c>
      <c r="F80" s="14">
        <v>675.33</v>
      </c>
      <c r="G80" s="14">
        <v>755.82</v>
      </c>
      <c r="H80" s="15">
        <v>773.55</v>
      </c>
      <c r="I80" s="14">
        <v>891.1</v>
      </c>
      <c r="J80" s="14">
        <v>891.1</v>
      </c>
      <c r="K80" s="15">
        <v>962.01</v>
      </c>
      <c r="L80" s="15">
        <v>962.01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13">
        <v>79.0</v>
      </c>
      <c r="B81" s="14">
        <v>245.09</v>
      </c>
      <c r="C81" s="14">
        <v>362.73</v>
      </c>
      <c r="D81" s="14">
        <v>608.46</v>
      </c>
      <c r="E81" s="14">
        <v>664.75</v>
      </c>
      <c r="F81" s="14">
        <v>685.32</v>
      </c>
      <c r="G81" s="14">
        <v>768.79</v>
      </c>
      <c r="H81" s="15">
        <v>784.17</v>
      </c>
      <c r="I81" s="14">
        <v>942.68</v>
      </c>
      <c r="J81" s="14">
        <v>942.68</v>
      </c>
      <c r="K81" s="15">
        <v>965.84</v>
      </c>
      <c r="L81" s="15">
        <v>965.84</v>
      </c>
    </row>
    <row r="82" ht="12.75" customHeight="1">
      <c r="A82" s="16">
        <v>80.0</v>
      </c>
      <c r="B82" s="17">
        <v>246.17</v>
      </c>
      <c r="C82" s="17">
        <v>363.8</v>
      </c>
      <c r="D82" s="17">
        <v>609.44</v>
      </c>
      <c r="E82" s="17">
        <v>666.87</v>
      </c>
      <c r="F82" s="17">
        <v>687.26</v>
      </c>
      <c r="G82" s="17">
        <v>771.99</v>
      </c>
      <c r="H82" s="18">
        <v>787.44</v>
      </c>
      <c r="I82" s="17">
        <v>947.84</v>
      </c>
      <c r="J82" s="17">
        <v>947.84</v>
      </c>
      <c r="K82" s="18">
        <v>966.8</v>
      </c>
      <c r="L82" s="18">
        <v>966.8</v>
      </c>
    </row>
    <row r="83" ht="12.75" customHeight="1">
      <c r="A83" s="19">
        <v>81.0</v>
      </c>
      <c r="B83" s="20">
        <v>254.63</v>
      </c>
      <c r="C83" s="20">
        <v>364.87</v>
      </c>
      <c r="D83" s="21">
        <v>627.49</v>
      </c>
      <c r="E83" s="21">
        <v>707.7</v>
      </c>
      <c r="F83" s="21">
        <v>723.71</v>
      </c>
      <c r="G83" s="21">
        <v>791.41</v>
      </c>
      <c r="H83" s="22">
        <v>807.24</v>
      </c>
      <c r="I83" s="21">
        <v>949.06</v>
      </c>
      <c r="J83" s="21">
        <v>949.06</v>
      </c>
      <c r="K83" s="22">
        <v>968.05</v>
      </c>
      <c r="L83" s="22">
        <v>968.05</v>
      </c>
    </row>
    <row r="84" ht="12.75" customHeight="1">
      <c r="A84" s="23">
        <v>82.0</v>
      </c>
      <c r="B84" s="24">
        <v>255.7</v>
      </c>
      <c r="C84" s="24">
        <v>365.93</v>
      </c>
      <c r="D84" s="25">
        <v>630.81</v>
      </c>
      <c r="E84" s="25">
        <v>711.79</v>
      </c>
      <c r="F84" s="25">
        <v>727.36</v>
      </c>
      <c r="G84" s="25">
        <v>793.36</v>
      </c>
      <c r="H84" s="26">
        <v>809.23</v>
      </c>
      <c r="I84" s="25">
        <v>950.15</v>
      </c>
      <c r="J84" s="25">
        <v>950.15</v>
      </c>
      <c r="K84" s="26">
        <v>969.16</v>
      </c>
      <c r="L84" s="26">
        <v>969.16</v>
      </c>
    </row>
    <row r="85" ht="12.75" customHeight="1">
      <c r="A85" s="19">
        <v>83.0</v>
      </c>
      <c r="B85" s="24">
        <v>256.78</v>
      </c>
      <c r="C85" s="24">
        <v>367.0</v>
      </c>
      <c r="D85" s="25">
        <v>631.81</v>
      </c>
      <c r="E85" s="25">
        <v>712.8</v>
      </c>
      <c r="F85" s="25">
        <v>728.37</v>
      </c>
      <c r="G85" s="25">
        <v>794.38</v>
      </c>
      <c r="H85" s="26">
        <v>810.28</v>
      </c>
      <c r="I85" s="25">
        <v>951.23</v>
      </c>
      <c r="J85" s="25">
        <v>951.23</v>
      </c>
      <c r="K85" s="26">
        <v>970.27</v>
      </c>
      <c r="L85" s="26">
        <v>970.27</v>
      </c>
    </row>
    <row r="86" ht="13.5" customHeight="1">
      <c r="A86" s="19">
        <v>84.0</v>
      </c>
      <c r="B86" s="24">
        <v>257.83</v>
      </c>
      <c r="C86" s="24">
        <v>368.04</v>
      </c>
      <c r="D86" s="25">
        <v>632.84</v>
      </c>
      <c r="E86" s="25">
        <v>713.81</v>
      </c>
      <c r="F86" s="25">
        <v>729.4</v>
      </c>
      <c r="G86" s="25">
        <v>810.6</v>
      </c>
      <c r="H86" s="26">
        <v>826.86</v>
      </c>
      <c r="I86" s="25">
        <v>952.2</v>
      </c>
      <c r="J86" s="25">
        <v>952.2</v>
      </c>
      <c r="K86" s="26">
        <v>971.79</v>
      </c>
      <c r="L86" s="26">
        <v>971.79</v>
      </c>
    </row>
    <row r="87" ht="13.5" customHeight="1">
      <c r="A87" s="27">
        <v>85.0</v>
      </c>
      <c r="B87" s="28">
        <v>258.91</v>
      </c>
      <c r="C87" s="28">
        <v>369.12</v>
      </c>
      <c r="D87" s="29">
        <v>633.86</v>
      </c>
      <c r="E87" s="29">
        <v>714.82</v>
      </c>
      <c r="F87" s="29">
        <v>730.38</v>
      </c>
      <c r="G87" s="29">
        <v>812.24</v>
      </c>
      <c r="H87" s="30">
        <v>828.52</v>
      </c>
      <c r="I87" s="29">
        <v>962.86</v>
      </c>
      <c r="J87" s="29">
        <v>962.86</v>
      </c>
      <c r="K87" s="30">
        <v>1001.96</v>
      </c>
      <c r="L87" s="30">
        <v>1001.96</v>
      </c>
    </row>
    <row r="88" ht="13.5" customHeight="1">
      <c r="A88" s="13">
        <v>86.0</v>
      </c>
      <c r="B88" s="10">
        <v>264.8</v>
      </c>
      <c r="C88" s="10">
        <v>374.8</v>
      </c>
      <c r="D88" s="10">
        <v>635.67</v>
      </c>
      <c r="E88" s="10">
        <v>717.4</v>
      </c>
      <c r="F88" s="10">
        <v>731.75</v>
      </c>
      <c r="G88" s="10">
        <v>813.22</v>
      </c>
      <c r="H88" s="11">
        <v>829.5</v>
      </c>
      <c r="I88" s="10">
        <v>964.31</v>
      </c>
      <c r="J88" s="10">
        <v>964.31</v>
      </c>
      <c r="K88" s="11">
        <v>1009.28</v>
      </c>
      <c r="L88" s="11">
        <v>1009.28</v>
      </c>
    </row>
    <row r="89" ht="13.5" customHeight="1">
      <c r="A89" s="13">
        <v>87.0</v>
      </c>
      <c r="B89" s="14">
        <v>265.6</v>
      </c>
      <c r="C89" s="14">
        <v>375.6</v>
      </c>
      <c r="D89" s="14">
        <v>658.49</v>
      </c>
      <c r="E89" s="14">
        <v>720.6</v>
      </c>
      <c r="F89" s="14">
        <v>735.03</v>
      </c>
      <c r="G89" s="14">
        <v>814.46</v>
      </c>
      <c r="H89" s="15">
        <v>830.76</v>
      </c>
      <c r="I89" s="14">
        <v>993.09</v>
      </c>
      <c r="J89" s="14">
        <v>993.09</v>
      </c>
      <c r="K89" s="15">
        <v>1012.97</v>
      </c>
      <c r="L89" s="15">
        <v>1012.97</v>
      </c>
    </row>
    <row r="90" ht="13.5" customHeight="1">
      <c r="A90" s="13">
        <v>88.0</v>
      </c>
      <c r="B90" s="14">
        <v>266.4</v>
      </c>
      <c r="C90" s="14">
        <v>376.4</v>
      </c>
      <c r="D90" s="14">
        <v>660.78</v>
      </c>
      <c r="E90" s="14">
        <v>722.17</v>
      </c>
      <c r="F90" s="14">
        <v>736.9</v>
      </c>
      <c r="G90" s="14">
        <v>817.57</v>
      </c>
      <c r="H90" s="15">
        <v>834.85</v>
      </c>
      <c r="I90" s="14">
        <v>1013.41</v>
      </c>
      <c r="J90" s="14">
        <v>1013.41</v>
      </c>
      <c r="K90" s="15">
        <v>1033.68</v>
      </c>
      <c r="L90" s="15">
        <v>1033.68</v>
      </c>
    </row>
    <row r="91" ht="13.5" customHeight="1">
      <c r="A91" s="13">
        <v>89.0</v>
      </c>
      <c r="B91" s="14">
        <v>267.2</v>
      </c>
      <c r="C91" s="14">
        <v>377.2</v>
      </c>
      <c r="D91" s="14">
        <v>688.0</v>
      </c>
      <c r="E91" s="14">
        <v>753.43</v>
      </c>
      <c r="F91" s="14">
        <v>774.3</v>
      </c>
      <c r="G91" s="14">
        <v>879.63</v>
      </c>
      <c r="H91" s="15">
        <v>916.51</v>
      </c>
      <c r="I91" s="14">
        <v>1015.46</v>
      </c>
      <c r="J91" s="14">
        <v>1015.46</v>
      </c>
      <c r="K91" s="15">
        <v>1035.78</v>
      </c>
      <c r="L91" s="15">
        <v>1035.78</v>
      </c>
    </row>
    <row r="92" ht="13.5" customHeight="1">
      <c r="A92" s="13">
        <v>90.0</v>
      </c>
      <c r="B92" s="17">
        <v>268.0</v>
      </c>
      <c r="C92" s="17">
        <v>378.0</v>
      </c>
      <c r="D92" s="17">
        <v>692.0</v>
      </c>
      <c r="E92" s="17">
        <v>757.84</v>
      </c>
      <c r="F92" s="17">
        <v>783.99</v>
      </c>
      <c r="G92" s="17">
        <v>913.5</v>
      </c>
      <c r="H92" s="18">
        <v>933.52</v>
      </c>
      <c r="I92" s="17">
        <v>1017.62</v>
      </c>
      <c r="J92" s="17">
        <v>1017.62</v>
      </c>
      <c r="K92" s="18">
        <v>1037.98</v>
      </c>
      <c r="L92" s="18">
        <v>1037.98</v>
      </c>
    </row>
    <row r="93" ht="13.5" customHeight="1">
      <c r="A93" s="31">
        <v>91.0</v>
      </c>
      <c r="B93" s="20">
        <v>268.8</v>
      </c>
      <c r="C93" s="20">
        <v>378.8</v>
      </c>
      <c r="D93" s="21">
        <v>692.8</v>
      </c>
      <c r="E93" s="21">
        <v>758.8</v>
      </c>
      <c r="F93" s="21">
        <v>784.97</v>
      </c>
      <c r="G93" s="21">
        <v>916.9</v>
      </c>
      <c r="H93" s="22">
        <v>935.25</v>
      </c>
      <c r="I93" s="21">
        <v>1018.58</v>
      </c>
      <c r="J93" s="21">
        <v>1018.58</v>
      </c>
      <c r="K93" s="22">
        <v>1038.97</v>
      </c>
      <c r="L93" s="22">
        <v>1038.97</v>
      </c>
    </row>
    <row r="94" ht="13.5" customHeight="1">
      <c r="A94" s="19">
        <v>92.0</v>
      </c>
      <c r="B94" s="24">
        <v>269.6</v>
      </c>
      <c r="C94" s="24">
        <v>379.6</v>
      </c>
      <c r="D94" s="25">
        <v>693.6</v>
      </c>
      <c r="E94" s="25">
        <v>759.77</v>
      </c>
      <c r="F94" s="25">
        <v>785.95</v>
      </c>
      <c r="G94" s="25">
        <v>917.88</v>
      </c>
      <c r="H94" s="26">
        <v>936.35</v>
      </c>
      <c r="I94" s="25">
        <v>1019.55</v>
      </c>
      <c r="J94" s="25">
        <v>1019.55</v>
      </c>
      <c r="K94" s="26">
        <v>1039.95</v>
      </c>
      <c r="L94" s="26">
        <v>1039.95</v>
      </c>
    </row>
    <row r="95" ht="13.5" customHeight="1">
      <c r="A95" s="19">
        <v>93.0</v>
      </c>
      <c r="B95" s="24">
        <v>270.4</v>
      </c>
      <c r="C95" s="24">
        <v>380.4</v>
      </c>
      <c r="D95" s="25">
        <v>694.4</v>
      </c>
      <c r="E95" s="25">
        <v>760.74</v>
      </c>
      <c r="F95" s="25">
        <v>786.92</v>
      </c>
      <c r="G95" s="25">
        <v>919.06</v>
      </c>
      <c r="H95" s="26">
        <v>937.45</v>
      </c>
      <c r="I95" s="25">
        <v>1020.52</v>
      </c>
      <c r="J95" s="25">
        <v>1020.52</v>
      </c>
      <c r="K95" s="26">
        <v>1047.05</v>
      </c>
      <c r="L95" s="26">
        <v>1047.05</v>
      </c>
    </row>
    <row r="96" ht="13.5" customHeight="1">
      <c r="A96" s="19">
        <v>94.0</v>
      </c>
      <c r="B96" s="24">
        <v>271.2</v>
      </c>
      <c r="C96" s="24">
        <v>381.2</v>
      </c>
      <c r="D96" s="25">
        <v>695.2</v>
      </c>
      <c r="E96" s="25">
        <v>761.71</v>
      </c>
      <c r="F96" s="25">
        <v>787.89</v>
      </c>
      <c r="G96" s="25">
        <v>920.15</v>
      </c>
      <c r="H96" s="26">
        <v>938.57</v>
      </c>
      <c r="I96" s="25">
        <v>1021.49</v>
      </c>
      <c r="J96" s="25">
        <v>1021.49</v>
      </c>
      <c r="K96" s="26">
        <v>1048.1</v>
      </c>
      <c r="L96" s="26">
        <v>1048.1</v>
      </c>
    </row>
    <row r="97" ht="13.5" customHeight="1">
      <c r="A97" s="19">
        <v>95.0</v>
      </c>
      <c r="B97" s="28">
        <v>272.0</v>
      </c>
      <c r="C97" s="28">
        <v>382.0</v>
      </c>
      <c r="D97" s="29">
        <v>696.0</v>
      </c>
      <c r="E97" s="29">
        <v>767.18</v>
      </c>
      <c r="F97" s="29">
        <v>788.9</v>
      </c>
      <c r="G97" s="29">
        <v>921.14</v>
      </c>
      <c r="H97" s="30">
        <v>939.69</v>
      </c>
      <c r="I97" s="29">
        <v>1022.47</v>
      </c>
      <c r="J97" s="29">
        <v>1022.47</v>
      </c>
      <c r="K97" s="30">
        <v>1050.92</v>
      </c>
      <c r="L97" s="30">
        <v>1050.92</v>
      </c>
    </row>
    <row r="98" ht="13.5" customHeight="1">
      <c r="A98" s="32">
        <v>96.0</v>
      </c>
      <c r="B98" s="10">
        <v>272.8</v>
      </c>
      <c r="C98" s="10">
        <v>382.8</v>
      </c>
      <c r="D98" s="10">
        <v>696.8</v>
      </c>
      <c r="E98" s="10">
        <v>772.31</v>
      </c>
      <c r="F98" s="10">
        <v>794.73</v>
      </c>
      <c r="G98" s="10">
        <v>922.1</v>
      </c>
      <c r="H98" s="11">
        <v>940.68</v>
      </c>
      <c r="I98" s="10">
        <v>1023.42</v>
      </c>
      <c r="J98" s="10">
        <v>1023.42</v>
      </c>
      <c r="K98" s="11">
        <v>1107.01</v>
      </c>
      <c r="L98" s="11">
        <v>1107.01</v>
      </c>
    </row>
    <row r="99" ht="13.5" customHeight="1">
      <c r="A99" s="13">
        <v>97.0</v>
      </c>
      <c r="B99" s="14">
        <v>273.6</v>
      </c>
      <c r="C99" s="14">
        <v>383.6</v>
      </c>
      <c r="D99" s="14">
        <v>697.6</v>
      </c>
      <c r="E99" s="14">
        <v>778.67</v>
      </c>
      <c r="F99" s="14">
        <v>802.67</v>
      </c>
      <c r="G99" s="14">
        <v>923.07</v>
      </c>
      <c r="H99" s="15">
        <v>941.91</v>
      </c>
      <c r="I99" s="14">
        <v>1025.49</v>
      </c>
      <c r="J99" s="14">
        <v>1025.49</v>
      </c>
      <c r="K99" s="15">
        <v>1112.64</v>
      </c>
      <c r="L99" s="15">
        <v>1112.64</v>
      </c>
    </row>
    <row r="100" ht="13.5" customHeight="1">
      <c r="A100" s="13">
        <v>98.0</v>
      </c>
      <c r="B100" s="14">
        <v>274.4</v>
      </c>
      <c r="C100" s="14">
        <v>384.4</v>
      </c>
      <c r="D100" s="14">
        <v>698.4</v>
      </c>
      <c r="E100" s="14">
        <v>780.82</v>
      </c>
      <c r="F100" s="14">
        <v>819.57</v>
      </c>
      <c r="G100" s="14">
        <v>925.27</v>
      </c>
      <c r="H100" s="15">
        <v>944.14</v>
      </c>
      <c r="I100" s="14">
        <v>1066.69</v>
      </c>
      <c r="J100" s="14">
        <v>1066.69</v>
      </c>
      <c r="K100" s="15">
        <v>1113.85</v>
      </c>
      <c r="L100" s="15">
        <v>1113.85</v>
      </c>
    </row>
    <row r="101" ht="13.5" customHeight="1">
      <c r="A101" s="13">
        <v>99.0</v>
      </c>
      <c r="B101" s="14">
        <v>275.2</v>
      </c>
      <c r="C101" s="14">
        <v>385.2</v>
      </c>
      <c r="D101" s="14">
        <v>699.2</v>
      </c>
      <c r="E101" s="14">
        <v>820.07</v>
      </c>
      <c r="F101" s="14">
        <v>839.05</v>
      </c>
      <c r="G101" s="14">
        <v>969.2</v>
      </c>
      <c r="H101" s="15">
        <v>988.6</v>
      </c>
      <c r="I101" s="14">
        <v>1107.68</v>
      </c>
      <c r="J101" s="14">
        <v>1107.68</v>
      </c>
      <c r="K101" s="15">
        <v>1129.85</v>
      </c>
      <c r="L101" s="15">
        <v>1129.85</v>
      </c>
    </row>
    <row r="102" ht="13.5" customHeight="1">
      <c r="A102" s="16">
        <v>100.0</v>
      </c>
      <c r="B102" s="17">
        <v>276.0</v>
      </c>
      <c r="C102" s="17">
        <v>386.0</v>
      </c>
      <c r="D102" s="17">
        <v>700.0</v>
      </c>
      <c r="E102" s="17">
        <v>824.0</v>
      </c>
      <c r="F102" s="17">
        <v>841.0</v>
      </c>
      <c r="G102" s="17">
        <v>1030.0</v>
      </c>
      <c r="H102" s="18">
        <v>1098.0</v>
      </c>
      <c r="I102" s="17">
        <v>1228.0</v>
      </c>
      <c r="J102" s="17">
        <v>1228.0</v>
      </c>
      <c r="K102" s="18">
        <v>1254.0</v>
      </c>
      <c r="L102" s="18">
        <v>1254.0</v>
      </c>
    </row>
    <row r="103" ht="13.5" customHeight="1">
      <c r="A103" s="19">
        <v>101.0</v>
      </c>
      <c r="B103" s="20">
        <v>278.76</v>
      </c>
      <c r="C103" s="20">
        <v>389.86</v>
      </c>
      <c r="D103" s="21">
        <v>707.0</v>
      </c>
      <c r="E103" s="21">
        <v>832.24</v>
      </c>
      <c r="F103" s="21">
        <v>849.41</v>
      </c>
      <c r="G103" s="21">
        <v>1040.3</v>
      </c>
      <c r="H103" s="22">
        <v>1108.98</v>
      </c>
      <c r="I103" s="21">
        <v>1240.28</v>
      </c>
      <c r="J103" s="21">
        <v>1240.28</v>
      </c>
      <c r="K103" s="22">
        <v>1266.54</v>
      </c>
      <c r="L103" s="22">
        <v>1266.54</v>
      </c>
    </row>
    <row r="104" ht="13.5" customHeight="1">
      <c r="A104" s="23">
        <v>102.0</v>
      </c>
      <c r="B104" s="24">
        <v>281.52</v>
      </c>
      <c r="C104" s="24">
        <v>393.72</v>
      </c>
      <c r="D104" s="25">
        <v>714.0</v>
      </c>
      <c r="E104" s="25">
        <v>840.48</v>
      </c>
      <c r="F104" s="25">
        <v>857.82</v>
      </c>
      <c r="G104" s="25">
        <v>1050.6</v>
      </c>
      <c r="H104" s="26">
        <v>1119.96</v>
      </c>
      <c r="I104" s="25">
        <v>1252.56</v>
      </c>
      <c r="J104" s="25">
        <v>1252.56</v>
      </c>
      <c r="K104" s="26">
        <v>1279.08</v>
      </c>
      <c r="L104" s="26">
        <v>1279.08</v>
      </c>
    </row>
    <row r="105" ht="13.5" customHeight="1">
      <c r="A105" s="23">
        <v>103.0</v>
      </c>
      <c r="B105" s="24">
        <v>284.28</v>
      </c>
      <c r="C105" s="24">
        <v>397.58</v>
      </c>
      <c r="D105" s="25">
        <v>721.0</v>
      </c>
      <c r="E105" s="25">
        <v>848.72</v>
      </c>
      <c r="F105" s="25">
        <v>866.23</v>
      </c>
      <c r="G105" s="25">
        <v>1060.9</v>
      </c>
      <c r="H105" s="26">
        <v>1130.94</v>
      </c>
      <c r="I105" s="25">
        <v>1264.84</v>
      </c>
      <c r="J105" s="25">
        <v>1264.84</v>
      </c>
      <c r="K105" s="26">
        <v>1291.62</v>
      </c>
      <c r="L105" s="26">
        <v>1291.62</v>
      </c>
    </row>
    <row r="106" ht="13.5" customHeight="1">
      <c r="A106" s="23">
        <v>104.0</v>
      </c>
      <c r="B106" s="24">
        <v>287.04</v>
      </c>
      <c r="C106" s="24">
        <v>401.44</v>
      </c>
      <c r="D106" s="25">
        <v>728.0</v>
      </c>
      <c r="E106" s="25">
        <v>856.96</v>
      </c>
      <c r="F106" s="25">
        <v>874.64</v>
      </c>
      <c r="G106" s="25">
        <v>1071.2</v>
      </c>
      <c r="H106" s="26">
        <v>1141.92</v>
      </c>
      <c r="I106" s="25">
        <v>1277.12</v>
      </c>
      <c r="J106" s="25">
        <v>1277.12</v>
      </c>
      <c r="K106" s="26">
        <v>1304.16</v>
      </c>
      <c r="L106" s="26">
        <v>1304.16</v>
      </c>
    </row>
    <row r="107" ht="12.75" customHeight="1">
      <c r="A107" s="23">
        <v>105.0</v>
      </c>
      <c r="B107" s="28">
        <v>289.8</v>
      </c>
      <c r="C107" s="28">
        <v>405.3</v>
      </c>
      <c r="D107" s="29">
        <v>735.0</v>
      </c>
      <c r="E107" s="29">
        <v>865.2</v>
      </c>
      <c r="F107" s="29">
        <v>883.05</v>
      </c>
      <c r="G107" s="29">
        <v>1081.5</v>
      </c>
      <c r="H107" s="30">
        <v>1152.9</v>
      </c>
      <c r="I107" s="29">
        <v>1289.4</v>
      </c>
      <c r="J107" s="29">
        <v>1289.4</v>
      </c>
      <c r="K107" s="30">
        <v>1316.7</v>
      </c>
      <c r="L107" s="30">
        <v>1316.7</v>
      </c>
    </row>
    <row r="108" ht="12.75" customHeight="1">
      <c r="A108" s="9">
        <v>106.0</v>
      </c>
      <c r="B108" s="10">
        <v>292.56</v>
      </c>
      <c r="C108" s="10">
        <v>409.16</v>
      </c>
      <c r="D108" s="10">
        <v>742.0</v>
      </c>
      <c r="E108" s="10">
        <v>873.44</v>
      </c>
      <c r="F108" s="10">
        <v>891.46</v>
      </c>
      <c r="G108" s="10">
        <v>1091.8</v>
      </c>
      <c r="H108" s="11">
        <v>1163.88</v>
      </c>
      <c r="I108" s="10">
        <v>1301.68</v>
      </c>
      <c r="J108" s="10">
        <v>1301.68</v>
      </c>
      <c r="K108" s="11">
        <v>1329.24</v>
      </c>
      <c r="L108" s="11">
        <v>1329.24</v>
      </c>
    </row>
    <row r="109" ht="12.75" customHeight="1">
      <c r="A109" s="33">
        <v>107.0</v>
      </c>
      <c r="B109" s="14">
        <v>295.32</v>
      </c>
      <c r="C109" s="14">
        <v>413.02</v>
      </c>
      <c r="D109" s="14">
        <v>749.0</v>
      </c>
      <c r="E109" s="14">
        <v>881.68</v>
      </c>
      <c r="F109" s="14">
        <v>899.87</v>
      </c>
      <c r="G109" s="14">
        <v>1102.1</v>
      </c>
      <c r="H109" s="15">
        <v>1174.86</v>
      </c>
      <c r="I109" s="14">
        <v>1313.96</v>
      </c>
      <c r="J109" s="14">
        <v>1313.96</v>
      </c>
      <c r="K109" s="15">
        <v>1341.78</v>
      </c>
      <c r="L109" s="15">
        <v>1341.78</v>
      </c>
    </row>
    <row r="110" ht="12.75" customHeight="1">
      <c r="A110" s="33">
        <v>108.0</v>
      </c>
      <c r="B110" s="14">
        <v>298.08</v>
      </c>
      <c r="C110" s="14">
        <v>416.88</v>
      </c>
      <c r="D110" s="14">
        <v>756.0</v>
      </c>
      <c r="E110" s="14">
        <v>889.92</v>
      </c>
      <c r="F110" s="14">
        <v>908.28</v>
      </c>
      <c r="G110" s="14">
        <v>1112.4</v>
      </c>
      <c r="H110" s="15">
        <v>1185.84</v>
      </c>
      <c r="I110" s="14">
        <v>1326.24</v>
      </c>
      <c r="J110" s="14">
        <v>1326.24</v>
      </c>
      <c r="K110" s="15">
        <v>1354.32</v>
      </c>
      <c r="L110" s="15">
        <v>1354.32</v>
      </c>
    </row>
    <row r="111" ht="12.75" customHeight="1">
      <c r="A111" s="33">
        <v>109.0</v>
      </c>
      <c r="B111" s="14">
        <v>300.84</v>
      </c>
      <c r="C111" s="14">
        <v>420.74</v>
      </c>
      <c r="D111" s="14">
        <v>763.0</v>
      </c>
      <c r="E111" s="14">
        <v>898.16</v>
      </c>
      <c r="F111" s="14">
        <v>916.69</v>
      </c>
      <c r="G111" s="14">
        <v>1122.7</v>
      </c>
      <c r="H111" s="15">
        <v>1196.82</v>
      </c>
      <c r="I111" s="14">
        <v>1338.52</v>
      </c>
      <c r="J111" s="14">
        <v>1338.52</v>
      </c>
      <c r="K111" s="15">
        <v>1366.86</v>
      </c>
      <c r="L111" s="15">
        <v>1366.86</v>
      </c>
    </row>
    <row r="112" ht="12.75" customHeight="1">
      <c r="A112" s="16">
        <v>110.0</v>
      </c>
      <c r="B112" s="17">
        <v>303.6</v>
      </c>
      <c r="C112" s="17">
        <v>424.6</v>
      </c>
      <c r="D112" s="17">
        <v>770.0</v>
      </c>
      <c r="E112" s="17">
        <v>906.4</v>
      </c>
      <c r="F112" s="17">
        <v>925.1</v>
      </c>
      <c r="G112" s="17">
        <v>1133.0</v>
      </c>
      <c r="H112" s="18">
        <v>1207.8</v>
      </c>
      <c r="I112" s="17">
        <v>1350.8</v>
      </c>
      <c r="J112" s="17">
        <v>1350.8</v>
      </c>
      <c r="K112" s="18">
        <v>1379.4</v>
      </c>
      <c r="L112" s="18">
        <v>1379.4</v>
      </c>
    </row>
    <row r="113" ht="12.75" customHeight="1">
      <c r="A113" s="35">
        <v>111.0</v>
      </c>
      <c r="B113" s="20">
        <v>306.36</v>
      </c>
      <c r="C113" s="20">
        <v>428.46</v>
      </c>
      <c r="D113" s="21">
        <v>777.0</v>
      </c>
      <c r="E113" s="21">
        <v>914.64</v>
      </c>
      <c r="F113" s="21">
        <v>933.51</v>
      </c>
      <c r="G113" s="21">
        <v>1143.3</v>
      </c>
      <c r="H113" s="22">
        <v>1218.78</v>
      </c>
      <c r="I113" s="21">
        <v>1363.08</v>
      </c>
      <c r="J113" s="21">
        <v>1363.08</v>
      </c>
      <c r="K113" s="22">
        <v>1391.94</v>
      </c>
      <c r="L113" s="22">
        <v>1391.94</v>
      </c>
    </row>
    <row r="114" ht="12.75" customHeight="1">
      <c r="A114" s="23">
        <v>112.0</v>
      </c>
      <c r="B114" s="24">
        <v>309.12</v>
      </c>
      <c r="C114" s="24">
        <v>432.32</v>
      </c>
      <c r="D114" s="25">
        <v>784.0</v>
      </c>
      <c r="E114" s="25">
        <v>922.88</v>
      </c>
      <c r="F114" s="25">
        <v>941.92</v>
      </c>
      <c r="G114" s="25">
        <v>1153.6</v>
      </c>
      <c r="H114" s="26">
        <v>1229.76</v>
      </c>
      <c r="I114" s="25">
        <v>1375.36</v>
      </c>
      <c r="J114" s="25">
        <v>1375.36</v>
      </c>
      <c r="K114" s="26">
        <v>1404.48</v>
      </c>
      <c r="L114" s="26">
        <v>1404.48</v>
      </c>
    </row>
    <row r="115" ht="12.75" customHeight="1">
      <c r="A115" s="23">
        <v>113.0</v>
      </c>
      <c r="B115" s="24">
        <v>311.88</v>
      </c>
      <c r="C115" s="24">
        <v>436.18</v>
      </c>
      <c r="D115" s="25">
        <v>791.0</v>
      </c>
      <c r="E115" s="25">
        <v>931.12</v>
      </c>
      <c r="F115" s="25">
        <v>950.33</v>
      </c>
      <c r="G115" s="25">
        <v>1163.9</v>
      </c>
      <c r="H115" s="26">
        <v>1240.74</v>
      </c>
      <c r="I115" s="25">
        <v>1387.64</v>
      </c>
      <c r="J115" s="25">
        <v>1387.64</v>
      </c>
      <c r="K115" s="26">
        <v>1417.02</v>
      </c>
      <c r="L115" s="26">
        <v>1417.02</v>
      </c>
    </row>
    <row r="116" ht="12.75" customHeight="1">
      <c r="A116" s="23">
        <v>114.0</v>
      </c>
      <c r="B116" s="24">
        <v>314.64</v>
      </c>
      <c r="C116" s="24">
        <v>440.04</v>
      </c>
      <c r="D116" s="25">
        <v>798.0</v>
      </c>
      <c r="E116" s="25">
        <v>939.36</v>
      </c>
      <c r="F116" s="25">
        <v>958.74</v>
      </c>
      <c r="G116" s="25">
        <v>1174.2</v>
      </c>
      <c r="H116" s="26">
        <v>1251.72</v>
      </c>
      <c r="I116" s="25">
        <v>1399.92</v>
      </c>
      <c r="J116" s="25">
        <v>1399.92</v>
      </c>
      <c r="K116" s="26">
        <v>1429.56</v>
      </c>
      <c r="L116" s="26">
        <v>1429.56</v>
      </c>
    </row>
    <row r="117" ht="12.75" customHeight="1">
      <c r="A117" s="27">
        <v>115.0</v>
      </c>
      <c r="B117" s="28">
        <v>317.4</v>
      </c>
      <c r="C117" s="28">
        <v>443.9</v>
      </c>
      <c r="D117" s="29">
        <v>805.0</v>
      </c>
      <c r="E117" s="29">
        <v>947.6</v>
      </c>
      <c r="F117" s="29">
        <v>967.15</v>
      </c>
      <c r="G117" s="29">
        <v>1184.5</v>
      </c>
      <c r="H117" s="30">
        <v>1262.7</v>
      </c>
      <c r="I117" s="29">
        <v>1412.2</v>
      </c>
      <c r="J117" s="29">
        <v>1412.2</v>
      </c>
      <c r="K117" s="30">
        <v>1442.1</v>
      </c>
      <c r="L117" s="30">
        <v>1442.1</v>
      </c>
    </row>
    <row r="118" ht="12.75" customHeight="1">
      <c r="A118" s="5">
        <v>116.0</v>
      </c>
      <c r="B118" s="6">
        <v>320.16</v>
      </c>
      <c r="C118" s="6">
        <v>447.76</v>
      </c>
      <c r="D118" s="6">
        <v>812.0</v>
      </c>
      <c r="E118" s="6">
        <v>955.84</v>
      </c>
      <c r="F118" s="6">
        <v>975.56</v>
      </c>
      <c r="G118" s="6">
        <v>1194.8</v>
      </c>
      <c r="H118" s="7">
        <v>1273.68</v>
      </c>
      <c r="I118" s="6">
        <v>1424.48</v>
      </c>
      <c r="J118" s="6">
        <v>1424.48</v>
      </c>
      <c r="K118" s="7">
        <v>1454.64</v>
      </c>
      <c r="L118" s="7">
        <v>1454.64</v>
      </c>
    </row>
    <row r="119" ht="12.75" customHeight="1">
      <c r="A119" s="9">
        <v>117.0</v>
      </c>
      <c r="B119" s="10">
        <v>322.92</v>
      </c>
      <c r="C119" s="10">
        <v>451.62</v>
      </c>
      <c r="D119" s="10">
        <v>819.0</v>
      </c>
      <c r="E119" s="10">
        <v>964.08</v>
      </c>
      <c r="F119" s="10">
        <v>983.97</v>
      </c>
      <c r="G119" s="10">
        <v>1205.1</v>
      </c>
      <c r="H119" s="11">
        <v>1284.66</v>
      </c>
      <c r="I119" s="10">
        <v>1436.76</v>
      </c>
      <c r="J119" s="10">
        <v>1436.76</v>
      </c>
      <c r="K119" s="11">
        <v>1467.18</v>
      </c>
      <c r="L119" s="11">
        <v>1467.18</v>
      </c>
    </row>
    <row r="120" ht="12.75" customHeight="1">
      <c r="A120" s="13">
        <v>118.0</v>
      </c>
      <c r="B120" s="14">
        <v>325.68</v>
      </c>
      <c r="C120" s="14">
        <v>455.48</v>
      </c>
      <c r="D120" s="14">
        <v>826.0</v>
      </c>
      <c r="E120" s="14">
        <v>972.32</v>
      </c>
      <c r="F120" s="14">
        <v>992.38</v>
      </c>
      <c r="G120" s="14">
        <v>1215.4</v>
      </c>
      <c r="H120" s="15">
        <v>1295.64</v>
      </c>
      <c r="I120" s="14">
        <v>1449.04</v>
      </c>
      <c r="J120" s="14">
        <v>1449.04</v>
      </c>
      <c r="K120" s="15">
        <v>1479.72</v>
      </c>
      <c r="L120" s="15">
        <v>1479.72</v>
      </c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13">
        <v>119.0</v>
      </c>
      <c r="B121" s="14">
        <v>328.44</v>
      </c>
      <c r="C121" s="14">
        <v>459.34</v>
      </c>
      <c r="D121" s="14">
        <v>833.0</v>
      </c>
      <c r="E121" s="14">
        <v>980.56</v>
      </c>
      <c r="F121" s="14">
        <v>1000.79</v>
      </c>
      <c r="G121" s="14">
        <v>1225.7</v>
      </c>
      <c r="H121" s="15">
        <v>1306.62</v>
      </c>
      <c r="I121" s="14">
        <v>1461.32</v>
      </c>
      <c r="J121" s="14">
        <v>1461.32</v>
      </c>
      <c r="K121" s="15">
        <v>1492.26</v>
      </c>
      <c r="L121" s="15">
        <v>1492.26</v>
      </c>
    </row>
    <row r="122" ht="12.75" customHeight="1">
      <c r="A122" s="16">
        <v>120.0</v>
      </c>
      <c r="B122" s="17">
        <v>331.2</v>
      </c>
      <c r="C122" s="17">
        <v>463.2</v>
      </c>
      <c r="D122" s="17">
        <v>840.0</v>
      </c>
      <c r="E122" s="17">
        <v>988.8</v>
      </c>
      <c r="F122" s="17">
        <v>1009.2</v>
      </c>
      <c r="G122" s="17">
        <v>1236.0</v>
      </c>
      <c r="H122" s="18">
        <v>1317.6</v>
      </c>
      <c r="I122" s="17">
        <v>1473.6</v>
      </c>
      <c r="J122" s="17">
        <v>1473.6</v>
      </c>
      <c r="K122" s="18">
        <v>1504.8</v>
      </c>
      <c r="L122" s="18">
        <v>1504.8</v>
      </c>
    </row>
    <row r="123" ht="12.75" customHeight="1">
      <c r="A123" s="19">
        <v>121.0</v>
      </c>
      <c r="B123" s="20">
        <v>333.96</v>
      </c>
      <c r="C123" s="20">
        <v>467.06</v>
      </c>
      <c r="D123" s="21">
        <v>847.0</v>
      </c>
      <c r="E123" s="21">
        <v>997.04</v>
      </c>
      <c r="F123" s="21">
        <v>1017.61</v>
      </c>
      <c r="G123" s="21">
        <v>1246.3</v>
      </c>
      <c r="H123" s="22">
        <v>1328.58</v>
      </c>
      <c r="I123" s="21">
        <v>1485.88</v>
      </c>
      <c r="J123" s="21">
        <v>1485.88</v>
      </c>
      <c r="K123" s="22">
        <v>1517.34</v>
      </c>
      <c r="L123" s="22">
        <v>1517.34</v>
      </c>
    </row>
    <row r="124" ht="12.75" customHeight="1">
      <c r="A124" s="23">
        <v>122.0</v>
      </c>
      <c r="B124" s="24">
        <v>336.72</v>
      </c>
      <c r="C124" s="24">
        <v>470.92</v>
      </c>
      <c r="D124" s="25">
        <v>854.0</v>
      </c>
      <c r="E124" s="25">
        <v>1005.28</v>
      </c>
      <c r="F124" s="25">
        <v>1026.02</v>
      </c>
      <c r="G124" s="25">
        <v>1256.6</v>
      </c>
      <c r="H124" s="26">
        <v>1339.56</v>
      </c>
      <c r="I124" s="25">
        <v>1498.16</v>
      </c>
      <c r="J124" s="25">
        <v>1498.16</v>
      </c>
      <c r="K124" s="26">
        <v>1529.88</v>
      </c>
      <c r="L124" s="26">
        <v>1529.88</v>
      </c>
    </row>
    <row r="125" ht="12.75" customHeight="1">
      <c r="A125" s="19">
        <v>123.0</v>
      </c>
      <c r="B125" s="24">
        <v>339.48</v>
      </c>
      <c r="C125" s="24">
        <v>474.78</v>
      </c>
      <c r="D125" s="25">
        <v>861.0</v>
      </c>
      <c r="E125" s="25">
        <v>1013.52</v>
      </c>
      <c r="F125" s="25">
        <v>1034.43</v>
      </c>
      <c r="G125" s="25">
        <v>1266.9</v>
      </c>
      <c r="H125" s="26">
        <v>1350.54</v>
      </c>
      <c r="I125" s="25">
        <v>1510.44</v>
      </c>
      <c r="J125" s="25">
        <v>1510.44</v>
      </c>
      <c r="K125" s="26">
        <v>1542.42</v>
      </c>
      <c r="L125" s="26">
        <v>1542.42</v>
      </c>
    </row>
    <row r="126" ht="12.75" customHeight="1">
      <c r="A126" s="19">
        <v>124.0</v>
      </c>
      <c r="B126" s="24">
        <v>342.24</v>
      </c>
      <c r="C126" s="24">
        <v>478.64</v>
      </c>
      <c r="D126" s="25">
        <v>868.0</v>
      </c>
      <c r="E126" s="25">
        <v>1021.76</v>
      </c>
      <c r="F126" s="25">
        <v>1042.84</v>
      </c>
      <c r="G126" s="25">
        <v>1277.2</v>
      </c>
      <c r="H126" s="26">
        <v>1361.52</v>
      </c>
      <c r="I126" s="25">
        <v>1522.72</v>
      </c>
      <c r="J126" s="25">
        <v>1522.72</v>
      </c>
      <c r="K126" s="26">
        <v>1554.96</v>
      </c>
      <c r="L126" s="26">
        <v>1554.96</v>
      </c>
    </row>
    <row r="127" ht="12.75" customHeight="1">
      <c r="A127" s="27">
        <v>125.0</v>
      </c>
      <c r="B127" s="28">
        <v>345.0</v>
      </c>
      <c r="C127" s="28">
        <v>482.5</v>
      </c>
      <c r="D127" s="29">
        <v>875.0</v>
      </c>
      <c r="E127" s="29">
        <v>1030.0</v>
      </c>
      <c r="F127" s="29">
        <v>1051.25</v>
      </c>
      <c r="G127" s="29">
        <v>1287.5</v>
      </c>
      <c r="H127" s="30">
        <v>1372.5</v>
      </c>
      <c r="I127" s="29">
        <v>1535.0</v>
      </c>
      <c r="J127" s="29">
        <v>1535.0</v>
      </c>
      <c r="K127" s="30">
        <v>1567.5</v>
      </c>
      <c r="L127" s="30">
        <v>1567.5</v>
      </c>
    </row>
    <row r="128" ht="12.75" customHeight="1">
      <c r="A128" s="13">
        <v>126.0</v>
      </c>
      <c r="B128" s="10">
        <v>347.76</v>
      </c>
      <c r="C128" s="10">
        <v>486.36</v>
      </c>
      <c r="D128" s="10">
        <v>882.0</v>
      </c>
      <c r="E128" s="10">
        <v>1038.24</v>
      </c>
      <c r="F128" s="10">
        <v>1059.66</v>
      </c>
      <c r="G128" s="10">
        <v>1297.8</v>
      </c>
      <c r="H128" s="11">
        <v>1383.48</v>
      </c>
      <c r="I128" s="10">
        <v>1547.28</v>
      </c>
      <c r="J128" s="10">
        <v>1547.28</v>
      </c>
      <c r="K128" s="11">
        <v>1580.04</v>
      </c>
      <c r="L128" s="11">
        <v>1580.04</v>
      </c>
    </row>
    <row r="129" ht="12.75" customHeight="1">
      <c r="A129" s="13">
        <v>127.0</v>
      </c>
      <c r="B129" s="14">
        <v>350.52</v>
      </c>
      <c r="C129" s="14">
        <v>490.22</v>
      </c>
      <c r="D129" s="14">
        <v>889.0</v>
      </c>
      <c r="E129" s="14">
        <v>1046.48</v>
      </c>
      <c r="F129" s="14">
        <v>1068.07</v>
      </c>
      <c r="G129" s="14">
        <v>1308.1</v>
      </c>
      <c r="H129" s="15">
        <v>1394.46</v>
      </c>
      <c r="I129" s="14">
        <v>1559.56</v>
      </c>
      <c r="J129" s="14">
        <v>1559.56</v>
      </c>
      <c r="K129" s="15">
        <v>1592.58</v>
      </c>
      <c r="L129" s="15">
        <v>1592.58</v>
      </c>
    </row>
    <row r="130" ht="12.75" customHeight="1">
      <c r="A130" s="13">
        <v>128.0</v>
      </c>
      <c r="B130" s="14">
        <v>353.28</v>
      </c>
      <c r="C130" s="14">
        <v>494.08</v>
      </c>
      <c r="D130" s="14">
        <v>896.0</v>
      </c>
      <c r="E130" s="14">
        <v>1054.72</v>
      </c>
      <c r="F130" s="14">
        <v>1076.48</v>
      </c>
      <c r="G130" s="14">
        <v>1318.4</v>
      </c>
      <c r="H130" s="15">
        <v>1405.44</v>
      </c>
      <c r="I130" s="14">
        <v>1571.84</v>
      </c>
      <c r="J130" s="14">
        <v>1571.84</v>
      </c>
      <c r="K130" s="15">
        <v>1605.12</v>
      </c>
      <c r="L130" s="15">
        <v>1605.12</v>
      </c>
    </row>
    <row r="131" ht="12.75" customHeight="1">
      <c r="A131" s="13">
        <v>129.0</v>
      </c>
      <c r="B131" s="14">
        <v>356.04</v>
      </c>
      <c r="C131" s="14">
        <v>497.94</v>
      </c>
      <c r="D131" s="14">
        <v>903.0</v>
      </c>
      <c r="E131" s="14">
        <v>1062.96</v>
      </c>
      <c r="F131" s="14">
        <v>1084.89</v>
      </c>
      <c r="G131" s="14">
        <v>1328.7</v>
      </c>
      <c r="H131" s="15">
        <v>1416.42</v>
      </c>
      <c r="I131" s="14">
        <v>1584.12</v>
      </c>
      <c r="J131" s="14">
        <v>1584.12</v>
      </c>
      <c r="K131" s="15">
        <v>1617.66</v>
      </c>
      <c r="L131" s="15">
        <v>1617.66</v>
      </c>
    </row>
    <row r="132" ht="12.75" customHeight="1">
      <c r="A132" s="13">
        <v>130.0</v>
      </c>
      <c r="B132" s="17">
        <v>358.8</v>
      </c>
      <c r="C132" s="17">
        <v>501.8</v>
      </c>
      <c r="D132" s="17">
        <v>910.0</v>
      </c>
      <c r="E132" s="17">
        <v>1071.2</v>
      </c>
      <c r="F132" s="17">
        <v>1093.3</v>
      </c>
      <c r="G132" s="17">
        <v>1339.0</v>
      </c>
      <c r="H132" s="18">
        <v>1427.4</v>
      </c>
      <c r="I132" s="17">
        <v>1596.4</v>
      </c>
      <c r="J132" s="17">
        <v>1596.4</v>
      </c>
      <c r="K132" s="18">
        <v>1630.2</v>
      </c>
      <c r="L132" s="18">
        <v>1630.2</v>
      </c>
    </row>
    <row r="133" ht="12.75" customHeight="1">
      <c r="A133" s="31">
        <v>131.0</v>
      </c>
      <c r="B133" s="20">
        <v>361.56</v>
      </c>
      <c r="C133" s="20">
        <v>505.66</v>
      </c>
      <c r="D133" s="21">
        <v>917.0</v>
      </c>
      <c r="E133" s="21">
        <v>1079.44</v>
      </c>
      <c r="F133" s="21">
        <v>1101.71</v>
      </c>
      <c r="G133" s="21">
        <v>1349.3</v>
      </c>
      <c r="H133" s="22">
        <v>1438.38</v>
      </c>
      <c r="I133" s="21">
        <v>1608.68</v>
      </c>
      <c r="J133" s="21">
        <v>1608.68</v>
      </c>
      <c r="K133" s="22">
        <v>1642.74</v>
      </c>
      <c r="L133" s="22">
        <v>1642.74</v>
      </c>
    </row>
    <row r="134" ht="12.75" customHeight="1">
      <c r="A134" s="19">
        <v>132.0</v>
      </c>
      <c r="B134" s="24">
        <v>364.32</v>
      </c>
      <c r="C134" s="24">
        <v>509.52</v>
      </c>
      <c r="D134" s="25">
        <v>924.0</v>
      </c>
      <c r="E134" s="25">
        <v>1087.68</v>
      </c>
      <c r="F134" s="25">
        <v>1110.12</v>
      </c>
      <c r="G134" s="25">
        <v>1359.6</v>
      </c>
      <c r="H134" s="26">
        <v>1449.36</v>
      </c>
      <c r="I134" s="25">
        <v>1620.96</v>
      </c>
      <c r="J134" s="25">
        <v>1620.96</v>
      </c>
      <c r="K134" s="26">
        <v>1655.28</v>
      </c>
      <c r="L134" s="26">
        <v>1655.28</v>
      </c>
    </row>
    <row r="135" ht="12.75" customHeight="1">
      <c r="A135" s="19">
        <v>133.0</v>
      </c>
      <c r="B135" s="24">
        <v>367.08</v>
      </c>
      <c r="C135" s="24">
        <v>513.38</v>
      </c>
      <c r="D135" s="25">
        <v>931.0</v>
      </c>
      <c r="E135" s="25">
        <v>1095.92</v>
      </c>
      <c r="F135" s="25">
        <v>1118.53</v>
      </c>
      <c r="G135" s="25">
        <v>1369.9</v>
      </c>
      <c r="H135" s="26">
        <v>1460.34</v>
      </c>
      <c r="I135" s="25">
        <v>1633.24</v>
      </c>
      <c r="J135" s="25">
        <v>1633.24</v>
      </c>
      <c r="K135" s="26">
        <v>1667.82</v>
      </c>
      <c r="L135" s="26">
        <v>1667.82</v>
      </c>
    </row>
    <row r="136" ht="12.75" customHeight="1">
      <c r="A136" s="19">
        <v>134.0</v>
      </c>
      <c r="B136" s="24">
        <v>369.84</v>
      </c>
      <c r="C136" s="24">
        <v>517.24</v>
      </c>
      <c r="D136" s="25">
        <v>938.0</v>
      </c>
      <c r="E136" s="25">
        <v>1104.16</v>
      </c>
      <c r="F136" s="25">
        <v>1126.94</v>
      </c>
      <c r="G136" s="25">
        <v>1380.2</v>
      </c>
      <c r="H136" s="26">
        <v>1471.32</v>
      </c>
      <c r="I136" s="25">
        <v>1645.52</v>
      </c>
      <c r="J136" s="25">
        <v>1645.52</v>
      </c>
      <c r="K136" s="26">
        <v>1680.36</v>
      </c>
      <c r="L136" s="26">
        <v>1680.36</v>
      </c>
    </row>
    <row r="137" ht="12.75" customHeight="1">
      <c r="A137" s="19">
        <v>135.0</v>
      </c>
      <c r="B137" s="28">
        <v>372.6</v>
      </c>
      <c r="C137" s="28">
        <v>521.1</v>
      </c>
      <c r="D137" s="29">
        <v>945.0</v>
      </c>
      <c r="E137" s="29">
        <v>1112.4</v>
      </c>
      <c r="F137" s="29">
        <v>1135.35</v>
      </c>
      <c r="G137" s="29">
        <v>1390.5</v>
      </c>
      <c r="H137" s="30">
        <v>1482.3</v>
      </c>
      <c r="I137" s="29">
        <v>1657.8</v>
      </c>
      <c r="J137" s="29">
        <v>1657.8</v>
      </c>
      <c r="K137" s="30">
        <v>1692.9</v>
      </c>
      <c r="L137" s="30">
        <v>1692.9</v>
      </c>
    </row>
    <row r="138" ht="12.75" customHeight="1">
      <c r="A138" s="32">
        <v>136.0</v>
      </c>
      <c r="B138" s="10">
        <v>375.36</v>
      </c>
      <c r="C138" s="10">
        <v>524.96</v>
      </c>
      <c r="D138" s="10">
        <v>952.0</v>
      </c>
      <c r="E138" s="10">
        <v>1120.64</v>
      </c>
      <c r="F138" s="10">
        <v>1143.76</v>
      </c>
      <c r="G138" s="10">
        <v>1400.8</v>
      </c>
      <c r="H138" s="11">
        <v>1493.28</v>
      </c>
      <c r="I138" s="10">
        <v>1670.08</v>
      </c>
      <c r="J138" s="10">
        <v>1670.08</v>
      </c>
      <c r="K138" s="11">
        <v>1705.44</v>
      </c>
      <c r="L138" s="11">
        <v>1705.44</v>
      </c>
    </row>
    <row r="139" ht="12.75" customHeight="1">
      <c r="A139" s="13">
        <v>137.0</v>
      </c>
      <c r="B139" s="14">
        <v>378.12</v>
      </c>
      <c r="C139" s="14">
        <v>528.82</v>
      </c>
      <c r="D139" s="14">
        <v>959.0</v>
      </c>
      <c r="E139" s="14">
        <v>1128.88</v>
      </c>
      <c r="F139" s="14">
        <v>1152.17</v>
      </c>
      <c r="G139" s="14">
        <v>1411.1</v>
      </c>
      <c r="H139" s="15">
        <v>1504.26</v>
      </c>
      <c r="I139" s="14">
        <v>1682.36</v>
      </c>
      <c r="J139" s="14">
        <v>1682.36</v>
      </c>
      <c r="K139" s="15">
        <v>1717.98</v>
      </c>
      <c r="L139" s="15">
        <v>1717.98</v>
      </c>
    </row>
    <row r="140" ht="12.75" customHeight="1">
      <c r="A140" s="13">
        <v>138.0</v>
      </c>
      <c r="B140" s="14">
        <v>380.88</v>
      </c>
      <c r="C140" s="14">
        <v>532.68</v>
      </c>
      <c r="D140" s="14">
        <v>966.0</v>
      </c>
      <c r="E140" s="14">
        <v>1137.12</v>
      </c>
      <c r="F140" s="14">
        <v>1160.58</v>
      </c>
      <c r="G140" s="14">
        <v>1421.4</v>
      </c>
      <c r="H140" s="15">
        <v>1515.24</v>
      </c>
      <c r="I140" s="14">
        <v>1694.64</v>
      </c>
      <c r="J140" s="14">
        <v>1694.64</v>
      </c>
      <c r="K140" s="15">
        <v>1730.52</v>
      </c>
      <c r="L140" s="15">
        <v>1730.52</v>
      </c>
    </row>
    <row r="141" ht="12.75" customHeight="1">
      <c r="A141" s="13">
        <v>139.0</v>
      </c>
      <c r="B141" s="14">
        <v>383.64</v>
      </c>
      <c r="C141" s="14">
        <v>536.54</v>
      </c>
      <c r="D141" s="14">
        <v>973.0</v>
      </c>
      <c r="E141" s="14">
        <v>1145.36</v>
      </c>
      <c r="F141" s="14">
        <v>1168.99</v>
      </c>
      <c r="G141" s="14">
        <v>1431.7</v>
      </c>
      <c r="H141" s="15">
        <v>1526.22</v>
      </c>
      <c r="I141" s="14">
        <v>1706.92</v>
      </c>
      <c r="J141" s="14">
        <v>1706.92</v>
      </c>
      <c r="K141" s="15">
        <v>1743.06</v>
      </c>
      <c r="L141" s="15">
        <v>1743.06</v>
      </c>
    </row>
    <row r="142" ht="12.75" customHeight="1">
      <c r="A142" s="16">
        <v>140.0</v>
      </c>
      <c r="B142" s="17">
        <v>386.4</v>
      </c>
      <c r="C142" s="17">
        <v>540.4</v>
      </c>
      <c r="D142" s="17">
        <v>980.0</v>
      </c>
      <c r="E142" s="17">
        <v>1153.6</v>
      </c>
      <c r="F142" s="17">
        <v>1177.4</v>
      </c>
      <c r="G142" s="17">
        <v>1442.0</v>
      </c>
      <c r="H142" s="18">
        <v>1537.2</v>
      </c>
      <c r="I142" s="17">
        <v>1719.2</v>
      </c>
      <c r="J142" s="17">
        <v>1719.2</v>
      </c>
      <c r="K142" s="18">
        <v>1755.6</v>
      </c>
      <c r="L142" s="18">
        <v>1755.6</v>
      </c>
    </row>
    <row r="143" ht="12.75" customHeight="1">
      <c r="A143" s="19">
        <v>141.0</v>
      </c>
      <c r="B143" s="20">
        <v>389.16</v>
      </c>
      <c r="C143" s="20">
        <v>544.26</v>
      </c>
      <c r="D143" s="21">
        <v>987.0</v>
      </c>
      <c r="E143" s="21">
        <v>1161.84</v>
      </c>
      <c r="F143" s="21">
        <v>1185.81</v>
      </c>
      <c r="G143" s="21">
        <v>1452.3</v>
      </c>
      <c r="H143" s="22">
        <v>1548.18</v>
      </c>
      <c r="I143" s="21">
        <v>1731.48</v>
      </c>
      <c r="J143" s="21">
        <v>1731.48</v>
      </c>
      <c r="K143" s="22">
        <v>1768.14</v>
      </c>
      <c r="L143" s="22">
        <v>1768.14</v>
      </c>
    </row>
    <row r="144" ht="12.75" customHeight="1">
      <c r="A144" s="23">
        <v>142.0</v>
      </c>
      <c r="B144" s="24">
        <v>391.92</v>
      </c>
      <c r="C144" s="24">
        <v>548.12</v>
      </c>
      <c r="D144" s="25">
        <v>994.0</v>
      </c>
      <c r="E144" s="25">
        <v>1170.08</v>
      </c>
      <c r="F144" s="25">
        <v>1194.22</v>
      </c>
      <c r="G144" s="25">
        <v>1462.6</v>
      </c>
      <c r="H144" s="26">
        <v>1559.16</v>
      </c>
      <c r="I144" s="25">
        <v>1743.76</v>
      </c>
      <c r="J144" s="25">
        <v>1743.76</v>
      </c>
      <c r="K144" s="26">
        <v>1780.68</v>
      </c>
      <c r="L144" s="26">
        <v>1780.68</v>
      </c>
    </row>
    <row r="145" ht="12.75" customHeight="1">
      <c r="A145" s="23">
        <v>143.0</v>
      </c>
      <c r="B145" s="24">
        <v>394.68</v>
      </c>
      <c r="C145" s="24">
        <v>551.98</v>
      </c>
      <c r="D145" s="25">
        <v>1001.0</v>
      </c>
      <c r="E145" s="25">
        <v>1178.32</v>
      </c>
      <c r="F145" s="25">
        <v>1202.63</v>
      </c>
      <c r="G145" s="25">
        <v>1472.9</v>
      </c>
      <c r="H145" s="26">
        <v>1570.14</v>
      </c>
      <c r="I145" s="25">
        <v>1756.04</v>
      </c>
      <c r="J145" s="25">
        <v>1756.04</v>
      </c>
      <c r="K145" s="26">
        <v>1793.22</v>
      </c>
      <c r="L145" s="26">
        <v>1793.22</v>
      </c>
    </row>
    <row r="146" ht="12.75" customHeight="1">
      <c r="A146" s="23">
        <v>144.0</v>
      </c>
      <c r="B146" s="24">
        <v>397.44</v>
      </c>
      <c r="C146" s="24">
        <v>555.84</v>
      </c>
      <c r="D146" s="25">
        <v>1008.0</v>
      </c>
      <c r="E146" s="25">
        <v>1186.56</v>
      </c>
      <c r="F146" s="25">
        <v>1211.04</v>
      </c>
      <c r="G146" s="25">
        <v>1483.2</v>
      </c>
      <c r="H146" s="26">
        <v>1581.12</v>
      </c>
      <c r="I146" s="25">
        <v>1768.32</v>
      </c>
      <c r="J146" s="25">
        <v>1768.32</v>
      </c>
      <c r="K146" s="26">
        <v>1805.76</v>
      </c>
      <c r="L146" s="26">
        <v>1805.76</v>
      </c>
    </row>
    <row r="147" ht="12.75" customHeight="1">
      <c r="A147" s="23">
        <v>145.0</v>
      </c>
      <c r="B147" s="28">
        <v>400.2</v>
      </c>
      <c r="C147" s="28">
        <v>559.7</v>
      </c>
      <c r="D147" s="29">
        <v>1015.0</v>
      </c>
      <c r="E147" s="29">
        <v>1194.8</v>
      </c>
      <c r="F147" s="29">
        <v>1219.45</v>
      </c>
      <c r="G147" s="29">
        <v>1493.5</v>
      </c>
      <c r="H147" s="30">
        <v>1592.1</v>
      </c>
      <c r="I147" s="29">
        <v>1780.6</v>
      </c>
      <c r="J147" s="29">
        <v>1780.6</v>
      </c>
      <c r="K147" s="30">
        <v>1818.3</v>
      </c>
      <c r="L147" s="30">
        <v>1818.3</v>
      </c>
    </row>
    <row r="148" ht="12.75" customHeight="1">
      <c r="A148" s="9">
        <v>146.0</v>
      </c>
      <c r="B148" s="10">
        <v>402.96</v>
      </c>
      <c r="C148" s="10">
        <v>563.56</v>
      </c>
      <c r="D148" s="10">
        <v>1022.0</v>
      </c>
      <c r="E148" s="10">
        <v>1203.04</v>
      </c>
      <c r="F148" s="10">
        <v>1227.86</v>
      </c>
      <c r="G148" s="10">
        <v>1503.8</v>
      </c>
      <c r="H148" s="11">
        <v>1603.08</v>
      </c>
      <c r="I148" s="10">
        <v>1792.88</v>
      </c>
      <c r="J148" s="10">
        <v>1792.88</v>
      </c>
      <c r="K148" s="11">
        <v>1830.84</v>
      </c>
      <c r="L148" s="11">
        <v>1830.84</v>
      </c>
    </row>
    <row r="149" ht="12.75" customHeight="1">
      <c r="A149" s="33">
        <v>147.0</v>
      </c>
      <c r="B149" s="14">
        <v>405.72</v>
      </c>
      <c r="C149" s="14">
        <v>567.42</v>
      </c>
      <c r="D149" s="14">
        <v>1029.0</v>
      </c>
      <c r="E149" s="14">
        <v>1211.28</v>
      </c>
      <c r="F149" s="14">
        <v>1236.27</v>
      </c>
      <c r="G149" s="14">
        <v>1514.1</v>
      </c>
      <c r="H149" s="15">
        <v>1614.06</v>
      </c>
      <c r="I149" s="14">
        <v>1805.16</v>
      </c>
      <c r="J149" s="14">
        <v>1805.16</v>
      </c>
      <c r="K149" s="15">
        <v>1843.38</v>
      </c>
      <c r="L149" s="15">
        <v>1843.38</v>
      </c>
    </row>
    <row r="150" ht="12.75" customHeight="1">
      <c r="A150" s="33">
        <v>148.0</v>
      </c>
      <c r="B150" s="14">
        <v>408.48</v>
      </c>
      <c r="C150" s="14">
        <v>571.28</v>
      </c>
      <c r="D150" s="14">
        <v>1036.0</v>
      </c>
      <c r="E150" s="14">
        <v>1219.52</v>
      </c>
      <c r="F150" s="14">
        <v>1244.68</v>
      </c>
      <c r="G150" s="14">
        <v>1524.4</v>
      </c>
      <c r="H150" s="15">
        <v>1625.04</v>
      </c>
      <c r="I150" s="14">
        <v>1817.44</v>
      </c>
      <c r="J150" s="14">
        <v>1817.44</v>
      </c>
      <c r="K150" s="15">
        <v>1855.92</v>
      </c>
      <c r="L150" s="15">
        <v>1855.92</v>
      </c>
    </row>
    <row r="151" ht="12.75" customHeight="1">
      <c r="A151" s="33">
        <v>149.0</v>
      </c>
      <c r="B151" s="14">
        <v>411.24</v>
      </c>
      <c r="C151" s="14">
        <v>575.14</v>
      </c>
      <c r="D151" s="14">
        <v>1043.0</v>
      </c>
      <c r="E151" s="14">
        <v>1227.76</v>
      </c>
      <c r="F151" s="14">
        <v>1253.09</v>
      </c>
      <c r="G151" s="14">
        <v>1534.7</v>
      </c>
      <c r="H151" s="15">
        <v>1636.02</v>
      </c>
      <c r="I151" s="14">
        <v>1829.72</v>
      </c>
      <c r="J151" s="14">
        <v>1829.72</v>
      </c>
      <c r="K151" s="15">
        <v>1868.46</v>
      </c>
      <c r="L151" s="15">
        <v>1868.46</v>
      </c>
    </row>
    <row r="152" ht="12.75" customHeight="1">
      <c r="A152" s="16">
        <v>150.0</v>
      </c>
      <c r="B152" s="17">
        <v>414.0</v>
      </c>
      <c r="C152" s="17">
        <v>579.0</v>
      </c>
      <c r="D152" s="17">
        <v>1050.0</v>
      </c>
      <c r="E152" s="17">
        <v>1236.0</v>
      </c>
      <c r="F152" s="17">
        <v>1261.5</v>
      </c>
      <c r="G152" s="17">
        <v>1545.0</v>
      </c>
      <c r="H152" s="18">
        <v>1647.0</v>
      </c>
      <c r="I152" s="17">
        <v>1842.0</v>
      </c>
      <c r="J152" s="17">
        <v>1842.0</v>
      </c>
      <c r="K152" s="18">
        <v>1881.0</v>
      </c>
      <c r="L152" s="18">
        <v>1881.0</v>
      </c>
    </row>
    <row r="153" ht="12.75" customHeight="1">
      <c r="A153" s="36">
        <v>1000.0</v>
      </c>
      <c r="B153" s="37">
        <v>2.76</v>
      </c>
      <c r="C153" s="37">
        <v>3.86</v>
      </c>
      <c r="D153" s="37">
        <v>7.0</v>
      </c>
      <c r="E153" s="37">
        <v>8.24</v>
      </c>
      <c r="F153" s="37">
        <v>8.41</v>
      </c>
      <c r="G153" s="37">
        <v>10.3</v>
      </c>
      <c r="H153" s="38">
        <v>10.98</v>
      </c>
      <c r="I153" s="39">
        <v>12.28</v>
      </c>
      <c r="J153" s="39">
        <v>12.28</v>
      </c>
      <c r="K153" s="40">
        <v>12.54</v>
      </c>
      <c r="L153" s="40">
        <v>12.54</v>
      </c>
    </row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57" footer="0.0" header="0.0" left="0.75" right="0.75" top="0.51"/>
  <pageSetup scale="92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0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6.63"/>
    <col customWidth="1" min="2" max="8" width="7.63"/>
    <col customWidth="1" min="9" max="10" width="8.38"/>
    <col customWidth="1" min="11" max="12" width="8.25"/>
    <col customWidth="1" min="13" max="13" width="9.0"/>
    <col customWidth="1" min="14" max="26" width="8.63"/>
  </cols>
  <sheetData>
    <row r="1" ht="12.75" customHeight="1">
      <c r="A1" s="41"/>
      <c r="B1" s="42" t="s">
        <v>0</v>
      </c>
      <c r="C1" s="42" t="s">
        <v>0</v>
      </c>
      <c r="D1" s="42" t="s">
        <v>0</v>
      </c>
      <c r="E1" s="42" t="s">
        <v>0</v>
      </c>
      <c r="F1" s="42" t="s">
        <v>0</v>
      </c>
      <c r="G1" s="42" t="s">
        <v>0</v>
      </c>
      <c r="H1" s="42" t="s">
        <v>0</v>
      </c>
      <c r="I1" s="42" t="s">
        <v>7</v>
      </c>
      <c r="J1" s="42" t="s">
        <v>8</v>
      </c>
      <c r="K1" s="42" t="s">
        <v>9</v>
      </c>
      <c r="L1" s="42" t="s">
        <v>10</v>
      </c>
      <c r="M1" s="42" t="s">
        <v>11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ht="12.75" customHeight="1">
      <c r="A2" s="1" t="s">
        <v>1</v>
      </c>
      <c r="B2" s="3">
        <v>2.0</v>
      </c>
      <c r="C2" s="3">
        <v>3.0</v>
      </c>
      <c r="D2" s="3">
        <v>4.0</v>
      </c>
      <c r="E2" s="3">
        <v>5.0</v>
      </c>
      <c r="F2" s="3">
        <v>6.0</v>
      </c>
      <c r="G2" s="3">
        <v>7.0</v>
      </c>
      <c r="H2" s="3">
        <v>8.0</v>
      </c>
      <c r="I2" s="3">
        <v>9.0</v>
      </c>
      <c r="J2" s="3">
        <v>10.0</v>
      </c>
      <c r="K2" s="3">
        <v>11.0</v>
      </c>
      <c r="L2" s="3">
        <v>12.0</v>
      </c>
      <c r="M2" s="2" t="s">
        <v>12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43">
        <v>23.83</v>
      </c>
      <c r="C3" s="43">
        <v>24.84</v>
      </c>
      <c r="D3" s="43">
        <v>25.9</v>
      </c>
      <c r="E3" s="43">
        <v>30.99</v>
      </c>
      <c r="F3" s="43">
        <v>37.22</v>
      </c>
      <c r="G3" s="43">
        <v>39.7</v>
      </c>
      <c r="H3" s="43">
        <v>40.51</v>
      </c>
      <c r="I3" s="43">
        <v>58.66</v>
      </c>
      <c r="J3" s="43">
        <v>58.66</v>
      </c>
      <c r="K3" s="44">
        <v>75.96</v>
      </c>
      <c r="L3" s="44">
        <v>75.96</v>
      </c>
      <c r="M3" s="43">
        <v>53.4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>
        <v>2.0</v>
      </c>
      <c r="B4" s="45">
        <v>24.8</v>
      </c>
      <c r="C4" s="45">
        <v>26.06</v>
      </c>
      <c r="D4" s="45">
        <v>26.9</v>
      </c>
      <c r="E4" s="45">
        <v>33.67</v>
      </c>
      <c r="F4" s="45">
        <v>41.97</v>
      </c>
      <c r="G4" s="45">
        <v>46.58</v>
      </c>
      <c r="H4" s="45">
        <v>49.02</v>
      </c>
      <c r="I4" s="45">
        <v>65.5</v>
      </c>
      <c r="J4" s="45">
        <v>65.5</v>
      </c>
      <c r="K4" s="46">
        <v>92.75</v>
      </c>
      <c r="L4" s="46">
        <v>92.75</v>
      </c>
      <c r="M4" s="45">
        <v>58.6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13">
        <v>3.0</v>
      </c>
      <c r="B5" s="47">
        <v>25.2</v>
      </c>
      <c r="C5" s="47">
        <v>26.9</v>
      </c>
      <c r="D5" s="47">
        <v>28.48</v>
      </c>
      <c r="E5" s="47">
        <v>37.07</v>
      </c>
      <c r="F5" s="47">
        <v>48.22</v>
      </c>
      <c r="G5" s="47">
        <v>53.96</v>
      </c>
      <c r="H5" s="47">
        <v>56.24</v>
      </c>
      <c r="I5" s="47">
        <v>74.78</v>
      </c>
      <c r="J5" s="47">
        <v>74.78</v>
      </c>
      <c r="K5" s="48">
        <v>94.44</v>
      </c>
      <c r="L5" s="48">
        <v>94.44</v>
      </c>
      <c r="M5" s="47">
        <v>66.8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13">
        <v>4.0</v>
      </c>
      <c r="B6" s="47">
        <v>25.97</v>
      </c>
      <c r="C6" s="47">
        <v>27.84</v>
      </c>
      <c r="D6" s="47">
        <v>30.84</v>
      </c>
      <c r="E6" s="47">
        <v>43.28</v>
      </c>
      <c r="F6" s="47">
        <v>55.71</v>
      </c>
      <c r="G6" s="47">
        <v>61.62</v>
      </c>
      <c r="H6" s="47">
        <v>64.01</v>
      </c>
      <c r="I6" s="47">
        <v>79.68</v>
      </c>
      <c r="J6" s="47">
        <v>79.68</v>
      </c>
      <c r="K6" s="48">
        <v>98.57</v>
      </c>
      <c r="L6" s="48">
        <v>98.57</v>
      </c>
      <c r="M6" s="47">
        <v>71.25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6">
        <v>5.0</v>
      </c>
      <c r="B7" s="49">
        <v>26.76</v>
      </c>
      <c r="C7" s="49">
        <v>28.74</v>
      </c>
      <c r="D7" s="49">
        <v>33.52</v>
      </c>
      <c r="E7" s="49">
        <v>48.1</v>
      </c>
      <c r="F7" s="49">
        <v>62.23</v>
      </c>
      <c r="G7" s="49">
        <v>68.65</v>
      </c>
      <c r="H7" s="49">
        <v>72.83</v>
      </c>
      <c r="I7" s="49">
        <v>86.6</v>
      </c>
      <c r="J7" s="49">
        <v>86.6</v>
      </c>
      <c r="K7" s="50">
        <v>102.01</v>
      </c>
      <c r="L7" s="50">
        <v>102.01</v>
      </c>
      <c r="M7" s="49">
        <v>77.3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9">
        <v>6.0</v>
      </c>
      <c r="B8" s="51">
        <v>27.91</v>
      </c>
      <c r="C8" s="51">
        <v>29.86</v>
      </c>
      <c r="D8" s="52">
        <v>36.53</v>
      </c>
      <c r="E8" s="52">
        <v>52.51</v>
      </c>
      <c r="F8" s="52">
        <v>69.18</v>
      </c>
      <c r="G8" s="52">
        <v>76.29</v>
      </c>
      <c r="H8" s="52">
        <v>79.77</v>
      </c>
      <c r="I8" s="52">
        <v>98.09</v>
      </c>
      <c r="J8" s="52">
        <v>98.09</v>
      </c>
      <c r="K8" s="53">
        <v>111.39</v>
      </c>
      <c r="L8" s="53">
        <v>111.39</v>
      </c>
      <c r="M8" s="52">
        <v>82.35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3">
        <v>7.0</v>
      </c>
      <c r="B9" s="54">
        <v>29.08</v>
      </c>
      <c r="C9" s="54">
        <v>32.72</v>
      </c>
      <c r="D9" s="55">
        <v>39.63</v>
      </c>
      <c r="E9" s="55">
        <v>57.39</v>
      </c>
      <c r="F9" s="55">
        <v>77.81</v>
      </c>
      <c r="G9" s="55">
        <v>84.69</v>
      </c>
      <c r="H9" s="55">
        <v>87.88</v>
      </c>
      <c r="I9" s="55">
        <v>99.24</v>
      </c>
      <c r="J9" s="55">
        <v>99.24</v>
      </c>
      <c r="K9" s="56">
        <v>112.33</v>
      </c>
      <c r="L9" s="56">
        <v>112.33</v>
      </c>
      <c r="M9" s="55">
        <v>88.65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9">
        <v>8.0</v>
      </c>
      <c r="B10" s="54">
        <v>30.25</v>
      </c>
      <c r="C10" s="54">
        <v>35.71</v>
      </c>
      <c r="D10" s="55">
        <v>42.4</v>
      </c>
      <c r="E10" s="55">
        <v>62.61</v>
      </c>
      <c r="F10" s="55">
        <v>86.1</v>
      </c>
      <c r="G10" s="55">
        <v>93.3</v>
      </c>
      <c r="H10" s="55">
        <v>96.68</v>
      </c>
      <c r="I10" s="55">
        <v>111.21</v>
      </c>
      <c r="J10" s="55">
        <v>111.21</v>
      </c>
      <c r="K10" s="56">
        <v>125.72</v>
      </c>
      <c r="L10" s="56">
        <v>125.72</v>
      </c>
      <c r="M10" s="55">
        <v>93.85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9">
        <v>9.0</v>
      </c>
      <c r="B11" s="54">
        <v>31.8</v>
      </c>
      <c r="C11" s="54">
        <v>37.28</v>
      </c>
      <c r="D11" s="55">
        <v>45.81</v>
      </c>
      <c r="E11" s="55">
        <v>67.21</v>
      </c>
      <c r="F11" s="55">
        <v>93.68</v>
      </c>
      <c r="G11" s="55">
        <v>102.31</v>
      </c>
      <c r="H11" s="55">
        <v>106.13</v>
      </c>
      <c r="I11" s="55">
        <v>112.41</v>
      </c>
      <c r="J11" s="55">
        <v>112.41</v>
      </c>
      <c r="K11" s="56">
        <v>132.38</v>
      </c>
      <c r="L11" s="56">
        <v>132.38</v>
      </c>
      <c r="M11" s="55">
        <v>99.75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">
        <v>10.0</v>
      </c>
      <c r="B12" s="57">
        <v>32.07</v>
      </c>
      <c r="C12" s="57">
        <v>39.75</v>
      </c>
      <c r="D12" s="58">
        <v>49.34</v>
      </c>
      <c r="E12" s="58">
        <v>71.79</v>
      </c>
      <c r="F12" s="58">
        <v>100.01</v>
      </c>
      <c r="G12" s="58">
        <v>111.29</v>
      </c>
      <c r="H12" s="58">
        <v>114.8</v>
      </c>
      <c r="I12" s="58">
        <v>129.11</v>
      </c>
      <c r="J12" s="58">
        <v>129.11</v>
      </c>
      <c r="K12" s="59">
        <v>137.99</v>
      </c>
      <c r="L12" s="59">
        <v>137.99</v>
      </c>
      <c r="M12" s="58">
        <v>108.35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>
        <v>11.0</v>
      </c>
      <c r="B13" s="45">
        <v>34.87</v>
      </c>
      <c r="C13" s="45">
        <v>41.86</v>
      </c>
      <c r="D13" s="45">
        <v>51.61</v>
      </c>
      <c r="E13" s="45">
        <v>76.77</v>
      </c>
      <c r="F13" s="45">
        <v>107.96</v>
      </c>
      <c r="G13" s="45">
        <v>119.29</v>
      </c>
      <c r="H13" s="45">
        <v>124.4</v>
      </c>
      <c r="I13" s="45">
        <v>130.79</v>
      </c>
      <c r="J13" s="45">
        <v>130.79</v>
      </c>
      <c r="K13" s="46">
        <v>138.56</v>
      </c>
      <c r="L13" s="46">
        <v>138.56</v>
      </c>
      <c r="M13" s="45">
        <v>114.7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3">
        <v>12.0</v>
      </c>
      <c r="B14" s="47">
        <v>36.72</v>
      </c>
      <c r="C14" s="47">
        <v>44.32</v>
      </c>
      <c r="D14" s="47">
        <v>54.44</v>
      </c>
      <c r="E14" s="47">
        <v>81.1</v>
      </c>
      <c r="F14" s="47">
        <v>116.31</v>
      </c>
      <c r="G14" s="47">
        <v>127.8</v>
      </c>
      <c r="H14" s="47">
        <v>130.36</v>
      </c>
      <c r="I14" s="47">
        <v>132.98</v>
      </c>
      <c r="J14" s="47">
        <v>132.98</v>
      </c>
      <c r="K14" s="48">
        <v>139.2</v>
      </c>
      <c r="L14" s="48">
        <v>139.2</v>
      </c>
      <c r="M14" s="47">
        <v>121.25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3">
        <v>13.0</v>
      </c>
      <c r="B15" s="47">
        <v>39.31</v>
      </c>
      <c r="C15" s="47">
        <v>46.62</v>
      </c>
      <c r="D15" s="47">
        <v>56.53</v>
      </c>
      <c r="E15" s="47">
        <v>85.97</v>
      </c>
      <c r="F15" s="47">
        <v>123.89</v>
      </c>
      <c r="G15" s="47">
        <v>134.17</v>
      </c>
      <c r="H15" s="47">
        <v>140.71</v>
      </c>
      <c r="I15" s="47">
        <v>146.86</v>
      </c>
      <c r="J15" s="47">
        <v>146.86</v>
      </c>
      <c r="K15" s="48">
        <v>151.57</v>
      </c>
      <c r="L15" s="48">
        <v>151.57</v>
      </c>
      <c r="M15" s="47">
        <v>125.7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>
        <v>14.0</v>
      </c>
      <c r="B16" s="47">
        <v>41.28</v>
      </c>
      <c r="C16" s="47">
        <v>49.04</v>
      </c>
      <c r="D16" s="47">
        <v>60.22</v>
      </c>
      <c r="E16" s="47">
        <v>90.92</v>
      </c>
      <c r="F16" s="47">
        <v>131.48</v>
      </c>
      <c r="G16" s="47">
        <v>141.19</v>
      </c>
      <c r="H16" s="47">
        <v>147.05</v>
      </c>
      <c r="I16" s="47">
        <v>152.61</v>
      </c>
      <c r="J16" s="47">
        <v>152.61</v>
      </c>
      <c r="K16" s="48">
        <v>157.54</v>
      </c>
      <c r="L16" s="48">
        <v>157.54</v>
      </c>
      <c r="M16" s="47">
        <v>130.45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3">
        <v>15.0</v>
      </c>
      <c r="B17" s="49">
        <v>42.84</v>
      </c>
      <c r="C17" s="49">
        <v>50.23</v>
      </c>
      <c r="D17" s="49">
        <v>63.16</v>
      </c>
      <c r="E17" s="49">
        <v>94.43</v>
      </c>
      <c r="F17" s="49">
        <v>138.43</v>
      </c>
      <c r="G17" s="49">
        <v>147.44</v>
      </c>
      <c r="H17" s="49">
        <v>153.71</v>
      </c>
      <c r="I17" s="49">
        <v>159.63</v>
      </c>
      <c r="J17" s="49">
        <v>159.63</v>
      </c>
      <c r="K17" s="50">
        <v>166.1</v>
      </c>
      <c r="L17" s="50">
        <v>166.1</v>
      </c>
      <c r="M17" s="49">
        <v>135.5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1">
        <v>16.0</v>
      </c>
      <c r="B18" s="51">
        <v>43.85</v>
      </c>
      <c r="C18" s="51">
        <v>51.9</v>
      </c>
      <c r="D18" s="52">
        <v>65.91</v>
      </c>
      <c r="E18" s="52">
        <v>97.5</v>
      </c>
      <c r="F18" s="52">
        <v>144.51</v>
      </c>
      <c r="G18" s="52">
        <v>154.99</v>
      </c>
      <c r="H18" s="52">
        <v>160.23</v>
      </c>
      <c r="I18" s="52">
        <v>166.19</v>
      </c>
      <c r="J18" s="52">
        <v>166.19</v>
      </c>
      <c r="K18" s="53">
        <v>175.46</v>
      </c>
      <c r="L18" s="53">
        <v>175.46</v>
      </c>
      <c r="M18" s="52">
        <v>141.6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9">
        <v>17.0</v>
      </c>
      <c r="B19" s="54">
        <v>45.19</v>
      </c>
      <c r="C19" s="54">
        <v>53.45</v>
      </c>
      <c r="D19" s="55">
        <v>68.76</v>
      </c>
      <c r="E19" s="55">
        <v>102.19</v>
      </c>
      <c r="F19" s="55">
        <v>151.02</v>
      </c>
      <c r="G19" s="55">
        <v>163.27</v>
      </c>
      <c r="H19" s="55">
        <v>167.67</v>
      </c>
      <c r="I19" s="55">
        <v>174.12</v>
      </c>
      <c r="J19" s="55">
        <v>174.12</v>
      </c>
      <c r="K19" s="56">
        <v>182.66</v>
      </c>
      <c r="L19" s="56">
        <v>182.66</v>
      </c>
      <c r="M19" s="55">
        <v>147.45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9">
        <v>18.0</v>
      </c>
      <c r="B20" s="54">
        <v>46.7</v>
      </c>
      <c r="C20" s="54">
        <v>55.21</v>
      </c>
      <c r="D20" s="55">
        <v>71.26</v>
      </c>
      <c r="E20" s="55">
        <v>105.72</v>
      </c>
      <c r="F20" s="55">
        <v>157.28</v>
      </c>
      <c r="G20" s="55">
        <v>170.48</v>
      </c>
      <c r="H20" s="55">
        <v>174.03</v>
      </c>
      <c r="I20" s="55">
        <v>177.52</v>
      </c>
      <c r="J20" s="55">
        <v>177.52</v>
      </c>
      <c r="K20" s="56">
        <v>183.49</v>
      </c>
      <c r="L20" s="56">
        <v>183.49</v>
      </c>
      <c r="M20" s="55">
        <v>154.75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9">
        <v>19.0</v>
      </c>
      <c r="B21" s="54">
        <v>48.56</v>
      </c>
      <c r="C21" s="54">
        <v>56.73</v>
      </c>
      <c r="D21" s="55">
        <v>73.38</v>
      </c>
      <c r="E21" s="55">
        <v>110.03</v>
      </c>
      <c r="F21" s="55">
        <v>163.02</v>
      </c>
      <c r="G21" s="55">
        <v>178.32</v>
      </c>
      <c r="H21" s="55">
        <v>183.39</v>
      </c>
      <c r="I21" s="55">
        <v>190.52</v>
      </c>
      <c r="J21" s="55">
        <v>190.52</v>
      </c>
      <c r="K21" s="56">
        <v>199.78</v>
      </c>
      <c r="L21" s="56">
        <v>199.78</v>
      </c>
      <c r="M21" s="55">
        <v>162.9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9">
        <v>20.0</v>
      </c>
      <c r="B22" s="57">
        <v>50.23</v>
      </c>
      <c r="C22" s="57">
        <v>59.17</v>
      </c>
      <c r="D22" s="58">
        <v>76.21</v>
      </c>
      <c r="E22" s="58">
        <v>115.16</v>
      </c>
      <c r="F22" s="58">
        <v>168.82</v>
      </c>
      <c r="G22" s="58">
        <v>184.44</v>
      </c>
      <c r="H22" s="58">
        <v>190.22</v>
      </c>
      <c r="I22" s="58">
        <v>197.27</v>
      </c>
      <c r="J22" s="58">
        <v>197.27</v>
      </c>
      <c r="K22" s="59">
        <v>201.98</v>
      </c>
      <c r="L22" s="59">
        <v>201.98</v>
      </c>
      <c r="M22" s="58">
        <v>168.85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">
        <v>21.0</v>
      </c>
      <c r="B23" s="45">
        <v>52.57</v>
      </c>
      <c r="C23" s="45">
        <v>61.48</v>
      </c>
      <c r="D23" s="45">
        <v>79.07</v>
      </c>
      <c r="E23" s="45">
        <v>119.05</v>
      </c>
      <c r="F23" s="45">
        <v>169.41</v>
      </c>
      <c r="G23" s="45">
        <v>190.78</v>
      </c>
      <c r="H23" s="45">
        <v>194.8</v>
      </c>
      <c r="I23" s="45">
        <v>198.7</v>
      </c>
      <c r="J23" s="45">
        <v>198.7</v>
      </c>
      <c r="K23" s="46">
        <v>202.7</v>
      </c>
      <c r="L23" s="46">
        <v>202.7</v>
      </c>
      <c r="M23" s="45">
        <v>175.15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3">
        <v>22.0</v>
      </c>
      <c r="B24" s="47">
        <v>54.19</v>
      </c>
      <c r="C24" s="47">
        <v>64.44</v>
      </c>
      <c r="D24" s="47">
        <v>81.25</v>
      </c>
      <c r="E24" s="47">
        <v>122.4</v>
      </c>
      <c r="F24" s="47">
        <v>180.52</v>
      </c>
      <c r="G24" s="47">
        <v>198.07</v>
      </c>
      <c r="H24" s="47">
        <v>202.36</v>
      </c>
      <c r="I24" s="47">
        <v>206.43</v>
      </c>
      <c r="J24" s="47">
        <v>206.43</v>
      </c>
      <c r="K24" s="48">
        <v>216.38</v>
      </c>
      <c r="L24" s="48">
        <v>216.38</v>
      </c>
      <c r="M24" s="47">
        <v>183.2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3">
        <v>23.0</v>
      </c>
      <c r="B25" s="47">
        <v>55.52</v>
      </c>
      <c r="C25" s="47">
        <v>65.86</v>
      </c>
      <c r="D25" s="47">
        <v>84.17</v>
      </c>
      <c r="E25" s="47">
        <v>125.89</v>
      </c>
      <c r="F25" s="47">
        <v>187.05</v>
      </c>
      <c r="G25" s="47">
        <v>204.57</v>
      </c>
      <c r="H25" s="47">
        <v>209.29</v>
      </c>
      <c r="I25" s="47">
        <v>213.49</v>
      </c>
      <c r="J25" s="47">
        <v>213.49</v>
      </c>
      <c r="K25" s="48">
        <v>217.76</v>
      </c>
      <c r="L25" s="48">
        <v>217.76</v>
      </c>
      <c r="M25" s="47">
        <v>190.0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3">
        <v>24.0</v>
      </c>
      <c r="B26" s="47">
        <v>56.79</v>
      </c>
      <c r="C26" s="47">
        <v>68.48</v>
      </c>
      <c r="D26" s="47">
        <v>86.86</v>
      </c>
      <c r="E26" s="47">
        <v>130.78</v>
      </c>
      <c r="F26" s="47">
        <v>193.87</v>
      </c>
      <c r="G26" s="47">
        <v>207.35</v>
      </c>
      <c r="H26" s="47">
        <v>211.5</v>
      </c>
      <c r="I26" s="47">
        <v>215.74</v>
      </c>
      <c r="J26" s="47">
        <v>215.74</v>
      </c>
      <c r="K26" s="48">
        <v>225.45</v>
      </c>
      <c r="L26" s="48">
        <v>225.45</v>
      </c>
      <c r="M26" s="47">
        <v>196.95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6">
        <v>25.0</v>
      </c>
      <c r="B27" s="49">
        <v>58.63</v>
      </c>
      <c r="C27" s="49">
        <v>70.43</v>
      </c>
      <c r="D27" s="49">
        <v>88.51</v>
      </c>
      <c r="E27" s="49">
        <v>135.27</v>
      </c>
      <c r="F27" s="49">
        <v>200.18</v>
      </c>
      <c r="G27" s="49">
        <v>220.07</v>
      </c>
      <c r="H27" s="49">
        <v>229.27</v>
      </c>
      <c r="I27" s="49">
        <v>238.29</v>
      </c>
      <c r="J27" s="49">
        <v>238.29</v>
      </c>
      <c r="K27" s="50">
        <v>249.17</v>
      </c>
      <c r="L27" s="50">
        <v>249.17</v>
      </c>
      <c r="M27" s="49">
        <v>203.9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>
        <v>26.0</v>
      </c>
      <c r="B28" s="51">
        <v>60.39</v>
      </c>
      <c r="C28" s="51">
        <v>72.37</v>
      </c>
      <c r="D28" s="52">
        <v>91.8</v>
      </c>
      <c r="E28" s="52">
        <v>139.71</v>
      </c>
      <c r="F28" s="52">
        <v>206.97</v>
      </c>
      <c r="G28" s="52">
        <v>227.63</v>
      </c>
      <c r="H28" s="52">
        <v>235.59</v>
      </c>
      <c r="I28" s="52">
        <v>244.52</v>
      </c>
      <c r="J28" s="52">
        <v>244.52</v>
      </c>
      <c r="K28" s="53">
        <v>256.84</v>
      </c>
      <c r="L28" s="53">
        <v>256.84</v>
      </c>
      <c r="M28" s="52">
        <v>205.35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>
        <v>27.0</v>
      </c>
      <c r="B29" s="54">
        <v>62.32</v>
      </c>
      <c r="C29" s="54">
        <v>74.48</v>
      </c>
      <c r="D29" s="55">
        <v>94.13</v>
      </c>
      <c r="E29" s="55">
        <v>144.65</v>
      </c>
      <c r="F29" s="55">
        <v>213.99</v>
      </c>
      <c r="G29" s="55">
        <v>235.28</v>
      </c>
      <c r="H29" s="55">
        <v>242.99</v>
      </c>
      <c r="I29" s="55">
        <v>252.42</v>
      </c>
      <c r="J29" s="55">
        <v>252.42</v>
      </c>
      <c r="K29" s="56">
        <v>264.57</v>
      </c>
      <c r="L29" s="56">
        <v>264.57</v>
      </c>
      <c r="M29" s="55">
        <v>211.85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>
        <v>28.0</v>
      </c>
      <c r="B30" s="54">
        <v>64.32</v>
      </c>
      <c r="C30" s="54">
        <v>76.93</v>
      </c>
      <c r="D30" s="55">
        <v>96.3</v>
      </c>
      <c r="E30" s="55">
        <v>148.09</v>
      </c>
      <c r="F30" s="55">
        <v>219.46</v>
      </c>
      <c r="G30" s="55">
        <v>241.35</v>
      </c>
      <c r="H30" s="55">
        <v>248.87</v>
      </c>
      <c r="I30" s="55">
        <v>260.54</v>
      </c>
      <c r="J30" s="55">
        <v>260.54</v>
      </c>
      <c r="K30" s="56">
        <v>273.94</v>
      </c>
      <c r="L30" s="56">
        <v>273.94</v>
      </c>
      <c r="M30" s="55">
        <v>218.65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>
        <v>29.0</v>
      </c>
      <c r="B31" s="54">
        <v>65.99</v>
      </c>
      <c r="C31" s="54">
        <v>78.36</v>
      </c>
      <c r="D31" s="55">
        <v>99.15</v>
      </c>
      <c r="E31" s="55">
        <v>151.61</v>
      </c>
      <c r="F31" s="55">
        <v>225.37</v>
      </c>
      <c r="G31" s="55">
        <v>247.39</v>
      </c>
      <c r="H31" s="55">
        <v>256.28</v>
      </c>
      <c r="I31" s="55">
        <v>267.1</v>
      </c>
      <c r="J31" s="55">
        <v>267.1</v>
      </c>
      <c r="K31" s="56">
        <v>281.61</v>
      </c>
      <c r="L31" s="56">
        <v>281.61</v>
      </c>
      <c r="M31" s="55">
        <v>224.6</v>
      </c>
    </row>
    <row r="32" ht="12.75" customHeight="1">
      <c r="A32" s="23">
        <v>30.0</v>
      </c>
      <c r="B32" s="57">
        <v>66.25</v>
      </c>
      <c r="C32" s="57">
        <v>80.49</v>
      </c>
      <c r="D32" s="58">
        <v>102.58</v>
      </c>
      <c r="E32" s="58">
        <v>156.56</v>
      </c>
      <c r="F32" s="58">
        <v>231.55</v>
      </c>
      <c r="G32" s="58">
        <v>254.08</v>
      </c>
      <c r="H32" s="58">
        <v>262.77</v>
      </c>
      <c r="I32" s="58">
        <v>275.57</v>
      </c>
      <c r="J32" s="58">
        <v>275.57</v>
      </c>
      <c r="K32" s="59">
        <v>288.82</v>
      </c>
      <c r="L32" s="59">
        <v>288.82</v>
      </c>
      <c r="M32" s="58">
        <v>231.15</v>
      </c>
    </row>
    <row r="33" ht="12.75" customHeight="1">
      <c r="A33" s="9">
        <v>31.0</v>
      </c>
      <c r="B33" s="45">
        <v>66.51</v>
      </c>
      <c r="C33" s="45">
        <v>83.19</v>
      </c>
      <c r="D33" s="45">
        <v>105.35</v>
      </c>
      <c r="E33" s="45">
        <v>160.08</v>
      </c>
      <c r="F33" s="45">
        <v>236.84</v>
      </c>
      <c r="G33" s="45">
        <v>259.58</v>
      </c>
      <c r="H33" s="45">
        <v>269.8</v>
      </c>
      <c r="I33" s="45">
        <v>282.35</v>
      </c>
      <c r="J33" s="45">
        <v>282.35</v>
      </c>
      <c r="K33" s="46">
        <v>297.52</v>
      </c>
      <c r="L33" s="46">
        <v>297.52</v>
      </c>
      <c r="M33" s="45">
        <v>237.5</v>
      </c>
    </row>
    <row r="34" ht="12.75" customHeight="1">
      <c r="A34" s="33">
        <v>32.0</v>
      </c>
      <c r="B34" s="47">
        <v>66.8</v>
      </c>
      <c r="C34" s="47">
        <v>85.04</v>
      </c>
      <c r="D34" s="47">
        <v>108.35</v>
      </c>
      <c r="E34" s="47">
        <v>163.95</v>
      </c>
      <c r="F34" s="47">
        <v>243.78</v>
      </c>
      <c r="G34" s="47">
        <v>266.79</v>
      </c>
      <c r="H34" s="47">
        <v>276.31</v>
      </c>
      <c r="I34" s="47">
        <v>291.22</v>
      </c>
      <c r="J34" s="47">
        <v>291.22</v>
      </c>
      <c r="K34" s="48">
        <v>305.48</v>
      </c>
      <c r="L34" s="48">
        <v>305.48</v>
      </c>
      <c r="M34" s="47">
        <v>244.45</v>
      </c>
    </row>
    <row r="35" ht="12.75" customHeight="1">
      <c r="A35" s="33">
        <v>33.0</v>
      </c>
      <c r="B35" s="47">
        <v>72.32</v>
      </c>
      <c r="C35" s="47">
        <v>87.25</v>
      </c>
      <c r="D35" s="47">
        <v>111.36</v>
      </c>
      <c r="E35" s="47">
        <v>167.45</v>
      </c>
      <c r="F35" s="47">
        <v>250.32</v>
      </c>
      <c r="G35" s="47">
        <v>272.93</v>
      </c>
      <c r="H35" s="47">
        <v>283.34</v>
      </c>
      <c r="I35" s="47">
        <v>292.12</v>
      </c>
      <c r="J35" s="47">
        <v>292.12</v>
      </c>
      <c r="K35" s="48">
        <v>308.48</v>
      </c>
      <c r="L35" s="48">
        <v>308.48</v>
      </c>
      <c r="M35" s="47">
        <v>251.15</v>
      </c>
    </row>
    <row r="36" ht="12.75" customHeight="1">
      <c r="A36" s="33">
        <v>34.0</v>
      </c>
      <c r="B36" s="47">
        <v>74.58</v>
      </c>
      <c r="C36" s="47">
        <v>88.86</v>
      </c>
      <c r="D36" s="47">
        <v>113.71</v>
      </c>
      <c r="E36" s="47">
        <v>173.31</v>
      </c>
      <c r="F36" s="47">
        <v>257.89</v>
      </c>
      <c r="G36" s="47">
        <v>279.71</v>
      </c>
      <c r="H36" s="47">
        <v>290.31</v>
      </c>
      <c r="I36" s="47">
        <v>296.94</v>
      </c>
      <c r="J36" s="47">
        <v>296.94</v>
      </c>
      <c r="K36" s="48">
        <v>308.79</v>
      </c>
      <c r="L36" s="48">
        <v>308.79</v>
      </c>
      <c r="M36" s="47">
        <v>257.7</v>
      </c>
    </row>
    <row r="37" ht="12.75" customHeight="1">
      <c r="A37" s="16">
        <v>35.0</v>
      </c>
      <c r="B37" s="49">
        <v>76.09</v>
      </c>
      <c r="C37" s="49">
        <v>91.56</v>
      </c>
      <c r="D37" s="49">
        <v>116.16</v>
      </c>
      <c r="E37" s="49">
        <v>176.74</v>
      </c>
      <c r="F37" s="49">
        <v>265.63</v>
      </c>
      <c r="G37" s="49">
        <v>285.87</v>
      </c>
      <c r="H37" s="49">
        <v>291.59</v>
      </c>
      <c r="I37" s="49">
        <v>297.43</v>
      </c>
      <c r="J37" s="49">
        <v>297.43</v>
      </c>
      <c r="K37" s="50">
        <v>309.15</v>
      </c>
      <c r="L37" s="50">
        <v>309.15</v>
      </c>
      <c r="M37" s="49">
        <v>264.55</v>
      </c>
    </row>
    <row r="38" ht="12.75" customHeight="1">
      <c r="A38" s="5">
        <v>36.0</v>
      </c>
      <c r="B38" s="60">
        <v>77.28</v>
      </c>
      <c r="C38" s="60">
        <v>93.57</v>
      </c>
      <c r="D38" s="60">
        <v>118.57</v>
      </c>
      <c r="E38" s="60">
        <v>180.37</v>
      </c>
      <c r="F38" s="60">
        <v>272.77</v>
      </c>
      <c r="G38" s="60">
        <v>293.23</v>
      </c>
      <c r="H38" s="60">
        <v>299.11</v>
      </c>
      <c r="I38" s="60">
        <v>305.1</v>
      </c>
      <c r="J38" s="60">
        <v>305.1</v>
      </c>
      <c r="K38" s="61">
        <v>315.82</v>
      </c>
      <c r="L38" s="61">
        <v>315.82</v>
      </c>
      <c r="M38" s="60">
        <v>276.15</v>
      </c>
    </row>
    <row r="39" ht="12.75" customHeight="1">
      <c r="A39" s="9">
        <v>37.0</v>
      </c>
      <c r="B39" s="45">
        <v>78.71</v>
      </c>
      <c r="C39" s="45">
        <v>94.92</v>
      </c>
      <c r="D39" s="45">
        <v>121.44</v>
      </c>
      <c r="E39" s="45">
        <v>185.03</v>
      </c>
      <c r="F39" s="45">
        <v>280.18</v>
      </c>
      <c r="G39" s="45">
        <v>303.66</v>
      </c>
      <c r="H39" s="45">
        <v>313.13</v>
      </c>
      <c r="I39" s="45">
        <v>329.49</v>
      </c>
      <c r="J39" s="45">
        <v>329.49</v>
      </c>
      <c r="K39" s="46">
        <v>336.5</v>
      </c>
      <c r="L39" s="46">
        <v>336.5</v>
      </c>
      <c r="M39" s="45">
        <v>283.15</v>
      </c>
    </row>
    <row r="40" ht="12.75" customHeight="1">
      <c r="A40" s="13">
        <v>38.0</v>
      </c>
      <c r="B40" s="47">
        <v>80.03</v>
      </c>
      <c r="C40" s="47">
        <v>96.36</v>
      </c>
      <c r="D40" s="47">
        <v>124.51</v>
      </c>
      <c r="E40" s="47">
        <v>188.77</v>
      </c>
      <c r="F40" s="47">
        <v>287.32</v>
      </c>
      <c r="G40" s="47">
        <v>311.55</v>
      </c>
      <c r="H40" s="47">
        <v>321.67</v>
      </c>
      <c r="I40" s="47">
        <v>331.94</v>
      </c>
      <c r="J40" s="47">
        <v>331.94</v>
      </c>
      <c r="K40" s="48">
        <v>338.59</v>
      </c>
      <c r="L40" s="48">
        <v>338.59</v>
      </c>
      <c r="M40" s="47">
        <v>289.8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13">
        <v>39.0</v>
      </c>
      <c r="B41" s="47">
        <v>82.57</v>
      </c>
      <c r="C41" s="47">
        <v>98.91</v>
      </c>
      <c r="D41" s="47">
        <v>126.61</v>
      </c>
      <c r="E41" s="47">
        <v>192.53</v>
      </c>
      <c r="F41" s="47">
        <v>294.27</v>
      </c>
      <c r="G41" s="47">
        <v>319.84</v>
      </c>
      <c r="H41" s="47">
        <v>330.03</v>
      </c>
      <c r="I41" s="47">
        <v>346.71</v>
      </c>
      <c r="J41" s="47">
        <v>346.71</v>
      </c>
      <c r="K41" s="48">
        <v>362.43</v>
      </c>
      <c r="L41" s="48">
        <v>362.43</v>
      </c>
      <c r="M41" s="47">
        <v>296.55</v>
      </c>
    </row>
    <row r="42" ht="12.75" customHeight="1">
      <c r="A42" s="16">
        <v>40.0</v>
      </c>
      <c r="B42" s="49">
        <v>82.83</v>
      </c>
      <c r="C42" s="49">
        <v>101.53</v>
      </c>
      <c r="D42" s="49">
        <v>129.62</v>
      </c>
      <c r="E42" s="49">
        <v>196.87</v>
      </c>
      <c r="F42" s="49">
        <v>300.95</v>
      </c>
      <c r="G42" s="49">
        <v>327.68</v>
      </c>
      <c r="H42" s="49">
        <v>337.33</v>
      </c>
      <c r="I42" s="49">
        <v>353.63</v>
      </c>
      <c r="J42" s="49">
        <v>353.63</v>
      </c>
      <c r="K42" s="50">
        <v>365.95</v>
      </c>
      <c r="L42" s="50">
        <v>365.95</v>
      </c>
      <c r="M42" s="49">
        <v>302.55</v>
      </c>
    </row>
    <row r="43" ht="12.75" customHeight="1">
      <c r="A43" s="19">
        <v>41.0</v>
      </c>
      <c r="B43" s="51">
        <v>86.85</v>
      </c>
      <c r="C43" s="51">
        <v>103.99</v>
      </c>
      <c r="D43" s="52">
        <v>131.13</v>
      </c>
      <c r="E43" s="52">
        <v>200.48</v>
      </c>
      <c r="F43" s="52">
        <v>307.75</v>
      </c>
      <c r="G43" s="52">
        <v>336.23</v>
      </c>
      <c r="H43" s="52">
        <v>346.44</v>
      </c>
      <c r="I43" s="52">
        <v>361.35</v>
      </c>
      <c r="J43" s="52">
        <v>361.35</v>
      </c>
      <c r="K43" s="53">
        <v>374.4</v>
      </c>
      <c r="L43" s="53">
        <v>374.4</v>
      </c>
      <c r="M43" s="52">
        <v>309.05</v>
      </c>
    </row>
    <row r="44" ht="12.75" customHeight="1">
      <c r="A44" s="23">
        <v>42.0</v>
      </c>
      <c r="B44" s="54">
        <v>88.27</v>
      </c>
      <c r="C44" s="54">
        <v>106.51</v>
      </c>
      <c r="D44" s="55">
        <v>133.8</v>
      </c>
      <c r="E44" s="55">
        <v>204.71</v>
      </c>
      <c r="F44" s="55">
        <v>314.35</v>
      </c>
      <c r="G44" s="55">
        <v>344.52</v>
      </c>
      <c r="H44" s="55">
        <v>355.14</v>
      </c>
      <c r="I44" s="55">
        <v>367.88</v>
      </c>
      <c r="J44" s="55">
        <v>367.88</v>
      </c>
      <c r="K44" s="56">
        <v>375.25</v>
      </c>
      <c r="L44" s="56">
        <v>375.25</v>
      </c>
      <c r="M44" s="55">
        <v>316.15</v>
      </c>
    </row>
    <row r="45" ht="12.75" customHeight="1">
      <c r="A45" s="19">
        <v>43.0</v>
      </c>
      <c r="B45" s="54">
        <v>90.12</v>
      </c>
      <c r="C45" s="54">
        <v>108.72</v>
      </c>
      <c r="D45" s="55">
        <v>135.84</v>
      </c>
      <c r="E45" s="55">
        <v>208.13</v>
      </c>
      <c r="F45" s="55">
        <v>321.74</v>
      </c>
      <c r="G45" s="55">
        <v>350.91</v>
      </c>
      <c r="H45" s="55">
        <v>362.55</v>
      </c>
      <c r="I45" s="55">
        <v>376.48</v>
      </c>
      <c r="J45" s="55">
        <v>376.48</v>
      </c>
      <c r="K45" s="56">
        <v>391.9</v>
      </c>
      <c r="L45" s="56">
        <v>391.9</v>
      </c>
      <c r="M45" s="55">
        <v>322.3</v>
      </c>
    </row>
    <row r="46" ht="12.75" customHeight="1">
      <c r="A46" s="19">
        <v>44.0</v>
      </c>
      <c r="B46" s="54">
        <v>91.64</v>
      </c>
      <c r="C46" s="54">
        <v>110.06</v>
      </c>
      <c r="D46" s="55">
        <v>138.92</v>
      </c>
      <c r="E46" s="55">
        <v>211.84</v>
      </c>
      <c r="F46" s="55">
        <v>328.01</v>
      </c>
      <c r="G46" s="55">
        <v>356.87</v>
      </c>
      <c r="H46" s="55">
        <v>369.69</v>
      </c>
      <c r="I46" s="55">
        <v>383.97</v>
      </c>
      <c r="J46" s="55">
        <v>383.97</v>
      </c>
      <c r="K46" s="56">
        <v>398.49</v>
      </c>
      <c r="L46" s="56">
        <v>398.49</v>
      </c>
      <c r="M46" s="55">
        <v>328.4</v>
      </c>
    </row>
    <row r="47" ht="12.75" customHeight="1">
      <c r="A47" s="27">
        <v>45.0</v>
      </c>
      <c r="B47" s="57">
        <v>92.04</v>
      </c>
      <c r="C47" s="57">
        <v>112.76</v>
      </c>
      <c r="D47" s="58">
        <v>140.94</v>
      </c>
      <c r="E47" s="58">
        <v>214.78</v>
      </c>
      <c r="F47" s="58">
        <v>333.99</v>
      </c>
      <c r="G47" s="58">
        <v>363.55</v>
      </c>
      <c r="H47" s="58">
        <v>375.2</v>
      </c>
      <c r="I47" s="58">
        <v>389.56</v>
      </c>
      <c r="J47" s="58">
        <v>389.56</v>
      </c>
      <c r="K47" s="59">
        <v>402.04</v>
      </c>
      <c r="L47" s="59">
        <v>402.04</v>
      </c>
      <c r="M47" s="58">
        <v>333.35</v>
      </c>
    </row>
    <row r="48" ht="12.75" customHeight="1">
      <c r="A48" s="13">
        <v>46.0</v>
      </c>
      <c r="B48" s="45">
        <v>94.89</v>
      </c>
      <c r="C48" s="45">
        <v>114.02</v>
      </c>
      <c r="D48" s="45">
        <v>143.77</v>
      </c>
      <c r="E48" s="45">
        <v>216.97</v>
      </c>
      <c r="F48" s="45">
        <v>339.63</v>
      </c>
      <c r="G48" s="45">
        <v>369.42</v>
      </c>
      <c r="H48" s="45">
        <v>383.3</v>
      </c>
      <c r="I48" s="45">
        <v>391.46</v>
      </c>
      <c r="J48" s="45">
        <v>391.46</v>
      </c>
      <c r="K48" s="46">
        <v>402.41</v>
      </c>
      <c r="L48" s="46">
        <v>402.41</v>
      </c>
      <c r="M48" s="45">
        <v>341.4</v>
      </c>
    </row>
    <row r="49" ht="12.75" customHeight="1">
      <c r="A49" s="13">
        <v>47.0</v>
      </c>
      <c r="B49" s="47">
        <v>95.19</v>
      </c>
      <c r="C49" s="47">
        <v>114.27</v>
      </c>
      <c r="D49" s="47">
        <v>146.17</v>
      </c>
      <c r="E49" s="47">
        <v>217.25</v>
      </c>
      <c r="F49" s="47">
        <v>340.25</v>
      </c>
      <c r="G49" s="47">
        <v>370.02</v>
      </c>
      <c r="H49" s="47">
        <v>384.12</v>
      </c>
      <c r="I49" s="47">
        <v>391.81</v>
      </c>
      <c r="J49" s="47">
        <v>391.81</v>
      </c>
      <c r="K49" s="48">
        <v>402.69</v>
      </c>
      <c r="L49" s="48">
        <v>402.69</v>
      </c>
      <c r="M49" s="47">
        <v>347.9</v>
      </c>
    </row>
    <row r="50" ht="12.75" customHeight="1">
      <c r="A50" s="13">
        <v>48.0</v>
      </c>
      <c r="B50" s="47">
        <v>97.17</v>
      </c>
      <c r="C50" s="47">
        <v>118.88</v>
      </c>
      <c r="D50" s="47">
        <v>148.77</v>
      </c>
      <c r="E50" s="47">
        <v>217.52</v>
      </c>
      <c r="F50" s="47">
        <v>352.43</v>
      </c>
      <c r="G50" s="47">
        <v>379.03</v>
      </c>
      <c r="H50" s="47">
        <v>387.22</v>
      </c>
      <c r="I50" s="47">
        <v>394.98</v>
      </c>
      <c r="J50" s="47">
        <v>394.98</v>
      </c>
      <c r="K50" s="48">
        <v>402.96</v>
      </c>
      <c r="L50" s="48">
        <v>402.96</v>
      </c>
      <c r="M50" s="47">
        <v>353.9</v>
      </c>
    </row>
    <row r="51" ht="12.75" customHeight="1">
      <c r="A51" s="13">
        <v>49.0</v>
      </c>
      <c r="B51" s="47">
        <v>97.43</v>
      </c>
      <c r="C51" s="47">
        <v>119.35</v>
      </c>
      <c r="D51" s="47">
        <v>149.07</v>
      </c>
      <c r="E51" s="47">
        <v>217.79</v>
      </c>
      <c r="F51" s="47">
        <v>358.42</v>
      </c>
      <c r="G51" s="47">
        <v>379.94</v>
      </c>
      <c r="H51" s="47">
        <v>387.55</v>
      </c>
      <c r="I51" s="47">
        <v>395.31</v>
      </c>
      <c r="J51" s="47">
        <v>395.31</v>
      </c>
      <c r="K51" s="48">
        <v>403.23</v>
      </c>
      <c r="L51" s="48">
        <v>403.23</v>
      </c>
      <c r="M51" s="47">
        <v>360.55</v>
      </c>
    </row>
    <row r="52" ht="12.75" customHeight="1">
      <c r="A52" s="13">
        <v>50.0</v>
      </c>
      <c r="B52" s="49">
        <v>97.7</v>
      </c>
      <c r="C52" s="49">
        <v>119.61</v>
      </c>
      <c r="D52" s="49">
        <v>153.73</v>
      </c>
      <c r="E52" s="49">
        <v>218.18</v>
      </c>
      <c r="F52" s="49">
        <v>364.55</v>
      </c>
      <c r="G52" s="49">
        <v>380.48</v>
      </c>
      <c r="H52" s="49">
        <v>388.1</v>
      </c>
      <c r="I52" s="49">
        <v>395.87</v>
      </c>
      <c r="J52" s="49">
        <v>395.87</v>
      </c>
      <c r="K52" s="50">
        <v>403.8</v>
      </c>
      <c r="L52" s="50">
        <v>403.8</v>
      </c>
      <c r="M52" s="49">
        <v>360.65</v>
      </c>
    </row>
    <row r="53" ht="12.75" customHeight="1">
      <c r="A53" s="31">
        <v>51.0</v>
      </c>
      <c r="B53" s="51">
        <v>98.61</v>
      </c>
      <c r="C53" s="51">
        <v>120.13</v>
      </c>
      <c r="D53" s="52">
        <v>157.14</v>
      </c>
      <c r="E53" s="52">
        <v>225.57</v>
      </c>
      <c r="F53" s="52">
        <v>382.1</v>
      </c>
      <c r="G53" s="52">
        <v>391.16</v>
      </c>
      <c r="H53" s="52">
        <v>399.0</v>
      </c>
      <c r="I53" s="52">
        <v>406.98</v>
      </c>
      <c r="J53" s="52">
        <v>406.98</v>
      </c>
      <c r="K53" s="53">
        <v>415.13</v>
      </c>
      <c r="L53" s="53">
        <v>415.13</v>
      </c>
      <c r="M53" s="52">
        <v>372.8</v>
      </c>
    </row>
    <row r="54" ht="12.75" customHeight="1">
      <c r="A54" s="19">
        <v>52.0</v>
      </c>
      <c r="B54" s="54">
        <v>105.57</v>
      </c>
      <c r="C54" s="54">
        <v>126.58</v>
      </c>
      <c r="D54" s="55">
        <v>162.19</v>
      </c>
      <c r="E54" s="55">
        <v>237.98</v>
      </c>
      <c r="F54" s="55">
        <v>387.91</v>
      </c>
      <c r="G54" s="55">
        <v>419.07</v>
      </c>
      <c r="H54" s="55">
        <v>428.83</v>
      </c>
      <c r="I54" s="55">
        <v>437.41</v>
      </c>
      <c r="J54" s="55">
        <v>437.41</v>
      </c>
      <c r="K54" s="56">
        <v>450.8</v>
      </c>
      <c r="L54" s="56">
        <v>450.8</v>
      </c>
      <c r="M54" s="55">
        <v>373.6</v>
      </c>
    </row>
    <row r="55" ht="12.75" customHeight="1">
      <c r="A55" s="19">
        <v>53.0</v>
      </c>
      <c r="B55" s="54">
        <v>107.68</v>
      </c>
      <c r="C55" s="54">
        <v>129.15</v>
      </c>
      <c r="D55" s="55">
        <v>164.47</v>
      </c>
      <c r="E55" s="55">
        <v>239.74</v>
      </c>
      <c r="F55" s="55">
        <v>388.5</v>
      </c>
      <c r="G55" s="55">
        <v>423.35</v>
      </c>
      <c r="H55" s="55">
        <v>431.82</v>
      </c>
      <c r="I55" s="55">
        <v>440.46</v>
      </c>
      <c r="J55" s="55">
        <v>440.46</v>
      </c>
      <c r="K55" s="56">
        <v>454.37</v>
      </c>
      <c r="L55" s="56">
        <v>454.37</v>
      </c>
      <c r="M55" s="55">
        <v>379.15</v>
      </c>
    </row>
    <row r="56" ht="12.75" customHeight="1">
      <c r="A56" s="19">
        <v>54.0</v>
      </c>
      <c r="B56" s="54">
        <v>109.2</v>
      </c>
      <c r="C56" s="54">
        <v>130.71</v>
      </c>
      <c r="D56" s="55">
        <v>167.04</v>
      </c>
      <c r="E56" s="55">
        <v>240.3</v>
      </c>
      <c r="F56" s="55">
        <v>389.35</v>
      </c>
      <c r="G56" s="55">
        <v>423.88</v>
      </c>
      <c r="H56" s="55">
        <v>432.37</v>
      </c>
      <c r="I56" s="55">
        <v>441.03</v>
      </c>
      <c r="J56" s="55">
        <v>441.03</v>
      </c>
      <c r="K56" s="56">
        <v>454.93</v>
      </c>
      <c r="L56" s="56">
        <v>454.93</v>
      </c>
      <c r="M56" s="55">
        <v>383.85</v>
      </c>
    </row>
    <row r="57" ht="12.75" customHeight="1">
      <c r="A57" s="19">
        <v>55.0</v>
      </c>
      <c r="B57" s="57">
        <v>111.21</v>
      </c>
      <c r="C57" s="57">
        <v>131.23</v>
      </c>
      <c r="D57" s="58">
        <v>168.5</v>
      </c>
      <c r="E57" s="58">
        <v>240.85</v>
      </c>
      <c r="F57" s="58">
        <v>406.01</v>
      </c>
      <c r="G57" s="58">
        <v>424.41</v>
      </c>
      <c r="H57" s="58">
        <v>432.9</v>
      </c>
      <c r="I57" s="58">
        <v>441.56</v>
      </c>
      <c r="J57" s="58">
        <v>441.56</v>
      </c>
      <c r="K57" s="59">
        <v>455.42</v>
      </c>
      <c r="L57" s="59">
        <v>455.42</v>
      </c>
      <c r="M57" s="58">
        <v>395.45</v>
      </c>
    </row>
    <row r="58" ht="12.75" customHeight="1">
      <c r="A58" s="32">
        <v>56.0</v>
      </c>
      <c r="B58" s="45">
        <v>112.1</v>
      </c>
      <c r="C58" s="45">
        <v>131.75</v>
      </c>
      <c r="D58" s="45">
        <v>169.02</v>
      </c>
      <c r="E58" s="45">
        <v>241.54</v>
      </c>
      <c r="F58" s="45">
        <v>407.7</v>
      </c>
      <c r="G58" s="45">
        <v>424.93</v>
      </c>
      <c r="H58" s="45">
        <v>433.44</v>
      </c>
      <c r="I58" s="45">
        <v>442.13</v>
      </c>
      <c r="J58" s="45">
        <v>442.13</v>
      </c>
      <c r="K58" s="46">
        <v>455.9</v>
      </c>
      <c r="L58" s="46">
        <v>455.9</v>
      </c>
      <c r="M58" s="45">
        <v>396.6</v>
      </c>
    </row>
    <row r="59" ht="12.75" customHeight="1">
      <c r="A59" s="13">
        <v>57.0</v>
      </c>
      <c r="B59" s="47">
        <v>112.62</v>
      </c>
      <c r="C59" s="47">
        <v>137.42</v>
      </c>
      <c r="D59" s="47">
        <v>174.21</v>
      </c>
      <c r="E59" s="47">
        <v>255.18</v>
      </c>
      <c r="F59" s="47">
        <v>420.97</v>
      </c>
      <c r="G59" s="47">
        <v>433.51</v>
      </c>
      <c r="H59" s="47">
        <v>442.19</v>
      </c>
      <c r="I59" s="47">
        <v>451.04</v>
      </c>
      <c r="J59" s="47">
        <v>451.04</v>
      </c>
      <c r="K59" s="48">
        <v>464.06</v>
      </c>
      <c r="L59" s="48">
        <v>464.06</v>
      </c>
      <c r="M59" s="47">
        <v>403.8</v>
      </c>
    </row>
    <row r="60" ht="12.75" customHeight="1">
      <c r="A60" s="13">
        <v>58.0</v>
      </c>
      <c r="B60" s="47">
        <v>113.15</v>
      </c>
      <c r="C60" s="47">
        <v>138.0</v>
      </c>
      <c r="D60" s="47">
        <v>174.73</v>
      </c>
      <c r="E60" s="47">
        <v>256.56</v>
      </c>
      <c r="F60" s="47">
        <v>425.85</v>
      </c>
      <c r="G60" s="47">
        <v>434.38</v>
      </c>
      <c r="H60" s="47">
        <v>443.07</v>
      </c>
      <c r="I60" s="47">
        <v>451.94</v>
      </c>
      <c r="J60" s="47">
        <v>451.94</v>
      </c>
      <c r="K60" s="48">
        <v>464.88</v>
      </c>
      <c r="L60" s="48">
        <v>464.88</v>
      </c>
      <c r="M60" s="47">
        <v>410.55</v>
      </c>
    </row>
    <row r="61" ht="12.75" customHeight="1">
      <c r="A61" s="13">
        <v>59.0</v>
      </c>
      <c r="B61" s="47">
        <v>113.67</v>
      </c>
      <c r="C61" s="47">
        <v>138.82</v>
      </c>
      <c r="D61" s="47">
        <v>180.77</v>
      </c>
      <c r="E61" s="47">
        <v>257.12</v>
      </c>
      <c r="F61" s="47">
        <v>431.15</v>
      </c>
      <c r="G61" s="47">
        <v>439.78</v>
      </c>
      <c r="H61" s="47">
        <v>448.59</v>
      </c>
      <c r="I61" s="47">
        <v>457.57</v>
      </c>
      <c r="J61" s="47">
        <v>457.57</v>
      </c>
      <c r="K61" s="48">
        <v>466.73</v>
      </c>
      <c r="L61" s="48">
        <v>466.73</v>
      </c>
      <c r="M61" s="47">
        <v>416.1</v>
      </c>
    </row>
    <row r="62" ht="12.75" customHeight="1">
      <c r="A62" s="16">
        <v>60.0</v>
      </c>
      <c r="B62" s="49">
        <v>114.2</v>
      </c>
      <c r="C62" s="49">
        <v>139.34</v>
      </c>
      <c r="D62" s="49">
        <v>181.79</v>
      </c>
      <c r="E62" s="49">
        <v>264.29</v>
      </c>
      <c r="F62" s="49">
        <v>437.78</v>
      </c>
      <c r="G62" s="49">
        <v>449.54</v>
      </c>
      <c r="H62" s="49">
        <v>458.54</v>
      </c>
      <c r="I62" s="49">
        <v>467.72</v>
      </c>
      <c r="J62" s="49">
        <v>467.72</v>
      </c>
      <c r="K62" s="50">
        <v>477.09</v>
      </c>
      <c r="L62" s="50">
        <v>477.09</v>
      </c>
      <c r="M62" s="49">
        <v>421.2</v>
      </c>
    </row>
    <row r="63" ht="12.75" customHeight="1">
      <c r="A63" s="19">
        <v>61.0</v>
      </c>
      <c r="B63" s="51">
        <v>114.72</v>
      </c>
      <c r="C63" s="51">
        <v>139.88</v>
      </c>
      <c r="D63" s="52">
        <v>182.31</v>
      </c>
      <c r="E63" s="52">
        <v>265.02</v>
      </c>
      <c r="F63" s="52">
        <v>443.99</v>
      </c>
      <c r="G63" s="52">
        <v>453.23</v>
      </c>
      <c r="H63" s="52">
        <v>462.3</v>
      </c>
      <c r="I63" s="52">
        <v>471.55</v>
      </c>
      <c r="J63" s="52">
        <v>471.55</v>
      </c>
      <c r="K63" s="53">
        <v>480.99</v>
      </c>
      <c r="L63" s="53">
        <v>480.99</v>
      </c>
      <c r="M63" s="52">
        <v>428.7</v>
      </c>
    </row>
    <row r="64" ht="12.75" customHeight="1">
      <c r="A64" s="23">
        <v>62.0</v>
      </c>
      <c r="B64" s="54">
        <v>115.24</v>
      </c>
      <c r="C64" s="54">
        <v>140.39</v>
      </c>
      <c r="D64" s="55">
        <v>182.85</v>
      </c>
      <c r="E64" s="55">
        <v>265.57</v>
      </c>
      <c r="F64" s="55">
        <v>444.96</v>
      </c>
      <c r="G64" s="55">
        <v>454.07</v>
      </c>
      <c r="H64" s="55">
        <v>463.16</v>
      </c>
      <c r="I64" s="55">
        <v>472.44</v>
      </c>
      <c r="J64" s="55">
        <v>472.44</v>
      </c>
      <c r="K64" s="56">
        <v>481.9</v>
      </c>
      <c r="L64" s="56">
        <v>481.9</v>
      </c>
      <c r="M64" s="55">
        <v>442.65</v>
      </c>
    </row>
    <row r="65" ht="12.75" customHeight="1">
      <c r="A65" s="23">
        <v>63.0</v>
      </c>
      <c r="B65" s="54">
        <v>115.76</v>
      </c>
      <c r="C65" s="54">
        <v>140.91</v>
      </c>
      <c r="D65" s="55">
        <v>183.38</v>
      </c>
      <c r="E65" s="55">
        <v>271.07</v>
      </c>
      <c r="F65" s="55">
        <v>461.01</v>
      </c>
      <c r="G65" s="55">
        <v>470.25</v>
      </c>
      <c r="H65" s="55">
        <v>479.66</v>
      </c>
      <c r="I65" s="55">
        <v>489.27</v>
      </c>
      <c r="J65" s="55">
        <v>489.27</v>
      </c>
      <c r="K65" s="56">
        <v>499.06</v>
      </c>
      <c r="L65" s="56">
        <v>499.06</v>
      </c>
      <c r="M65" s="55">
        <v>450.15</v>
      </c>
    </row>
    <row r="66" ht="12.75" customHeight="1">
      <c r="A66" s="23">
        <v>64.0</v>
      </c>
      <c r="B66" s="54">
        <v>123.02</v>
      </c>
      <c r="C66" s="54">
        <v>143.68</v>
      </c>
      <c r="D66" s="55">
        <v>183.9</v>
      </c>
      <c r="E66" s="55">
        <v>271.62</v>
      </c>
      <c r="F66" s="55">
        <v>462.62</v>
      </c>
      <c r="G66" s="55">
        <v>471.88</v>
      </c>
      <c r="H66" s="55">
        <v>481.33</v>
      </c>
      <c r="I66" s="55">
        <v>490.96</v>
      </c>
      <c r="J66" s="55">
        <v>490.96</v>
      </c>
      <c r="K66" s="56">
        <v>500.79</v>
      </c>
      <c r="L66" s="56">
        <v>500.79</v>
      </c>
      <c r="M66" s="55">
        <v>450.45</v>
      </c>
    </row>
    <row r="67" ht="12.75" customHeight="1">
      <c r="A67" s="23">
        <v>65.0</v>
      </c>
      <c r="B67" s="57">
        <v>127.64</v>
      </c>
      <c r="C67" s="57">
        <v>147.48</v>
      </c>
      <c r="D67" s="58">
        <v>184.42</v>
      </c>
      <c r="E67" s="58">
        <v>278.83</v>
      </c>
      <c r="F67" s="58">
        <v>463.12</v>
      </c>
      <c r="G67" s="58">
        <v>472.39</v>
      </c>
      <c r="H67" s="58">
        <v>481.84</v>
      </c>
      <c r="I67" s="58">
        <v>491.49</v>
      </c>
      <c r="J67" s="58">
        <v>491.49</v>
      </c>
      <c r="K67" s="59">
        <v>501.33</v>
      </c>
      <c r="L67" s="59">
        <v>501.33</v>
      </c>
      <c r="M67" s="58">
        <v>458.35</v>
      </c>
    </row>
    <row r="68" ht="12.75" customHeight="1">
      <c r="A68" s="9">
        <v>66.0</v>
      </c>
      <c r="B68" s="45">
        <v>128.16</v>
      </c>
      <c r="C68" s="45">
        <v>148.0</v>
      </c>
      <c r="D68" s="45">
        <v>186.49</v>
      </c>
      <c r="E68" s="45">
        <v>279.56</v>
      </c>
      <c r="F68" s="45">
        <v>463.93</v>
      </c>
      <c r="G68" s="45">
        <v>473.21</v>
      </c>
      <c r="H68" s="45">
        <v>482.69</v>
      </c>
      <c r="I68" s="45">
        <v>492.35</v>
      </c>
      <c r="J68" s="45">
        <v>492.35</v>
      </c>
      <c r="K68" s="46">
        <v>502.22</v>
      </c>
      <c r="L68" s="46">
        <v>502.22</v>
      </c>
      <c r="M68" s="45">
        <v>466.1</v>
      </c>
    </row>
    <row r="69" ht="12.75" customHeight="1">
      <c r="A69" s="33">
        <v>67.0</v>
      </c>
      <c r="B69" s="47">
        <v>128.69</v>
      </c>
      <c r="C69" s="47">
        <v>150.97</v>
      </c>
      <c r="D69" s="47">
        <v>186.96</v>
      </c>
      <c r="E69" s="47">
        <v>280.11</v>
      </c>
      <c r="F69" s="47">
        <v>464.44</v>
      </c>
      <c r="G69" s="47">
        <v>473.73</v>
      </c>
      <c r="H69" s="47">
        <v>483.21</v>
      </c>
      <c r="I69" s="47">
        <v>492.89</v>
      </c>
      <c r="J69" s="47">
        <v>492.89</v>
      </c>
      <c r="K69" s="48">
        <v>502.76</v>
      </c>
      <c r="L69" s="48">
        <v>502.76</v>
      </c>
      <c r="M69" s="47">
        <v>467.8</v>
      </c>
    </row>
    <row r="70" ht="12.75" customHeight="1">
      <c r="A70" s="33">
        <v>68.0</v>
      </c>
      <c r="B70" s="47">
        <v>129.21</v>
      </c>
      <c r="C70" s="47">
        <v>152.18</v>
      </c>
      <c r="D70" s="47">
        <v>192.16</v>
      </c>
      <c r="E70" s="47">
        <v>280.66</v>
      </c>
      <c r="F70" s="47">
        <v>464.95</v>
      </c>
      <c r="G70" s="47">
        <v>474.25</v>
      </c>
      <c r="H70" s="47">
        <v>483.74</v>
      </c>
      <c r="I70" s="47">
        <v>493.42</v>
      </c>
      <c r="J70" s="47">
        <v>493.42</v>
      </c>
      <c r="K70" s="48">
        <v>503.29</v>
      </c>
      <c r="L70" s="48">
        <v>503.29</v>
      </c>
      <c r="M70" s="47">
        <v>480.05</v>
      </c>
    </row>
    <row r="71" ht="12.75" customHeight="1">
      <c r="A71" s="33">
        <v>69.0</v>
      </c>
      <c r="B71" s="47">
        <v>129.74</v>
      </c>
      <c r="C71" s="47">
        <v>155.55</v>
      </c>
      <c r="D71" s="47">
        <v>192.69</v>
      </c>
      <c r="E71" s="47">
        <v>281.89</v>
      </c>
      <c r="F71" s="47">
        <v>466.53</v>
      </c>
      <c r="G71" s="47">
        <v>475.87</v>
      </c>
      <c r="H71" s="47">
        <v>485.39</v>
      </c>
      <c r="I71" s="47">
        <v>495.11</v>
      </c>
      <c r="J71" s="47">
        <v>495.11</v>
      </c>
      <c r="K71" s="48">
        <v>505.02</v>
      </c>
      <c r="L71" s="48">
        <v>505.02</v>
      </c>
      <c r="M71" s="47">
        <v>487.0</v>
      </c>
    </row>
    <row r="72" ht="12.75" customHeight="1">
      <c r="A72" s="16">
        <v>70.0</v>
      </c>
      <c r="B72" s="49">
        <v>130.26</v>
      </c>
      <c r="C72" s="49">
        <v>169.54</v>
      </c>
      <c r="D72" s="49">
        <v>199.43</v>
      </c>
      <c r="E72" s="49">
        <v>305.79</v>
      </c>
      <c r="F72" s="49">
        <v>491.03</v>
      </c>
      <c r="G72" s="49">
        <v>506.69</v>
      </c>
      <c r="H72" s="49">
        <v>516.83</v>
      </c>
      <c r="I72" s="49">
        <v>527.17</v>
      </c>
      <c r="J72" s="49">
        <v>527.17</v>
      </c>
      <c r="K72" s="50">
        <v>537.73</v>
      </c>
      <c r="L72" s="50">
        <v>537.73</v>
      </c>
      <c r="M72" s="49">
        <v>492.95</v>
      </c>
    </row>
    <row r="73" ht="12.75" customHeight="1">
      <c r="A73" s="35">
        <v>71.0</v>
      </c>
      <c r="B73" s="51">
        <v>138.17</v>
      </c>
      <c r="C73" s="51">
        <v>171.83</v>
      </c>
      <c r="D73" s="52">
        <v>200.12</v>
      </c>
      <c r="E73" s="52">
        <v>308.2</v>
      </c>
      <c r="F73" s="52">
        <v>493.49</v>
      </c>
      <c r="G73" s="52">
        <v>511.74</v>
      </c>
      <c r="H73" s="52">
        <v>522.0</v>
      </c>
      <c r="I73" s="52">
        <v>532.45</v>
      </c>
      <c r="J73" s="52">
        <v>532.45</v>
      </c>
      <c r="K73" s="53">
        <v>543.11</v>
      </c>
      <c r="L73" s="53">
        <v>543.11</v>
      </c>
      <c r="M73" s="52">
        <v>494.3</v>
      </c>
    </row>
    <row r="74" ht="12.75" customHeight="1">
      <c r="A74" s="23">
        <v>72.0</v>
      </c>
      <c r="B74" s="54">
        <v>138.97</v>
      </c>
      <c r="C74" s="54">
        <v>172.35</v>
      </c>
      <c r="D74" s="55">
        <v>200.63</v>
      </c>
      <c r="E74" s="55">
        <v>308.74</v>
      </c>
      <c r="F74" s="55">
        <v>501.88</v>
      </c>
      <c r="G74" s="55">
        <v>512.27</v>
      </c>
      <c r="H74" s="55">
        <v>522.52</v>
      </c>
      <c r="I74" s="55">
        <v>532.98</v>
      </c>
      <c r="J74" s="55">
        <v>532.98</v>
      </c>
      <c r="K74" s="56">
        <v>543.65</v>
      </c>
      <c r="L74" s="56">
        <v>543.65</v>
      </c>
      <c r="M74" s="55">
        <v>495.45</v>
      </c>
    </row>
    <row r="75" ht="12.75" customHeight="1">
      <c r="A75" s="23">
        <v>73.0</v>
      </c>
      <c r="B75" s="54">
        <v>139.44</v>
      </c>
      <c r="C75" s="54">
        <v>172.89</v>
      </c>
      <c r="D75" s="55">
        <v>201.61</v>
      </c>
      <c r="E75" s="55">
        <v>313.82</v>
      </c>
      <c r="F75" s="55">
        <v>502.72</v>
      </c>
      <c r="G75" s="55">
        <v>512.78</v>
      </c>
      <c r="H75" s="55">
        <v>523.04</v>
      </c>
      <c r="I75" s="55">
        <v>533.51</v>
      </c>
      <c r="J75" s="55">
        <v>533.51</v>
      </c>
      <c r="K75" s="56">
        <v>544.19</v>
      </c>
      <c r="L75" s="56">
        <v>544.19</v>
      </c>
      <c r="M75" s="55">
        <v>500.6</v>
      </c>
    </row>
    <row r="76" ht="12.75" customHeight="1">
      <c r="A76" s="23">
        <v>74.0</v>
      </c>
      <c r="B76" s="54">
        <v>139.92</v>
      </c>
      <c r="C76" s="54">
        <v>173.41</v>
      </c>
      <c r="D76" s="55">
        <v>202.12</v>
      </c>
      <c r="E76" s="55">
        <v>314.37</v>
      </c>
      <c r="F76" s="55">
        <v>503.43</v>
      </c>
      <c r="G76" s="55">
        <v>513.5</v>
      </c>
      <c r="H76" s="55">
        <v>523.78</v>
      </c>
      <c r="I76" s="55">
        <v>534.26</v>
      </c>
      <c r="J76" s="55">
        <v>534.26</v>
      </c>
      <c r="K76" s="56">
        <v>544.95</v>
      </c>
      <c r="L76" s="56">
        <v>544.95</v>
      </c>
      <c r="M76" s="55">
        <v>532.05</v>
      </c>
    </row>
    <row r="77" ht="12.75" customHeight="1">
      <c r="A77" s="27">
        <v>75.0</v>
      </c>
      <c r="B77" s="57">
        <v>140.87</v>
      </c>
      <c r="C77" s="57">
        <v>174.46</v>
      </c>
      <c r="D77" s="58">
        <v>203.17</v>
      </c>
      <c r="E77" s="58">
        <v>320.71</v>
      </c>
      <c r="F77" s="58">
        <v>517.36</v>
      </c>
      <c r="G77" s="58">
        <v>527.72</v>
      </c>
      <c r="H77" s="58">
        <v>538.29</v>
      </c>
      <c r="I77" s="58">
        <v>549.06</v>
      </c>
      <c r="J77" s="58">
        <v>549.06</v>
      </c>
      <c r="K77" s="59">
        <v>560.05</v>
      </c>
      <c r="L77" s="59">
        <v>560.05</v>
      </c>
      <c r="M77" s="58">
        <v>532.1</v>
      </c>
    </row>
    <row r="78" ht="12.75" customHeight="1">
      <c r="A78" s="5">
        <v>76.0</v>
      </c>
      <c r="B78" s="60">
        <v>143.56</v>
      </c>
      <c r="C78" s="60">
        <v>175.49</v>
      </c>
      <c r="D78" s="60">
        <v>204.22</v>
      </c>
      <c r="E78" s="60">
        <v>323.02</v>
      </c>
      <c r="F78" s="60">
        <v>525.46</v>
      </c>
      <c r="G78" s="60">
        <v>535.97</v>
      </c>
      <c r="H78" s="60">
        <v>546.69</v>
      </c>
      <c r="I78" s="60">
        <v>557.63</v>
      </c>
      <c r="J78" s="60">
        <v>557.63</v>
      </c>
      <c r="K78" s="61">
        <v>568.8</v>
      </c>
      <c r="L78" s="61">
        <v>568.8</v>
      </c>
      <c r="M78" s="60">
        <v>532.15</v>
      </c>
    </row>
    <row r="79" ht="12.75" customHeight="1">
      <c r="A79" s="9">
        <v>77.0</v>
      </c>
      <c r="B79" s="45">
        <v>144.6</v>
      </c>
      <c r="C79" s="45">
        <v>176.55</v>
      </c>
      <c r="D79" s="45">
        <v>208.39</v>
      </c>
      <c r="E79" s="45">
        <v>324.13</v>
      </c>
      <c r="F79" s="45">
        <v>541.52</v>
      </c>
      <c r="G79" s="45">
        <v>552.48</v>
      </c>
      <c r="H79" s="45">
        <v>563.53</v>
      </c>
      <c r="I79" s="45">
        <v>574.81</v>
      </c>
      <c r="J79" s="45">
        <v>574.81</v>
      </c>
      <c r="K79" s="46">
        <v>586.32</v>
      </c>
      <c r="L79" s="46">
        <v>586.32</v>
      </c>
      <c r="M79" s="45">
        <v>532.2</v>
      </c>
    </row>
    <row r="80" ht="12.75" customHeight="1">
      <c r="A80" s="13">
        <v>78.0</v>
      </c>
      <c r="B80" s="47">
        <v>145.65</v>
      </c>
      <c r="C80" s="47">
        <v>177.59</v>
      </c>
      <c r="D80" s="47">
        <v>212.4</v>
      </c>
      <c r="E80" s="47">
        <v>339.66</v>
      </c>
      <c r="F80" s="47">
        <v>543.14</v>
      </c>
      <c r="G80" s="47">
        <v>562.37</v>
      </c>
      <c r="H80" s="47">
        <v>603.65</v>
      </c>
      <c r="I80" s="47">
        <v>615.73</v>
      </c>
      <c r="J80" s="47">
        <v>615.73</v>
      </c>
      <c r="K80" s="48">
        <v>628.06</v>
      </c>
      <c r="L80" s="48">
        <v>628.06</v>
      </c>
      <c r="M80" s="47">
        <v>532.25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13">
        <v>79.0</v>
      </c>
      <c r="B81" s="47">
        <v>146.71</v>
      </c>
      <c r="C81" s="47">
        <v>178.64</v>
      </c>
      <c r="D81" s="47">
        <v>213.44</v>
      </c>
      <c r="E81" s="47">
        <v>341.23</v>
      </c>
      <c r="F81" s="47">
        <v>546.04</v>
      </c>
      <c r="G81" s="47">
        <v>595.75</v>
      </c>
      <c r="H81" s="47">
        <v>607.68</v>
      </c>
      <c r="I81" s="47">
        <v>619.84</v>
      </c>
      <c r="J81" s="47">
        <v>619.84</v>
      </c>
      <c r="K81" s="48">
        <v>632.25</v>
      </c>
      <c r="L81" s="48">
        <v>632.25</v>
      </c>
      <c r="M81" s="47">
        <v>552.35</v>
      </c>
    </row>
    <row r="82" ht="12.75" customHeight="1">
      <c r="A82" s="16">
        <v>80.0</v>
      </c>
      <c r="B82" s="49">
        <v>147.76</v>
      </c>
      <c r="C82" s="49">
        <v>179.69</v>
      </c>
      <c r="D82" s="49">
        <v>214.49</v>
      </c>
      <c r="E82" s="49">
        <v>342.34</v>
      </c>
      <c r="F82" s="49">
        <v>575.76</v>
      </c>
      <c r="G82" s="49">
        <v>599.87</v>
      </c>
      <c r="H82" s="49">
        <v>611.87</v>
      </c>
      <c r="I82" s="49">
        <v>624.12</v>
      </c>
      <c r="J82" s="49">
        <v>624.12</v>
      </c>
      <c r="K82" s="50">
        <v>636.62</v>
      </c>
      <c r="L82" s="50">
        <v>636.62</v>
      </c>
      <c r="M82" s="49">
        <v>552.45</v>
      </c>
    </row>
    <row r="83" ht="12.75" customHeight="1">
      <c r="A83" s="19">
        <v>81.0</v>
      </c>
      <c r="B83" s="51">
        <v>152.88</v>
      </c>
      <c r="C83" s="51">
        <v>180.64</v>
      </c>
      <c r="D83" s="52">
        <v>215.53</v>
      </c>
      <c r="E83" s="52">
        <v>343.44</v>
      </c>
      <c r="F83" s="52">
        <v>578.74</v>
      </c>
      <c r="G83" s="52">
        <v>600.9</v>
      </c>
      <c r="H83" s="52">
        <v>612.92</v>
      </c>
      <c r="I83" s="52">
        <v>625.19</v>
      </c>
      <c r="J83" s="52">
        <v>625.19</v>
      </c>
      <c r="K83" s="53">
        <v>637.71</v>
      </c>
      <c r="L83" s="53">
        <v>637.71</v>
      </c>
      <c r="M83" s="52">
        <v>553.25</v>
      </c>
    </row>
    <row r="84" ht="12.75" customHeight="1">
      <c r="A84" s="23">
        <v>82.0</v>
      </c>
      <c r="B84" s="54">
        <v>154.36</v>
      </c>
      <c r="C84" s="54">
        <v>181.58</v>
      </c>
      <c r="D84" s="55">
        <v>216.59</v>
      </c>
      <c r="E84" s="55">
        <v>344.54</v>
      </c>
      <c r="F84" s="55">
        <v>579.84</v>
      </c>
      <c r="G84" s="55">
        <v>601.94</v>
      </c>
      <c r="H84" s="55">
        <v>613.98</v>
      </c>
      <c r="I84" s="55">
        <v>626.28</v>
      </c>
      <c r="J84" s="55">
        <v>626.28</v>
      </c>
      <c r="K84" s="56">
        <v>638.81</v>
      </c>
      <c r="L84" s="56">
        <v>638.81</v>
      </c>
      <c r="M84" s="55">
        <v>577.6</v>
      </c>
    </row>
    <row r="85" ht="12.75" customHeight="1">
      <c r="A85" s="19">
        <v>83.0</v>
      </c>
      <c r="B85" s="54">
        <v>156.44</v>
      </c>
      <c r="C85" s="54">
        <v>184.43</v>
      </c>
      <c r="D85" s="55">
        <v>217.63</v>
      </c>
      <c r="E85" s="55">
        <v>345.66</v>
      </c>
      <c r="F85" s="55">
        <v>588.99</v>
      </c>
      <c r="G85" s="55">
        <v>602.97</v>
      </c>
      <c r="H85" s="55">
        <v>615.04</v>
      </c>
      <c r="I85" s="55">
        <v>627.35</v>
      </c>
      <c r="J85" s="55">
        <v>627.35</v>
      </c>
      <c r="K85" s="56">
        <v>639.91</v>
      </c>
      <c r="L85" s="56">
        <v>639.91</v>
      </c>
      <c r="M85" s="55">
        <v>581.95</v>
      </c>
    </row>
    <row r="86" ht="12.75" customHeight="1">
      <c r="A86" s="19">
        <v>84.0</v>
      </c>
      <c r="B86" s="54">
        <v>157.49</v>
      </c>
      <c r="C86" s="54">
        <v>185.49</v>
      </c>
      <c r="D86" s="55">
        <v>220.87</v>
      </c>
      <c r="E86" s="55">
        <v>346.76</v>
      </c>
      <c r="F86" s="55">
        <v>595.3</v>
      </c>
      <c r="G86" s="55">
        <v>613.15</v>
      </c>
      <c r="H86" s="55">
        <v>625.42</v>
      </c>
      <c r="I86" s="55">
        <v>637.93</v>
      </c>
      <c r="J86" s="55">
        <v>637.93</v>
      </c>
      <c r="K86" s="56">
        <v>650.73</v>
      </c>
      <c r="L86" s="56">
        <v>650.73</v>
      </c>
      <c r="M86" s="55">
        <v>582.15</v>
      </c>
    </row>
    <row r="87" ht="12.75" customHeight="1">
      <c r="A87" s="27">
        <v>85.0</v>
      </c>
      <c r="B87" s="57">
        <v>164.75</v>
      </c>
      <c r="C87" s="57">
        <v>189.71</v>
      </c>
      <c r="D87" s="58">
        <v>232.18</v>
      </c>
      <c r="E87" s="58">
        <v>360.93</v>
      </c>
      <c r="F87" s="58">
        <v>596.4</v>
      </c>
      <c r="G87" s="58">
        <v>614.18</v>
      </c>
      <c r="H87" s="58">
        <v>626.48</v>
      </c>
      <c r="I87" s="58">
        <v>639.02</v>
      </c>
      <c r="J87" s="58">
        <v>639.02</v>
      </c>
      <c r="K87" s="59">
        <v>652.24</v>
      </c>
      <c r="L87" s="59">
        <v>652.24</v>
      </c>
      <c r="M87" s="58">
        <v>584.9</v>
      </c>
    </row>
    <row r="88" ht="12.75" customHeight="1">
      <c r="A88" s="13">
        <v>86.0</v>
      </c>
      <c r="B88" s="45">
        <v>165.82</v>
      </c>
      <c r="C88" s="45">
        <v>195.56</v>
      </c>
      <c r="D88" s="45">
        <v>233.33</v>
      </c>
      <c r="E88" s="45">
        <v>362.36</v>
      </c>
      <c r="F88" s="45">
        <v>597.48</v>
      </c>
      <c r="G88" s="45">
        <v>615.15</v>
      </c>
      <c r="H88" s="45">
        <v>627.47</v>
      </c>
      <c r="I88" s="45">
        <v>640.39</v>
      </c>
      <c r="J88" s="45">
        <v>640.39</v>
      </c>
      <c r="K88" s="46">
        <v>653.21</v>
      </c>
      <c r="L88" s="46">
        <v>653.21</v>
      </c>
      <c r="M88" s="45">
        <v>585.25</v>
      </c>
    </row>
    <row r="89" ht="12.75" customHeight="1">
      <c r="A89" s="13">
        <v>87.0</v>
      </c>
      <c r="B89" s="47">
        <v>166.86</v>
      </c>
      <c r="C89" s="47">
        <v>196.59</v>
      </c>
      <c r="D89" s="47">
        <v>234.36</v>
      </c>
      <c r="E89" s="47">
        <v>363.47</v>
      </c>
      <c r="F89" s="47">
        <v>598.57</v>
      </c>
      <c r="G89" s="47">
        <v>619.3</v>
      </c>
      <c r="H89" s="47">
        <v>631.7</v>
      </c>
      <c r="I89" s="47">
        <v>644.34</v>
      </c>
      <c r="J89" s="47">
        <v>644.34</v>
      </c>
      <c r="K89" s="48">
        <v>657.24</v>
      </c>
      <c r="L89" s="48">
        <v>657.24</v>
      </c>
      <c r="M89" s="47">
        <v>593.5</v>
      </c>
    </row>
    <row r="90" ht="12.75" customHeight="1">
      <c r="A90" s="13">
        <v>88.0</v>
      </c>
      <c r="B90" s="47">
        <v>167.91</v>
      </c>
      <c r="C90" s="47">
        <v>197.66</v>
      </c>
      <c r="D90" s="47">
        <v>235.41</v>
      </c>
      <c r="E90" s="47">
        <v>364.58</v>
      </c>
      <c r="F90" s="47">
        <v>599.67</v>
      </c>
      <c r="G90" s="47">
        <v>624.1</v>
      </c>
      <c r="H90" s="47">
        <v>636.59</v>
      </c>
      <c r="I90" s="47">
        <v>649.33</v>
      </c>
      <c r="J90" s="47">
        <v>649.33</v>
      </c>
      <c r="K90" s="48">
        <v>662.32</v>
      </c>
      <c r="L90" s="48">
        <v>662.32</v>
      </c>
      <c r="M90" s="47">
        <v>602.65</v>
      </c>
    </row>
    <row r="91" ht="12.75" customHeight="1">
      <c r="A91" s="13">
        <v>89.0</v>
      </c>
      <c r="B91" s="47">
        <v>168.95</v>
      </c>
      <c r="C91" s="47">
        <v>198.7</v>
      </c>
      <c r="D91" s="47">
        <v>236.45</v>
      </c>
      <c r="E91" s="47">
        <v>365.67</v>
      </c>
      <c r="F91" s="47">
        <v>607.07</v>
      </c>
      <c r="G91" s="47">
        <v>625.12</v>
      </c>
      <c r="H91" s="47">
        <v>637.64</v>
      </c>
      <c r="I91" s="47">
        <v>650.41</v>
      </c>
      <c r="J91" s="47">
        <v>650.41</v>
      </c>
      <c r="K91" s="48">
        <v>663.43</v>
      </c>
      <c r="L91" s="48">
        <v>663.43</v>
      </c>
      <c r="M91" s="47">
        <v>603.2</v>
      </c>
    </row>
    <row r="92" ht="12.75" customHeight="1">
      <c r="A92" s="13">
        <v>90.0</v>
      </c>
      <c r="B92" s="49">
        <v>170.01</v>
      </c>
      <c r="C92" s="49">
        <v>199.74</v>
      </c>
      <c r="D92" s="49">
        <v>237.51</v>
      </c>
      <c r="E92" s="49">
        <v>366.79</v>
      </c>
      <c r="F92" s="49">
        <v>613.36</v>
      </c>
      <c r="G92" s="49">
        <v>626.18</v>
      </c>
      <c r="H92" s="49">
        <v>638.71</v>
      </c>
      <c r="I92" s="49">
        <v>651.5</v>
      </c>
      <c r="J92" s="49">
        <v>651.5</v>
      </c>
      <c r="K92" s="50">
        <v>664.53</v>
      </c>
      <c r="L92" s="50">
        <v>664.53</v>
      </c>
      <c r="M92" s="49">
        <v>612.25</v>
      </c>
    </row>
    <row r="93" ht="12.75" customHeight="1">
      <c r="A93" s="31">
        <v>91.0</v>
      </c>
      <c r="B93" s="51">
        <v>171.05</v>
      </c>
      <c r="C93" s="51">
        <v>200.79</v>
      </c>
      <c r="D93" s="52">
        <v>238.54</v>
      </c>
      <c r="E93" s="52">
        <v>367.89</v>
      </c>
      <c r="F93" s="52">
        <v>614.45</v>
      </c>
      <c r="G93" s="52">
        <v>627.22</v>
      </c>
      <c r="H93" s="52">
        <v>639.77</v>
      </c>
      <c r="I93" s="52">
        <v>652.57</v>
      </c>
      <c r="J93" s="52">
        <v>652.57</v>
      </c>
      <c r="K93" s="53">
        <v>665.63</v>
      </c>
      <c r="L93" s="53">
        <v>665.63</v>
      </c>
      <c r="M93" s="52">
        <v>612.75</v>
      </c>
    </row>
    <row r="94" ht="12.75" customHeight="1">
      <c r="A94" s="19">
        <v>92.0</v>
      </c>
      <c r="B94" s="54">
        <v>172.1</v>
      </c>
      <c r="C94" s="54">
        <v>201.84</v>
      </c>
      <c r="D94" s="55">
        <v>239.59</v>
      </c>
      <c r="E94" s="55">
        <v>368.99</v>
      </c>
      <c r="F94" s="55">
        <v>615.55</v>
      </c>
      <c r="G94" s="55">
        <v>628.25</v>
      </c>
      <c r="H94" s="55">
        <v>640.83</v>
      </c>
      <c r="I94" s="55">
        <v>653.65</v>
      </c>
      <c r="J94" s="55">
        <v>653.65</v>
      </c>
      <c r="K94" s="56">
        <v>666.73</v>
      </c>
      <c r="L94" s="56">
        <v>666.73</v>
      </c>
      <c r="M94" s="55">
        <v>618.15</v>
      </c>
    </row>
    <row r="95" ht="12.75" customHeight="1">
      <c r="A95" s="19">
        <v>93.0</v>
      </c>
      <c r="B95" s="54">
        <v>173.15</v>
      </c>
      <c r="C95" s="54">
        <v>202.88</v>
      </c>
      <c r="D95" s="55">
        <v>240.64</v>
      </c>
      <c r="E95" s="55">
        <v>370.1</v>
      </c>
      <c r="F95" s="55">
        <v>616.63</v>
      </c>
      <c r="G95" s="55">
        <v>629.28</v>
      </c>
      <c r="H95" s="55">
        <v>641.87</v>
      </c>
      <c r="I95" s="55">
        <v>654.72</v>
      </c>
      <c r="J95" s="55">
        <v>654.72</v>
      </c>
      <c r="K95" s="56">
        <v>667.82</v>
      </c>
      <c r="L95" s="56">
        <v>667.82</v>
      </c>
      <c r="M95" s="55">
        <v>618.35</v>
      </c>
    </row>
    <row r="96" ht="12.75" customHeight="1">
      <c r="A96" s="19">
        <v>94.0</v>
      </c>
      <c r="B96" s="54">
        <v>174.21</v>
      </c>
      <c r="C96" s="54">
        <v>203.94</v>
      </c>
      <c r="D96" s="55">
        <v>241.7</v>
      </c>
      <c r="E96" s="55">
        <v>371.2</v>
      </c>
      <c r="F96" s="55">
        <v>617.73</v>
      </c>
      <c r="G96" s="55">
        <v>630.34</v>
      </c>
      <c r="H96" s="55">
        <v>642.95</v>
      </c>
      <c r="I96" s="55">
        <v>655.81</v>
      </c>
      <c r="J96" s="55">
        <v>655.81</v>
      </c>
      <c r="K96" s="56">
        <v>668.93</v>
      </c>
      <c r="L96" s="56">
        <v>668.93</v>
      </c>
      <c r="M96" s="55">
        <v>639.25</v>
      </c>
    </row>
    <row r="97" ht="12.75" customHeight="1">
      <c r="A97" s="19">
        <v>95.0</v>
      </c>
      <c r="B97" s="57">
        <v>175.24</v>
      </c>
      <c r="C97" s="57">
        <v>204.98</v>
      </c>
      <c r="D97" s="58">
        <v>242.74</v>
      </c>
      <c r="E97" s="58">
        <v>372.33</v>
      </c>
      <c r="F97" s="58">
        <v>619.61</v>
      </c>
      <c r="G97" s="58">
        <v>635.93</v>
      </c>
      <c r="H97" s="58">
        <v>648.66</v>
      </c>
      <c r="I97" s="58">
        <v>661.64</v>
      </c>
      <c r="J97" s="58">
        <v>661.64</v>
      </c>
      <c r="K97" s="59">
        <v>674.88</v>
      </c>
      <c r="L97" s="59">
        <v>674.88</v>
      </c>
      <c r="M97" s="58">
        <v>639.4</v>
      </c>
    </row>
    <row r="98" ht="12.75" customHeight="1">
      <c r="A98" s="32">
        <v>96.0</v>
      </c>
      <c r="B98" s="45">
        <v>177.8</v>
      </c>
      <c r="C98" s="45">
        <v>205.93</v>
      </c>
      <c r="D98" s="45">
        <v>249.68</v>
      </c>
      <c r="E98" s="45">
        <v>378.9</v>
      </c>
      <c r="F98" s="45">
        <v>624.47</v>
      </c>
      <c r="G98" s="45">
        <v>636.96</v>
      </c>
      <c r="H98" s="45">
        <v>649.7</v>
      </c>
      <c r="I98" s="45">
        <v>662.72</v>
      </c>
      <c r="J98" s="45">
        <v>662.72</v>
      </c>
      <c r="K98" s="46">
        <v>675.98</v>
      </c>
      <c r="L98" s="46">
        <v>675.98</v>
      </c>
      <c r="M98" s="45">
        <v>642.4</v>
      </c>
    </row>
    <row r="99" ht="12.75" customHeight="1">
      <c r="A99" s="13">
        <v>97.0</v>
      </c>
      <c r="B99" s="47">
        <v>178.6</v>
      </c>
      <c r="C99" s="47">
        <v>207.08</v>
      </c>
      <c r="D99" s="47">
        <v>255.72</v>
      </c>
      <c r="E99" s="47">
        <v>380.01</v>
      </c>
      <c r="F99" s="47">
        <v>637.6</v>
      </c>
      <c r="G99" s="47">
        <v>650.36</v>
      </c>
      <c r="H99" s="47">
        <v>663.37</v>
      </c>
      <c r="I99" s="47">
        <v>676.65</v>
      </c>
      <c r="J99" s="47">
        <v>676.65</v>
      </c>
      <c r="K99" s="48">
        <v>690.2</v>
      </c>
      <c r="L99" s="48">
        <v>690.2</v>
      </c>
      <c r="M99" s="47">
        <v>642.95</v>
      </c>
    </row>
    <row r="100" ht="12.75" customHeight="1">
      <c r="A100" s="13">
        <v>98.0</v>
      </c>
      <c r="B100" s="47">
        <v>179.4</v>
      </c>
      <c r="C100" s="47">
        <v>208.14</v>
      </c>
      <c r="D100" s="47">
        <v>256.76</v>
      </c>
      <c r="E100" s="47">
        <v>381.12</v>
      </c>
      <c r="F100" s="47">
        <v>652.52</v>
      </c>
      <c r="G100" s="47">
        <v>665.59</v>
      </c>
      <c r="H100" s="47">
        <v>678.91</v>
      </c>
      <c r="I100" s="47">
        <v>692.5</v>
      </c>
      <c r="J100" s="47">
        <v>692.5</v>
      </c>
      <c r="K100" s="48">
        <v>706.35</v>
      </c>
      <c r="L100" s="48">
        <v>706.35</v>
      </c>
      <c r="M100" s="47">
        <v>643.2</v>
      </c>
    </row>
    <row r="101" ht="12.75" customHeight="1">
      <c r="A101" s="13">
        <v>99.0</v>
      </c>
      <c r="B101" s="47">
        <v>180.2</v>
      </c>
      <c r="C101" s="47">
        <v>209.18</v>
      </c>
      <c r="D101" s="47">
        <v>262.82</v>
      </c>
      <c r="E101" s="47">
        <v>403.3</v>
      </c>
      <c r="F101" s="47">
        <v>663.74</v>
      </c>
      <c r="G101" s="47">
        <v>695.53</v>
      </c>
      <c r="H101" s="47">
        <v>717.37</v>
      </c>
      <c r="I101" s="47">
        <v>731.73</v>
      </c>
      <c r="J101" s="47">
        <v>731.73</v>
      </c>
      <c r="K101" s="48">
        <v>746.37</v>
      </c>
      <c r="L101" s="48">
        <v>746.37</v>
      </c>
      <c r="M101" s="47">
        <v>643.7</v>
      </c>
    </row>
    <row r="102" ht="12.75" customHeight="1">
      <c r="A102" s="16">
        <v>100.0</v>
      </c>
      <c r="B102" s="49">
        <v>181.0</v>
      </c>
      <c r="C102" s="49">
        <v>226.0</v>
      </c>
      <c r="D102" s="49">
        <v>291.0</v>
      </c>
      <c r="E102" s="49">
        <v>425.0</v>
      </c>
      <c r="F102" s="49">
        <v>674.0</v>
      </c>
      <c r="G102" s="49">
        <v>770.0</v>
      </c>
      <c r="H102" s="49">
        <v>794.0</v>
      </c>
      <c r="I102" s="49">
        <v>810.0</v>
      </c>
      <c r="J102" s="49">
        <v>810.0</v>
      </c>
      <c r="K102" s="50">
        <v>827.0</v>
      </c>
      <c r="L102" s="50">
        <v>827.0</v>
      </c>
      <c r="M102" s="49">
        <v>697.0</v>
      </c>
    </row>
    <row r="103" ht="12.75" customHeight="1">
      <c r="A103" s="19">
        <v>101.0</v>
      </c>
      <c r="B103" s="51">
        <v>182.81</v>
      </c>
      <c r="C103" s="51">
        <v>228.26</v>
      </c>
      <c r="D103" s="52">
        <v>293.91</v>
      </c>
      <c r="E103" s="52">
        <v>429.25</v>
      </c>
      <c r="F103" s="52">
        <v>680.74</v>
      </c>
      <c r="G103" s="52">
        <v>777.7</v>
      </c>
      <c r="H103" s="52">
        <v>801.94</v>
      </c>
      <c r="I103" s="52">
        <v>818.1</v>
      </c>
      <c r="J103" s="52">
        <v>818.1</v>
      </c>
      <c r="K103" s="53">
        <v>835.27</v>
      </c>
      <c r="L103" s="53">
        <v>835.27</v>
      </c>
      <c r="M103" s="52">
        <v>703.97</v>
      </c>
    </row>
    <row r="104" ht="12.75" customHeight="1">
      <c r="A104" s="23">
        <v>102.0</v>
      </c>
      <c r="B104" s="54">
        <v>184.62</v>
      </c>
      <c r="C104" s="54">
        <v>230.52</v>
      </c>
      <c r="D104" s="55">
        <v>296.82</v>
      </c>
      <c r="E104" s="55">
        <v>433.5</v>
      </c>
      <c r="F104" s="55">
        <v>687.48</v>
      </c>
      <c r="G104" s="55">
        <v>785.4</v>
      </c>
      <c r="H104" s="55">
        <v>809.88</v>
      </c>
      <c r="I104" s="55">
        <v>826.2</v>
      </c>
      <c r="J104" s="55">
        <v>826.2</v>
      </c>
      <c r="K104" s="56">
        <v>843.54</v>
      </c>
      <c r="L104" s="56">
        <v>843.54</v>
      </c>
      <c r="M104" s="55">
        <v>710.94</v>
      </c>
    </row>
    <row r="105" ht="12.75" customHeight="1">
      <c r="A105" s="23">
        <v>103.0</v>
      </c>
      <c r="B105" s="54">
        <v>186.43</v>
      </c>
      <c r="C105" s="54">
        <v>232.78</v>
      </c>
      <c r="D105" s="55">
        <v>299.73</v>
      </c>
      <c r="E105" s="55">
        <v>437.75</v>
      </c>
      <c r="F105" s="55">
        <v>694.22</v>
      </c>
      <c r="G105" s="55">
        <v>793.1</v>
      </c>
      <c r="H105" s="55">
        <v>817.82</v>
      </c>
      <c r="I105" s="55">
        <v>834.3</v>
      </c>
      <c r="J105" s="55">
        <v>834.3</v>
      </c>
      <c r="K105" s="56">
        <v>851.81</v>
      </c>
      <c r="L105" s="56">
        <v>851.81</v>
      </c>
      <c r="M105" s="55">
        <v>717.91</v>
      </c>
    </row>
    <row r="106" ht="12.75" customHeight="1">
      <c r="A106" s="23">
        <v>104.0</v>
      </c>
      <c r="B106" s="54">
        <v>188.24</v>
      </c>
      <c r="C106" s="54">
        <v>235.04</v>
      </c>
      <c r="D106" s="55">
        <v>302.64</v>
      </c>
      <c r="E106" s="55">
        <v>442.0</v>
      </c>
      <c r="F106" s="55">
        <v>700.96</v>
      </c>
      <c r="G106" s="55">
        <v>800.8</v>
      </c>
      <c r="H106" s="55">
        <v>825.76</v>
      </c>
      <c r="I106" s="55">
        <v>842.4</v>
      </c>
      <c r="J106" s="55">
        <v>842.4</v>
      </c>
      <c r="K106" s="56">
        <v>860.08</v>
      </c>
      <c r="L106" s="56">
        <v>860.08</v>
      </c>
      <c r="M106" s="55">
        <v>724.88</v>
      </c>
    </row>
    <row r="107" ht="12.75" customHeight="1">
      <c r="A107" s="23">
        <v>105.0</v>
      </c>
      <c r="B107" s="57">
        <v>190.05</v>
      </c>
      <c r="C107" s="57">
        <v>237.3</v>
      </c>
      <c r="D107" s="58">
        <v>305.55</v>
      </c>
      <c r="E107" s="58">
        <v>446.25</v>
      </c>
      <c r="F107" s="58">
        <v>707.7</v>
      </c>
      <c r="G107" s="58">
        <v>808.5</v>
      </c>
      <c r="H107" s="58">
        <v>833.7</v>
      </c>
      <c r="I107" s="58">
        <v>850.5</v>
      </c>
      <c r="J107" s="58">
        <v>850.5</v>
      </c>
      <c r="K107" s="59">
        <v>868.35</v>
      </c>
      <c r="L107" s="59">
        <v>868.35</v>
      </c>
      <c r="M107" s="58">
        <v>731.85</v>
      </c>
    </row>
    <row r="108" ht="12.75" customHeight="1">
      <c r="A108" s="9">
        <v>106.0</v>
      </c>
      <c r="B108" s="45">
        <v>191.86</v>
      </c>
      <c r="C108" s="45">
        <v>239.56</v>
      </c>
      <c r="D108" s="45">
        <v>308.46</v>
      </c>
      <c r="E108" s="45">
        <v>450.5</v>
      </c>
      <c r="F108" s="45">
        <v>714.44</v>
      </c>
      <c r="G108" s="45">
        <v>816.2</v>
      </c>
      <c r="H108" s="45">
        <v>841.64</v>
      </c>
      <c r="I108" s="45">
        <v>858.6</v>
      </c>
      <c r="J108" s="45">
        <v>858.6</v>
      </c>
      <c r="K108" s="46">
        <v>876.62</v>
      </c>
      <c r="L108" s="46">
        <v>876.62</v>
      </c>
      <c r="M108" s="45">
        <v>738.82</v>
      </c>
    </row>
    <row r="109" ht="12.75" customHeight="1">
      <c r="A109" s="33">
        <v>107.0</v>
      </c>
      <c r="B109" s="47">
        <v>193.67</v>
      </c>
      <c r="C109" s="47">
        <v>241.82</v>
      </c>
      <c r="D109" s="47">
        <v>311.37</v>
      </c>
      <c r="E109" s="47">
        <v>454.75</v>
      </c>
      <c r="F109" s="47">
        <v>721.18</v>
      </c>
      <c r="G109" s="47">
        <v>823.9</v>
      </c>
      <c r="H109" s="47">
        <v>849.58</v>
      </c>
      <c r="I109" s="47">
        <v>866.7</v>
      </c>
      <c r="J109" s="47">
        <v>866.7</v>
      </c>
      <c r="K109" s="48">
        <v>884.89</v>
      </c>
      <c r="L109" s="48">
        <v>884.89</v>
      </c>
      <c r="M109" s="47">
        <v>745.79</v>
      </c>
    </row>
    <row r="110" ht="12.75" customHeight="1">
      <c r="A110" s="33">
        <v>108.0</v>
      </c>
      <c r="B110" s="47">
        <v>195.48</v>
      </c>
      <c r="C110" s="47">
        <v>244.08</v>
      </c>
      <c r="D110" s="47">
        <v>314.28</v>
      </c>
      <c r="E110" s="47">
        <v>459.0</v>
      </c>
      <c r="F110" s="47">
        <v>727.92</v>
      </c>
      <c r="G110" s="47">
        <v>831.6</v>
      </c>
      <c r="H110" s="47">
        <v>857.52</v>
      </c>
      <c r="I110" s="47">
        <v>874.8</v>
      </c>
      <c r="J110" s="47">
        <v>874.8</v>
      </c>
      <c r="K110" s="48">
        <v>893.16</v>
      </c>
      <c r="L110" s="48">
        <v>893.16</v>
      </c>
      <c r="M110" s="47">
        <v>752.76</v>
      </c>
    </row>
    <row r="111" ht="12.75" customHeight="1">
      <c r="A111" s="33">
        <v>109.0</v>
      </c>
      <c r="B111" s="47">
        <v>197.29</v>
      </c>
      <c r="C111" s="47">
        <v>246.34</v>
      </c>
      <c r="D111" s="47">
        <v>317.19</v>
      </c>
      <c r="E111" s="47">
        <v>463.25</v>
      </c>
      <c r="F111" s="47">
        <v>734.66</v>
      </c>
      <c r="G111" s="47">
        <v>839.3</v>
      </c>
      <c r="H111" s="47">
        <v>865.46</v>
      </c>
      <c r="I111" s="47">
        <v>882.9</v>
      </c>
      <c r="J111" s="47">
        <v>882.9</v>
      </c>
      <c r="K111" s="48">
        <v>901.43</v>
      </c>
      <c r="L111" s="48">
        <v>901.43</v>
      </c>
      <c r="M111" s="47">
        <v>759.73</v>
      </c>
    </row>
    <row r="112" ht="12.75" customHeight="1">
      <c r="A112" s="16">
        <v>110.0</v>
      </c>
      <c r="B112" s="49">
        <v>199.1</v>
      </c>
      <c r="C112" s="49">
        <v>248.6</v>
      </c>
      <c r="D112" s="49">
        <v>320.1</v>
      </c>
      <c r="E112" s="49">
        <v>467.5</v>
      </c>
      <c r="F112" s="49">
        <v>741.4</v>
      </c>
      <c r="G112" s="49">
        <v>847.0</v>
      </c>
      <c r="H112" s="49">
        <v>873.4</v>
      </c>
      <c r="I112" s="49">
        <v>891.0</v>
      </c>
      <c r="J112" s="49">
        <v>891.0</v>
      </c>
      <c r="K112" s="50">
        <v>909.7</v>
      </c>
      <c r="L112" s="50">
        <v>909.7</v>
      </c>
      <c r="M112" s="49">
        <v>766.7</v>
      </c>
    </row>
    <row r="113" ht="12.75" customHeight="1">
      <c r="A113" s="35">
        <v>111.0</v>
      </c>
      <c r="B113" s="51">
        <v>200.91</v>
      </c>
      <c r="C113" s="51">
        <v>250.86</v>
      </c>
      <c r="D113" s="52">
        <v>323.01</v>
      </c>
      <c r="E113" s="52">
        <v>471.75</v>
      </c>
      <c r="F113" s="52">
        <v>748.14</v>
      </c>
      <c r="G113" s="52">
        <v>854.7</v>
      </c>
      <c r="H113" s="52">
        <v>881.34</v>
      </c>
      <c r="I113" s="52">
        <v>899.1</v>
      </c>
      <c r="J113" s="52">
        <v>899.1</v>
      </c>
      <c r="K113" s="53">
        <v>917.97</v>
      </c>
      <c r="L113" s="53">
        <v>917.97</v>
      </c>
      <c r="M113" s="52">
        <v>773.67</v>
      </c>
    </row>
    <row r="114" ht="12.75" customHeight="1">
      <c r="A114" s="23">
        <v>112.0</v>
      </c>
      <c r="B114" s="54">
        <v>202.72</v>
      </c>
      <c r="C114" s="54">
        <v>253.12</v>
      </c>
      <c r="D114" s="55">
        <v>325.92</v>
      </c>
      <c r="E114" s="55">
        <v>476.0</v>
      </c>
      <c r="F114" s="55">
        <v>754.88</v>
      </c>
      <c r="G114" s="55">
        <v>862.4</v>
      </c>
      <c r="H114" s="55">
        <v>889.28</v>
      </c>
      <c r="I114" s="55">
        <v>907.2</v>
      </c>
      <c r="J114" s="55">
        <v>907.2</v>
      </c>
      <c r="K114" s="56">
        <v>926.24</v>
      </c>
      <c r="L114" s="56">
        <v>926.24</v>
      </c>
      <c r="M114" s="55">
        <v>780.64</v>
      </c>
    </row>
    <row r="115" ht="12.75" customHeight="1">
      <c r="A115" s="23">
        <v>113.0</v>
      </c>
      <c r="B115" s="54">
        <v>204.53</v>
      </c>
      <c r="C115" s="54">
        <v>255.38</v>
      </c>
      <c r="D115" s="55">
        <v>328.83</v>
      </c>
      <c r="E115" s="55">
        <v>480.25</v>
      </c>
      <c r="F115" s="55">
        <v>761.62</v>
      </c>
      <c r="G115" s="55">
        <v>870.1</v>
      </c>
      <c r="H115" s="55">
        <v>897.22</v>
      </c>
      <c r="I115" s="55">
        <v>915.3</v>
      </c>
      <c r="J115" s="55">
        <v>915.3</v>
      </c>
      <c r="K115" s="56">
        <v>934.51</v>
      </c>
      <c r="L115" s="56">
        <v>934.51</v>
      </c>
      <c r="M115" s="55">
        <v>787.61</v>
      </c>
    </row>
    <row r="116" ht="12.75" customHeight="1">
      <c r="A116" s="23">
        <v>114.0</v>
      </c>
      <c r="B116" s="54">
        <v>206.34</v>
      </c>
      <c r="C116" s="54">
        <v>257.64</v>
      </c>
      <c r="D116" s="55">
        <v>331.74</v>
      </c>
      <c r="E116" s="55">
        <v>484.5</v>
      </c>
      <c r="F116" s="55">
        <v>768.36</v>
      </c>
      <c r="G116" s="55">
        <v>877.8</v>
      </c>
      <c r="H116" s="55">
        <v>905.16</v>
      </c>
      <c r="I116" s="55">
        <v>923.4</v>
      </c>
      <c r="J116" s="55">
        <v>923.4</v>
      </c>
      <c r="K116" s="56">
        <v>942.78</v>
      </c>
      <c r="L116" s="56">
        <v>942.78</v>
      </c>
      <c r="M116" s="55">
        <v>794.58</v>
      </c>
    </row>
    <row r="117" ht="12.75" customHeight="1">
      <c r="A117" s="27">
        <v>115.0</v>
      </c>
      <c r="B117" s="57">
        <v>208.15</v>
      </c>
      <c r="C117" s="57">
        <v>259.9</v>
      </c>
      <c r="D117" s="58">
        <v>334.65</v>
      </c>
      <c r="E117" s="58">
        <v>488.75</v>
      </c>
      <c r="F117" s="58">
        <v>775.1</v>
      </c>
      <c r="G117" s="58">
        <v>885.5</v>
      </c>
      <c r="H117" s="58">
        <v>913.1</v>
      </c>
      <c r="I117" s="58">
        <v>931.5</v>
      </c>
      <c r="J117" s="58">
        <v>931.5</v>
      </c>
      <c r="K117" s="59">
        <v>951.05</v>
      </c>
      <c r="L117" s="59">
        <v>951.05</v>
      </c>
      <c r="M117" s="58">
        <v>801.55</v>
      </c>
    </row>
    <row r="118" ht="12.75" customHeight="1">
      <c r="A118" s="5">
        <v>116.0</v>
      </c>
      <c r="B118" s="60">
        <v>209.96</v>
      </c>
      <c r="C118" s="60">
        <v>262.16</v>
      </c>
      <c r="D118" s="60">
        <v>337.56</v>
      </c>
      <c r="E118" s="60">
        <v>493.0</v>
      </c>
      <c r="F118" s="60">
        <v>781.84</v>
      </c>
      <c r="G118" s="60">
        <v>893.2</v>
      </c>
      <c r="H118" s="60">
        <v>921.04</v>
      </c>
      <c r="I118" s="60">
        <v>939.6</v>
      </c>
      <c r="J118" s="60">
        <v>939.6</v>
      </c>
      <c r="K118" s="62">
        <v>959.32</v>
      </c>
      <c r="L118" s="62">
        <v>959.32</v>
      </c>
      <c r="M118" s="61">
        <v>808.52</v>
      </c>
    </row>
    <row r="119" ht="12.75" customHeight="1">
      <c r="A119" s="9">
        <v>117.0</v>
      </c>
      <c r="B119" s="45">
        <v>211.77</v>
      </c>
      <c r="C119" s="45">
        <v>264.42</v>
      </c>
      <c r="D119" s="45">
        <v>340.47</v>
      </c>
      <c r="E119" s="45">
        <v>497.25</v>
      </c>
      <c r="F119" s="45">
        <v>788.58</v>
      </c>
      <c r="G119" s="45">
        <v>900.9</v>
      </c>
      <c r="H119" s="45">
        <v>928.98</v>
      </c>
      <c r="I119" s="45">
        <v>947.7</v>
      </c>
      <c r="J119" s="45">
        <v>947.7</v>
      </c>
      <c r="K119" s="63">
        <v>967.59</v>
      </c>
      <c r="L119" s="63">
        <v>967.59</v>
      </c>
      <c r="M119" s="46">
        <v>815.49</v>
      </c>
    </row>
    <row r="120" ht="12.75" customHeight="1">
      <c r="A120" s="13">
        <v>118.0</v>
      </c>
      <c r="B120" s="47">
        <v>213.58</v>
      </c>
      <c r="C120" s="47">
        <v>266.68</v>
      </c>
      <c r="D120" s="47">
        <v>343.38</v>
      </c>
      <c r="E120" s="47">
        <v>501.5</v>
      </c>
      <c r="F120" s="47">
        <v>795.32</v>
      </c>
      <c r="G120" s="47">
        <v>908.6</v>
      </c>
      <c r="H120" s="47">
        <v>936.92</v>
      </c>
      <c r="I120" s="47">
        <v>955.8</v>
      </c>
      <c r="J120" s="47">
        <v>955.8</v>
      </c>
      <c r="K120" s="63">
        <v>975.86</v>
      </c>
      <c r="L120" s="63">
        <v>975.86</v>
      </c>
      <c r="M120" s="48">
        <v>822.46</v>
      </c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13">
        <v>119.0</v>
      </c>
      <c r="B121" s="47">
        <v>215.39</v>
      </c>
      <c r="C121" s="47">
        <v>268.94</v>
      </c>
      <c r="D121" s="47">
        <v>346.29</v>
      </c>
      <c r="E121" s="47">
        <v>505.75</v>
      </c>
      <c r="F121" s="47">
        <v>802.06</v>
      </c>
      <c r="G121" s="47">
        <v>916.3</v>
      </c>
      <c r="H121" s="47">
        <v>944.86</v>
      </c>
      <c r="I121" s="47">
        <v>963.9</v>
      </c>
      <c r="J121" s="47">
        <v>963.9</v>
      </c>
      <c r="K121" s="63">
        <v>984.13</v>
      </c>
      <c r="L121" s="63">
        <v>984.13</v>
      </c>
      <c r="M121" s="48">
        <v>829.43</v>
      </c>
    </row>
    <row r="122" ht="12.75" customHeight="1">
      <c r="A122" s="16">
        <v>120.0</v>
      </c>
      <c r="B122" s="49">
        <v>217.2</v>
      </c>
      <c r="C122" s="49">
        <v>271.2</v>
      </c>
      <c r="D122" s="49">
        <v>349.2</v>
      </c>
      <c r="E122" s="49">
        <v>510.0</v>
      </c>
      <c r="F122" s="49">
        <v>808.8</v>
      </c>
      <c r="G122" s="49">
        <v>924.0</v>
      </c>
      <c r="H122" s="49">
        <v>952.8</v>
      </c>
      <c r="I122" s="49">
        <v>972.0</v>
      </c>
      <c r="J122" s="49">
        <v>972.0</v>
      </c>
      <c r="K122" s="63">
        <v>992.4</v>
      </c>
      <c r="L122" s="63">
        <v>992.4</v>
      </c>
      <c r="M122" s="50">
        <v>836.4</v>
      </c>
    </row>
    <row r="123" ht="12.75" customHeight="1">
      <c r="A123" s="19">
        <v>121.0</v>
      </c>
      <c r="B123" s="51">
        <v>219.01</v>
      </c>
      <c r="C123" s="51">
        <v>273.46</v>
      </c>
      <c r="D123" s="52">
        <v>352.11</v>
      </c>
      <c r="E123" s="52">
        <v>514.25</v>
      </c>
      <c r="F123" s="52">
        <v>815.54</v>
      </c>
      <c r="G123" s="52">
        <v>931.7</v>
      </c>
      <c r="H123" s="52">
        <v>960.74</v>
      </c>
      <c r="I123" s="52">
        <v>980.1</v>
      </c>
      <c r="J123" s="52">
        <v>980.1</v>
      </c>
      <c r="K123" s="63">
        <v>1000.67</v>
      </c>
      <c r="L123" s="63">
        <v>1000.67</v>
      </c>
      <c r="M123" s="53">
        <v>843.37</v>
      </c>
    </row>
    <row r="124" ht="12.75" customHeight="1">
      <c r="A124" s="23">
        <v>122.0</v>
      </c>
      <c r="B124" s="54">
        <v>220.82</v>
      </c>
      <c r="C124" s="54">
        <v>275.72</v>
      </c>
      <c r="D124" s="55">
        <v>355.02</v>
      </c>
      <c r="E124" s="55">
        <v>518.5</v>
      </c>
      <c r="F124" s="55">
        <v>822.28</v>
      </c>
      <c r="G124" s="55">
        <v>939.4</v>
      </c>
      <c r="H124" s="55">
        <v>968.68</v>
      </c>
      <c r="I124" s="55">
        <v>988.2</v>
      </c>
      <c r="J124" s="55">
        <v>988.2</v>
      </c>
      <c r="K124" s="63">
        <v>1008.94</v>
      </c>
      <c r="L124" s="63">
        <v>1008.94</v>
      </c>
      <c r="M124" s="56">
        <v>850.34</v>
      </c>
    </row>
    <row r="125" ht="12.75" customHeight="1">
      <c r="A125" s="19">
        <v>123.0</v>
      </c>
      <c r="B125" s="54">
        <v>222.63</v>
      </c>
      <c r="C125" s="54">
        <v>277.98</v>
      </c>
      <c r="D125" s="55">
        <v>357.93</v>
      </c>
      <c r="E125" s="55">
        <v>522.75</v>
      </c>
      <c r="F125" s="55">
        <v>829.02</v>
      </c>
      <c r="G125" s="55">
        <v>947.1</v>
      </c>
      <c r="H125" s="55">
        <v>976.62</v>
      </c>
      <c r="I125" s="55">
        <v>996.3</v>
      </c>
      <c r="J125" s="55">
        <v>996.3</v>
      </c>
      <c r="K125" s="63">
        <v>1017.21</v>
      </c>
      <c r="L125" s="63">
        <v>1017.21</v>
      </c>
      <c r="M125" s="56">
        <v>857.31</v>
      </c>
    </row>
    <row r="126" ht="12.75" customHeight="1">
      <c r="A126" s="19">
        <v>124.0</v>
      </c>
      <c r="B126" s="54">
        <v>224.44</v>
      </c>
      <c r="C126" s="54">
        <v>280.24</v>
      </c>
      <c r="D126" s="55">
        <v>360.84</v>
      </c>
      <c r="E126" s="55">
        <v>527.0</v>
      </c>
      <c r="F126" s="55">
        <v>835.76</v>
      </c>
      <c r="G126" s="55">
        <v>954.8</v>
      </c>
      <c r="H126" s="55">
        <v>984.56</v>
      </c>
      <c r="I126" s="55">
        <v>1004.4</v>
      </c>
      <c r="J126" s="55">
        <v>1004.4</v>
      </c>
      <c r="K126" s="63">
        <v>1025.48</v>
      </c>
      <c r="L126" s="63">
        <v>1025.48</v>
      </c>
      <c r="M126" s="56">
        <v>864.28</v>
      </c>
    </row>
    <row r="127" ht="12.75" customHeight="1">
      <c r="A127" s="27">
        <v>125.0</v>
      </c>
      <c r="B127" s="57">
        <v>226.25</v>
      </c>
      <c r="C127" s="57">
        <v>282.5</v>
      </c>
      <c r="D127" s="58">
        <v>363.75</v>
      </c>
      <c r="E127" s="58">
        <v>531.25</v>
      </c>
      <c r="F127" s="58">
        <v>842.5</v>
      </c>
      <c r="G127" s="58">
        <v>962.5</v>
      </c>
      <c r="H127" s="58">
        <v>992.5</v>
      </c>
      <c r="I127" s="58">
        <v>1012.5</v>
      </c>
      <c r="J127" s="58">
        <v>1012.5</v>
      </c>
      <c r="K127" s="63">
        <v>1033.75</v>
      </c>
      <c r="L127" s="63">
        <v>1033.75</v>
      </c>
      <c r="M127" s="59">
        <v>871.25</v>
      </c>
    </row>
    <row r="128" ht="12.75" customHeight="1">
      <c r="A128" s="13">
        <v>126.0</v>
      </c>
      <c r="B128" s="45">
        <v>228.06</v>
      </c>
      <c r="C128" s="45">
        <v>284.76</v>
      </c>
      <c r="D128" s="45">
        <v>366.66</v>
      </c>
      <c r="E128" s="45">
        <v>535.5</v>
      </c>
      <c r="F128" s="45">
        <v>849.24</v>
      </c>
      <c r="G128" s="45">
        <v>970.2</v>
      </c>
      <c r="H128" s="45">
        <v>1000.44</v>
      </c>
      <c r="I128" s="45">
        <v>1020.6</v>
      </c>
      <c r="J128" s="45">
        <v>1020.6</v>
      </c>
      <c r="K128" s="63">
        <v>1042.02</v>
      </c>
      <c r="L128" s="63">
        <v>1042.02</v>
      </c>
      <c r="M128" s="46">
        <v>878.22</v>
      </c>
    </row>
    <row r="129" ht="12.75" customHeight="1">
      <c r="A129" s="13">
        <v>127.0</v>
      </c>
      <c r="B129" s="47">
        <v>229.87</v>
      </c>
      <c r="C129" s="47">
        <v>287.02</v>
      </c>
      <c r="D129" s="47">
        <v>369.57</v>
      </c>
      <c r="E129" s="47">
        <v>539.75</v>
      </c>
      <c r="F129" s="47">
        <v>855.98</v>
      </c>
      <c r="G129" s="47">
        <v>977.9</v>
      </c>
      <c r="H129" s="47">
        <v>1008.38</v>
      </c>
      <c r="I129" s="47">
        <v>1028.7</v>
      </c>
      <c r="J129" s="47">
        <v>1028.7</v>
      </c>
      <c r="K129" s="63">
        <v>1050.29</v>
      </c>
      <c r="L129" s="63">
        <v>1050.29</v>
      </c>
      <c r="M129" s="48">
        <v>885.19</v>
      </c>
    </row>
    <row r="130" ht="12.75" customHeight="1">
      <c r="A130" s="13">
        <v>128.0</v>
      </c>
      <c r="B130" s="47">
        <v>231.68</v>
      </c>
      <c r="C130" s="47">
        <v>289.28</v>
      </c>
      <c r="D130" s="47">
        <v>372.48</v>
      </c>
      <c r="E130" s="47">
        <v>544.0</v>
      </c>
      <c r="F130" s="47">
        <v>862.72</v>
      </c>
      <c r="G130" s="47">
        <v>985.6</v>
      </c>
      <c r="H130" s="47">
        <v>1016.32</v>
      </c>
      <c r="I130" s="47">
        <v>1036.8</v>
      </c>
      <c r="J130" s="47">
        <v>1036.8</v>
      </c>
      <c r="K130" s="63">
        <v>1058.56</v>
      </c>
      <c r="L130" s="63">
        <v>1058.56</v>
      </c>
      <c r="M130" s="48">
        <v>892.16</v>
      </c>
    </row>
    <row r="131" ht="12.75" customHeight="1">
      <c r="A131" s="13">
        <v>129.0</v>
      </c>
      <c r="B131" s="47">
        <v>233.49</v>
      </c>
      <c r="C131" s="47">
        <v>291.54</v>
      </c>
      <c r="D131" s="47">
        <v>375.39</v>
      </c>
      <c r="E131" s="47">
        <v>548.25</v>
      </c>
      <c r="F131" s="47">
        <v>869.46</v>
      </c>
      <c r="G131" s="47">
        <v>993.3</v>
      </c>
      <c r="H131" s="47">
        <v>1024.26</v>
      </c>
      <c r="I131" s="47">
        <v>1044.9</v>
      </c>
      <c r="J131" s="47">
        <v>1044.9</v>
      </c>
      <c r="K131" s="63">
        <v>1066.83</v>
      </c>
      <c r="L131" s="63">
        <v>1066.83</v>
      </c>
      <c r="M131" s="48">
        <v>899.13</v>
      </c>
    </row>
    <row r="132" ht="12.75" customHeight="1">
      <c r="A132" s="13">
        <v>130.0</v>
      </c>
      <c r="B132" s="49">
        <v>235.3</v>
      </c>
      <c r="C132" s="49">
        <v>293.8</v>
      </c>
      <c r="D132" s="49">
        <v>378.3</v>
      </c>
      <c r="E132" s="49">
        <v>552.5</v>
      </c>
      <c r="F132" s="49">
        <v>876.2</v>
      </c>
      <c r="G132" s="49">
        <v>1001.0</v>
      </c>
      <c r="H132" s="49">
        <v>1032.2</v>
      </c>
      <c r="I132" s="49">
        <v>1053.0</v>
      </c>
      <c r="J132" s="49">
        <v>1053.0</v>
      </c>
      <c r="K132" s="63">
        <v>1075.1</v>
      </c>
      <c r="L132" s="63">
        <v>1075.1</v>
      </c>
      <c r="M132" s="50">
        <v>906.1</v>
      </c>
    </row>
    <row r="133" ht="12.75" customHeight="1">
      <c r="A133" s="31">
        <v>131.0</v>
      </c>
      <c r="B133" s="51">
        <v>237.11</v>
      </c>
      <c r="C133" s="51">
        <v>296.06</v>
      </c>
      <c r="D133" s="52">
        <v>381.21</v>
      </c>
      <c r="E133" s="52">
        <v>556.75</v>
      </c>
      <c r="F133" s="52">
        <v>882.94</v>
      </c>
      <c r="G133" s="52">
        <v>1008.7</v>
      </c>
      <c r="H133" s="52">
        <v>1040.14</v>
      </c>
      <c r="I133" s="52">
        <v>1061.1</v>
      </c>
      <c r="J133" s="52">
        <v>1061.1</v>
      </c>
      <c r="K133" s="63">
        <v>1083.37</v>
      </c>
      <c r="L133" s="63">
        <v>1083.37</v>
      </c>
      <c r="M133" s="53">
        <v>913.07</v>
      </c>
    </row>
    <row r="134" ht="12.75" customHeight="1">
      <c r="A134" s="19">
        <v>132.0</v>
      </c>
      <c r="B134" s="54">
        <v>238.92</v>
      </c>
      <c r="C134" s="54">
        <v>298.32</v>
      </c>
      <c r="D134" s="55">
        <v>384.12</v>
      </c>
      <c r="E134" s="55">
        <v>561.0</v>
      </c>
      <c r="F134" s="55">
        <v>889.68</v>
      </c>
      <c r="G134" s="55">
        <v>1016.4</v>
      </c>
      <c r="H134" s="55">
        <v>1048.08</v>
      </c>
      <c r="I134" s="55">
        <v>1069.2</v>
      </c>
      <c r="J134" s="55">
        <v>1069.2</v>
      </c>
      <c r="K134" s="63">
        <v>1091.64</v>
      </c>
      <c r="L134" s="63">
        <v>1091.64</v>
      </c>
      <c r="M134" s="56">
        <v>920.04</v>
      </c>
    </row>
    <row r="135" ht="12.75" customHeight="1">
      <c r="A135" s="19">
        <v>133.0</v>
      </c>
      <c r="B135" s="54">
        <v>240.73</v>
      </c>
      <c r="C135" s="54">
        <v>300.58</v>
      </c>
      <c r="D135" s="55">
        <v>387.03</v>
      </c>
      <c r="E135" s="55">
        <v>565.25</v>
      </c>
      <c r="F135" s="55">
        <v>896.42</v>
      </c>
      <c r="G135" s="55">
        <v>1024.1</v>
      </c>
      <c r="H135" s="55">
        <v>1056.02</v>
      </c>
      <c r="I135" s="55">
        <v>1077.3</v>
      </c>
      <c r="J135" s="55">
        <v>1077.3</v>
      </c>
      <c r="K135" s="63">
        <v>1099.91</v>
      </c>
      <c r="L135" s="63">
        <v>1099.91</v>
      </c>
      <c r="M135" s="56">
        <v>927.01</v>
      </c>
    </row>
    <row r="136" ht="12.75" customHeight="1">
      <c r="A136" s="19">
        <v>134.0</v>
      </c>
      <c r="B136" s="54">
        <v>242.54</v>
      </c>
      <c r="C136" s="54">
        <v>302.84</v>
      </c>
      <c r="D136" s="55">
        <v>389.94</v>
      </c>
      <c r="E136" s="55">
        <v>569.5</v>
      </c>
      <c r="F136" s="55">
        <v>903.16</v>
      </c>
      <c r="G136" s="55">
        <v>1031.8</v>
      </c>
      <c r="H136" s="55">
        <v>1063.96</v>
      </c>
      <c r="I136" s="55">
        <v>1085.4</v>
      </c>
      <c r="J136" s="55">
        <v>1085.4</v>
      </c>
      <c r="K136" s="63">
        <v>1108.18</v>
      </c>
      <c r="L136" s="63">
        <v>1108.18</v>
      </c>
      <c r="M136" s="56">
        <v>933.98</v>
      </c>
    </row>
    <row r="137" ht="12.75" customHeight="1">
      <c r="A137" s="19">
        <v>135.0</v>
      </c>
      <c r="B137" s="57">
        <v>244.35</v>
      </c>
      <c r="C137" s="57">
        <v>305.1</v>
      </c>
      <c r="D137" s="58">
        <v>392.85</v>
      </c>
      <c r="E137" s="58">
        <v>573.75</v>
      </c>
      <c r="F137" s="58">
        <v>909.9</v>
      </c>
      <c r="G137" s="58">
        <v>1039.5</v>
      </c>
      <c r="H137" s="58">
        <v>1071.9</v>
      </c>
      <c r="I137" s="58">
        <v>1093.5</v>
      </c>
      <c r="J137" s="58">
        <v>1093.5</v>
      </c>
      <c r="K137" s="63">
        <v>1116.45</v>
      </c>
      <c r="L137" s="63">
        <v>1116.45</v>
      </c>
      <c r="M137" s="59">
        <v>940.95</v>
      </c>
    </row>
    <row r="138" ht="12.75" customHeight="1">
      <c r="A138" s="32">
        <v>136.0</v>
      </c>
      <c r="B138" s="45">
        <v>246.16</v>
      </c>
      <c r="C138" s="45">
        <v>307.36</v>
      </c>
      <c r="D138" s="45">
        <v>395.76</v>
      </c>
      <c r="E138" s="45">
        <v>578.0</v>
      </c>
      <c r="F138" s="45">
        <v>916.64</v>
      </c>
      <c r="G138" s="45">
        <v>1047.2</v>
      </c>
      <c r="H138" s="45">
        <v>1079.84</v>
      </c>
      <c r="I138" s="45">
        <v>1101.6</v>
      </c>
      <c r="J138" s="45">
        <v>1101.6</v>
      </c>
      <c r="K138" s="63">
        <v>1124.72</v>
      </c>
      <c r="L138" s="63">
        <v>1124.72</v>
      </c>
      <c r="M138" s="46">
        <v>947.92</v>
      </c>
    </row>
    <row r="139" ht="12.75" customHeight="1">
      <c r="A139" s="13">
        <v>137.0</v>
      </c>
      <c r="B139" s="47">
        <v>247.97</v>
      </c>
      <c r="C139" s="47">
        <v>309.62</v>
      </c>
      <c r="D139" s="47">
        <v>398.67</v>
      </c>
      <c r="E139" s="47">
        <v>582.25</v>
      </c>
      <c r="F139" s="47">
        <v>923.38</v>
      </c>
      <c r="G139" s="47">
        <v>1054.9</v>
      </c>
      <c r="H139" s="47">
        <v>1087.78</v>
      </c>
      <c r="I139" s="47">
        <v>1109.7</v>
      </c>
      <c r="J139" s="47">
        <v>1109.7</v>
      </c>
      <c r="K139" s="63">
        <v>1132.99</v>
      </c>
      <c r="L139" s="63">
        <v>1132.99</v>
      </c>
      <c r="M139" s="48">
        <v>954.89</v>
      </c>
    </row>
    <row r="140" ht="12.75" customHeight="1">
      <c r="A140" s="13">
        <v>138.0</v>
      </c>
      <c r="B140" s="47">
        <v>249.78</v>
      </c>
      <c r="C140" s="47">
        <v>311.88</v>
      </c>
      <c r="D140" s="47">
        <v>401.58</v>
      </c>
      <c r="E140" s="47">
        <v>586.5</v>
      </c>
      <c r="F140" s="47">
        <v>930.12</v>
      </c>
      <c r="G140" s="47">
        <v>1062.6</v>
      </c>
      <c r="H140" s="47">
        <v>1095.72</v>
      </c>
      <c r="I140" s="47">
        <v>1117.8</v>
      </c>
      <c r="J140" s="47">
        <v>1117.8</v>
      </c>
      <c r="K140" s="63">
        <v>1141.26</v>
      </c>
      <c r="L140" s="63">
        <v>1141.26</v>
      </c>
      <c r="M140" s="48">
        <v>961.86</v>
      </c>
    </row>
    <row r="141" ht="12.75" customHeight="1">
      <c r="A141" s="13">
        <v>139.0</v>
      </c>
      <c r="B141" s="47">
        <v>251.59</v>
      </c>
      <c r="C141" s="47">
        <v>314.14</v>
      </c>
      <c r="D141" s="47">
        <v>404.49</v>
      </c>
      <c r="E141" s="47">
        <v>590.75</v>
      </c>
      <c r="F141" s="47">
        <v>936.86</v>
      </c>
      <c r="G141" s="47">
        <v>1070.3</v>
      </c>
      <c r="H141" s="47">
        <v>1103.66</v>
      </c>
      <c r="I141" s="47">
        <v>1125.9</v>
      </c>
      <c r="J141" s="47">
        <v>1125.9</v>
      </c>
      <c r="K141" s="63">
        <v>1149.53</v>
      </c>
      <c r="L141" s="63">
        <v>1149.53</v>
      </c>
      <c r="M141" s="48">
        <v>968.83</v>
      </c>
    </row>
    <row r="142" ht="12.75" customHeight="1">
      <c r="A142" s="16">
        <v>140.0</v>
      </c>
      <c r="B142" s="49">
        <v>253.4</v>
      </c>
      <c r="C142" s="49">
        <v>316.4</v>
      </c>
      <c r="D142" s="49">
        <v>407.4</v>
      </c>
      <c r="E142" s="49">
        <v>595.0</v>
      </c>
      <c r="F142" s="49">
        <v>943.6</v>
      </c>
      <c r="G142" s="49">
        <v>1078.0</v>
      </c>
      <c r="H142" s="49">
        <v>1111.6</v>
      </c>
      <c r="I142" s="49">
        <v>1134.0</v>
      </c>
      <c r="J142" s="49">
        <v>1134.0</v>
      </c>
      <c r="K142" s="63">
        <v>1157.8</v>
      </c>
      <c r="L142" s="63">
        <v>1157.8</v>
      </c>
      <c r="M142" s="50">
        <v>975.8</v>
      </c>
    </row>
    <row r="143" ht="12.75" customHeight="1">
      <c r="A143" s="19">
        <v>141.0</v>
      </c>
      <c r="B143" s="51">
        <v>255.21</v>
      </c>
      <c r="C143" s="51">
        <v>318.66</v>
      </c>
      <c r="D143" s="52">
        <v>410.31</v>
      </c>
      <c r="E143" s="52">
        <v>599.25</v>
      </c>
      <c r="F143" s="52">
        <v>950.34</v>
      </c>
      <c r="G143" s="52">
        <v>1085.7</v>
      </c>
      <c r="H143" s="52">
        <v>1119.54</v>
      </c>
      <c r="I143" s="52">
        <v>1142.1</v>
      </c>
      <c r="J143" s="52">
        <v>1142.1</v>
      </c>
      <c r="K143" s="63">
        <v>1166.07</v>
      </c>
      <c r="L143" s="63">
        <v>1166.07</v>
      </c>
      <c r="M143" s="53">
        <v>982.77</v>
      </c>
    </row>
    <row r="144" ht="12.75" customHeight="1">
      <c r="A144" s="23">
        <v>142.0</v>
      </c>
      <c r="B144" s="54">
        <v>257.02</v>
      </c>
      <c r="C144" s="54">
        <v>320.92</v>
      </c>
      <c r="D144" s="55">
        <v>413.22</v>
      </c>
      <c r="E144" s="55">
        <v>603.5</v>
      </c>
      <c r="F144" s="55">
        <v>957.08</v>
      </c>
      <c r="G144" s="55">
        <v>1093.4</v>
      </c>
      <c r="H144" s="55">
        <v>1127.48</v>
      </c>
      <c r="I144" s="55">
        <v>1150.2</v>
      </c>
      <c r="J144" s="55">
        <v>1150.2</v>
      </c>
      <c r="K144" s="63">
        <v>1174.34</v>
      </c>
      <c r="L144" s="63">
        <v>1174.34</v>
      </c>
      <c r="M144" s="56">
        <v>989.74</v>
      </c>
    </row>
    <row r="145" ht="12.75" customHeight="1">
      <c r="A145" s="23">
        <v>143.0</v>
      </c>
      <c r="B145" s="54">
        <v>258.83</v>
      </c>
      <c r="C145" s="54">
        <v>323.18</v>
      </c>
      <c r="D145" s="55">
        <v>416.13</v>
      </c>
      <c r="E145" s="55">
        <v>607.75</v>
      </c>
      <c r="F145" s="55">
        <v>963.82</v>
      </c>
      <c r="G145" s="55">
        <v>1101.1</v>
      </c>
      <c r="H145" s="55">
        <v>1135.42</v>
      </c>
      <c r="I145" s="55">
        <v>1158.3</v>
      </c>
      <c r="J145" s="55">
        <v>1158.3</v>
      </c>
      <c r="K145" s="63">
        <v>1182.61</v>
      </c>
      <c r="L145" s="63">
        <v>1182.61</v>
      </c>
      <c r="M145" s="56">
        <v>996.71</v>
      </c>
    </row>
    <row r="146" ht="12.75" customHeight="1">
      <c r="A146" s="23">
        <v>144.0</v>
      </c>
      <c r="B146" s="54">
        <v>260.64</v>
      </c>
      <c r="C146" s="54">
        <v>325.44</v>
      </c>
      <c r="D146" s="55">
        <v>419.04</v>
      </c>
      <c r="E146" s="55">
        <v>612.0</v>
      </c>
      <c r="F146" s="55">
        <v>970.56</v>
      </c>
      <c r="G146" s="55">
        <v>1108.8</v>
      </c>
      <c r="H146" s="55">
        <v>1143.36</v>
      </c>
      <c r="I146" s="55">
        <v>1166.4</v>
      </c>
      <c r="J146" s="55">
        <v>1166.4</v>
      </c>
      <c r="K146" s="63">
        <v>1190.88</v>
      </c>
      <c r="L146" s="63">
        <v>1190.88</v>
      </c>
      <c r="M146" s="56">
        <v>1003.68</v>
      </c>
    </row>
    <row r="147" ht="12.75" customHeight="1">
      <c r="A147" s="23">
        <v>145.0</v>
      </c>
      <c r="B147" s="57">
        <v>262.45</v>
      </c>
      <c r="C147" s="57">
        <v>327.7</v>
      </c>
      <c r="D147" s="58">
        <v>421.95</v>
      </c>
      <c r="E147" s="58">
        <v>616.25</v>
      </c>
      <c r="F147" s="58">
        <v>977.3</v>
      </c>
      <c r="G147" s="58">
        <v>1116.5</v>
      </c>
      <c r="H147" s="58">
        <v>1151.3</v>
      </c>
      <c r="I147" s="58">
        <v>1174.5</v>
      </c>
      <c r="J147" s="58">
        <v>1174.5</v>
      </c>
      <c r="K147" s="63">
        <v>1199.15</v>
      </c>
      <c r="L147" s="63">
        <v>1199.15</v>
      </c>
      <c r="M147" s="59">
        <v>1010.65</v>
      </c>
    </row>
    <row r="148" ht="12.75" customHeight="1">
      <c r="A148" s="9">
        <v>146.0</v>
      </c>
      <c r="B148" s="45">
        <v>264.26</v>
      </c>
      <c r="C148" s="45">
        <v>329.96</v>
      </c>
      <c r="D148" s="45">
        <v>424.86</v>
      </c>
      <c r="E148" s="45">
        <v>620.5</v>
      </c>
      <c r="F148" s="45">
        <v>984.04</v>
      </c>
      <c r="G148" s="45">
        <v>1124.2</v>
      </c>
      <c r="H148" s="45">
        <v>1159.24</v>
      </c>
      <c r="I148" s="45">
        <v>1182.6</v>
      </c>
      <c r="J148" s="45">
        <v>1182.6</v>
      </c>
      <c r="K148" s="63">
        <v>1207.42</v>
      </c>
      <c r="L148" s="63">
        <v>1207.42</v>
      </c>
      <c r="M148" s="46">
        <v>1017.62</v>
      </c>
    </row>
    <row r="149" ht="12.75" customHeight="1">
      <c r="A149" s="33">
        <v>147.0</v>
      </c>
      <c r="B149" s="47">
        <v>266.07</v>
      </c>
      <c r="C149" s="47">
        <v>332.22</v>
      </c>
      <c r="D149" s="47">
        <v>427.77</v>
      </c>
      <c r="E149" s="47">
        <v>624.75</v>
      </c>
      <c r="F149" s="47">
        <v>990.78</v>
      </c>
      <c r="G149" s="47">
        <v>1131.9</v>
      </c>
      <c r="H149" s="47">
        <v>1167.18</v>
      </c>
      <c r="I149" s="47">
        <v>1190.7</v>
      </c>
      <c r="J149" s="47">
        <v>1190.7</v>
      </c>
      <c r="K149" s="63">
        <v>1215.69</v>
      </c>
      <c r="L149" s="63">
        <v>1215.69</v>
      </c>
      <c r="M149" s="48">
        <v>1024.59</v>
      </c>
    </row>
    <row r="150" ht="12.75" customHeight="1">
      <c r="A150" s="33">
        <v>148.0</v>
      </c>
      <c r="B150" s="47">
        <v>267.88</v>
      </c>
      <c r="C150" s="47">
        <v>334.48</v>
      </c>
      <c r="D150" s="47">
        <v>430.68</v>
      </c>
      <c r="E150" s="47">
        <v>629.0</v>
      </c>
      <c r="F150" s="47">
        <v>997.52</v>
      </c>
      <c r="G150" s="47">
        <v>1139.6</v>
      </c>
      <c r="H150" s="47">
        <v>1175.12</v>
      </c>
      <c r="I150" s="47">
        <v>1198.8</v>
      </c>
      <c r="J150" s="47">
        <v>1198.8</v>
      </c>
      <c r="K150" s="63">
        <v>1223.96</v>
      </c>
      <c r="L150" s="63">
        <v>1223.96</v>
      </c>
      <c r="M150" s="48">
        <v>1031.56</v>
      </c>
    </row>
    <row r="151" ht="12.75" customHeight="1">
      <c r="A151" s="33">
        <v>149.0</v>
      </c>
      <c r="B151" s="47">
        <v>269.69</v>
      </c>
      <c r="C151" s="47">
        <v>336.74</v>
      </c>
      <c r="D151" s="47">
        <v>433.59</v>
      </c>
      <c r="E151" s="47">
        <v>633.25</v>
      </c>
      <c r="F151" s="47">
        <v>1004.26</v>
      </c>
      <c r="G151" s="47">
        <v>1147.3</v>
      </c>
      <c r="H151" s="47">
        <v>1183.06</v>
      </c>
      <c r="I151" s="47">
        <v>1206.9</v>
      </c>
      <c r="J151" s="47">
        <v>1206.9</v>
      </c>
      <c r="K151" s="63">
        <v>1232.23</v>
      </c>
      <c r="L151" s="63">
        <v>1232.23</v>
      </c>
      <c r="M151" s="48">
        <v>1038.53</v>
      </c>
    </row>
    <row r="152" ht="12.75" customHeight="1">
      <c r="A152" s="16">
        <v>150.0</v>
      </c>
      <c r="B152" s="49">
        <v>271.5</v>
      </c>
      <c r="C152" s="49">
        <v>339.0</v>
      </c>
      <c r="D152" s="49">
        <v>436.5</v>
      </c>
      <c r="E152" s="49">
        <v>637.5</v>
      </c>
      <c r="F152" s="49">
        <v>1011.0</v>
      </c>
      <c r="G152" s="49">
        <v>1155.0</v>
      </c>
      <c r="H152" s="49">
        <v>1191.0</v>
      </c>
      <c r="I152" s="49">
        <v>1215.0</v>
      </c>
      <c r="J152" s="49">
        <v>1215.0</v>
      </c>
      <c r="K152" s="63">
        <v>1240.5</v>
      </c>
      <c r="L152" s="63">
        <v>1240.5</v>
      </c>
      <c r="M152" s="50">
        <v>1045.5</v>
      </c>
    </row>
    <row r="153" ht="12.75" customHeight="1">
      <c r="A153" s="36">
        <v>1000.0</v>
      </c>
      <c r="B153" s="64">
        <v>1.81</v>
      </c>
      <c r="C153" s="64">
        <v>2.26</v>
      </c>
      <c r="D153" s="64">
        <v>2.91</v>
      </c>
      <c r="E153" s="64">
        <v>4.25</v>
      </c>
      <c r="F153" s="64">
        <v>6.74</v>
      </c>
      <c r="G153" s="64">
        <v>7.7</v>
      </c>
      <c r="H153" s="64">
        <v>7.94</v>
      </c>
      <c r="I153" s="64">
        <v>8.1</v>
      </c>
      <c r="J153" s="64">
        <v>8.1</v>
      </c>
      <c r="K153" s="65">
        <v>8.27</v>
      </c>
      <c r="L153" s="65">
        <v>8.27</v>
      </c>
      <c r="M153" s="48">
        <v>6.97</v>
      </c>
    </row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57" footer="0.0" header="0.0" left="0.75" right="0.75" top="0.51"/>
  <pageSetup scale="92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0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0.0"/>
    <col customWidth="1" min="2" max="11" width="7.63"/>
    <col customWidth="1" min="12" max="12" width="3.63"/>
    <col customWidth="1" min="13" max="26" width="8.63"/>
  </cols>
  <sheetData>
    <row r="1" ht="12.75" customHeight="1">
      <c r="A1" s="1"/>
      <c r="B1" s="66" t="s">
        <v>0</v>
      </c>
      <c r="C1" s="66" t="s">
        <v>0</v>
      </c>
      <c r="D1" s="66" t="s">
        <v>0</v>
      </c>
      <c r="E1" s="66" t="s">
        <v>0</v>
      </c>
      <c r="F1" s="66" t="s">
        <v>0</v>
      </c>
      <c r="G1" s="66" t="s">
        <v>0</v>
      </c>
      <c r="H1" s="66" t="s">
        <v>0</v>
      </c>
    </row>
    <row r="2" ht="12.75" customHeight="1">
      <c r="A2" s="1" t="s">
        <v>1</v>
      </c>
      <c r="B2" s="3">
        <v>2.0</v>
      </c>
      <c r="C2" s="3">
        <v>3.0</v>
      </c>
      <c r="D2" s="3">
        <v>4.0</v>
      </c>
      <c r="E2" s="3">
        <v>5.0</v>
      </c>
      <c r="F2" s="3">
        <v>6.0</v>
      </c>
      <c r="G2" s="3">
        <v>7.0</v>
      </c>
      <c r="H2" s="3">
        <v>8.0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60">
        <v>21.97</v>
      </c>
      <c r="C3" s="60">
        <v>22.42</v>
      </c>
      <c r="D3" s="60">
        <v>22.88</v>
      </c>
      <c r="E3" s="60">
        <v>27.8</v>
      </c>
      <c r="F3" s="60">
        <v>31.78</v>
      </c>
      <c r="G3" s="60">
        <v>33.4</v>
      </c>
      <c r="H3" s="61">
        <v>37.08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>
        <v>2.0</v>
      </c>
      <c r="B4" s="45">
        <v>22.38</v>
      </c>
      <c r="C4" s="45">
        <v>22.84</v>
      </c>
      <c r="D4" s="45">
        <v>23.31</v>
      </c>
      <c r="E4" s="45">
        <v>28.29</v>
      </c>
      <c r="F4" s="45">
        <v>33.89</v>
      </c>
      <c r="G4" s="45">
        <v>37.21</v>
      </c>
      <c r="H4" s="46">
        <v>43.07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13">
        <v>3.0</v>
      </c>
      <c r="B5" s="47">
        <v>23.77</v>
      </c>
      <c r="C5" s="47">
        <v>25.35</v>
      </c>
      <c r="D5" s="47">
        <v>25.86</v>
      </c>
      <c r="E5" s="47">
        <v>31.38</v>
      </c>
      <c r="F5" s="47">
        <v>39.4</v>
      </c>
      <c r="G5" s="47">
        <v>41.64</v>
      </c>
      <c r="H5" s="48">
        <v>48.65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13">
        <v>4.0</v>
      </c>
      <c r="B6" s="47">
        <v>24.19</v>
      </c>
      <c r="C6" s="47">
        <v>26.18</v>
      </c>
      <c r="D6" s="47">
        <v>28.12</v>
      </c>
      <c r="E6" s="47">
        <v>35.27</v>
      </c>
      <c r="F6" s="47">
        <v>41.45</v>
      </c>
      <c r="G6" s="47">
        <v>47.6</v>
      </c>
      <c r="H6" s="48">
        <v>55.65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6">
        <v>5.0</v>
      </c>
      <c r="B7" s="49">
        <v>24.6</v>
      </c>
      <c r="C7" s="49">
        <v>26.59</v>
      </c>
      <c r="D7" s="49">
        <v>29.66</v>
      </c>
      <c r="E7" s="49">
        <v>36.71</v>
      </c>
      <c r="F7" s="49">
        <v>47.04</v>
      </c>
      <c r="G7" s="49">
        <v>52.55</v>
      </c>
      <c r="H7" s="50">
        <v>62.42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9">
        <v>6.0</v>
      </c>
      <c r="B8" s="51">
        <v>26.59</v>
      </c>
      <c r="C8" s="51">
        <v>28.98</v>
      </c>
      <c r="D8" s="52">
        <v>33.88</v>
      </c>
      <c r="E8" s="52">
        <v>43.25</v>
      </c>
      <c r="F8" s="52">
        <v>55.25</v>
      </c>
      <c r="G8" s="52">
        <v>58.38</v>
      </c>
      <c r="H8" s="53">
        <v>70.99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3">
        <v>7.0</v>
      </c>
      <c r="B9" s="54">
        <v>27.02</v>
      </c>
      <c r="C9" s="54">
        <v>31.77</v>
      </c>
      <c r="D9" s="55">
        <v>36.62</v>
      </c>
      <c r="E9" s="55">
        <v>44.1</v>
      </c>
      <c r="F9" s="55">
        <v>58.3</v>
      </c>
      <c r="G9" s="55">
        <v>66.05</v>
      </c>
      <c r="H9" s="56">
        <v>73.94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9">
        <v>8.0</v>
      </c>
      <c r="B10" s="54">
        <v>28.03</v>
      </c>
      <c r="C10" s="54">
        <v>33.62</v>
      </c>
      <c r="D10" s="55">
        <v>37.87</v>
      </c>
      <c r="E10" s="55">
        <v>47.41</v>
      </c>
      <c r="F10" s="55">
        <v>64.0</v>
      </c>
      <c r="G10" s="55">
        <v>72.3</v>
      </c>
      <c r="H10" s="56">
        <v>80.74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9">
        <v>9.0</v>
      </c>
      <c r="B11" s="54">
        <v>28.27</v>
      </c>
      <c r="C11" s="54">
        <v>33.87</v>
      </c>
      <c r="D11" s="55">
        <v>40.42</v>
      </c>
      <c r="E11" s="55">
        <v>49.33</v>
      </c>
      <c r="F11" s="55">
        <v>66.09</v>
      </c>
      <c r="G11" s="55">
        <v>79.34</v>
      </c>
      <c r="H11" s="56">
        <v>91.7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">
        <v>10.0</v>
      </c>
      <c r="B12" s="57">
        <v>28.55</v>
      </c>
      <c r="C12" s="57">
        <v>34.11</v>
      </c>
      <c r="D12" s="58">
        <v>41.47</v>
      </c>
      <c r="E12" s="58">
        <v>53.02</v>
      </c>
      <c r="F12" s="58">
        <v>70.18</v>
      </c>
      <c r="G12" s="58">
        <v>85.38</v>
      </c>
      <c r="H12" s="59">
        <v>98.86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>
        <v>11.0</v>
      </c>
      <c r="B13" s="45">
        <v>33.86</v>
      </c>
      <c r="C13" s="45">
        <v>36.72</v>
      </c>
      <c r="D13" s="45">
        <v>45.73</v>
      </c>
      <c r="E13" s="45">
        <v>56.04</v>
      </c>
      <c r="F13" s="45">
        <v>77.82</v>
      </c>
      <c r="G13" s="45">
        <v>91.56</v>
      </c>
      <c r="H13" s="46">
        <v>105.94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3">
        <v>12.0</v>
      </c>
      <c r="B14" s="47">
        <v>34.7</v>
      </c>
      <c r="C14" s="47">
        <v>43.03</v>
      </c>
      <c r="D14" s="47">
        <v>49.89</v>
      </c>
      <c r="E14" s="47">
        <v>64.92</v>
      </c>
      <c r="F14" s="47">
        <v>82.65</v>
      </c>
      <c r="G14" s="47">
        <v>97.35</v>
      </c>
      <c r="H14" s="48">
        <v>111.95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3">
        <v>13.0</v>
      </c>
      <c r="B15" s="47">
        <v>37.83</v>
      </c>
      <c r="C15" s="47">
        <v>45.26</v>
      </c>
      <c r="D15" s="47">
        <v>50.95</v>
      </c>
      <c r="E15" s="47">
        <v>66.16</v>
      </c>
      <c r="F15" s="47">
        <v>84.49</v>
      </c>
      <c r="G15" s="47">
        <v>97.95</v>
      </c>
      <c r="H15" s="48">
        <v>118.75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>
        <v>14.0</v>
      </c>
      <c r="B16" s="47">
        <v>38.24</v>
      </c>
      <c r="C16" s="47">
        <v>45.93</v>
      </c>
      <c r="D16" s="47">
        <v>55.28</v>
      </c>
      <c r="E16" s="47">
        <v>70.11</v>
      </c>
      <c r="F16" s="47">
        <v>88.79</v>
      </c>
      <c r="G16" s="47">
        <v>102.96</v>
      </c>
      <c r="H16" s="48">
        <v>124.9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3">
        <v>15.0</v>
      </c>
      <c r="B17" s="49">
        <v>38.49</v>
      </c>
      <c r="C17" s="49">
        <v>48.78</v>
      </c>
      <c r="D17" s="49">
        <v>57.75</v>
      </c>
      <c r="E17" s="49">
        <v>73.15</v>
      </c>
      <c r="F17" s="49">
        <v>93.6</v>
      </c>
      <c r="G17" s="49">
        <v>112.49</v>
      </c>
      <c r="H17" s="50">
        <v>131.94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1">
        <v>16.0</v>
      </c>
      <c r="B18" s="51">
        <v>40.81</v>
      </c>
      <c r="C18" s="51">
        <v>50.32</v>
      </c>
      <c r="D18" s="52">
        <v>59.76</v>
      </c>
      <c r="E18" s="52">
        <v>78.41</v>
      </c>
      <c r="F18" s="52">
        <v>97.54</v>
      </c>
      <c r="G18" s="52">
        <v>118.36</v>
      </c>
      <c r="H18" s="53">
        <v>137.82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9">
        <v>17.0</v>
      </c>
      <c r="B19" s="54">
        <v>41.06</v>
      </c>
      <c r="C19" s="54">
        <v>51.9</v>
      </c>
      <c r="D19" s="55">
        <v>62.24</v>
      </c>
      <c r="E19" s="55">
        <v>79.16</v>
      </c>
      <c r="F19" s="55">
        <v>101.46</v>
      </c>
      <c r="G19" s="55">
        <v>118.95</v>
      </c>
      <c r="H19" s="56">
        <v>144.0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9">
        <v>18.0</v>
      </c>
      <c r="B20" s="54">
        <v>44.79</v>
      </c>
      <c r="C20" s="54">
        <v>53.54</v>
      </c>
      <c r="D20" s="55">
        <v>64.63</v>
      </c>
      <c r="E20" s="55">
        <v>82.12</v>
      </c>
      <c r="F20" s="55">
        <v>105.09</v>
      </c>
      <c r="G20" s="55">
        <v>129.93</v>
      </c>
      <c r="H20" s="56">
        <v>148.88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9">
        <v>19.0</v>
      </c>
      <c r="B21" s="54">
        <v>45.94</v>
      </c>
      <c r="C21" s="54">
        <v>55.08</v>
      </c>
      <c r="D21" s="55">
        <v>66.88</v>
      </c>
      <c r="E21" s="55">
        <v>85.11</v>
      </c>
      <c r="F21" s="55">
        <v>108.63</v>
      </c>
      <c r="G21" s="55">
        <v>133.46</v>
      </c>
      <c r="H21" s="56">
        <v>154.29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9">
        <v>20.0</v>
      </c>
      <c r="B22" s="57">
        <v>46.19</v>
      </c>
      <c r="C22" s="57">
        <v>55.78</v>
      </c>
      <c r="D22" s="58">
        <v>68.17</v>
      </c>
      <c r="E22" s="58">
        <v>88.65</v>
      </c>
      <c r="F22" s="58">
        <v>112.67</v>
      </c>
      <c r="G22" s="58">
        <v>133.91</v>
      </c>
      <c r="H22" s="59">
        <v>160.87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">
        <v>21.0</v>
      </c>
      <c r="B23" s="45">
        <v>47.52</v>
      </c>
      <c r="C23" s="45">
        <v>57.61</v>
      </c>
      <c r="D23" s="45">
        <v>70.42</v>
      </c>
      <c r="E23" s="45">
        <v>89.01</v>
      </c>
      <c r="F23" s="45">
        <v>118.04</v>
      </c>
      <c r="G23" s="45">
        <v>142.73</v>
      </c>
      <c r="H23" s="46">
        <v>166.14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3">
        <v>22.0</v>
      </c>
      <c r="B24" s="47">
        <v>50.94</v>
      </c>
      <c r="C24" s="47">
        <v>61.18</v>
      </c>
      <c r="D24" s="47">
        <v>73.49</v>
      </c>
      <c r="E24" s="47">
        <v>94.62</v>
      </c>
      <c r="F24" s="47">
        <v>122.16</v>
      </c>
      <c r="G24" s="47">
        <v>143.62</v>
      </c>
      <c r="H24" s="48">
        <v>172.35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3">
        <v>23.0</v>
      </c>
      <c r="B25" s="47">
        <v>52.89</v>
      </c>
      <c r="C25" s="47">
        <v>62.57</v>
      </c>
      <c r="D25" s="47">
        <v>78.38</v>
      </c>
      <c r="E25" s="47">
        <v>97.37</v>
      </c>
      <c r="F25" s="47">
        <v>127.19</v>
      </c>
      <c r="G25" s="47">
        <v>155.51</v>
      </c>
      <c r="H25" s="48">
        <v>173.92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3">
        <v>24.0</v>
      </c>
      <c r="B26" s="47">
        <v>53.13</v>
      </c>
      <c r="C26" s="47">
        <v>66.49</v>
      </c>
      <c r="D26" s="47">
        <v>80.36</v>
      </c>
      <c r="E26" s="47">
        <v>101.03</v>
      </c>
      <c r="F26" s="47">
        <v>131.37</v>
      </c>
      <c r="G26" s="47">
        <v>156.71</v>
      </c>
      <c r="H26" s="48">
        <v>174.72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6">
        <v>25.0</v>
      </c>
      <c r="B27" s="49">
        <v>53.39</v>
      </c>
      <c r="C27" s="49">
        <v>66.91</v>
      </c>
      <c r="D27" s="49">
        <v>83.02</v>
      </c>
      <c r="E27" s="49">
        <v>104.51</v>
      </c>
      <c r="F27" s="49">
        <v>135.08</v>
      </c>
      <c r="G27" s="49">
        <v>166.3</v>
      </c>
      <c r="H27" s="50">
        <v>190.21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>
        <v>26.0</v>
      </c>
      <c r="B28" s="51">
        <v>58.37</v>
      </c>
      <c r="C28" s="51">
        <v>70.27</v>
      </c>
      <c r="D28" s="52">
        <v>85.74</v>
      </c>
      <c r="E28" s="52">
        <v>107.91</v>
      </c>
      <c r="F28" s="52">
        <v>139.28</v>
      </c>
      <c r="G28" s="52">
        <v>172.04</v>
      </c>
      <c r="H28" s="53">
        <v>196.0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>
        <v>27.0</v>
      </c>
      <c r="B29" s="54">
        <v>60.26</v>
      </c>
      <c r="C29" s="54">
        <v>72.32</v>
      </c>
      <c r="D29" s="55">
        <v>88.98</v>
      </c>
      <c r="E29" s="55">
        <v>113.72</v>
      </c>
      <c r="F29" s="55">
        <v>142.94</v>
      </c>
      <c r="G29" s="55">
        <v>178.08</v>
      </c>
      <c r="H29" s="56">
        <v>202.09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>
        <v>28.0</v>
      </c>
      <c r="B30" s="54">
        <v>62.08</v>
      </c>
      <c r="C30" s="54">
        <v>72.62</v>
      </c>
      <c r="D30" s="55">
        <v>91.21</v>
      </c>
      <c r="E30" s="55">
        <v>114.33</v>
      </c>
      <c r="F30" s="55">
        <v>155.85</v>
      </c>
      <c r="G30" s="55">
        <v>183.52</v>
      </c>
      <c r="H30" s="56">
        <v>208.59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>
        <v>29.0</v>
      </c>
      <c r="B31" s="54">
        <v>62.33</v>
      </c>
      <c r="C31" s="54">
        <v>74.39</v>
      </c>
      <c r="D31" s="55">
        <v>93.84</v>
      </c>
      <c r="E31" s="55">
        <v>117.3</v>
      </c>
      <c r="F31" s="55">
        <v>160.44</v>
      </c>
      <c r="G31" s="55">
        <v>188.98</v>
      </c>
      <c r="H31" s="56">
        <v>215.08</v>
      </c>
    </row>
    <row r="32" ht="12.75" customHeight="1">
      <c r="A32" s="23">
        <v>30.0</v>
      </c>
      <c r="B32" s="57">
        <v>62.57</v>
      </c>
      <c r="C32" s="57">
        <v>76.42</v>
      </c>
      <c r="D32" s="58">
        <v>94.11</v>
      </c>
      <c r="E32" s="58">
        <v>120.95</v>
      </c>
      <c r="F32" s="58">
        <v>165.55</v>
      </c>
      <c r="G32" s="58">
        <v>189.54</v>
      </c>
      <c r="H32" s="59">
        <v>221.24</v>
      </c>
    </row>
    <row r="33" ht="12.75" customHeight="1">
      <c r="A33" s="9">
        <v>31.0</v>
      </c>
      <c r="B33" s="45">
        <v>64.59</v>
      </c>
      <c r="C33" s="45">
        <v>80.78</v>
      </c>
      <c r="D33" s="45">
        <v>96.85</v>
      </c>
      <c r="E33" s="45">
        <v>126.44</v>
      </c>
      <c r="F33" s="45">
        <v>173.99</v>
      </c>
      <c r="G33" s="45">
        <v>194.51</v>
      </c>
      <c r="H33" s="46">
        <v>227.25</v>
      </c>
    </row>
    <row r="34" ht="12.75" customHeight="1">
      <c r="A34" s="33">
        <v>32.0</v>
      </c>
      <c r="B34" s="47">
        <v>64.86</v>
      </c>
      <c r="C34" s="47">
        <v>81.31</v>
      </c>
      <c r="D34" s="47">
        <v>99.6</v>
      </c>
      <c r="E34" s="47">
        <v>126.99</v>
      </c>
      <c r="F34" s="47">
        <v>174.85</v>
      </c>
      <c r="G34" s="47">
        <v>195.9</v>
      </c>
      <c r="H34" s="48">
        <v>228.04</v>
      </c>
    </row>
    <row r="35" ht="12.75" customHeight="1">
      <c r="A35" s="33">
        <v>33.0</v>
      </c>
      <c r="B35" s="47">
        <v>68.53</v>
      </c>
      <c r="C35" s="47">
        <v>83.01</v>
      </c>
      <c r="D35" s="47">
        <v>103.67</v>
      </c>
      <c r="E35" s="47">
        <v>130.48</v>
      </c>
      <c r="F35" s="47">
        <v>179.94</v>
      </c>
      <c r="G35" s="47">
        <v>200.97</v>
      </c>
      <c r="H35" s="48">
        <v>228.93</v>
      </c>
    </row>
    <row r="36" ht="12.75" customHeight="1">
      <c r="A36" s="33">
        <v>34.0</v>
      </c>
      <c r="B36" s="47">
        <v>69.88</v>
      </c>
      <c r="C36" s="47">
        <v>83.25</v>
      </c>
      <c r="D36" s="47">
        <v>104.08</v>
      </c>
      <c r="E36" s="47">
        <v>133.64</v>
      </c>
      <c r="F36" s="47">
        <v>182.87</v>
      </c>
      <c r="G36" s="47">
        <v>205.7</v>
      </c>
      <c r="H36" s="48">
        <v>246.3</v>
      </c>
    </row>
    <row r="37" ht="12.75" customHeight="1">
      <c r="A37" s="16">
        <v>35.0</v>
      </c>
      <c r="B37" s="49">
        <v>71.24</v>
      </c>
      <c r="C37" s="49">
        <v>86.94</v>
      </c>
      <c r="D37" s="49">
        <v>107.1</v>
      </c>
      <c r="E37" s="49">
        <v>137.0</v>
      </c>
      <c r="F37" s="49">
        <v>183.19</v>
      </c>
      <c r="G37" s="49">
        <v>210.89</v>
      </c>
      <c r="H37" s="50">
        <v>248.05</v>
      </c>
    </row>
    <row r="38" ht="12.75" customHeight="1">
      <c r="A38" s="5">
        <v>36.0</v>
      </c>
      <c r="B38" s="60">
        <v>73.27</v>
      </c>
      <c r="C38" s="60">
        <v>88.87</v>
      </c>
      <c r="D38" s="60">
        <v>111.11</v>
      </c>
      <c r="E38" s="60">
        <v>137.48</v>
      </c>
      <c r="F38" s="60">
        <v>183.9</v>
      </c>
      <c r="G38" s="60">
        <v>215.21</v>
      </c>
      <c r="H38" s="61">
        <v>258.89</v>
      </c>
      <c r="L38" s="4"/>
    </row>
    <row r="39" ht="12.75" customHeight="1">
      <c r="A39" s="9">
        <v>37.0</v>
      </c>
      <c r="B39" s="45">
        <v>73.66</v>
      </c>
      <c r="C39" s="45">
        <v>89.51</v>
      </c>
      <c r="D39" s="45">
        <v>111.52</v>
      </c>
      <c r="E39" s="45">
        <v>143.33</v>
      </c>
      <c r="F39" s="45">
        <v>197.71</v>
      </c>
      <c r="G39" s="45">
        <v>219.54</v>
      </c>
      <c r="H39" s="46">
        <v>259.98</v>
      </c>
    </row>
    <row r="40" ht="12.75" customHeight="1">
      <c r="A40" s="13">
        <v>38.0</v>
      </c>
      <c r="B40" s="47">
        <v>74.23</v>
      </c>
      <c r="C40" s="47">
        <v>89.93</v>
      </c>
      <c r="D40" s="47">
        <v>114.72</v>
      </c>
      <c r="E40" s="47">
        <v>146.72</v>
      </c>
      <c r="F40" s="47">
        <v>201.87</v>
      </c>
      <c r="G40" s="47">
        <v>223.94</v>
      </c>
      <c r="H40" s="48">
        <v>260.48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13">
        <v>39.0</v>
      </c>
      <c r="B41" s="47">
        <v>74.47</v>
      </c>
      <c r="C41" s="47">
        <v>90.32</v>
      </c>
      <c r="D41" s="47">
        <v>116.83</v>
      </c>
      <c r="E41" s="47">
        <v>149.94</v>
      </c>
      <c r="F41" s="47">
        <v>206.65</v>
      </c>
      <c r="G41" s="47">
        <v>235.67</v>
      </c>
      <c r="H41" s="48">
        <v>270.3</v>
      </c>
    </row>
    <row r="42" ht="12.75" customHeight="1">
      <c r="A42" s="16">
        <v>40.0</v>
      </c>
      <c r="B42" s="49">
        <v>74.91</v>
      </c>
      <c r="C42" s="49">
        <v>90.73</v>
      </c>
      <c r="D42" s="49">
        <v>117.07</v>
      </c>
      <c r="E42" s="49">
        <v>151.3</v>
      </c>
      <c r="F42" s="49">
        <v>207.14</v>
      </c>
      <c r="G42" s="49">
        <v>236.86</v>
      </c>
      <c r="H42" s="50">
        <v>280.07</v>
      </c>
    </row>
    <row r="43" ht="12.75" customHeight="1">
      <c r="A43" s="19">
        <v>41.0</v>
      </c>
      <c r="B43" s="51">
        <v>83.55</v>
      </c>
      <c r="C43" s="51">
        <v>98.78</v>
      </c>
      <c r="D43" s="52">
        <v>121.27</v>
      </c>
      <c r="E43" s="52">
        <v>156.69</v>
      </c>
      <c r="F43" s="52">
        <v>214.93</v>
      </c>
      <c r="G43" s="52">
        <v>237.13</v>
      </c>
      <c r="H43" s="53">
        <v>286.05</v>
      </c>
    </row>
    <row r="44" ht="12.75" customHeight="1">
      <c r="A44" s="23">
        <v>42.0</v>
      </c>
      <c r="B44" s="54">
        <v>85.09</v>
      </c>
      <c r="C44" s="54">
        <v>101.19</v>
      </c>
      <c r="D44" s="55">
        <v>124.02</v>
      </c>
      <c r="E44" s="55">
        <v>160.72</v>
      </c>
      <c r="F44" s="55">
        <v>219.54</v>
      </c>
      <c r="G44" s="55">
        <v>242.12</v>
      </c>
      <c r="H44" s="56">
        <v>292.24</v>
      </c>
    </row>
    <row r="45" ht="12.75" customHeight="1">
      <c r="A45" s="19">
        <v>43.0</v>
      </c>
      <c r="B45" s="54">
        <v>86.74</v>
      </c>
      <c r="C45" s="54">
        <v>104.11</v>
      </c>
      <c r="D45" s="55">
        <v>126.34</v>
      </c>
      <c r="E45" s="55">
        <v>163.7</v>
      </c>
      <c r="F45" s="55">
        <v>223.96</v>
      </c>
      <c r="G45" s="55">
        <v>247.51</v>
      </c>
      <c r="H45" s="56">
        <v>299.03</v>
      </c>
    </row>
    <row r="46" ht="12.75" customHeight="1">
      <c r="A46" s="19">
        <v>44.0</v>
      </c>
      <c r="B46" s="54">
        <v>87.38</v>
      </c>
      <c r="C46" s="54">
        <v>104.41</v>
      </c>
      <c r="D46" s="55">
        <v>129.15</v>
      </c>
      <c r="E46" s="55">
        <v>167.07</v>
      </c>
      <c r="F46" s="55">
        <v>228.01</v>
      </c>
      <c r="G46" s="55">
        <v>252.79</v>
      </c>
      <c r="H46" s="56">
        <v>299.72</v>
      </c>
    </row>
    <row r="47" ht="12.75" customHeight="1">
      <c r="A47" s="27">
        <v>45.0</v>
      </c>
      <c r="B47" s="57">
        <v>87.63</v>
      </c>
      <c r="C47" s="57">
        <v>104.65</v>
      </c>
      <c r="D47" s="58">
        <v>129.56</v>
      </c>
      <c r="E47" s="58">
        <v>170.73</v>
      </c>
      <c r="F47" s="58">
        <v>228.42</v>
      </c>
      <c r="G47" s="58">
        <v>258.06</v>
      </c>
      <c r="H47" s="59">
        <v>300.65</v>
      </c>
    </row>
    <row r="48" ht="12.75" customHeight="1">
      <c r="A48" s="13">
        <v>46.0</v>
      </c>
      <c r="B48" s="45">
        <v>87.87</v>
      </c>
      <c r="C48" s="45">
        <v>104.9</v>
      </c>
      <c r="D48" s="45">
        <v>137.3</v>
      </c>
      <c r="E48" s="45">
        <v>176.83</v>
      </c>
      <c r="F48" s="45">
        <v>234.54</v>
      </c>
      <c r="G48" s="45">
        <v>267.58</v>
      </c>
      <c r="H48" s="46">
        <v>319.08</v>
      </c>
    </row>
    <row r="49" ht="12.75" customHeight="1">
      <c r="A49" s="13">
        <v>47.0</v>
      </c>
      <c r="B49" s="47">
        <v>88.12</v>
      </c>
      <c r="C49" s="47">
        <v>105.15</v>
      </c>
      <c r="D49" s="47">
        <v>138.08</v>
      </c>
      <c r="E49" s="47">
        <v>177.46</v>
      </c>
      <c r="F49" s="47">
        <v>235.16</v>
      </c>
      <c r="G49" s="47">
        <v>268.54</v>
      </c>
      <c r="H49" s="48">
        <v>320.94</v>
      </c>
    </row>
    <row r="50" ht="12.75" customHeight="1">
      <c r="A50" s="13">
        <v>48.0</v>
      </c>
      <c r="B50" s="47">
        <v>88.37</v>
      </c>
      <c r="C50" s="47">
        <v>105.39</v>
      </c>
      <c r="D50" s="47">
        <v>138.33</v>
      </c>
      <c r="E50" s="47">
        <v>183.36</v>
      </c>
      <c r="F50" s="47">
        <v>235.5</v>
      </c>
      <c r="G50" s="47">
        <v>287.14</v>
      </c>
      <c r="H50" s="48">
        <v>330.02</v>
      </c>
    </row>
    <row r="51" ht="12.75" customHeight="1">
      <c r="A51" s="13">
        <v>49.0</v>
      </c>
      <c r="B51" s="47">
        <v>88.61</v>
      </c>
      <c r="C51" s="47">
        <v>105.64</v>
      </c>
      <c r="D51" s="47">
        <v>138.57</v>
      </c>
      <c r="E51" s="47">
        <v>183.95</v>
      </c>
      <c r="F51" s="47">
        <v>235.76</v>
      </c>
      <c r="G51" s="47">
        <v>289.99</v>
      </c>
      <c r="H51" s="48">
        <v>330.94</v>
      </c>
    </row>
    <row r="52" ht="12.75" customHeight="1">
      <c r="A52" s="13">
        <v>50.0</v>
      </c>
      <c r="B52" s="49">
        <v>89.02</v>
      </c>
      <c r="C52" s="49">
        <v>106.11</v>
      </c>
      <c r="D52" s="49">
        <v>139.02</v>
      </c>
      <c r="E52" s="49">
        <v>184.27</v>
      </c>
      <c r="F52" s="49">
        <v>236.17</v>
      </c>
      <c r="G52" s="49">
        <v>290.54</v>
      </c>
      <c r="H52" s="50">
        <v>332.35</v>
      </c>
    </row>
    <row r="53" ht="12.75" customHeight="1">
      <c r="A53" s="31">
        <v>51.0</v>
      </c>
      <c r="B53" s="51">
        <v>95.75</v>
      </c>
      <c r="C53" s="51">
        <v>115.5</v>
      </c>
      <c r="D53" s="52">
        <v>147.84</v>
      </c>
      <c r="E53" s="52">
        <v>190.5</v>
      </c>
      <c r="F53" s="52">
        <v>244.37</v>
      </c>
      <c r="G53" s="52">
        <v>292.9</v>
      </c>
      <c r="H53" s="53">
        <v>360.43</v>
      </c>
    </row>
    <row r="54" ht="12.75" customHeight="1">
      <c r="A54" s="19">
        <v>52.0</v>
      </c>
      <c r="B54" s="54">
        <v>97.95</v>
      </c>
      <c r="C54" s="54">
        <v>117.11</v>
      </c>
      <c r="D54" s="55">
        <v>148.73</v>
      </c>
      <c r="E54" s="55">
        <v>191.13</v>
      </c>
      <c r="F54" s="55">
        <v>273.4</v>
      </c>
      <c r="G54" s="55">
        <v>293.43</v>
      </c>
      <c r="H54" s="56">
        <v>363.26</v>
      </c>
    </row>
    <row r="55" ht="12.75" customHeight="1">
      <c r="A55" s="19">
        <v>53.0</v>
      </c>
      <c r="B55" s="54">
        <v>101.72</v>
      </c>
      <c r="C55" s="54">
        <v>124.67</v>
      </c>
      <c r="D55" s="55">
        <v>150.91</v>
      </c>
      <c r="E55" s="55">
        <v>201.75</v>
      </c>
      <c r="F55" s="55">
        <v>276.33</v>
      </c>
      <c r="G55" s="55">
        <v>294.04</v>
      </c>
      <c r="H55" s="56">
        <v>372.5</v>
      </c>
    </row>
    <row r="56" ht="12.75" customHeight="1">
      <c r="A56" s="19">
        <v>54.0</v>
      </c>
      <c r="B56" s="54">
        <v>102.28</v>
      </c>
      <c r="C56" s="54">
        <v>125.45</v>
      </c>
      <c r="D56" s="55">
        <v>151.46</v>
      </c>
      <c r="E56" s="55">
        <v>205.5</v>
      </c>
      <c r="F56" s="55">
        <v>276.95</v>
      </c>
      <c r="G56" s="55">
        <v>306.16</v>
      </c>
      <c r="H56" s="56">
        <v>373.43</v>
      </c>
    </row>
    <row r="57" ht="12.75" customHeight="1">
      <c r="A57" s="19">
        <v>55.0</v>
      </c>
      <c r="B57" s="57">
        <v>102.78</v>
      </c>
      <c r="C57" s="57">
        <v>125.93</v>
      </c>
      <c r="D57" s="58">
        <v>156.23</v>
      </c>
      <c r="E57" s="58">
        <v>208.53</v>
      </c>
      <c r="F57" s="58">
        <v>277.65</v>
      </c>
      <c r="G57" s="58">
        <v>307.38</v>
      </c>
      <c r="H57" s="59">
        <v>373.95</v>
      </c>
    </row>
    <row r="58" ht="12.75" customHeight="1">
      <c r="A58" s="32">
        <v>56.0</v>
      </c>
      <c r="B58" s="45">
        <v>103.27</v>
      </c>
      <c r="C58" s="45">
        <v>126.43</v>
      </c>
      <c r="D58" s="45">
        <v>156.78</v>
      </c>
      <c r="E58" s="45">
        <v>212.31</v>
      </c>
      <c r="F58" s="45">
        <v>291.5</v>
      </c>
      <c r="G58" s="45">
        <v>308.83</v>
      </c>
      <c r="H58" s="46">
        <v>374.49</v>
      </c>
    </row>
    <row r="59" ht="12.75" customHeight="1">
      <c r="A59" s="13">
        <v>57.0</v>
      </c>
      <c r="B59" s="47">
        <v>103.76</v>
      </c>
      <c r="C59" s="47">
        <v>126.92</v>
      </c>
      <c r="D59" s="47">
        <v>160.7</v>
      </c>
      <c r="E59" s="47">
        <v>215.57</v>
      </c>
      <c r="F59" s="47">
        <v>292.89</v>
      </c>
      <c r="G59" s="47">
        <v>337.58</v>
      </c>
      <c r="H59" s="48">
        <v>381.98</v>
      </c>
    </row>
    <row r="60" ht="12.75" customHeight="1">
      <c r="A60" s="13">
        <v>58.0</v>
      </c>
      <c r="B60" s="47">
        <v>104.27</v>
      </c>
      <c r="C60" s="47">
        <v>127.41</v>
      </c>
      <c r="D60" s="47">
        <v>161.26</v>
      </c>
      <c r="E60" s="47">
        <v>218.96</v>
      </c>
      <c r="F60" s="47">
        <v>302.11</v>
      </c>
      <c r="G60" s="47">
        <v>340.47</v>
      </c>
      <c r="H60" s="48">
        <v>388.22</v>
      </c>
    </row>
    <row r="61" ht="12.75" customHeight="1">
      <c r="A61" s="13">
        <v>59.0</v>
      </c>
      <c r="B61" s="47">
        <v>104.76</v>
      </c>
      <c r="C61" s="47">
        <v>127.98</v>
      </c>
      <c r="D61" s="47">
        <v>161.8</v>
      </c>
      <c r="E61" s="47">
        <v>221.71</v>
      </c>
      <c r="F61" s="47">
        <v>303.04</v>
      </c>
      <c r="G61" s="47">
        <v>345.81</v>
      </c>
      <c r="H61" s="48">
        <v>395.36</v>
      </c>
    </row>
    <row r="62" ht="12.75" customHeight="1">
      <c r="A62" s="16">
        <v>60.0</v>
      </c>
      <c r="B62" s="49">
        <v>106.65</v>
      </c>
      <c r="C62" s="49">
        <v>132.12</v>
      </c>
      <c r="D62" s="49">
        <v>162.33</v>
      </c>
      <c r="E62" s="49">
        <v>222.28</v>
      </c>
      <c r="F62" s="49">
        <v>303.86</v>
      </c>
      <c r="G62" s="49">
        <v>346.4</v>
      </c>
      <c r="H62" s="50">
        <v>402.53</v>
      </c>
    </row>
    <row r="63" ht="12.75" customHeight="1">
      <c r="A63" s="19">
        <v>61.0</v>
      </c>
      <c r="B63" s="51">
        <v>109.39</v>
      </c>
      <c r="C63" s="51">
        <v>135.82</v>
      </c>
      <c r="D63" s="52">
        <v>170.94</v>
      </c>
      <c r="E63" s="52">
        <v>229.82</v>
      </c>
      <c r="F63" s="52">
        <v>304.63</v>
      </c>
      <c r="G63" s="52">
        <v>357.65</v>
      </c>
      <c r="H63" s="53">
        <v>408.97</v>
      </c>
    </row>
    <row r="64" ht="12.75" customHeight="1">
      <c r="A64" s="23">
        <v>62.0</v>
      </c>
      <c r="B64" s="54">
        <v>111.17</v>
      </c>
      <c r="C64" s="54">
        <v>136.34</v>
      </c>
      <c r="D64" s="55">
        <v>173.66</v>
      </c>
      <c r="E64" s="55">
        <v>232.98</v>
      </c>
      <c r="F64" s="55">
        <v>319.81</v>
      </c>
      <c r="G64" s="55">
        <v>363.8</v>
      </c>
      <c r="H64" s="56">
        <v>409.64</v>
      </c>
    </row>
    <row r="65" ht="12.75" customHeight="1">
      <c r="A65" s="23">
        <v>63.0</v>
      </c>
      <c r="B65" s="54">
        <v>112.41</v>
      </c>
      <c r="C65" s="54">
        <v>136.84</v>
      </c>
      <c r="D65" s="55">
        <v>174.22</v>
      </c>
      <c r="E65" s="55">
        <v>236.63</v>
      </c>
      <c r="F65" s="55">
        <v>329.81</v>
      </c>
      <c r="G65" s="55">
        <v>369.64</v>
      </c>
      <c r="H65" s="56">
        <v>422.5</v>
      </c>
    </row>
    <row r="66" ht="12.75" customHeight="1">
      <c r="A66" s="23">
        <v>64.0</v>
      </c>
      <c r="B66" s="54">
        <v>115.13</v>
      </c>
      <c r="C66" s="54">
        <v>139.51</v>
      </c>
      <c r="D66" s="55">
        <v>174.74</v>
      </c>
      <c r="E66" s="55">
        <v>239.79</v>
      </c>
      <c r="F66" s="55">
        <v>334.98</v>
      </c>
      <c r="G66" s="55">
        <v>375.48</v>
      </c>
      <c r="H66" s="56">
        <v>429.23</v>
      </c>
    </row>
    <row r="67" ht="12.75" customHeight="1">
      <c r="A67" s="23">
        <v>65.0</v>
      </c>
      <c r="B67" s="57">
        <v>115.63</v>
      </c>
      <c r="C67" s="57">
        <v>143.21</v>
      </c>
      <c r="D67" s="58">
        <v>179.09</v>
      </c>
      <c r="E67" s="58">
        <v>242.3</v>
      </c>
      <c r="F67" s="58">
        <v>335.56</v>
      </c>
      <c r="G67" s="58">
        <v>381.29</v>
      </c>
      <c r="H67" s="59">
        <v>439.45</v>
      </c>
    </row>
    <row r="68" ht="12.75" customHeight="1">
      <c r="A68" s="9">
        <v>66.0</v>
      </c>
      <c r="B68" s="45">
        <v>116.13</v>
      </c>
      <c r="C68" s="45">
        <v>143.71</v>
      </c>
      <c r="D68" s="45">
        <v>181.09</v>
      </c>
      <c r="E68" s="45">
        <v>242.88</v>
      </c>
      <c r="F68" s="45">
        <v>337.87</v>
      </c>
      <c r="G68" s="45">
        <v>386.48</v>
      </c>
      <c r="H68" s="46">
        <v>448.77</v>
      </c>
    </row>
    <row r="69" ht="12.75" customHeight="1">
      <c r="A69" s="33">
        <v>67.0</v>
      </c>
      <c r="B69" s="47">
        <v>116.62</v>
      </c>
      <c r="C69" s="47">
        <v>146.59</v>
      </c>
      <c r="D69" s="47">
        <v>181.55</v>
      </c>
      <c r="E69" s="47">
        <v>243.46</v>
      </c>
      <c r="F69" s="47">
        <v>338.46</v>
      </c>
      <c r="G69" s="47">
        <v>387.09</v>
      </c>
      <c r="H69" s="48">
        <v>449.71</v>
      </c>
    </row>
    <row r="70" ht="12.75" customHeight="1">
      <c r="A70" s="33">
        <v>68.0</v>
      </c>
      <c r="B70" s="47">
        <v>117.11</v>
      </c>
      <c r="C70" s="47">
        <v>147.77</v>
      </c>
      <c r="D70" s="47">
        <v>186.6</v>
      </c>
      <c r="E70" s="47">
        <v>252.78</v>
      </c>
      <c r="F70" s="47">
        <v>339.04</v>
      </c>
      <c r="G70" s="47">
        <v>387.66</v>
      </c>
      <c r="H70" s="48">
        <v>468.36</v>
      </c>
    </row>
    <row r="71" ht="12.75" customHeight="1">
      <c r="A71" s="33">
        <v>69.0</v>
      </c>
      <c r="B71" s="47">
        <v>117.61</v>
      </c>
      <c r="C71" s="47">
        <v>150.79</v>
      </c>
      <c r="D71" s="47">
        <v>187.11</v>
      </c>
      <c r="E71" s="47">
        <v>253.72</v>
      </c>
      <c r="F71" s="47">
        <v>339.63</v>
      </c>
      <c r="G71" s="47">
        <v>388.51</v>
      </c>
      <c r="H71" s="48">
        <v>470.23</v>
      </c>
    </row>
    <row r="72" ht="12.75" customHeight="1">
      <c r="A72" s="16">
        <v>70.0</v>
      </c>
      <c r="B72" s="49">
        <v>120.5</v>
      </c>
      <c r="C72" s="49">
        <v>155.02</v>
      </c>
      <c r="D72" s="49">
        <v>191.54</v>
      </c>
      <c r="E72" s="49">
        <v>260.13</v>
      </c>
      <c r="F72" s="49">
        <v>340.21</v>
      </c>
      <c r="G72" s="49">
        <v>405.11</v>
      </c>
      <c r="H72" s="50">
        <v>470.86</v>
      </c>
    </row>
    <row r="73" ht="12.75" customHeight="1">
      <c r="A73" s="35">
        <v>71.0</v>
      </c>
      <c r="B73" s="51">
        <v>121.05</v>
      </c>
      <c r="C73" s="51">
        <v>155.56</v>
      </c>
      <c r="D73" s="52">
        <v>192.09</v>
      </c>
      <c r="E73" s="52">
        <v>262.34</v>
      </c>
      <c r="F73" s="52">
        <v>340.79</v>
      </c>
      <c r="G73" s="52">
        <v>415.16</v>
      </c>
      <c r="H73" s="53">
        <v>483.11</v>
      </c>
    </row>
    <row r="74" ht="12.75" customHeight="1">
      <c r="A74" s="23">
        <v>72.0</v>
      </c>
      <c r="B74" s="54">
        <v>123.9</v>
      </c>
      <c r="C74" s="54">
        <v>156.11</v>
      </c>
      <c r="D74" s="55">
        <v>193.63</v>
      </c>
      <c r="E74" s="55">
        <v>265.98</v>
      </c>
      <c r="F74" s="55">
        <v>341.38</v>
      </c>
      <c r="G74" s="55">
        <v>419.66</v>
      </c>
      <c r="H74" s="56">
        <v>484.34</v>
      </c>
    </row>
    <row r="75" ht="12.75" customHeight="1">
      <c r="A75" s="23">
        <v>73.0</v>
      </c>
      <c r="B75" s="54">
        <v>124.39</v>
      </c>
      <c r="C75" s="54">
        <v>156.64</v>
      </c>
      <c r="D75" s="55">
        <v>194.19</v>
      </c>
      <c r="E75" s="55">
        <v>267.12</v>
      </c>
      <c r="F75" s="55">
        <v>341.96</v>
      </c>
      <c r="G75" s="55">
        <v>420.23</v>
      </c>
      <c r="H75" s="56">
        <v>484.87</v>
      </c>
    </row>
    <row r="76" ht="12.75" customHeight="1">
      <c r="A76" s="23">
        <v>74.0</v>
      </c>
      <c r="B76" s="54">
        <v>124.88</v>
      </c>
      <c r="C76" s="54">
        <v>157.18</v>
      </c>
      <c r="D76" s="55">
        <v>194.73</v>
      </c>
      <c r="E76" s="55">
        <v>267.71</v>
      </c>
      <c r="F76" s="55">
        <v>342.55</v>
      </c>
      <c r="G76" s="55">
        <v>420.82</v>
      </c>
      <c r="H76" s="56">
        <v>485.4</v>
      </c>
    </row>
    <row r="77" ht="12.75" customHeight="1">
      <c r="A77" s="27">
        <v>75.0</v>
      </c>
      <c r="B77" s="57">
        <v>125.98</v>
      </c>
      <c r="C77" s="57">
        <v>158.28</v>
      </c>
      <c r="D77" s="58">
        <v>195.82</v>
      </c>
      <c r="E77" s="58">
        <v>268.89</v>
      </c>
      <c r="F77" s="58">
        <v>343.71</v>
      </c>
      <c r="G77" s="58">
        <v>422.0</v>
      </c>
      <c r="H77" s="59">
        <v>486.72</v>
      </c>
    </row>
    <row r="78" ht="12.75" customHeight="1">
      <c r="A78" s="5">
        <v>76.0</v>
      </c>
      <c r="B78" s="60">
        <v>127.55</v>
      </c>
      <c r="C78" s="60">
        <v>159.35</v>
      </c>
      <c r="D78" s="60">
        <v>196.9</v>
      </c>
      <c r="E78" s="60">
        <v>270.04</v>
      </c>
      <c r="F78" s="60">
        <v>344.89</v>
      </c>
      <c r="G78" s="60">
        <v>432.72</v>
      </c>
      <c r="H78" s="61">
        <v>512.8</v>
      </c>
      <c r="L78" s="4"/>
    </row>
    <row r="79" ht="12.75" customHeight="1">
      <c r="A79" s="9">
        <v>77.0</v>
      </c>
      <c r="B79" s="45">
        <v>128.54</v>
      </c>
      <c r="C79" s="45">
        <v>160.45</v>
      </c>
      <c r="D79" s="45">
        <v>197.98</v>
      </c>
      <c r="E79" s="45">
        <v>271.22</v>
      </c>
      <c r="F79" s="45">
        <v>346.03</v>
      </c>
      <c r="G79" s="45">
        <v>433.89</v>
      </c>
      <c r="H79" s="46">
        <v>515.41</v>
      </c>
    </row>
    <row r="80" ht="12.75" customHeight="1">
      <c r="A80" s="13">
        <v>78.0</v>
      </c>
      <c r="B80" s="47">
        <v>129.52</v>
      </c>
      <c r="C80" s="47">
        <v>161.72</v>
      </c>
      <c r="D80" s="47">
        <v>199.08</v>
      </c>
      <c r="E80" s="47">
        <v>272.38</v>
      </c>
      <c r="F80" s="47">
        <v>347.22</v>
      </c>
      <c r="G80" s="47">
        <v>435.09</v>
      </c>
      <c r="H80" s="48">
        <v>517.81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13">
        <v>79.0</v>
      </c>
      <c r="B81" s="47">
        <v>130.52</v>
      </c>
      <c r="C81" s="47">
        <v>162.71</v>
      </c>
      <c r="D81" s="47">
        <v>200.16</v>
      </c>
      <c r="E81" s="47">
        <v>273.56</v>
      </c>
      <c r="F81" s="47">
        <v>348.37</v>
      </c>
      <c r="G81" s="47">
        <v>436.25</v>
      </c>
      <c r="H81" s="48">
        <v>522.65</v>
      </c>
    </row>
    <row r="82" ht="12.75" customHeight="1">
      <c r="A82" s="16">
        <v>80.0</v>
      </c>
      <c r="B82" s="49">
        <v>131.51</v>
      </c>
      <c r="C82" s="49">
        <v>163.69</v>
      </c>
      <c r="D82" s="49">
        <v>201.35</v>
      </c>
      <c r="E82" s="49">
        <v>274.71</v>
      </c>
      <c r="F82" s="49">
        <v>349.56</v>
      </c>
      <c r="G82" s="49">
        <v>437.43</v>
      </c>
      <c r="H82" s="50">
        <v>523.82</v>
      </c>
    </row>
    <row r="83" ht="12.75" customHeight="1">
      <c r="A83" s="19">
        <v>81.0</v>
      </c>
      <c r="B83" s="51">
        <v>132.49</v>
      </c>
      <c r="C83" s="51">
        <v>166.42</v>
      </c>
      <c r="D83" s="52">
        <v>202.33</v>
      </c>
      <c r="E83" s="52">
        <v>276.0</v>
      </c>
      <c r="F83" s="52">
        <v>353.73</v>
      </c>
      <c r="G83" s="52">
        <v>439.37</v>
      </c>
      <c r="H83" s="53">
        <v>525.01</v>
      </c>
    </row>
    <row r="84" ht="12.75" customHeight="1">
      <c r="A84" s="23">
        <v>82.0</v>
      </c>
      <c r="B84" s="54">
        <v>137.21</v>
      </c>
      <c r="C84" s="54">
        <v>173.39</v>
      </c>
      <c r="D84" s="55">
        <v>210.29</v>
      </c>
      <c r="E84" s="55">
        <v>296.69</v>
      </c>
      <c r="F84" s="55">
        <v>379.44</v>
      </c>
      <c r="G84" s="55">
        <v>476.7</v>
      </c>
      <c r="H84" s="56">
        <v>527.56</v>
      </c>
    </row>
    <row r="85" ht="12.75" customHeight="1">
      <c r="A85" s="19">
        <v>83.0</v>
      </c>
      <c r="B85" s="54">
        <v>138.2</v>
      </c>
      <c r="C85" s="54">
        <v>174.48</v>
      </c>
      <c r="D85" s="55">
        <v>211.33</v>
      </c>
      <c r="E85" s="55">
        <v>299.88</v>
      </c>
      <c r="F85" s="55">
        <v>401.5</v>
      </c>
      <c r="G85" s="55">
        <v>480.44</v>
      </c>
      <c r="H85" s="56">
        <v>541.1</v>
      </c>
    </row>
    <row r="86" ht="13.5" customHeight="1">
      <c r="A86" s="19">
        <v>84.0</v>
      </c>
      <c r="B86" s="54">
        <v>139.19</v>
      </c>
      <c r="C86" s="54">
        <v>180.12</v>
      </c>
      <c r="D86" s="55">
        <v>214.48</v>
      </c>
      <c r="E86" s="55">
        <v>301.07</v>
      </c>
      <c r="F86" s="55">
        <v>403.72</v>
      </c>
      <c r="G86" s="55">
        <v>481.61</v>
      </c>
      <c r="H86" s="56">
        <v>542.46</v>
      </c>
    </row>
    <row r="87" ht="13.5" customHeight="1">
      <c r="A87" s="27">
        <v>85.0</v>
      </c>
      <c r="B87" s="57">
        <v>140.17</v>
      </c>
      <c r="C87" s="57">
        <v>184.22</v>
      </c>
      <c r="D87" s="58">
        <v>225.46</v>
      </c>
      <c r="E87" s="58">
        <v>311.97</v>
      </c>
      <c r="F87" s="58">
        <v>404.88</v>
      </c>
      <c r="G87" s="58">
        <v>482.79</v>
      </c>
      <c r="H87" s="59">
        <v>562.68</v>
      </c>
    </row>
    <row r="88" ht="13.5" customHeight="1">
      <c r="A88" s="13">
        <v>86.0</v>
      </c>
      <c r="B88" s="45">
        <v>141.16</v>
      </c>
      <c r="C88" s="45">
        <v>185.83</v>
      </c>
      <c r="D88" s="45">
        <v>226.57</v>
      </c>
      <c r="E88" s="45">
        <v>313.15</v>
      </c>
      <c r="F88" s="45">
        <v>406.06</v>
      </c>
      <c r="G88" s="45">
        <v>483.96</v>
      </c>
      <c r="H88" s="46">
        <v>564.71</v>
      </c>
    </row>
    <row r="89" ht="13.5" customHeight="1">
      <c r="A89" s="13">
        <v>87.0</v>
      </c>
      <c r="B89" s="47">
        <v>142.15</v>
      </c>
      <c r="C89" s="47">
        <v>190.91</v>
      </c>
      <c r="D89" s="47">
        <v>227.59</v>
      </c>
      <c r="E89" s="47">
        <v>314.31</v>
      </c>
      <c r="F89" s="47">
        <v>407.22</v>
      </c>
      <c r="G89" s="47">
        <v>487.96</v>
      </c>
      <c r="H89" s="48">
        <v>566.23</v>
      </c>
    </row>
    <row r="90" ht="13.5" customHeight="1">
      <c r="A90" s="13">
        <v>88.0</v>
      </c>
      <c r="B90" s="47">
        <v>143.13</v>
      </c>
      <c r="C90" s="47">
        <v>191.94</v>
      </c>
      <c r="D90" s="47">
        <v>228.6</v>
      </c>
      <c r="E90" s="47">
        <v>315.48</v>
      </c>
      <c r="F90" s="47">
        <v>408.4</v>
      </c>
      <c r="G90" s="47">
        <v>489.02</v>
      </c>
      <c r="H90" s="48">
        <v>567.3</v>
      </c>
    </row>
    <row r="91" ht="13.5" customHeight="1">
      <c r="A91" s="13">
        <v>89.0</v>
      </c>
      <c r="B91" s="47">
        <v>144.12</v>
      </c>
      <c r="C91" s="47">
        <v>192.95</v>
      </c>
      <c r="D91" s="47">
        <v>229.61</v>
      </c>
      <c r="E91" s="47">
        <v>316.64</v>
      </c>
      <c r="F91" s="47">
        <v>409.66</v>
      </c>
      <c r="G91" s="47">
        <v>490.21</v>
      </c>
      <c r="H91" s="48">
        <v>568.36</v>
      </c>
    </row>
    <row r="92" ht="13.5" customHeight="1">
      <c r="A92" s="13">
        <v>90.0</v>
      </c>
      <c r="B92" s="49">
        <v>145.1</v>
      </c>
      <c r="C92" s="49">
        <v>193.96</v>
      </c>
      <c r="D92" s="49">
        <v>230.64</v>
      </c>
      <c r="E92" s="49">
        <v>317.83</v>
      </c>
      <c r="F92" s="49">
        <v>410.73</v>
      </c>
      <c r="G92" s="49">
        <v>491.51</v>
      </c>
      <c r="H92" s="50">
        <v>569.43</v>
      </c>
    </row>
    <row r="93" ht="13.5" customHeight="1">
      <c r="A93" s="31">
        <v>91.0</v>
      </c>
      <c r="B93" s="51">
        <v>150.57</v>
      </c>
      <c r="C93" s="51">
        <v>194.98</v>
      </c>
      <c r="D93" s="52">
        <v>231.64</v>
      </c>
      <c r="E93" s="52">
        <v>318.97</v>
      </c>
      <c r="F93" s="52">
        <v>411.89</v>
      </c>
      <c r="G93" s="52">
        <v>492.57</v>
      </c>
      <c r="H93" s="53">
        <v>570.59</v>
      </c>
    </row>
    <row r="94" ht="13.5" customHeight="1">
      <c r="A94" s="19">
        <v>92.0</v>
      </c>
      <c r="B94" s="54">
        <v>151.55</v>
      </c>
      <c r="C94" s="54">
        <v>196.0</v>
      </c>
      <c r="D94" s="55">
        <v>232.65</v>
      </c>
      <c r="E94" s="55">
        <v>320.15</v>
      </c>
      <c r="F94" s="55">
        <v>413.06</v>
      </c>
      <c r="G94" s="55">
        <v>493.73</v>
      </c>
      <c r="H94" s="56">
        <v>571.79</v>
      </c>
    </row>
    <row r="95" ht="13.5" customHeight="1">
      <c r="A95" s="19">
        <v>93.0</v>
      </c>
      <c r="B95" s="54">
        <v>152.81</v>
      </c>
      <c r="C95" s="54">
        <v>197.01</v>
      </c>
      <c r="D95" s="55">
        <v>233.68</v>
      </c>
      <c r="E95" s="55">
        <v>321.33</v>
      </c>
      <c r="F95" s="55">
        <v>414.22</v>
      </c>
      <c r="G95" s="55">
        <v>494.91</v>
      </c>
      <c r="H95" s="56">
        <v>572.95</v>
      </c>
    </row>
    <row r="96" ht="13.5" customHeight="1">
      <c r="A96" s="19">
        <v>94.0</v>
      </c>
      <c r="B96" s="54">
        <v>153.91</v>
      </c>
      <c r="C96" s="54">
        <v>198.03</v>
      </c>
      <c r="D96" s="55">
        <v>234.7</v>
      </c>
      <c r="E96" s="55">
        <v>322.49</v>
      </c>
      <c r="F96" s="55">
        <v>415.4</v>
      </c>
      <c r="G96" s="55">
        <v>496.1</v>
      </c>
      <c r="H96" s="56">
        <v>574.4</v>
      </c>
    </row>
    <row r="97" ht="13.5" customHeight="1">
      <c r="A97" s="19">
        <v>95.0</v>
      </c>
      <c r="B97" s="57">
        <v>155.23</v>
      </c>
      <c r="C97" s="57">
        <v>199.06</v>
      </c>
      <c r="D97" s="58">
        <v>235.72</v>
      </c>
      <c r="E97" s="58">
        <v>323.66</v>
      </c>
      <c r="F97" s="58">
        <v>417.11</v>
      </c>
      <c r="G97" s="58">
        <v>497.28</v>
      </c>
      <c r="H97" s="59">
        <v>603.25</v>
      </c>
    </row>
    <row r="98" ht="13.5" customHeight="1">
      <c r="A98" s="32">
        <v>96.0</v>
      </c>
      <c r="B98" s="45">
        <v>158.71</v>
      </c>
      <c r="C98" s="45">
        <v>199.98</v>
      </c>
      <c r="D98" s="45">
        <v>242.46</v>
      </c>
      <c r="E98" s="45">
        <v>324.82</v>
      </c>
      <c r="F98" s="45">
        <v>450.47</v>
      </c>
      <c r="G98" s="45">
        <v>498.44</v>
      </c>
      <c r="H98" s="46">
        <v>625.67</v>
      </c>
    </row>
    <row r="99" ht="13.5" customHeight="1">
      <c r="A99" s="13">
        <v>97.0</v>
      </c>
      <c r="B99" s="47">
        <v>159.7</v>
      </c>
      <c r="C99" s="47">
        <v>201.08</v>
      </c>
      <c r="D99" s="47">
        <v>248.31</v>
      </c>
      <c r="E99" s="47">
        <v>326.0</v>
      </c>
      <c r="F99" s="47">
        <v>453.81</v>
      </c>
      <c r="G99" s="47">
        <v>499.64</v>
      </c>
      <c r="H99" s="48">
        <v>627.92</v>
      </c>
    </row>
    <row r="100" ht="13.5" customHeight="1">
      <c r="A100" s="13">
        <v>98.0</v>
      </c>
      <c r="B100" s="47">
        <v>166.22</v>
      </c>
      <c r="C100" s="47">
        <v>202.12</v>
      </c>
      <c r="D100" s="47">
        <v>249.33</v>
      </c>
      <c r="E100" s="47">
        <v>327.15</v>
      </c>
      <c r="F100" s="47">
        <v>454.99</v>
      </c>
      <c r="G100" s="47">
        <v>501.33</v>
      </c>
      <c r="H100" s="48">
        <v>629.17</v>
      </c>
    </row>
    <row r="101" ht="13.5" customHeight="1">
      <c r="A101" s="13">
        <v>99.0</v>
      </c>
      <c r="B101" s="47">
        <v>168.86</v>
      </c>
      <c r="C101" s="47">
        <v>203.13</v>
      </c>
      <c r="D101" s="47">
        <v>255.2</v>
      </c>
      <c r="E101" s="47">
        <v>340.34</v>
      </c>
      <c r="F101" s="47">
        <v>475.29</v>
      </c>
      <c r="G101" s="47">
        <v>535.01</v>
      </c>
      <c r="H101" s="48">
        <v>647.76</v>
      </c>
    </row>
    <row r="102" ht="13.5" customHeight="1">
      <c r="A102" s="16">
        <v>100.0</v>
      </c>
      <c r="B102" s="49">
        <v>170.0</v>
      </c>
      <c r="C102" s="49">
        <v>219.0</v>
      </c>
      <c r="D102" s="49">
        <v>281.0</v>
      </c>
      <c r="E102" s="49">
        <v>377.0</v>
      </c>
      <c r="F102" s="49">
        <v>527.0</v>
      </c>
      <c r="G102" s="49">
        <v>593.0</v>
      </c>
      <c r="H102" s="50">
        <v>676.0</v>
      </c>
    </row>
    <row r="103" ht="13.5" customHeight="1">
      <c r="A103" s="19">
        <v>101.0</v>
      </c>
      <c r="B103" s="51">
        <v>171.7</v>
      </c>
      <c r="C103" s="51">
        <v>221.19</v>
      </c>
      <c r="D103" s="52">
        <v>283.81</v>
      </c>
      <c r="E103" s="52">
        <v>380.77</v>
      </c>
      <c r="F103" s="52">
        <v>532.27</v>
      </c>
      <c r="G103" s="52">
        <v>598.93</v>
      </c>
      <c r="H103" s="53">
        <v>682.76</v>
      </c>
    </row>
    <row r="104" ht="13.5" customHeight="1">
      <c r="A104" s="23">
        <v>102.0</v>
      </c>
      <c r="B104" s="54">
        <v>173.4</v>
      </c>
      <c r="C104" s="54">
        <v>223.38</v>
      </c>
      <c r="D104" s="55">
        <v>286.62</v>
      </c>
      <c r="E104" s="55">
        <v>384.54</v>
      </c>
      <c r="F104" s="55">
        <v>537.54</v>
      </c>
      <c r="G104" s="55">
        <v>604.86</v>
      </c>
      <c r="H104" s="56">
        <v>689.52</v>
      </c>
    </row>
    <row r="105" ht="13.5" customHeight="1">
      <c r="A105" s="23">
        <v>103.0</v>
      </c>
      <c r="B105" s="54">
        <v>175.1</v>
      </c>
      <c r="C105" s="54">
        <v>225.57</v>
      </c>
      <c r="D105" s="55">
        <v>289.43</v>
      </c>
      <c r="E105" s="55">
        <v>388.31</v>
      </c>
      <c r="F105" s="55">
        <v>542.81</v>
      </c>
      <c r="G105" s="55">
        <v>610.79</v>
      </c>
      <c r="H105" s="56">
        <v>696.28</v>
      </c>
    </row>
    <row r="106" ht="13.5" customHeight="1">
      <c r="A106" s="23">
        <v>104.0</v>
      </c>
      <c r="B106" s="54">
        <v>176.8</v>
      </c>
      <c r="C106" s="54">
        <v>227.76</v>
      </c>
      <c r="D106" s="55">
        <v>292.24</v>
      </c>
      <c r="E106" s="55">
        <v>392.08</v>
      </c>
      <c r="F106" s="55">
        <v>548.08</v>
      </c>
      <c r="G106" s="55">
        <v>616.72</v>
      </c>
      <c r="H106" s="56">
        <v>703.04</v>
      </c>
    </row>
    <row r="107" ht="12.75" customHeight="1">
      <c r="A107" s="23">
        <v>105.0</v>
      </c>
      <c r="B107" s="57">
        <v>178.5</v>
      </c>
      <c r="C107" s="57">
        <v>229.95</v>
      </c>
      <c r="D107" s="58">
        <v>295.05</v>
      </c>
      <c r="E107" s="58">
        <v>395.85</v>
      </c>
      <c r="F107" s="58">
        <v>553.35</v>
      </c>
      <c r="G107" s="58">
        <v>622.65</v>
      </c>
      <c r="H107" s="59">
        <v>709.8</v>
      </c>
    </row>
    <row r="108" ht="12.75" customHeight="1">
      <c r="A108" s="9">
        <v>106.0</v>
      </c>
      <c r="B108" s="45">
        <v>180.2</v>
      </c>
      <c r="C108" s="45">
        <v>232.14</v>
      </c>
      <c r="D108" s="45">
        <v>297.86</v>
      </c>
      <c r="E108" s="45">
        <v>399.62</v>
      </c>
      <c r="F108" s="45">
        <v>558.62</v>
      </c>
      <c r="G108" s="45">
        <v>628.58</v>
      </c>
      <c r="H108" s="46">
        <v>716.56</v>
      </c>
    </row>
    <row r="109" ht="12.75" customHeight="1">
      <c r="A109" s="33">
        <v>107.0</v>
      </c>
      <c r="B109" s="47">
        <v>181.9</v>
      </c>
      <c r="C109" s="47">
        <v>234.33</v>
      </c>
      <c r="D109" s="47">
        <v>300.67</v>
      </c>
      <c r="E109" s="47">
        <v>403.39</v>
      </c>
      <c r="F109" s="47">
        <v>563.89</v>
      </c>
      <c r="G109" s="47">
        <v>634.51</v>
      </c>
      <c r="H109" s="48">
        <v>723.32</v>
      </c>
    </row>
    <row r="110" ht="12.75" customHeight="1">
      <c r="A110" s="33">
        <v>108.0</v>
      </c>
      <c r="B110" s="47">
        <v>183.6</v>
      </c>
      <c r="C110" s="47">
        <v>236.52</v>
      </c>
      <c r="D110" s="47">
        <v>303.48</v>
      </c>
      <c r="E110" s="47">
        <v>407.16</v>
      </c>
      <c r="F110" s="47">
        <v>569.16</v>
      </c>
      <c r="G110" s="47">
        <v>640.44</v>
      </c>
      <c r="H110" s="48">
        <v>730.08</v>
      </c>
    </row>
    <row r="111" ht="12.75" customHeight="1">
      <c r="A111" s="33">
        <v>109.0</v>
      </c>
      <c r="B111" s="47">
        <v>185.3</v>
      </c>
      <c r="C111" s="47">
        <v>238.71</v>
      </c>
      <c r="D111" s="47">
        <v>306.29</v>
      </c>
      <c r="E111" s="47">
        <v>410.93</v>
      </c>
      <c r="F111" s="47">
        <v>574.43</v>
      </c>
      <c r="G111" s="47">
        <v>646.37</v>
      </c>
      <c r="H111" s="48">
        <v>736.84</v>
      </c>
    </row>
    <row r="112" ht="12.75" customHeight="1">
      <c r="A112" s="16">
        <v>110.0</v>
      </c>
      <c r="B112" s="49">
        <v>187.0</v>
      </c>
      <c r="C112" s="49">
        <v>240.9</v>
      </c>
      <c r="D112" s="49">
        <v>309.1</v>
      </c>
      <c r="E112" s="49">
        <v>414.7</v>
      </c>
      <c r="F112" s="49">
        <v>579.7</v>
      </c>
      <c r="G112" s="49">
        <v>652.3</v>
      </c>
      <c r="H112" s="50">
        <v>743.6</v>
      </c>
    </row>
    <row r="113" ht="12.75" customHeight="1">
      <c r="A113" s="35">
        <v>111.0</v>
      </c>
      <c r="B113" s="51">
        <v>188.7</v>
      </c>
      <c r="C113" s="51">
        <v>243.09</v>
      </c>
      <c r="D113" s="52">
        <v>311.91</v>
      </c>
      <c r="E113" s="52">
        <v>418.47</v>
      </c>
      <c r="F113" s="52">
        <v>584.97</v>
      </c>
      <c r="G113" s="52">
        <v>658.23</v>
      </c>
      <c r="H113" s="53">
        <v>750.36</v>
      </c>
    </row>
    <row r="114" ht="12.75" customHeight="1">
      <c r="A114" s="23">
        <v>112.0</v>
      </c>
      <c r="B114" s="54">
        <v>190.4</v>
      </c>
      <c r="C114" s="54">
        <v>245.28</v>
      </c>
      <c r="D114" s="55">
        <v>314.72</v>
      </c>
      <c r="E114" s="55">
        <v>422.24</v>
      </c>
      <c r="F114" s="55">
        <v>590.24</v>
      </c>
      <c r="G114" s="55">
        <v>664.16</v>
      </c>
      <c r="H114" s="56">
        <v>757.12</v>
      </c>
    </row>
    <row r="115" ht="12.75" customHeight="1">
      <c r="A115" s="23">
        <v>113.0</v>
      </c>
      <c r="B115" s="54">
        <v>192.1</v>
      </c>
      <c r="C115" s="54">
        <v>247.47</v>
      </c>
      <c r="D115" s="55">
        <v>317.53</v>
      </c>
      <c r="E115" s="55">
        <v>426.01</v>
      </c>
      <c r="F115" s="55">
        <v>595.51</v>
      </c>
      <c r="G115" s="55">
        <v>670.09</v>
      </c>
      <c r="H115" s="56">
        <v>763.88</v>
      </c>
    </row>
    <row r="116" ht="12.75" customHeight="1">
      <c r="A116" s="23">
        <v>114.0</v>
      </c>
      <c r="B116" s="54">
        <v>193.8</v>
      </c>
      <c r="C116" s="54">
        <v>249.66</v>
      </c>
      <c r="D116" s="55">
        <v>320.34</v>
      </c>
      <c r="E116" s="55">
        <v>429.78</v>
      </c>
      <c r="F116" s="55">
        <v>600.78</v>
      </c>
      <c r="G116" s="55">
        <v>676.02</v>
      </c>
      <c r="H116" s="56">
        <v>770.64</v>
      </c>
    </row>
    <row r="117" ht="12.75" customHeight="1">
      <c r="A117" s="27">
        <v>115.0</v>
      </c>
      <c r="B117" s="57">
        <v>195.5</v>
      </c>
      <c r="C117" s="57">
        <v>251.85</v>
      </c>
      <c r="D117" s="58">
        <v>323.15</v>
      </c>
      <c r="E117" s="58">
        <v>433.55</v>
      </c>
      <c r="F117" s="58">
        <v>606.05</v>
      </c>
      <c r="G117" s="58">
        <v>681.95</v>
      </c>
      <c r="H117" s="59">
        <v>777.4</v>
      </c>
    </row>
    <row r="118" ht="12.75" customHeight="1">
      <c r="A118" s="5">
        <v>116.0</v>
      </c>
      <c r="B118" s="60">
        <v>197.2</v>
      </c>
      <c r="C118" s="60">
        <v>254.04</v>
      </c>
      <c r="D118" s="60">
        <v>325.96</v>
      </c>
      <c r="E118" s="60">
        <v>437.32</v>
      </c>
      <c r="F118" s="60">
        <v>611.32</v>
      </c>
      <c r="G118" s="60">
        <v>687.88</v>
      </c>
      <c r="H118" s="61">
        <v>784.16</v>
      </c>
      <c r="L118" s="4"/>
    </row>
    <row r="119" ht="12.75" customHeight="1">
      <c r="A119" s="9">
        <v>117.0</v>
      </c>
      <c r="B119" s="45">
        <v>198.9</v>
      </c>
      <c r="C119" s="45">
        <v>256.23</v>
      </c>
      <c r="D119" s="45">
        <v>328.77</v>
      </c>
      <c r="E119" s="45">
        <v>441.09</v>
      </c>
      <c r="F119" s="45">
        <v>616.59</v>
      </c>
      <c r="G119" s="45">
        <v>693.81</v>
      </c>
      <c r="H119" s="46">
        <v>790.92</v>
      </c>
    </row>
    <row r="120" ht="12.75" customHeight="1">
      <c r="A120" s="13">
        <v>118.0</v>
      </c>
      <c r="B120" s="47">
        <v>200.6</v>
      </c>
      <c r="C120" s="47">
        <v>258.42</v>
      </c>
      <c r="D120" s="47">
        <v>331.58</v>
      </c>
      <c r="E120" s="47">
        <v>444.86</v>
      </c>
      <c r="F120" s="47">
        <v>621.86</v>
      </c>
      <c r="G120" s="47">
        <v>699.74</v>
      </c>
      <c r="H120" s="48">
        <v>797.68</v>
      </c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13">
        <v>119.0</v>
      </c>
      <c r="B121" s="47">
        <v>202.3</v>
      </c>
      <c r="C121" s="47">
        <v>260.61</v>
      </c>
      <c r="D121" s="47">
        <v>334.39</v>
      </c>
      <c r="E121" s="47">
        <v>448.63</v>
      </c>
      <c r="F121" s="47">
        <v>627.13</v>
      </c>
      <c r="G121" s="47">
        <v>705.67</v>
      </c>
      <c r="H121" s="48">
        <v>804.44</v>
      </c>
    </row>
    <row r="122" ht="12.75" customHeight="1">
      <c r="A122" s="16">
        <v>120.0</v>
      </c>
      <c r="B122" s="49">
        <v>204.0</v>
      </c>
      <c r="C122" s="49">
        <v>262.8</v>
      </c>
      <c r="D122" s="49">
        <v>337.2</v>
      </c>
      <c r="E122" s="49">
        <v>452.4</v>
      </c>
      <c r="F122" s="49">
        <v>632.4</v>
      </c>
      <c r="G122" s="49">
        <v>711.6</v>
      </c>
      <c r="H122" s="50">
        <v>811.2</v>
      </c>
    </row>
    <row r="123" ht="12.75" customHeight="1">
      <c r="A123" s="19">
        <v>121.0</v>
      </c>
      <c r="B123" s="51">
        <v>205.7</v>
      </c>
      <c r="C123" s="51">
        <v>264.99</v>
      </c>
      <c r="D123" s="52">
        <v>340.01</v>
      </c>
      <c r="E123" s="52">
        <v>456.17</v>
      </c>
      <c r="F123" s="52">
        <v>637.67</v>
      </c>
      <c r="G123" s="52">
        <v>717.53</v>
      </c>
      <c r="H123" s="53">
        <v>817.96</v>
      </c>
    </row>
    <row r="124" ht="12.75" customHeight="1">
      <c r="A124" s="23">
        <v>122.0</v>
      </c>
      <c r="B124" s="54">
        <v>207.4</v>
      </c>
      <c r="C124" s="54">
        <v>267.18</v>
      </c>
      <c r="D124" s="55">
        <v>342.82</v>
      </c>
      <c r="E124" s="55">
        <v>459.94</v>
      </c>
      <c r="F124" s="55">
        <v>642.94</v>
      </c>
      <c r="G124" s="55">
        <v>723.46</v>
      </c>
      <c r="H124" s="56">
        <v>824.72</v>
      </c>
    </row>
    <row r="125" ht="12.75" customHeight="1">
      <c r="A125" s="19">
        <v>123.0</v>
      </c>
      <c r="B125" s="54">
        <v>209.1</v>
      </c>
      <c r="C125" s="54">
        <v>269.37</v>
      </c>
      <c r="D125" s="55">
        <v>345.63</v>
      </c>
      <c r="E125" s="55">
        <v>463.71</v>
      </c>
      <c r="F125" s="55">
        <v>648.21</v>
      </c>
      <c r="G125" s="55">
        <v>729.39</v>
      </c>
      <c r="H125" s="56">
        <v>831.48</v>
      </c>
    </row>
    <row r="126" ht="12.75" customHeight="1">
      <c r="A126" s="19">
        <v>124.0</v>
      </c>
      <c r="B126" s="54">
        <v>210.8</v>
      </c>
      <c r="C126" s="54">
        <v>271.56</v>
      </c>
      <c r="D126" s="55">
        <v>348.44</v>
      </c>
      <c r="E126" s="55">
        <v>467.48</v>
      </c>
      <c r="F126" s="55">
        <v>653.48</v>
      </c>
      <c r="G126" s="55">
        <v>735.32</v>
      </c>
      <c r="H126" s="56">
        <v>838.24</v>
      </c>
    </row>
    <row r="127" ht="12.75" customHeight="1">
      <c r="A127" s="27">
        <v>125.0</v>
      </c>
      <c r="B127" s="57">
        <v>212.5</v>
      </c>
      <c r="C127" s="57">
        <v>273.75</v>
      </c>
      <c r="D127" s="58">
        <v>351.25</v>
      </c>
      <c r="E127" s="58">
        <v>471.25</v>
      </c>
      <c r="F127" s="58">
        <v>658.75</v>
      </c>
      <c r="G127" s="58">
        <v>741.25</v>
      </c>
      <c r="H127" s="59">
        <v>845.0</v>
      </c>
    </row>
    <row r="128" ht="12.75" customHeight="1">
      <c r="A128" s="13">
        <v>126.0</v>
      </c>
      <c r="B128" s="45">
        <v>214.2</v>
      </c>
      <c r="C128" s="45">
        <v>275.94</v>
      </c>
      <c r="D128" s="45">
        <v>354.06</v>
      </c>
      <c r="E128" s="45">
        <v>475.02</v>
      </c>
      <c r="F128" s="45">
        <v>664.02</v>
      </c>
      <c r="G128" s="45">
        <v>747.18</v>
      </c>
      <c r="H128" s="46">
        <v>851.76</v>
      </c>
    </row>
    <row r="129" ht="12.75" customHeight="1">
      <c r="A129" s="13">
        <v>127.0</v>
      </c>
      <c r="B129" s="47">
        <v>215.9</v>
      </c>
      <c r="C129" s="47">
        <v>278.13</v>
      </c>
      <c r="D129" s="47">
        <v>356.87</v>
      </c>
      <c r="E129" s="47">
        <v>478.79</v>
      </c>
      <c r="F129" s="47">
        <v>669.29</v>
      </c>
      <c r="G129" s="47">
        <v>753.11</v>
      </c>
      <c r="H129" s="48">
        <v>858.52</v>
      </c>
    </row>
    <row r="130" ht="12.75" customHeight="1">
      <c r="A130" s="13">
        <v>128.0</v>
      </c>
      <c r="B130" s="47">
        <v>217.6</v>
      </c>
      <c r="C130" s="47">
        <v>280.32</v>
      </c>
      <c r="D130" s="47">
        <v>359.68</v>
      </c>
      <c r="E130" s="47">
        <v>482.56</v>
      </c>
      <c r="F130" s="47">
        <v>674.56</v>
      </c>
      <c r="G130" s="47">
        <v>759.04</v>
      </c>
      <c r="H130" s="48">
        <v>865.28</v>
      </c>
    </row>
    <row r="131" ht="12.75" customHeight="1">
      <c r="A131" s="13">
        <v>129.0</v>
      </c>
      <c r="B131" s="47">
        <v>219.3</v>
      </c>
      <c r="C131" s="47">
        <v>282.51</v>
      </c>
      <c r="D131" s="47">
        <v>362.49</v>
      </c>
      <c r="E131" s="47">
        <v>486.33</v>
      </c>
      <c r="F131" s="47">
        <v>679.83</v>
      </c>
      <c r="G131" s="47">
        <v>764.97</v>
      </c>
      <c r="H131" s="48">
        <v>872.04</v>
      </c>
    </row>
    <row r="132" ht="12.75" customHeight="1">
      <c r="A132" s="13">
        <v>130.0</v>
      </c>
      <c r="B132" s="49">
        <v>221.0</v>
      </c>
      <c r="C132" s="49">
        <v>284.7</v>
      </c>
      <c r="D132" s="49">
        <v>365.3</v>
      </c>
      <c r="E132" s="49">
        <v>490.1</v>
      </c>
      <c r="F132" s="49">
        <v>685.1</v>
      </c>
      <c r="G132" s="49">
        <v>770.9</v>
      </c>
      <c r="H132" s="50">
        <v>878.8</v>
      </c>
    </row>
    <row r="133" ht="12.75" customHeight="1">
      <c r="A133" s="31">
        <v>131.0</v>
      </c>
      <c r="B133" s="51">
        <v>222.7</v>
      </c>
      <c r="C133" s="51">
        <v>286.89</v>
      </c>
      <c r="D133" s="52">
        <v>368.11</v>
      </c>
      <c r="E133" s="52">
        <v>493.87</v>
      </c>
      <c r="F133" s="52">
        <v>690.37</v>
      </c>
      <c r="G133" s="52">
        <v>776.83</v>
      </c>
      <c r="H133" s="53">
        <v>885.56</v>
      </c>
    </row>
    <row r="134" ht="12.75" customHeight="1">
      <c r="A134" s="19">
        <v>132.0</v>
      </c>
      <c r="B134" s="54">
        <v>224.4</v>
      </c>
      <c r="C134" s="54">
        <v>289.08</v>
      </c>
      <c r="D134" s="55">
        <v>370.92</v>
      </c>
      <c r="E134" s="55">
        <v>497.64</v>
      </c>
      <c r="F134" s="55">
        <v>695.64</v>
      </c>
      <c r="G134" s="55">
        <v>782.76</v>
      </c>
      <c r="H134" s="56">
        <v>892.32</v>
      </c>
    </row>
    <row r="135" ht="12.75" customHeight="1">
      <c r="A135" s="19">
        <v>133.0</v>
      </c>
      <c r="B135" s="54">
        <v>226.1</v>
      </c>
      <c r="C135" s="54">
        <v>291.27</v>
      </c>
      <c r="D135" s="55">
        <v>373.73</v>
      </c>
      <c r="E135" s="55">
        <v>501.41</v>
      </c>
      <c r="F135" s="55">
        <v>700.91</v>
      </c>
      <c r="G135" s="55">
        <v>788.69</v>
      </c>
      <c r="H135" s="56">
        <v>899.08</v>
      </c>
    </row>
    <row r="136" ht="12.75" customHeight="1">
      <c r="A136" s="19">
        <v>134.0</v>
      </c>
      <c r="B136" s="54">
        <v>227.8</v>
      </c>
      <c r="C136" s="54">
        <v>293.46</v>
      </c>
      <c r="D136" s="55">
        <v>376.54</v>
      </c>
      <c r="E136" s="55">
        <v>505.18</v>
      </c>
      <c r="F136" s="55">
        <v>706.18</v>
      </c>
      <c r="G136" s="55">
        <v>794.62</v>
      </c>
      <c r="H136" s="56">
        <v>905.84</v>
      </c>
    </row>
    <row r="137" ht="12.75" customHeight="1">
      <c r="A137" s="19">
        <v>135.0</v>
      </c>
      <c r="B137" s="57">
        <v>229.5</v>
      </c>
      <c r="C137" s="57">
        <v>295.65</v>
      </c>
      <c r="D137" s="58">
        <v>379.35</v>
      </c>
      <c r="E137" s="58">
        <v>508.95</v>
      </c>
      <c r="F137" s="58">
        <v>711.45</v>
      </c>
      <c r="G137" s="58">
        <v>800.55</v>
      </c>
      <c r="H137" s="59">
        <v>912.6</v>
      </c>
    </row>
    <row r="138" ht="12.75" customHeight="1">
      <c r="A138" s="32">
        <v>136.0</v>
      </c>
      <c r="B138" s="45">
        <v>231.2</v>
      </c>
      <c r="C138" s="45">
        <v>297.84</v>
      </c>
      <c r="D138" s="45">
        <v>382.16</v>
      </c>
      <c r="E138" s="45">
        <v>512.72</v>
      </c>
      <c r="F138" s="45">
        <v>716.72</v>
      </c>
      <c r="G138" s="45">
        <v>806.48</v>
      </c>
      <c r="H138" s="46">
        <v>919.36</v>
      </c>
    </row>
    <row r="139" ht="12.75" customHeight="1">
      <c r="A139" s="13">
        <v>137.0</v>
      </c>
      <c r="B139" s="47">
        <v>232.9</v>
      </c>
      <c r="C139" s="47">
        <v>300.03</v>
      </c>
      <c r="D139" s="47">
        <v>384.97</v>
      </c>
      <c r="E139" s="47">
        <v>516.49</v>
      </c>
      <c r="F139" s="47">
        <v>721.99</v>
      </c>
      <c r="G139" s="47">
        <v>812.41</v>
      </c>
      <c r="H139" s="48">
        <v>926.12</v>
      </c>
    </row>
    <row r="140" ht="12.75" customHeight="1">
      <c r="A140" s="13">
        <v>138.0</v>
      </c>
      <c r="B140" s="47">
        <v>234.6</v>
      </c>
      <c r="C140" s="47">
        <v>302.22</v>
      </c>
      <c r="D140" s="47">
        <v>387.78</v>
      </c>
      <c r="E140" s="47">
        <v>520.26</v>
      </c>
      <c r="F140" s="47">
        <v>727.26</v>
      </c>
      <c r="G140" s="47">
        <v>818.34</v>
      </c>
      <c r="H140" s="48">
        <v>932.88</v>
      </c>
    </row>
    <row r="141" ht="12.75" customHeight="1">
      <c r="A141" s="13">
        <v>139.0</v>
      </c>
      <c r="B141" s="47">
        <v>236.3</v>
      </c>
      <c r="C141" s="47">
        <v>304.41</v>
      </c>
      <c r="D141" s="47">
        <v>390.59</v>
      </c>
      <c r="E141" s="47">
        <v>524.03</v>
      </c>
      <c r="F141" s="47">
        <v>732.53</v>
      </c>
      <c r="G141" s="47">
        <v>824.27</v>
      </c>
      <c r="H141" s="48">
        <v>939.64</v>
      </c>
    </row>
    <row r="142" ht="12.75" customHeight="1">
      <c r="A142" s="16">
        <v>140.0</v>
      </c>
      <c r="B142" s="49">
        <v>238.0</v>
      </c>
      <c r="C142" s="49">
        <v>306.6</v>
      </c>
      <c r="D142" s="49">
        <v>393.4</v>
      </c>
      <c r="E142" s="49">
        <v>527.8</v>
      </c>
      <c r="F142" s="49">
        <v>737.8</v>
      </c>
      <c r="G142" s="49">
        <v>830.2</v>
      </c>
      <c r="H142" s="50">
        <v>946.4</v>
      </c>
    </row>
    <row r="143" ht="12.75" customHeight="1">
      <c r="A143" s="19">
        <v>141.0</v>
      </c>
      <c r="B143" s="51">
        <v>239.7</v>
      </c>
      <c r="C143" s="51">
        <v>308.79</v>
      </c>
      <c r="D143" s="52">
        <v>396.21</v>
      </c>
      <c r="E143" s="52">
        <v>531.57</v>
      </c>
      <c r="F143" s="52">
        <v>743.07</v>
      </c>
      <c r="G143" s="52">
        <v>836.13</v>
      </c>
      <c r="H143" s="53">
        <v>953.16</v>
      </c>
    </row>
    <row r="144" ht="12.75" customHeight="1">
      <c r="A144" s="23">
        <v>142.0</v>
      </c>
      <c r="B144" s="54">
        <v>241.4</v>
      </c>
      <c r="C144" s="54">
        <v>310.98</v>
      </c>
      <c r="D144" s="55">
        <v>399.02</v>
      </c>
      <c r="E144" s="55">
        <v>535.34</v>
      </c>
      <c r="F144" s="55">
        <v>748.34</v>
      </c>
      <c r="G144" s="55">
        <v>842.06</v>
      </c>
      <c r="H144" s="56">
        <v>959.92</v>
      </c>
    </row>
    <row r="145" ht="12.75" customHeight="1">
      <c r="A145" s="23">
        <v>143.0</v>
      </c>
      <c r="B145" s="54">
        <v>243.1</v>
      </c>
      <c r="C145" s="54">
        <v>313.17</v>
      </c>
      <c r="D145" s="55">
        <v>401.83</v>
      </c>
      <c r="E145" s="55">
        <v>539.11</v>
      </c>
      <c r="F145" s="55">
        <v>753.61</v>
      </c>
      <c r="G145" s="55">
        <v>847.99</v>
      </c>
      <c r="H145" s="56">
        <v>966.68</v>
      </c>
    </row>
    <row r="146" ht="12.75" customHeight="1">
      <c r="A146" s="23">
        <v>144.0</v>
      </c>
      <c r="B146" s="54">
        <v>244.8</v>
      </c>
      <c r="C146" s="54">
        <v>315.36</v>
      </c>
      <c r="D146" s="55">
        <v>404.64</v>
      </c>
      <c r="E146" s="55">
        <v>542.88</v>
      </c>
      <c r="F146" s="55">
        <v>758.88</v>
      </c>
      <c r="G146" s="55">
        <v>853.92</v>
      </c>
      <c r="H146" s="56">
        <v>973.44</v>
      </c>
    </row>
    <row r="147" ht="12.75" customHeight="1">
      <c r="A147" s="23">
        <v>145.0</v>
      </c>
      <c r="B147" s="57">
        <v>246.5</v>
      </c>
      <c r="C147" s="57">
        <v>317.55</v>
      </c>
      <c r="D147" s="58">
        <v>407.45</v>
      </c>
      <c r="E147" s="58">
        <v>546.65</v>
      </c>
      <c r="F147" s="58">
        <v>764.15</v>
      </c>
      <c r="G147" s="58">
        <v>859.85</v>
      </c>
      <c r="H147" s="59">
        <v>980.2</v>
      </c>
    </row>
    <row r="148" ht="12.75" customHeight="1">
      <c r="A148" s="9">
        <v>146.0</v>
      </c>
      <c r="B148" s="45">
        <v>248.2</v>
      </c>
      <c r="C148" s="45">
        <v>319.74</v>
      </c>
      <c r="D148" s="45">
        <v>410.26</v>
      </c>
      <c r="E148" s="45">
        <v>550.42</v>
      </c>
      <c r="F148" s="45">
        <v>769.42</v>
      </c>
      <c r="G148" s="45">
        <v>865.78</v>
      </c>
      <c r="H148" s="46">
        <v>986.96</v>
      </c>
    </row>
    <row r="149" ht="12.75" customHeight="1">
      <c r="A149" s="33">
        <v>147.0</v>
      </c>
      <c r="B149" s="47">
        <v>249.9</v>
      </c>
      <c r="C149" s="47">
        <v>321.93</v>
      </c>
      <c r="D149" s="47">
        <v>413.07</v>
      </c>
      <c r="E149" s="47">
        <v>554.19</v>
      </c>
      <c r="F149" s="47">
        <v>774.69</v>
      </c>
      <c r="G149" s="47">
        <v>871.71</v>
      </c>
      <c r="H149" s="48">
        <v>993.72</v>
      </c>
    </row>
    <row r="150" ht="12.75" customHeight="1">
      <c r="A150" s="33">
        <v>148.0</v>
      </c>
      <c r="B150" s="47">
        <v>251.6</v>
      </c>
      <c r="C150" s="47">
        <v>324.12</v>
      </c>
      <c r="D150" s="47">
        <v>415.88</v>
      </c>
      <c r="E150" s="47">
        <v>557.96</v>
      </c>
      <c r="F150" s="47">
        <v>779.96</v>
      </c>
      <c r="G150" s="47">
        <v>877.64</v>
      </c>
      <c r="H150" s="48">
        <v>1000.48</v>
      </c>
    </row>
    <row r="151" ht="12.75" customHeight="1">
      <c r="A151" s="33">
        <v>149.0</v>
      </c>
      <c r="B151" s="47">
        <v>253.3</v>
      </c>
      <c r="C151" s="47">
        <v>326.31</v>
      </c>
      <c r="D151" s="47">
        <v>418.69</v>
      </c>
      <c r="E151" s="47">
        <v>561.73</v>
      </c>
      <c r="F151" s="47">
        <v>785.23</v>
      </c>
      <c r="G151" s="47">
        <v>883.57</v>
      </c>
      <c r="H151" s="48">
        <v>1007.24</v>
      </c>
    </row>
    <row r="152" ht="12.75" customHeight="1">
      <c r="A152" s="16">
        <v>150.0</v>
      </c>
      <c r="B152" s="49">
        <v>255.0</v>
      </c>
      <c r="C152" s="49">
        <v>328.5</v>
      </c>
      <c r="D152" s="49">
        <v>421.5</v>
      </c>
      <c r="E152" s="49">
        <v>565.5</v>
      </c>
      <c r="F152" s="49">
        <v>790.5</v>
      </c>
      <c r="G152" s="49">
        <v>889.5</v>
      </c>
      <c r="H152" s="50">
        <v>1014.0</v>
      </c>
    </row>
    <row r="153" ht="12.75" customHeight="1">
      <c r="A153" s="36" t="s">
        <v>13</v>
      </c>
      <c r="B153" s="47">
        <v>1.7</v>
      </c>
      <c r="C153" s="47">
        <v>2.19</v>
      </c>
      <c r="D153" s="47">
        <v>2.81</v>
      </c>
      <c r="E153" s="47">
        <v>3.77</v>
      </c>
      <c r="F153" s="47">
        <v>5.27</v>
      </c>
      <c r="G153" s="47">
        <v>5.93</v>
      </c>
      <c r="H153" s="48">
        <v>6.76</v>
      </c>
    </row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57" footer="0.0" header="0.0" left="0.75" right="0.75" top="0.51"/>
  <pageSetup scale="92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0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2" width="8.25"/>
    <col customWidth="1" min="13" max="13" width="3.38"/>
    <col customWidth="1" min="14" max="26" width="8.25"/>
  </cols>
  <sheetData>
    <row r="1" ht="12.75" customHeight="1">
      <c r="A1" s="67"/>
      <c r="B1" s="66" t="s">
        <v>0</v>
      </c>
      <c r="C1" s="66" t="s">
        <v>0</v>
      </c>
      <c r="D1" s="66" t="s">
        <v>0</v>
      </c>
      <c r="E1" s="66" t="s">
        <v>0</v>
      </c>
      <c r="F1" s="66" t="s">
        <v>0</v>
      </c>
      <c r="G1" s="66" t="s">
        <v>0</v>
      </c>
      <c r="H1" s="66" t="s">
        <v>0</v>
      </c>
      <c r="I1" s="66" t="s">
        <v>14</v>
      </c>
      <c r="J1" s="66" t="s">
        <v>15</v>
      </c>
      <c r="K1" s="66" t="s">
        <v>16</v>
      </c>
      <c r="L1" s="66" t="s">
        <v>16</v>
      </c>
      <c r="N1" s="68"/>
    </row>
    <row r="2" ht="12.75" customHeight="1">
      <c r="A2" s="1" t="s">
        <v>1</v>
      </c>
      <c r="B2" s="3">
        <v>2.0</v>
      </c>
      <c r="C2" s="3">
        <v>3.0</v>
      </c>
      <c r="D2" s="3">
        <v>4.0</v>
      </c>
      <c r="E2" s="3">
        <v>5.0</v>
      </c>
      <c r="F2" s="3">
        <v>6.0</v>
      </c>
      <c r="G2" s="3">
        <v>7.0</v>
      </c>
      <c r="H2" s="3">
        <v>8.0</v>
      </c>
      <c r="I2" s="3">
        <v>9.0</v>
      </c>
      <c r="J2" s="3">
        <v>17.0</v>
      </c>
      <c r="K2" s="3">
        <v>51.0</v>
      </c>
      <c r="L2" s="3">
        <v>54.0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60">
        <v>10.7</v>
      </c>
      <c r="C3" s="60">
        <v>11.12</v>
      </c>
      <c r="D3" s="60">
        <v>12.15</v>
      </c>
      <c r="E3" s="60">
        <v>12.7</v>
      </c>
      <c r="F3" s="60">
        <v>13.0</v>
      </c>
      <c r="G3" s="60">
        <v>13.27</v>
      </c>
      <c r="H3" s="60">
        <v>13.38</v>
      </c>
      <c r="I3" s="69">
        <v>38.56</v>
      </c>
      <c r="J3" s="69">
        <v>38.56</v>
      </c>
      <c r="K3" s="69">
        <v>25.45</v>
      </c>
      <c r="L3" s="69">
        <v>40.44</v>
      </c>
      <c r="M3" s="4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>
        <v>2.0</v>
      </c>
      <c r="B4" s="45">
        <v>11.53</v>
      </c>
      <c r="C4" s="45">
        <v>12.71</v>
      </c>
      <c r="D4" s="45">
        <v>13.9</v>
      </c>
      <c r="E4" s="45">
        <v>14.2</v>
      </c>
      <c r="F4" s="45">
        <v>14.82</v>
      </c>
      <c r="G4" s="45">
        <v>15.37</v>
      </c>
      <c r="H4" s="45">
        <v>15.64</v>
      </c>
      <c r="I4" s="70">
        <v>42.89</v>
      </c>
      <c r="J4" s="70">
        <v>42.89</v>
      </c>
      <c r="K4" s="70">
        <v>27.51</v>
      </c>
      <c r="L4" s="70">
        <v>42.54</v>
      </c>
      <c r="M4" s="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13">
        <v>3.0</v>
      </c>
      <c r="B5" s="47">
        <v>12.0</v>
      </c>
      <c r="C5" s="47">
        <v>13.38</v>
      </c>
      <c r="D5" s="47">
        <v>14.37</v>
      </c>
      <c r="E5" s="47">
        <v>15.1</v>
      </c>
      <c r="F5" s="47">
        <v>15.72</v>
      </c>
      <c r="G5" s="47">
        <v>16.24</v>
      </c>
      <c r="H5" s="47">
        <v>17.04</v>
      </c>
      <c r="I5" s="71">
        <v>46.61</v>
      </c>
      <c r="J5" s="71">
        <v>46.61</v>
      </c>
      <c r="K5" s="71">
        <v>28.37</v>
      </c>
      <c r="L5" s="71">
        <v>44.61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13">
        <v>4.0</v>
      </c>
      <c r="B6" s="47">
        <v>12.35</v>
      </c>
      <c r="C6" s="47">
        <v>13.47</v>
      </c>
      <c r="D6" s="47">
        <v>15.11</v>
      </c>
      <c r="E6" s="47">
        <v>16.08</v>
      </c>
      <c r="F6" s="47">
        <v>16.37</v>
      </c>
      <c r="G6" s="47">
        <v>17.44</v>
      </c>
      <c r="H6" s="47">
        <v>18.26</v>
      </c>
      <c r="I6" s="71">
        <v>51.18</v>
      </c>
      <c r="J6" s="71">
        <v>51.18</v>
      </c>
      <c r="K6" s="71">
        <v>30.39</v>
      </c>
      <c r="L6" s="71">
        <v>47.01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6">
        <v>5.0</v>
      </c>
      <c r="B7" s="49">
        <v>12.56</v>
      </c>
      <c r="C7" s="49">
        <v>13.95</v>
      </c>
      <c r="D7" s="49">
        <v>15.33</v>
      </c>
      <c r="E7" s="49">
        <v>16.64</v>
      </c>
      <c r="F7" s="49">
        <v>17.31</v>
      </c>
      <c r="G7" s="49">
        <v>18.25</v>
      </c>
      <c r="H7" s="49">
        <v>19.53</v>
      </c>
      <c r="I7" s="72">
        <v>55.48</v>
      </c>
      <c r="J7" s="72">
        <v>55.48</v>
      </c>
      <c r="K7" s="72">
        <v>32.24</v>
      </c>
      <c r="L7" s="72">
        <v>47.57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9">
        <v>6.0</v>
      </c>
      <c r="B8" s="51">
        <v>12.78</v>
      </c>
      <c r="C8" s="51">
        <v>14.13</v>
      </c>
      <c r="D8" s="52">
        <v>15.62</v>
      </c>
      <c r="E8" s="52">
        <v>16.86</v>
      </c>
      <c r="F8" s="52">
        <v>17.49</v>
      </c>
      <c r="G8" s="52">
        <v>18.26</v>
      </c>
      <c r="H8" s="52">
        <v>19.54</v>
      </c>
      <c r="I8" s="73">
        <v>59.87</v>
      </c>
      <c r="J8" s="73">
        <v>59.87</v>
      </c>
      <c r="K8" s="74">
        <v>33.88</v>
      </c>
      <c r="L8" s="74">
        <v>49.93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3">
        <v>7.0</v>
      </c>
      <c r="B9" s="54">
        <v>13.5</v>
      </c>
      <c r="C9" s="54">
        <v>14.45</v>
      </c>
      <c r="D9" s="55">
        <v>16.04</v>
      </c>
      <c r="E9" s="55">
        <v>17.41</v>
      </c>
      <c r="F9" s="55">
        <v>17.81</v>
      </c>
      <c r="G9" s="55">
        <v>18.75</v>
      </c>
      <c r="H9" s="55">
        <v>20.27</v>
      </c>
      <c r="I9" s="75">
        <v>63.92</v>
      </c>
      <c r="J9" s="75">
        <v>63.92</v>
      </c>
      <c r="K9" s="76">
        <v>35.42</v>
      </c>
      <c r="L9" s="76">
        <v>50.73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9">
        <v>8.0</v>
      </c>
      <c r="B10" s="54">
        <v>13.89</v>
      </c>
      <c r="C10" s="54">
        <v>14.98</v>
      </c>
      <c r="D10" s="55">
        <v>16.5</v>
      </c>
      <c r="E10" s="55">
        <v>17.9</v>
      </c>
      <c r="F10" s="55">
        <v>18.35</v>
      </c>
      <c r="G10" s="55">
        <v>19.69</v>
      </c>
      <c r="H10" s="55">
        <v>21.15</v>
      </c>
      <c r="I10" s="75">
        <v>66.42</v>
      </c>
      <c r="J10" s="75">
        <v>66.42</v>
      </c>
      <c r="K10" s="76">
        <v>37.05</v>
      </c>
      <c r="L10" s="76">
        <v>52.54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9">
        <v>9.0</v>
      </c>
      <c r="B11" s="54">
        <v>13.97</v>
      </c>
      <c r="C11" s="54">
        <v>15.05</v>
      </c>
      <c r="D11" s="55">
        <v>16.51</v>
      </c>
      <c r="E11" s="55">
        <v>17.91</v>
      </c>
      <c r="F11" s="55">
        <v>18.74</v>
      </c>
      <c r="G11" s="55">
        <v>20.32</v>
      </c>
      <c r="H11" s="55">
        <v>22.07</v>
      </c>
      <c r="I11" s="75">
        <v>71.1</v>
      </c>
      <c r="J11" s="75">
        <v>71.1</v>
      </c>
      <c r="K11" s="76">
        <v>38.58</v>
      </c>
      <c r="L11" s="76">
        <v>53.24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">
        <v>10.0</v>
      </c>
      <c r="B12" s="57">
        <v>14.29</v>
      </c>
      <c r="C12" s="57">
        <v>15.35</v>
      </c>
      <c r="D12" s="58">
        <v>16.83</v>
      </c>
      <c r="E12" s="58">
        <v>18.55</v>
      </c>
      <c r="F12" s="58">
        <v>19.14</v>
      </c>
      <c r="G12" s="58">
        <v>21.28</v>
      </c>
      <c r="H12" s="58">
        <v>23.74</v>
      </c>
      <c r="I12" s="77">
        <v>75.54</v>
      </c>
      <c r="J12" s="77">
        <v>75.54</v>
      </c>
      <c r="K12" s="78">
        <v>40.19</v>
      </c>
      <c r="L12" s="78">
        <v>54.96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>
        <v>11.0</v>
      </c>
      <c r="B13" s="45">
        <v>15.09</v>
      </c>
      <c r="C13" s="45">
        <v>15.7</v>
      </c>
      <c r="D13" s="45">
        <v>17.19</v>
      </c>
      <c r="E13" s="45">
        <v>18.65</v>
      </c>
      <c r="F13" s="45">
        <v>19.63</v>
      </c>
      <c r="G13" s="45">
        <v>23.11</v>
      </c>
      <c r="H13" s="45">
        <v>25.3</v>
      </c>
      <c r="I13" s="70">
        <v>79.55</v>
      </c>
      <c r="J13" s="70">
        <v>79.55</v>
      </c>
      <c r="K13" s="70">
        <v>42.68</v>
      </c>
      <c r="L13" s="70">
        <v>59.37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3">
        <v>12.0</v>
      </c>
      <c r="B14" s="47">
        <v>15.22</v>
      </c>
      <c r="C14" s="47">
        <v>16.36</v>
      </c>
      <c r="D14" s="47">
        <v>17.36</v>
      </c>
      <c r="E14" s="47">
        <v>18.91</v>
      </c>
      <c r="F14" s="47">
        <v>20.32</v>
      </c>
      <c r="G14" s="47">
        <v>24.22</v>
      </c>
      <c r="H14" s="47">
        <v>26.28</v>
      </c>
      <c r="I14" s="71">
        <v>82.96</v>
      </c>
      <c r="J14" s="71">
        <v>82.96</v>
      </c>
      <c r="K14" s="71">
        <v>44.14</v>
      </c>
      <c r="L14" s="71">
        <v>61.0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3">
        <v>13.0</v>
      </c>
      <c r="B15" s="47">
        <v>15.23</v>
      </c>
      <c r="C15" s="47">
        <v>16.37</v>
      </c>
      <c r="D15" s="47">
        <v>17.43</v>
      </c>
      <c r="E15" s="47">
        <v>19.13</v>
      </c>
      <c r="F15" s="47">
        <v>20.95</v>
      </c>
      <c r="G15" s="47">
        <v>25.51</v>
      </c>
      <c r="H15" s="47">
        <v>27.47</v>
      </c>
      <c r="I15" s="71">
        <v>86.4</v>
      </c>
      <c r="J15" s="71">
        <v>86.4</v>
      </c>
      <c r="K15" s="71">
        <v>45.92</v>
      </c>
      <c r="L15" s="71">
        <v>62.98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>
        <v>14.0</v>
      </c>
      <c r="B16" s="47">
        <v>15.98</v>
      </c>
      <c r="C16" s="47">
        <v>16.88</v>
      </c>
      <c r="D16" s="47">
        <v>17.74</v>
      </c>
      <c r="E16" s="47">
        <v>19.75</v>
      </c>
      <c r="F16" s="47">
        <v>22.18</v>
      </c>
      <c r="G16" s="47">
        <v>27.54</v>
      </c>
      <c r="H16" s="47">
        <v>29.87</v>
      </c>
      <c r="I16" s="71">
        <v>89.98</v>
      </c>
      <c r="J16" s="71">
        <v>89.98</v>
      </c>
      <c r="K16" s="71">
        <v>45.93</v>
      </c>
      <c r="L16" s="71">
        <v>62.99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3">
        <v>15.0</v>
      </c>
      <c r="B17" s="49">
        <v>15.99</v>
      </c>
      <c r="C17" s="49">
        <v>17.12</v>
      </c>
      <c r="D17" s="49">
        <v>17.99</v>
      </c>
      <c r="E17" s="49">
        <v>20.29</v>
      </c>
      <c r="F17" s="49">
        <v>23.4</v>
      </c>
      <c r="G17" s="49">
        <v>28.18</v>
      </c>
      <c r="H17" s="49">
        <v>31.1</v>
      </c>
      <c r="I17" s="72">
        <v>93.29</v>
      </c>
      <c r="J17" s="72">
        <v>93.29</v>
      </c>
      <c r="K17" s="72">
        <v>47.23</v>
      </c>
      <c r="L17" s="72">
        <v>64.15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1">
        <v>16.0</v>
      </c>
      <c r="B18" s="51">
        <v>16.39</v>
      </c>
      <c r="C18" s="51">
        <v>17.75</v>
      </c>
      <c r="D18" s="52">
        <v>18.32</v>
      </c>
      <c r="E18" s="52">
        <v>20.8</v>
      </c>
      <c r="F18" s="52">
        <v>24.34</v>
      </c>
      <c r="G18" s="52">
        <v>29.89</v>
      </c>
      <c r="H18" s="52">
        <v>32.64</v>
      </c>
      <c r="I18" s="73">
        <v>97.46</v>
      </c>
      <c r="J18" s="73">
        <v>97.46</v>
      </c>
      <c r="K18" s="74">
        <v>48.82</v>
      </c>
      <c r="L18" s="74">
        <v>66.37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9">
        <v>17.0</v>
      </c>
      <c r="B19" s="54">
        <v>16.52</v>
      </c>
      <c r="C19" s="54">
        <v>18.13</v>
      </c>
      <c r="D19" s="55">
        <v>18.52</v>
      </c>
      <c r="E19" s="55">
        <v>21.39</v>
      </c>
      <c r="F19" s="55">
        <v>25.18</v>
      </c>
      <c r="G19" s="55">
        <v>31.19</v>
      </c>
      <c r="H19" s="55">
        <v>32.65</v>
      </c>
      <c r="I19" s="75">
        <v>101.62</v>
      </c>
      <c r="J19" s="75">
        <v>101.62</v>
      </c>
      <c r="K19" s="76">
        <v>50.12</v>
      </c>
      <c r="L19" s="76">
        <v>68.23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9">
        <v>18.0</v>
      </c>
      <c r="B20" s="54">
        <v>16.69</v>
      </c>
      <c r="C20" s="54">
        <v>18.36</v>
      </c>
      <c r="D20" s="55">
        <v>18.71</v>
      </c>
      <c r="E20" s="55">
        <v>22.41</v>
      </c>
      <c r="F20" s="55">
        <v>26.5</v>
      </c>
      <c r="G20" s="55">
        <v>32.37</v>
      </c>
      <c r="H20" s="55">
        <v>35.2</v>
      </c>
      <c r="I20" s="75">
        <v>105.82</v>
      </c>
      <c r="J20" s="75">
        <v>105.82</v>
      </c>
      <c r="K20" s="76">
        <v>51.9</v>
      </c>
      <c r="L20" s="76">
        <v>70.28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9">
        <v>19.0</v>
      </c>
      <c r="B21" s="54">
        <v>17.12</v>
      </c>
      <c r="C21" s="54">
        <v>19.26</v>
      </c>
      <c r="D21" s="55">
        <v>19.67</v>
      </c>
      <c r="E21" s="55">
        <v>23.47</v>
      </c>
      <c r="F21" s="55">
        <v>27.28</v>
      </c>
      <c r="G21" s="55">
        <v>33.09</v>
      </c>
      <c r="H21" s="55">
        <v>37.17</v>
      </c>
      <c r="I21" s="75">
        <v>110.0</v>
      </c>
      <c r="J21" s="75">
        <v>110.0</v>
      </c>
      <c r="K21" s="76">
        <v>53.52</v>
      </c>
      <c r="L21" s="76">
        <v>72.32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9">
        <v>20.0</v>
      </c>
      <c r="B22" s="57">
        <v>17.13</v>
      </c>
      <c r="C22" s="57">
        <v>19.27</v>
      </c>
      <c r="D22" s="58">
        <v>19.68</v>
      </c>
      <c r="E22" s="58">
        <v>24.22</v>
      </c>
      <c r="F22" s="58">
        <v>28.21</v>
      </c>
      <c r="G22" s="58">
        <v>34.32</v>
      </c>
      <c r="H22" s="58">
        <v>38.23</v>
      </c>
      <c r="I22" s="77">
        <v>113.67</v>
      </c>
      <c r="J22" s="77">
        <v>113.67</v>
      </c>
      <c r="K22" s="78">
        <v>54.86</v>
      </c>
      <c r="L22" s="78">
        <v>74.28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">
        <v>21.0</v>
      </c>
      <c r="B23" s="45">
        <v>17.85</v>
      </c>
      <c r="C23" s="45">
        <v>20.02</v>
      </c>
      <c r="D23" s="45">
        <v>20.73</v>
      </c>
      <c r="E23" s="45">
        <v>24.69</v>
      </c>
      <c r="F23" s="45">
        <v>29.09</v>
      </c>
      <c r="G23" s="45">
        <v>35.28</v>
      </c>
      <c r="H23" s="45">
        <v>39.4</v>
      </c>
      <c r="I23" s="70">
        <v>116.28</v>
      </c>
      <c r="J23" s="70">
        <v>116.28</v>
      </c>
      <c r="K23" s="70">
        <v>56.06</v>
      </c>
      <c r="L23" s="70">
        <v>76.17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3">
        <v>22.0</v>
      </c>
      <c r="B24" s="47">
        <v>17.86</v>
      </c>
      <c r="C24" s="47">
        <v>20.37</v>
      </c>
      <c r="D24" s="47">
        <v>21.45</v>
      </c>
      <c r="E24" s="47">
        <v>25.36</v>
      </c>
      <c r="F24" s="47">
        <v>30.27</v>
      </c>
      <c r="G24" s="47">
        <v>36.58</v>
      </c>
      <c r="H24" s="47">
        <v>41.13</v>
      </c>
      <c r="I24" s="71">
        <v>119.92</v>
      </c>
      <c r="J24" s="71">
        <v>119.92</v>
      </c>
      <c r="K24" s="71">
        <v>57.76</v>
      </c>
      <c r="L24" s="71">
        <v>78.39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3">
        <v>23.0</v>
      </c>
      <c r="B25" s="47">
        <v>17.87</v>
      </c>
      <c r="C25" s="47">
        <v>20.61</v>
      </c>
      <c r="D25" s="47">
        <v>21.76</v>
      </c>
      <c r="E25" s="47">
        <v>25.64</v>
      </c>
      <c r="F25" s="47">
        <v>31.42</v>
      </c>
      <c r="G25" s="47">
        <v>37.46</v>
      </c>
      <c r="H25" s="47">
        <v>42.76</v>
      </c>
      <c r="I25" s="71">
        <v>123.53</v>
      </c>
      <c r="J25" s="71">
        <v>123.53</v>
      </c>
      <c r="K25" s="71">
        <v>59.19</v>
      </c>
      <c r="L25" s="71">
        <v>80.34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3">
        <v>24.0</v>
      </c>
      <c r="B26" s="47">
        <v>18.5</v>
      </c>
      <c r="C26" s="47">
        <v>21.6</v>
      </c>
      <c r="D26" s="47">
        <v>23.06</v>
      </c>
      <c r="E26" s="47">
        <v>27.21</v>
      </c>
      <c r="F26" s="47">
        <v>33.16</v>
      </c>
      <c r="G26" s="47">
        <v>38.72</v>
      </c>
      <c r="H26" s="47">
        <v>45.21</v>
      </c>
      <c r="I26" s="71">
        <v>127.59</v>
      </c>
      <c r="J26" s="71">
        <v>127.59</v>
      </c>
      <c r="K26" s="71">
        <v>60.71</v>
      </c>
      <c r="L26" s="71">
        <v>82.29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6">
        <v>25.0</v>
      </c>
      <c r="B27" s="49">
        <v>18.51</v>
      </c>
      <c r="C27" s="49">
        <v>21.68</v>
      </c>
      <c r="D27" s="49">
        <v>23.16</v>
      </c>
      <c r="E27" s="49">
        <v>27.74</v>
      </c>
      <c r="F27" s="49">
        <v>33.87</v>
      </c>
      <c r="G27" s="49">
        <v>40.85</v>
      </c>
      <c r="H27" s="49">
        <v>46.6</v>
      </c>
      <c r="I27" s="72">
        <v>131.54</v>
      </c>
      <c r="J27" s="72">
        <v>131.54</v>
      </c>
      <c r="K27" s="72">
        <v>61.89</v>
      </c>
      <c r="L27" s="72">
        <v>84.26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>
        <v>26.0</v>
      </c>
      <c r="B28" s="51">
        <v>19.46</v>
      </c>
      <c r="C28" s="51">
        <v>22.43</v>
      </c>
      <c r="D28" s="52">
        <v>24.13</v>
      </c>
      <c r="E28" s="52">
        <v>28.87</v>
      </c>
      <c r="F28" s="52">
        <v>35.1</v>
      </c>
      <c r="G28" s="52">
        <v>42.52</v>
      </c>
      <c r="H28" s="52">
        <v>48.53</v>
      </c>
      <c r="I28" s="73">
        <v>135.7</v>
      </c>
      <c r="J28" s="73">
        <v>135.7</v>
      </c>
      <c r="K28" s="74">
        <v>63.35</v>
      </c>
      <c r="L28" s="74">
        <v>86.59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>
        <v>27.0</v>
      </c>
      <c r="B29" s="54">
        <v>20.0</v>
      </c>
      <c r="C29" s="54">
        <v>22.96</v>
      </c>
      <c r="D29" s="55">
        <v>24.61</v>
      </c>
      <c r="E29" s="55">
        <v>29.35</v>
      </c>
      <c r="F29" s="55">
        <v>36.52</v>
      </c>
      <c r="G29" s="55">
        <v>43.31</v>
      </c>
      <c r="H29" s="55">
        <v>49.34</v>
      </c>
      <c r="I29" s="75">
        <v>139.47</v>
      </c>
      <c r="J29" s="75">
        <v>139.47</v>
      </c>
      <c r="K29" s="76">
        <v>65.13</v>
      </c>
      <c r="L29" s="76">
        <v>88.71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>
        <v>28.0</v>
      </c>
      <c r="B30" s="54">
        <v>20.47</v>
      </c>
      <c r="C30" s="54">
        <v>23.52</v>
      </c>
      <c r="D30" s="55">
        <v>25.56</v>
      </c>
      <c r="E30" s="55">
        <v>30.84</v>
      </c>
      <c r="F30" s="55">
        <v>38.3</v>
      </c>
      <c r="G30" s="55">
        <v>45.25</v>
      </c>
      <c r="H30" s="55">
        <v>51.23</v>
      </c>
      <c r="I30" s="75">
        <v>143.21</v>
      </c>
      <c r="J30" s="75">
        <v>143.21</v>
      </c>
      <c r="K30" s="76">
        <v>66.7</v>
      </c>
      <c r="L30" s="76">
        <v>90.9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>
        <v>29.0</v>
      </c>
      <c r="B31" s="54">
        <v>20.48</v>
      </c>
      <c r="C31" s="54">
        <v>23.96</v>
      </c>
      <c r="D31" s="55">
        <v>25.79</v>
      </c>
      <c r="E31" s="55">
        <v>30.85</v>
      </c>
      <c r="F31" s="55">
        <v>39.39</v>
      </c>
      <c r="G31" s="55">
        <v>46.28</v>
      </c>
      <c r="H31" s="55">
        <v>52.6</v>
      </c>
      <c r="I31" s="75">
        <v>146.74</v>
      </c>
      <c r="J31" s="75">
        <v>146.74</v>
      </c>
      <c r="K31" s="76">
        <v>68.24</v>
      </c>
      <c r="L31" s="76">
        <v>93.01</v>
      </c>
    </row>
    <row r="32" ht="12.75" customHeight="1">
      <c r="A32" s="23">
        <v>30.0</v>
      </c>
      <c r="B32" s="57">
        <v>20.56</v>
      </c>
      <c r="C32" s="57">
        <v>24.54</v>
      </c>
      <c r="D32" s="58">
        <v>26.77</v>
      </c>
      <c r="E32" s="58">
        <v>32.07</v>
      </c>
      <c r="F32" s="58">
        <v>40.03</v>
      </c>
      <c r="G32" s="58">
        <v>46.51</v>
      </c>
      <c r="H32" s="58">
        <v>54.78</v>
      </c>
      <c r="I32" s="77">
        <v>150.25</v>
      </c>
      <c r="J32" s="77">
        <v>150.25</v>
      </c>
      <c r="K32" s="78">
        <v>69.79</v>
      </c>
      <c r="L32" s="78">
        <v>95.15</v>
      </c>
    </row>
    <row r="33" ht="12.75" customHeight="1">
      <c r="A33" s="9">
        <v>31.0</v>
      </c>
      <c r="B33" s="45">
        <v>21.61</v>
      </c>
      <c r="C33" s="45">
        <v>25.08</v>
      </c>
      <c r="D33" s="45">
        <v>27.52</v>
      </c>
      <c r="E33" s="45">
        <v>32.73</v>
      </c>
      <c r="F33" s="45">
        <v>41.19</v>
      </c>
      <c r="G33" s="45">
        <v>48.24</v>
      </c>
      <c r="H33" s="45">
        <v>56.53</v>
      </c>
      <c r="I33" s="70">
        <v>150.26</v>
      </c>
      <c r="J33" s="70">
        <v>150.26</v>
      </c>
      <c r="K33" s="70">
        <v>71.09</v>
      </c>
      <c r="L33" s="70">
        <v>97.43</v>
      </c>
    </row>
    <row r="34" ht="12.75" customHeight="1">
      <c r="A34" s="33">
        <v>32.0</v>
      </c>
      <c r="B34" s="47">
        <v>21.62</v>
      </c>
      <c r="C34" s="47">
        <v>25.09</v>
      </c>
      <c r="D34" s="47">
        <v>27.53</v>
      </c>
      <c r="E34" s="47">
        <v>32.74</v>
      </c>
      <c r="F34" s="47">
        <v>41.2</v>
      </c>
      <c r="G34" s="47">
        <v>48.25</v>
      </c>
      <c r="H34" s="47">
        <v>57.15</v>
      </c>
      <c r="I34" s="71">
        <v>150.78</v>
      </c>
      <c r="J34" s="71">
        <v>150.78</v>
      </c>
      <c r="K34" s="71">
        <v>72.63</v>
      </c>
      <c r="L34" s="71">
        <v>99.6</v>
      </c>
    </row>
    <row r="35" ht="12.75" customHeight="1">
      <c r="A35" s="33">
        <v>33.0</v>
      </c>
      <c r="B35" s="47">
        <v>21.7</v>
      </c>
      <c r="C35" s="47">
        <v>25.46</v>
      </c>
      <c r="D35" s="47">
        <v>28.77</v>
      </c>
      <c r="E35" s="47">
        <v>34.27</v>
      </c>
      <c r="F35" s="47">
        <v>43.79</v>
      </c>
      <c r="G35" s="47">
        <v>49.84</v>
      </c>
      <c r="H35" s="47">
        <v>58.7</v>
      </c>
      <c r="I35" s="71">
        <v>153.94</v>
      </c>
      <c r="J35" s="71">
        <v>153.94</v>
      </c>
      <c r="K35" s="71">
        <v>74.44</v>
      </c>
      <c r="L35" s="71">
        <v>101.75</v>
      </c>
    </row>
    <row r="36" ht="12.75" customHeight="1">
      <c r="A36" s="33">
        <v>34.0</v>
      </c>
      <c r="B36" s="47">
        <v>21.71</v>
      </c>
      <c r="C36" s="47">
        <v>26.03</v>
      </c>
      <c r="D36" s="47">
        <v>29.68</v>
      </c>
      <c r="E36" s="47">
        <v>35.46</v>
      </c>
      <c r="F36" s="47">
        <v>43.8</v>
      </c>
      <c r="G36" s="47">
        <v>51.33</v>
      </c>
      <c r="H36" s="47">
        <v>61.51</v>
      </c>
      <c r="I36" s="71">
        <v>157.39</v>
      </c>
      <c r="J36" s="71">
        <v>157.39</v>
      </c>
      <c r="K36" s="71">
        <v>75.85</v>
      </c>
      <c r="L36" s="71">
        <v>103.87</v>
      </c>
    </row>
    <row r="37" ht="12.75" customHeight="1">
      <c r="A37" s="16">
        <v>35.0</v>
      </c>
      <c r="B37" s="49">
        <v>22.12</v>
      </c>
      <c r="C37" s="49">
        <v>27.21</v>
      </c>
      <c r="D37" s="49">
        <v>30.43</v>
      </c>
      <c r="E37" s="49">
        <v>36.05</v>
      </c>
      <c r="F37" s="49">
        <v>44.55</v>
      </c>
      <c r="G37" s="49">
        <v>52.65</v>
      </c>
      <c r="H37" s="49">
        <v>61.95</v>
      </c>
      <c r="I37" s="72">
        <v>161.29</v>
      </c>
      <c r="J37" s="72">
        <v>161.29</v>
      </c>
      <c r="K37" s="72">
        <v>77.3</v>
      </c>
      <c r="L37" s="72">
        <v>105.24</v>
      </c>
    </row>
    <row r="38" ht="12.75" customHeight="1">
      <c r="A38" s="5">
        <v>36.0</v>
      </c>
      <c r="B38" s="60">
        <v>22.45</v>
      </c>
      <c r="C38" s="60">
        <v>27.42</v>
      </c>
      <c r="D38" s="60">
        <v>30.91</v>
      </c>
      <c r="E38" s="60">
        <v>37.22</v>
      </c>
      <c r="F38" s="60">
        <v>46.42</v>
      </c>
      <c r="G38" s="60">
        <v>54.44</v>
      </c>
      <c r="H38" s="60">
        <v>64.38</v>
      </c>
      <c r="I38" s="60">
        <v>164.73</v>
      </c>
      <c r="J38" s="60">
        <v>164.73</v>
      </c>
      <c r="K38" s="60">
        <v>78.72</v>
      </c>
      <c r="L38" s="60">
        <v>107.69</v>
      </c>
    </row>
    <row r="39" ht="12.75" customHeight="1">
      <c r="A39" s="9">
        <v>37.0</v>
      </c>
      <c r="B39" s="45">
        <v>22.95</v>
      </c>
      <c r="C39" s="45">
        <v>27.79</v>
      </c>
      <c r="D39" s="45">
        <v>31.23</v>
      </c>
      <c r="E39" s="45">
        <v>37.76</v>
      </c>
      <c r="F39" s="45">
        <v>46.63</v>
      </c>
      <c r="G39" s="45">
        <v>56.2</v>
      </c>
      <c r="H39" s="45">
        <v>65.01</v>
      </c>
      <c r="I39" s="10">
        <v>168.51</v>
      </c>
      <c r="J39" s="10">
        <v>168.51</v>
      </c>
      <c r="K39" s="10">
        <v>80.49</v>
      </c>
      <c r="L39" s="10">
        <v>109.88</v>
      </c>
    </row>
    <row r="40" ht="12.75" customHeight="1">
      <c r="A40" s="13">
        <v>38.0</v>
      </c>
      <c r="B40" s="47">
        <v>23.14</v>
      </c>
      <c r="C40" s="47">
        <v>28.21</v>
      </c>
      <c r="D40" s="47">
        <v>32.23</v>
      </c>
      <c r="E40" s="47">
        <v>38.67</v>
      </c>
      <c r="F40" s="47">
        <v>47.68</v>
      </c>
      <c r="G40" s="47">
        <v>56.42</v>
      </c>
      <c r="H40" s="47">
        <v>66.22</v>
      </c>
      <c r="I40" s="14">
        <v>172.54</v>
      </c>
      <c r="J40" s="14">
        <v>172.54</v>
      </c>
      <c r="K40" s="14">
        <v>81.96</v>
      </c>
      <c r="L40" s="14">
        <v>111.77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13">
        <v>39.0</v>
      </c>
      <c r="B41" s="47">
        <v>24.09</v>
      </c>
      <c r="C41" s="47">
        <v>29.31</v>
      </c>
      <c r="D41" s="47">
        <v>33.6</v>
      </c>
      <c r="E41" s="47">
        <v>40.16</v>
      </c>
      <c r="F41" s="47">
        <v>49.85</v>
      </c>
      <c r="G41" s="47">
        <v>58.64</v>
      </c>
      <c r="H41" s="47">
        <v>67.58</v>
      </c>
      <c r="I41" s="14">
        <v>176.26</v>
      </c>
      <c r="J41" s="14">
        <v>176.26</v>
      </c>
      <c r="K41" s="14">
        <v>83.82</v>
      </c>
      <c r="L41" s="14">
        <v>113.56</v>
      </c>
    </row>
    <row r="42" ht="12.75" customHeight="1">
      <c r="A42" s="16">
        <v>40.0</v>
      </c>
      <c r="B42" s="49">
        <v>24.11</v>
      </c>
      <c r="C42" s="49">
        <v>29.43</v>
      </c>
      <c r="D42" s="49">
        <v>33.61</v>
      </c>
      <c r="E42" s="49">
        <v>40.17</v>
      </c>
      <c r="F42" s="49">
        <v>49.92</v>
      </c>
      <c r="G42" s="49">
        <v>58.65</v>
      </c>
      <c r="H42" s="49">
        <v>67.6</v>
      </c>
      <c r="I42" s="17">
        <v>180.03</v>
      </c>
      <c r="J42" s="17">
        <v>180.03</v>
      </c>
      <c r="K42" s="17">
        <v>85.23</v>
      </c>
      <c r="L42" s="17">
        <v>115.74</v>
      </c>
    </row>
    <row r="43" ht="12.75" customHeight="1">
      <c r="A43" s="19">
        <v>41.0</v>
      </c>
      <c r="B43" s="51">
        <v>24.65</v>
      </c>
      <c r="C43" s="51">
        <v>30.69</v>
      </c>
      <c r="D43" s="52">
        <v>34.59</v>
      </c>
      <c r="E43" s="52">
        <v>41.6</v>
      </c>
      <c r="F43" s="52">
        <v>52.22</v>
      </c>
      <c r="G43" s="52">
        <v>60.46</v>
      </c>
      <c r="H43" s="52">
        <v>70.5</v>
      </c>
      <c r="I43" s="20">
        <v>183.14</v>
      </c>
      <c r="J43" s="20">
        <v>183.14</v>
      </c>
      <c r="K43" s="21">
        <v>86.7</v>
      </c>
      <c r="L43" s="21">
        <v>117.71</v>
      </c>
    </row>
    <row r="44" ht="12.75" customHeight="1">
      <c r="A44" s="23">
        <v>42.0</v>
      </c>
      <c r="B44" s="54">
        <v>24.67</v>
      </c>
      <c r="C44" s="54">
        <v>30.8</v>
      </c>
      <c r="D44" s="55">
        <v>35.93</v>
      </c>
      <c r="E44" s="55">
        <v>41.61</v>
      </c>
      <c r="F44" s="55">
        <v>52.23</v>
      </c>
      <c r="G44" s="55">
        <v>61.49</v>
      </c>
      <c r="H44" s="55">
        <v>70.51</v>
      </c>
      <c r="I44" s="24">
        <v>186.6</v>
      </c>
      <c r="J44" s="24">
        <v>186.6</v>
      </c>
      <c r="K44" s="25">
        <v>88.09</v>
      </c>
      <c r="L44" s="25">
        <v>119.46</v>
      </c>
    </row>
    <row r="45" ht="12.75" customHeight="1">
      <c r="A45" s="19">
        <v>43.0</v>
      </c>
      <c r="B45" s="54">
        <v>25.13</v>
      </c>
      <c r="C45" s="54">
        <v>31.25</v>
      </c>
      <c r="D45" s="55">
        <v>35.99</v>
      </c>
      <c r="E45" s="55">
        <v>43.86</v>
      </c>
      <c r="F45" s="55">
        <v>55.37</v>
      </c>
      <c r="G45" s="55">
        <v>63.72</v>
      </c>
      <c r="H45" s="55">
        <v>72.43</v>
      </c>
      <c r="I45" s="24">
        <v>190.4</v>
      </c>
      <c r="J45" s="24">
        <v>190.4</v>
      </c>
      <c r="K45" s="25">
        <v>89.72</v>
      </c>
      <c r="L45" s="25">
        <v>121.48</v>
      </c>
    </row>
    <row r="46" ht="12.75" customHeight="1">
      <c r="A46" s="19">
        <v>44.0</v>
      </c>
      <c r="B46" s="54">
        <v>25.49</v>
      </c>
      <c r="C46" s="54">
        <v>31.72</v>
      </c>
      <c r="D46" s="55">
        <v>36.91</v>
      </c>
      <c r="E46" s="55">
        <v>44.64</v>
      </c>
      <c r="F46" s="55">
        <v>55.38</v>
      </c>
      <c r="G46" s="55">
        <v>65.7</v>
      </c>
      <c r="H46" s="55">
        <v>73.18</v>
      </c>
      <c r="I46" s="24">
        <v>193.13</v>
      </c>
      <c r="J46" s="24">
        <v>193.13</v>
      </c>
      <c r="K46" s="25">
        <v>90.87</v>
      </c>
      <c r="L46" s="25">
        <v>123.03</v>
      </c>
    </row>
    <row r="47" ht="12.75" customHeight="1">
      <c r="A47" s="27">
        <v>45.0</v>
      </c>
      <c r="B47" s="57">
        <v>25.52</v>
      </c>
      <c r="C47" s="57">
        <v>31.73</v>
      </c>
      <c r="D47" s="58">
        <v>36.92</v>
      </c>
      <c r="E47" s="58">
        <v>44.66</v>
      </c>
      <c r="F47" s="58">
        <v>55.4</v>
      </c>
      <c r="G47" s="58">
        <v>66.98</v>
      </c>
      <c r="H47" s="58">
        <v>73.69</v>
      </c>
      <c r="I47" s="28">
        <v>196.85</v>
      </c>
      <c r="J47" s="28">
        <v>196.85</v>
      </c>
      <c r="K47" s="29">
        <v>92.58</v>
      </c>
      <c r="L47" s="29">
        <v>125.33</v>
      </c>
    </row>
    <row r="48" ht="12.75" customHeight="1">
      <c r="A48" s="13">
        <v>46.0</v>
      </c>
      <c r="B48" s="45">
        <v>26.24</v>
      </c>
      <c r="C48" s="45">
        <v>32.06</v>
      </c>
      <c r="D48" s="45">
        <v>38.1</v>
      </c>
      <c r="E48" s="45">
        <v>45.5</v>
      </c>
      <c r="F48" s="45">
        <v>56.86</v>
      </c>
      <c r="G48" s="45">
        <v>67.7</v>
      </c>
      <c r="H48" s="45">
        <v>75.65</v>
      </c>
      <c r="I48" s="10">
        <v>200.64</v>
      </c>
      <c r="J48" s="10">
        <v>200.64</v>
      </c>
      <c r="K48" s="10">
        <v>94.08</v>
      </c>
      <c r="L48" s="10">
        <v>127.11</v>
      </c>
    </row>
    <row r="49" ht="12.75" customHeight="1">
      <c r="A49" s="13">
        <v>47.0</v>
      </c>
      <c r="B49" s="47">
        <v>26.25</v>
      </c>
      <c r="C49" s="47">
        <v>32.78</v>
      </c>
      <c r="D49" s="47">
        <v>38.71</v>
      </c>
      <c r="E49" s="47">
        <v>45.83</v>
      </c>
      <c r="F49" s="47">
        <v>57.67</v>
      </c>
      <c r="G49" s="47">
        <v>69.02</v>
      </c>
      <c r="H49" s="47">
        <v>76.87</v>
      </c>
      <c r="I49" s="14">
        <v>204.48</v>
      </c>
      <c r="J49" s="14">
        <v>204.48</v>
      </c>
      <c r="K49" s="14">
        <v>95.53</v>
      </c>
      <c r="L49" s="14">
        <v>129.09</v>
      </c>
    </row>
    <row r="50" ht="12.75" customHeight="1">
      <c r="A50" s="13">
        <v>48.0</v>
      </c>
      <c r="B50" s="47">
        <v>26.26</v>
      </c>
      <c r="C50" s="47">
        <v>32.85</v>
      </c>
      <c r="D50" s="47">
        <v>39.15</v>
      </c>
      <c r="E50" s="47">
        <v>47.49</v>
      </c>
      <c r="F50" s="47">
        <v>58.49</v>
      </c>
      <c r="G50" s="47">
        <v>70.17</v>
      </c>
      <c r="H50" s="47">
        <v>78.68</v>
      </c>
      <c r="I50" s="14">
        <v>207.99</v>
      </c>
      <c r="J50" s="14">
        <v>207.99</v>
      </c>
      <c r="K50" s="14">
        <v>96.78</v>
      </c>
      <c r="L50" s="14">
        <v>131.02</v>
      </c>
    </row>
    <row r="51" ht="12.75" customHeight="1">
      <c r="A51" s="13">
        <v>49.0</v>
      </c>
      <c r="B51" s="47">
        <v>26.27</v>
      </c>
      <c r="C51" s="47">
        <v>32.86</v>
      </c>
      <c r="D51" s="47">
        <v>39.16</v>
      </c>
      <c r="E51" s="47">
        <v>47.5</v>
      </c>
      <c r="F51" s="47">
        <v>59.37</v>
      </c>
      <c r="G51" s="47">
        <v>71.59</v>
      </c>
      <c r="H51" s="47">
        <v>79.14</v>
      </c>
      <c r="I51" s="14">
        <v>211.55</v>
      </c>
      <c r="J51" s="14">
        <v>211.55</v>
      </c>
      <c r="K51" s="14">
        <v>98.39</v>
      </c>
      <c r="L51" s="14">
        <v>132.83</v>
      </c>
    </row>
    <row r="52" ht="12.75" customHeight="1">
      <c r="A52" s="13">
        <v>50.0</v>
      </c>
      <c r="B52" s="49">
        <v>26.28</v>
      </c>
      <c r="C52" s="49">
        <v>32.87</v>
      </c>
      <c r="D52" s="49">
        <v>39.18</v>
      </c>
      <c r="E52" s="49">
        <v>47.53</v>
      </c>
      <c r="F52" s="49">
        <v>59.44</v>
      </c>
      <c r="G52" s="49">
        <v>71.67</v>
      </c>
      <c r="H52" s="49">
        <v>79.65</v>
      </c>
      <c r="I52" s="17">
        <v>215.1</v>
      </c>
      <c r="J52" s="17">
        <v>215.1</v>
      </c>
      <c r="K52" s="17">
        <v>100.02</v>
      </c>
      <c r="L52" s="17">
        <v>134.95</v>
      </c>
    </row>
    <row r="53" ht="12.75" customHeight="1">
      <c r="A53" s="31">
        <v>51.0</v>
      </c>
      <c r="B53" s="51">
        <v>26.29</v>
      </c>
      <c r="C53" s="51">
        <v>32.88</v>
      </c>
      <c r="D53" s="52">
        <v>39.19</v>
      </c>
      <c r="E53" s="52">
        <v>47.54</v>
      </c>
      <c r="F53" s="52">
        <v>59.9</v>
      </c>
      <c r="G53" s="52">
        <v>72.23</v>
      </c>
      <c r="H53" s="52">
        <v>81.87</v>
      </c>
      <c r="I53" s="52">
        <v>219.68</v>
      </c>
      <c r="J53" s="52">
        <v>219.68</v>
      </c>
      <c r="K53" s="53">
        <v>103.07</v>
      </c>
      <c r="L53" s="79">
        <v>137.78</v>
      </c>
    </row>
    <row r="54" ht="12.75" customHeight="1">
      <c r="A54" s="19">
        <v>52.0</v>
      </c>
      <c r="B54" s="54">
        <v>26.3</v>
      </c>
      <c r="C54" s="54">
        <v>32.89</v>
      </c>
      <c r="D54" s="55">
        <v>39.21</v>
      </c>
      <c r="E54" s="55">
        <v>47.56</v>
      </c>
      <c r="F54" s="55">
        <v>59.91</v>
      </c>
      <c r="G54" s="55">
        <v>72.24</v>
      </c>
      <c r="H54" s="55">
        <v>81.88</v>
      </c>
      <c r="I54" s="55">
        <v>220.13</v>
      </c>
      <c r="J54" s="55">
        <v>220.13</v>
      </c>
      <c r="K54" s="56">
        <v>103.08</v>
      </c>
      <c r="L54" s="79">
        <v>137.8</v>
      </c>
    </row>
    <row r="55" ht="12.75" customHeight="1">
      <c r="A55" s="19">
        <v>53.0</v>
      </c>
      <c r="B55" s="54">
        <v>26.31</v>
      </c>
      <c r="C55" s="54">
        <v>32.9</v>
      </c>
      <c r="D55" s="55">
        <v>39.22</v>
      </c>
      <c r="E55" s="55">
        <v>48.03</v>
      </c>
      <c r="F55" s="55">
        <v>59.92</v>
      </c>
      <c r="G55" s="55">
        <v>72.25</v>
      </c>
      <c r="H55" s="55">
        <v>82.68</v>
      </c>
      <c r="I55" s="55">
        <v>223.46</v>
      </c>
      <c r="J55" s="55">
        <v>223.46</v>
      </c>
      <c r="K55" s="56">
        <v>105.93</v>
      </c>
      <c r="L55" s="79">
        <v>140.42</v>
      </c>
    </row>
    <row r="56" ht="12.75" customHeight="1">
      <c r="A56" s="19">
        <v>54.0</v>
      </c>
      <c r="B56" s="54">
        <v>26.32</v>
      </c>
      <c r="C56" s="54">
        <v>32.91</v>
      </c>
      <c r="D56" s="55">
        <v>39.29</v>
      </c>
      <c r="E56" s="55">
        <v>48.12</v>
      </c>
      <c r="F56" s="55">
        <v>59.93</v>
      </c>
      <c r="G56" s="55">
        <v>72.26</v>
      </c>
      <c r="H56" s="55">
        <v>82.69</v>
      </c>
      <c r="I56" s="55">
        <v>226.62</v>
      </c>
      <c r="J56" s="55">
        <v>226.62</v>
      </c>
      <c r="K56" s="56">
        <v>105.95</v>
      </c>
      <c r="L56" s="79">
        <v>140.46</v>
      </c>
    </row>
    <row r="57" ht="12.75" customHeight="1">
      <c r="A57" s="19">
        <v>55.0</v>
      </c>
      <c r="B57" s="57">
        <v>26.33</v>
      </c>
      <c r="C57" s="57">
        <v>32.92</v>
      </c>
      <c r="D57" s="58">
        <v>39.3</v>
      </c>
      <c r="E57" s="58">
        <v>48.13</v>
      </c>
      <c r="F57" s="58">
        <v>59.94</v>
      </c>
      <c r="G57" s="58">
        <v>72.27</v>
      </c>
      <c r="H57" s="58">
        <v>82.7</v>
      </c>
      <c r="I57" s="58">
        <v>229.67</v>
      </c>
      <c r="J57" s="58">
        <v>229.67</v>
      </c>
      <c r="K57" s="59">
        <v>108.41</v>
      </c>
      <c r="L57" s="80">
        <v>143.34</v>
      </c>
    </row>
    <row r="58" ht="12.75" customHeight="1">
      <c r="A58" s="32">
        <v>56.0</v>
      </c>
      <c r="B58" s="45">
        <v>26.34</v>
      </c>
      <c r="C58" s="45">
        <v>32.94</v>
      </c>
      <c r="D58" s="45">
        <v>39.31</v>
      </c>
      <c r="E58" s="45">
        <v>48.14</v>
      </c>
      <c r="F58" s="45">
        <v>59.96</v>
      </c>
      <c r="G58" s="45">
        <v>72.29</v>
      </c>
      <c r="H58" s="45">
        <v>82.96</v>
      </c>
      <c r="I58" s="45">
        <v>232.77</v>
      </c>
      <c r="J58" s="45">
        <v>232.77</v>
      </c>
      <c r="K58" s="46">
        <v>108.42</v>
      </c>
      <c r="L58" s="81">
        <v>143.35</v>
      </c>
    </row>
    <row r="59" ht="12.75" customHeight="1">
      <c r="A59" s="13">
        <v>57.0</v>
      </c>
      <c r="B59" s="47">
        <v>26.82</v>
      </c>
      <c r="C59" s="47">
        <v>33.1</v>
      </c>
      <c r="D59" s="47">
        <v>39.32</v>
      </c>
      <c r="E59" s="47">
        <v>49.59</v>
      </c>
      <c r="F59" s="47">
        <v>59.98</v>
      </c>
      <c r="G59" s="47">
        <v>72.3</v>
      </c>
      <c r="H59" s="47">
        <v>84.52</v>
      </c>
      <c r="I59" s="47">
        <v>235.98</v>
      </c>
      <c r="J59" s="47">
        <v>235.98</v>
      </c>
      <c r="K59" s="48">
        <v>110.42</v>
      </c>
      <c r="L59" s="81">
        <v>146.24</v>
      </c>
    </row>
    <row r="60" ht="12.75" customHeight="1">
      <c r="A60" s="13">
        <v>58.0</v>
      </c>
      <c r="B60" s="47">
        <v>26.83</v>
      </c>
      <c r="C60" s="47">
        <v>33.12</v>
      </c>
      <c r="D60" s="47">
        <v>39.33</v>
      </c>
      <c r="E60" s="47">
        <v>49.6</v>
      </c>
      <c r="F60" s="47">
        <v>59.99</v>
      </c>
      <c r="G60" s="47">
        <v>72.31</v>
      </c>
      <c r="H60" s="47">
        <v>84.53</v>
      </c>
      <c r="I60" s="47">
        <v>239.07</v>
      </c>
      <c r="J60" s="47">
        <v>239.07</v>
      </c>
      <c r="K60" s="48">
        <v>119.52</v>
      </c>
      <c r="L60" s="81">
        <v>146.25</v>
      </c>
    </row>
    <row r="61" ht="12.75" customHeight="1">
      <c r="A61" s="13">
        <v>59.0</v>
      </c>
      <c r="B61" s="47">
        <v>26.84</v>
      </c>
      <c r="C61" s="47">
        <v>33.15</v>
      </c>
      <c r="D61" s="47">
        <v>39.61</v>
      </c>
      <c r="E61" s="47">
        <v>49.62</v>
      </c>
      <c r="F61" s="47">
        <v>60.41</v>
      </c>
      <c r="G61" s="47">
        <v>72.32</v>
      </c>
      <c r="H61" s="47">
        <v>85.94</v>
      </c>
      <c r="I61" s="47">
        <v>242.7</v>
      </c>
      <c r="J61" s="47">
        <v>242.7</v>
      </c>
      <c r="K61" s="48">
        <v>119.53</v>
      </c>
      <c r="L61" s="81">
        <v>148.82</v>
      </c>
    </row>
    <row r="62" ht="12.75" customHeight="1">
      <c r="A62" s="16">
        <v>60.0</v>
      </c>
      <c r="B62" s="49">
        <v>27.59</v>
      </c>
      <c r="C62" s="49">
        <v>34.43</v>
      </c>
      <c r="D62" s="49">
        <v>40.28</v>
      </c>
      <c r="E62" s="49">
        <v>51.38</v>
      </c>
      <c r="F62" s="49">
        <v>61.53</v>
      </c>
      <c r="G62" s="49">
        <v>72.58</v>
      </c>
      <c r="H62" s="49">
        <v>86.46</v>
      </c>
      <c r="I62" s="49">
        <v>246.48</v>
      </c>
      <c r="J62" s="49">
        <v>246.48</v>
      </c>
      <c r="K62" s="50">
        <v>119.54</v>
      </c>
      <c r="L62" s="82">
        <v>148.84</v>
      </c>
    </row>
    <row r="63" ht="12.75" customHeight="1">
      <c r="A63" s="19">
        <v>61.0</v>
      </c>
      <c r="B63" s="51">
        <v>27.6</v>
      </c>
      <c r="C63" s="51">
        <v>34.52</v>
      </c>
      <c r="D63" s="52">
        <v>40.67</v>
      </c>
      <c r="E63" s="52">
        <v>51.39</v>
      </c>
      <c r="F63" s="52">
        <v>61.54</v>
      </c>
      <c r="G63" s="52">
        <v>72.59</v>
      </c>
      <c r="H63" s="52">
        <v>86.47</v>
      </c>
      <c r="I63" s="52">
        <v>249.52</v>
      </c>
      <c r="J63" s="52">
        <v>249.52</v>
      </c>
      <c r="K63" s="53">
        <v>119.55</v>
      </c>
      <c r="L63" s="79">
        <v>152.03</v>
      </c>
    </row>
    <row r="64" ht="12.75" customHeight="1">
      <c r="A64" s="23">
        <v>62.0</v>
      </c>
      <c r="B64" s="54">
        <v>28.74</v>
      </c>
      <c r="C64" s="54">
        <v>36.98</v>
      </c>
      <c r="D64" s="55">
        <v>41.34</v>
      </c>
      <c r="E64" s="55">
        <v>52.57</v>
      </c>
      <c r="F64" s="55">
        <v>62.49</v>
      </c>
      <c r="G64" s="55">
        <v>73.7</v>
      </c>
      <c r="H64" s="55">
        <v>88.35</v>
      </c>
      <c r="I64" s="55">
        <v>253.62</v>
      </c>
      <c r="J64" s="55">
        <v>253.62</v>
      </c>
      <c r="K64" s="56">
        <v>119.56</v>
      </c>
      <c r="L64" s="79">
        <v>152.04</v>
      </c>
    </row>
    <row r="65" ht="12.75" customHeight="1">
      <c r="A65" s="23">
        <v>63.0</v>
      </c>
      <c r="B65" s="54">
        <v>28.75</v>
      </c>
      <c r="C65" s="54">
        <v>36.99</v>
      </c>
      <c r="D65" s="55">
        <v>41.74</v>
      </c>
      <c r="E65" s="55">
        <v>52.58</v>
      </c>
      <c r="F65" s="55">
        <v>62.92</v>
      </c>
      <c r="G65" s="55">
        <v>74.31</v>
      </c>
      <c r="H65" s="55">
        <v>88.36</v>
      </c>
      <c r="I65" s="55">
        <v>257.78</v>
      </c>
      <c r="J65" s="55">
        <v>257.78</v>
      </c>
      <c r="K65" s="56">
        <v>119.58</v>
      </c>
      <c r="L65" s="79">
        <v>154.87</v>
      </c>
    </row>
    <row r="66" ht="12.75" customHeight="1">
      <c r="A66" s="23">
        <v>64.0</v>
      </c>
      <c r="B66" s="54">
        <v>29.51</v>
      </c>
      <c r="C66" s="54">
        <v>37.01</v>
      </c>
      <c r="D66" s="55">
        <v>42.1</v>
      </c>
      <c r="E66" s="55">
        <v>52.59</v>
      </c>
      <c r="F66" s="55">
        <v>63.36</v>
      </c>
      <c r="G66" s="55">
        <v>74.32</v>
      </c>
      <c r="H66" s="55">
        <v>88.73</v>
      </c>
      <c r="I66" s="55">
        <v>262.07</v>
      </c>
      <c r="J66" s="55">
        <v>262.07</v>
      </c>
      <c r="K66" s="56">
        <v>119.59</v>
      </c>
      <c r="L66" s="79">
        <v>154.88</v>
      </c>
    </row>
    <row r="67" ht="12.75" customHeight="1">
      <c r="A67" s="23">
        <v>65.0</v>
      </c>
      <c r="B67" s="57">
        <v>29.84</v>
      </c>
      <c r="C67" s="57">
        <v>37.64</v>
      </c>
      <c r="D67" s="58">
        <v>42.11</v>
      </c>
      <c r="E67" s="58">
        <v>52.6</v>
      </c>
      <c r="F67" s="58">
        <v>63.92</v>
      </c>
      <c r="G67" s="58">
        <v>74.5</v>
      </c>
      <c r="H67" s="58">
        <v>88.74</v>
      </c>
      <c r="I67" s="58">
        <v>266.35</v>
      </c>
      <c r="J67" s="58">
        <v>266.35</v>
      </c>
      <c r="K67" s="59">
        <v>119.6</v>
      </c>
      <c r="L67" s="80">
        <v>157.38</v>
      </c>
    </row>
    <row r="68" ht="12.75" customHeight="1">
      <c r="A68" s="9">
        <v>66.0</v>
      </c>
      <c r="B68" s="45">
        <v>29.98</v>
      </c>
      <c r="C68" s="45">
        <v>38.37</v>
      </c>
      <c r="D68" s="45">
        <v>42.44</v>
      </c>
      <c r="E68" s="45">
        <v>53.01</v>
      </c>
      <c r="F68" s="45">
        <v>63.96</v>
      </c>
      <c r="G68" s="45">
        <v>74.73</v>
      </c>
      <c r="H68" s="45">
        <v>89.95</v>
      </c>
      <c r="I68" s="45">
        <v>270.47</v>
      </c>
      <c r="J68" s="45">
        <v>270.47</v>
      </c>
      <c r="K68" s="46">
        <v>119.62</v>
      </c>
      <c r="L68" s="81">
        <v>157.39</v>
      </c>
    </row>
    <row r="69" ht="12.75" customHeight="1">
      <c r="A69" s="33">
        <v>67.0</v>
      </c>
      <c r="B69" s="47">
        <v>29.99</v>
      </c>
      <c r="C69" s="47">
        <v>38.38</v>
      </c>
      <c r="D69" s="47">
        <v>42.45</v>
      </c>
      <c r="E69" s="47">
        <v>53.11</v>
      </c>
      <c r="F69" s="47">
        <v>64.46</v>
      </c>
      <c r="G69" s="47">
        <v>75.09</v>
      </c>
      <c r="H69" s="47">
        <v>89.96</v>
      </c>
      <c r="I69" s="47">
        <v>274.58</v>
      </c>
      <c r="J69" s="47">
        <v>274.58</v>
      </c>
      <c r="K69" s="48">
        <v>119.65</v>
      </c>
      <c r="L69" s="81">
        <v>160.19</v>
      </c>
    </row>
    <row r="70" ht="12.75" customHeight="1">
      <c r="A70" s="33">
        <v>68.0</v>
      </c>
      <c r="B70" s="47">
        <v>30.33</v>
      </c>
      <c r="C70" s="47">
        <v>39.09</v>
      </c>
      <c r="D70" s="47">
        <v>45.02</v>
      </c>
      <c r="E70" s="47">
        <v>54.32</v>
      </c>
      <c r="F70" s="47">
        <v>65.41</v>
      </c>
      <c r="G70" s="47">
        <v>76.23</v>
      </c>
      <c r="H70" s="47">
        <v>89.97</v>
      </c>
      <c r="I70" s="47">
        <v>278.53</v>
      </c>
      <c r="J70" s="47">
        <v>278.53</v>
      </c>
      <c r="K70" s="48">
        <v>119.66</v>
      </c>
      <c r="L70" s="81">
        <v>160.21</v>
      </c>
    </row>
    <row r="71" ht="12.75" customHeight="1">
      <c r="A71" s="33">
        <v>69.0</v>
      </c>
      <c r="B71" s="47">
        <v>30.97</v>
      </c>
      <c r="C71" s="47">
        <v>39.47</v>
      </c>
      <c r="D71" s="47">
        <v>45.46</v>
      </c>
      <c r="E71" s="47">
        <v>54.7</v>
      </c>
      <c r="F71" s="47">
        <v>66.38</v>
      </c>
      <c r="G71" s="47">
        <v>76.24</v>
      </c>
      <c r="H71" s="47">
        <v>91.21</v>
      </c>
      <c r="I71" s="47">
        <v>282.57</v>
      </c>
      <c r="J71" s="47">
        <v>282.57</v>
      </c>
      <c r="K71" s="48">
        <v>121.41</v>
      </c>
      <c r="L71" s="81">
        <v>163.41</v>
      </c>
    </row>
    <row r="72" ht="12.75" customHeight="1">
      <c r="A72" s="16">
        <v>70.0</v>
      </c>
      <c r="B72" s="49">
        <v>30.98</v>
      </c>
      <c r="C72" s="49">
        <v>40.01</v>
      </c>
      <c r="D72" s="49">
        <v>46.1</v>
      </c>
      <c r="E72" s="49">
        <v>56.91</v>
      </c>
      <c r="F72" s="49">
        <v>67.07</v>
      </c>
      <c r="G72" s="49">
        <v>76.25</v>
      </c>
      <c r="H72" s="49">
        <v>91.22</v>
      </c>
      <c r="I72" s="49">
        <v>288.52</v>
      </c>
      <c r="J72" s="49">
        <v>288.52</v>
      </c>
      <c r="K72" s="50">
        <v>121.42</v>
      </c>
      <c r="L72" s="82">
        <v>163.42</v>
      </c>
    </row>
    <row r="73" ht="12.75" customHeight="1">
      <c r="A73" s="35">
        <v>71.0</v>
      </c>
      <c r="B73" s="51">
        <v>31.13</v>
      </c>
      <c r="C73" s="51">
        <v>40.02</v>
      </c>
      <c r="D73" s="52">
        <v>47.17</v>
      </c>
      <c r="E73" s="52">
        <v>56.92</v>
      </c>
      <c r="F73" s="52">
        <v>67.51</v>
      </c>
      <c r="G73" s="52">
        <v>77.49</v>
      </c>
      <c r="H73" s="52">
        <v>91.25</v>
      </c>
      <c r="I73" s="52">
        <v>292.96</v>
      </c>
      <c r="J73" s="52">
        <v>292.96</v>
      </c>
      <c r="K73" s="53">
        <v>124.32</v>
      </c>
      <c r="L73" s="79">
        <v>166.08</v>
      </c>
    </row>
    <row r="74" ht="12.75" customHeight="1">
      <c r="A74" s="23">
        <v>72.0</v>
      </c>
      <c r="B74" s="54">
        <v>32.02</v>
      </c>
      <c r="C74" s="54">
        <v>40.03</v>
      </c>
      <c r="D74" s="55">
        <v>48.16</v>
      </c>
      <c r="E74" s="55">
        <v>57.36</v>
      </c>
      <c r="F74" s="55">
        <v>68.63</v>
      </c>
      <c r="G74" s="55">
        <v>80.79</v>
      </c>
      <c r="H74" s="55">
        <v>91.39</v>
      </c>
      <c r="I74" s="55">
        <v>297.31</v>
      </c>
      <c r="J74" s="55">
        <v>297.31</v>
      </c>
      <c r="K74" s="56">
        <v>124.33</v>
      </c>
      <c r="L74" s="79">
        <v>166.1</v>
      </c>
    </row>
    <row r="75" ht="12.75" customHeight="1">
      <c r="A75" s="23">
        <v>73.0</v>
      </c>
      <c r="B75" s="54">
        <v>32.22</v>
      </c>
      <c r="C75" s="54">
        <v>40.43</v>
      </c>
      <c r="D75" s="55">
        <v>48.17</v>
      </c>
      <c r="E75" s="55">
        <v>57.78</v>
      </c>
      <c r="F75" s="55">
        <v>69.36</v>
      </c>
      <c r="G75" s="55">
        <v>80.93</v>
      </c>
      <c r="H75" s="55">
        <v>91.4</v>
      </c>
      <c r="I75" s="55">
        <v>301.67</v>
      </c>
      <c r="J75" s="55">
        <v>301.67</v>
      </c>
      <c r="K75" s="56">
        <v>126.25</v>
      </c>
      <c r="L75" s="79">
        <v>169.23</v>
      </c>
    </row>
    <row r="76" ht="12.75" customHeight="1">
      <c r="A76" s="23">
        <v>74.0</v>
      </c>
      <c r="B76" s="54">
        <v>33.07</v>
      </c>
      <c r="C76" s="54">
        <v>40.44</v>
      </c>
      <c r="D76" s="55">
        <v>48.18</v>
      </c>
      <c r="E76" s="55">
        <v>58.22</v>
      </c>
      <c r="F76" s="55">
        <v>70.43</v>
      </c>
      <c r="G76" s="55">
        <v>80.94</v>
      </c>
      <c r="H76" s="55">
        <v>91.41</v>
      </c>
      <c r="I76" s="55">
        <v>304.58</v>
      </c>
      <c r="J76" s="55">
        <v>304.58</v>
      </c>
      <c r="K76" s="56">
        <v>126.26</v>
      </c>
      <c r="L76" s="79">
        <v>169.24</v>
      </c>
    </row>
    <row r="77" ht="12.75" customHeight="1">
      <c r="A77" s="27">
        <v>75.0</v>
      </c>
      <c r="B77" s="57">
        <v>33.97</v>
      </c>
      <c r="C77" s="57">
        <v>40.45</v>
      </c>
      <c r="D77" s="58">
        <v>48.19</v>
      </c>
      <c r="E77" s="58">
        <v>58.24</v>
      </c>
      <c r="F77" s="58">
        <v>70.44</v>
      </c>
      <c r="G77" s="58">
        <v>81.76</v>
      </c>
      <c r="H77" s="58">
        <v>91.42</v>
      </c>
      <c r="I77" s="58">
        <v>308.02</v>
      </c>
      <c r="J77" s="58">
        <v>308.02</v>
      </c>
      <c r="K77" s="59">
        <v>128.03</v>
      </c>
      <c r="L77" s="80">
        <v>173.13</v>
      </c>
    </row>
    <row r="78" ht="12.75" customHeight="1">
      <c r="A78" s="5">
        <v>76.0</v>
      </c>
      <c r="B78" s="60">
        <v>36.93</v>
      </c>
      <c r="C78" s="60">
        <v>42.71</v>
      </c>
      <c r="D78" s="60">
        <v>48.5</v>
      </c>
      <c r="E78" s="60">
        <v>59.58</v>
      </c>
      <c r="F78" s="60">
        <v>72.0</v>
      </c>
      <c r="G78" s="60">
        <v>83.09</v>
      </c>
      <c r="H78" s="60">
        <v>92.28</v>
      </c>
      <c r="I78" s="60">
        <v>311.82</v>
      </c>
      <c r="J78" s="60">
        <v>311.82</v>
      </c>
      <c r="K78" s="61">
        <v>128.04</v>
      </c>
      <c r="L78" s="83">
        <v>173.16</v>
      </c>
    </row>
    <row r="79" ht="12.75" customHeight="1">
      <c r="A79" s="9">
        <v>77.0</v>
      </c>
      <c r="B79" s="45">
        <v>38.38</v>
      </c>
      <c r="C79" s="45">
        <v>43.34</v>
      </c>
      <c r="D79" s="45">
        <v>49.05</v>
      </c>
      <c r="E79" s="45">
        <v>59.85</v>
      </c>
      <c r="F79" s="45">
        <v>72.41</v>
      </c>
      <c r="G79" s="45">
        <v>85.46</v>
      </c>
      <c r="H79" s="45">
        <v>92.29</v>
      </c>
      <c r="I79" s="45">
        <v>314.39</v>
      </c>
      <c r="J79" s="45">
        <v>314.39</v>
      </c>
      <c r="K79" s="46">
        <v>128.35</v>
      </c>
      <c r="L79" s="84">
        <v>174.13</v>
      </c>
    </row>
    <row r="80" ht="12.75" customHeight="1">
      <c r="A80" s="13">
        <v>78.0</v>
      </c>
      <c r="B80" s="47">
        <v>38.43</v>
      </c>
      <c r="C80" s="47">
        <v>44.97</v>
      </c>
      <c r="D80" s="47">
        <v>50.5</v>
      </c>
      <c r="E80" s="47">
        <v>60.49</v>
      </c>
      <c r="F80" s="47">
        <v>72.87</v>
      </c>
      <c r="G80" s="47">
        <v>86.09</v>
      </c>
      <c r="H80" s="47">
        <v>92.3</v>
      </c>
      <c r="I80" s="47">
        <v>316.08</v>
      </c>
      <c r="J80" s="47">
        <v>316.08</v>
      </c>
      <c r="K80" s="48">
        <v>128.36</v>
      </c>
      <c r="L80" s="85">
        <v>174.14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13">
        <v>79.0</v>
      </c>
      <c r="B81" s="47">
        <v>39.77</v>
      </c>
      <c r="C81" s="47">
        <v>46.39</v>
      </c>
      <c r="D81" s="47">
        <v>51.76</v>
      </c>
      <c r="E81" s="47">
        <v>60.98</v>
      </c>
      <c r="F81" s="47">
        <v>74.39</v>
      </c>
      <c r="G81" s="47">
        <v>87.43</v>
      </c>
      <c r="H81" s="47">
        <v>93.81</v>
      </c>
      <c r="I81" s="47">
        <v>316.14</v>
      </c>
      <c r="J81" s="47">
        <v>316.14</v>
      </c>
      <c r="K81" s="48">
        <v>129.96</v>
      </c>
      <c r="L81" s="81">
        <v>178.28</v>
      </c>
    </row>
    <row r="82" ht="12.75" customHeight="1">
      <c r="A82" s="16">
        <v>80.0</v>
      </c>
      <c r="B82" s="49">
        <v>41.25</v>
      </c>
      <c r="C82" s="49">
        <v>47.73</v>
      </c>
      <c r="D82" s="49">
        <v>51.99</v>
      </c>
      <c r="E82" s="49">
        <v>62.9</v>
      </c>
      <c r="F82" s="49">
        <v>76.34</v>
      </c>
      <c r="G82" s="49">
        <v>89.15</v>
      </c>
      <c r="H82" s="49">
        <v>94.84</v>
      </c>
      <c r="I82" s="49">
        <v>319.44</v>
      </c>
      <c r="J82" s="49">
        <v>319.44</v>
      </c>
      <c r="K82" s="50">
        <v>129.98</v>
      </c>
      <c r="L82" s="82">
        <v>178.3</v>
      </c>
    </row>
    <row r="83" ht="12.75" customHeight="1">
      <c r="A83" s="19">
        <v>81.0</v>
      </c>
      <c r="B83" s="51">
        <v>41.86</v>
      </c>
      <c r="C83" s="51">
        <v>48.12</v>
      </c>
      <c r="D83" s="52">
        <v>53.25</v>
      </c>
      <c r="E83" s="52">
        <v>62.91</v>
      </c>
      <c r="F83" s="52">
        <v>76.61</v>
      </c>
      <c r="G83" s="52">
        <v>89.16</v>
      </c>
      <c r="H83" s="52">
        <v>94.85</v>
      </c>
      <c r="I83" s="52">
        <v>322.11</v>
      </c>
      <c r="J83" s="52">
        <v>322.11</v>
      </c>
      <c r="K83" s="53">
        <v>130.6</v>
      </c>
      <c r="L83" s="86">
        <v>181.6</v>
      </c>
    </row>
    <row r="84" ht="12.75" customHeight="1">
      <c r="A84" s="23">
        <v>82.0</v>
      </c>
      <c r="B84" s="54">
        <v>43.22</v>
      </c>
      <c r="C84" s="54">
        <v>48.82</v>
      </c>
      <c r="D84" s="55">
        <v>55.66</v>
      </c>
      <c r="E84" s="55">
        <v>64.94</v>
      </c>
      <c r="F84" s="55">
        <v>77.03</v>
      </c>
      <c r="G84" s="55">
        <v>91.47</v>
      </c>
      <c r="H84" s="55">
        <v>94.86</v>
      </c>
      <c r="I84" s="55">
        <v>323.72</v>
      </c>
      <c r="J84" s="55">
        <v>323.72</v>
      </c>
      <c r="K84" s="56">
        <v>130.61</v>
      </c>
      <c r="L84" s="79">
        <v>181.61</v>
      </c>
    </row>
    <row r="85" ht="12.75" customHeight="1">
      <c r="A85" s="19">
        <v>83.0</v>
      </c>
      <c r="B85" s="54">
        <v>43.23</v>
      </c>
      <c r="C85" s="54">
        <v>48.83</v>
      </c>
      <c r="D85" s="55">
        <v>55.67</v>
      </c>
      <c r="E85" s="55">
        <v>64.95</v>
      </c>
      <c r="F85" s="55">
        <v>77.04</v>
      </c>
      <c r="G85" s="55">
        <v>91.48</v>
      </c>
      <c r="H85" s="55">
        <v>94.87</v>
      </c>
      <c r="I85" s="55">
        <v>327.25</v>
      </c>
      <c r="J85" s="55">
        <v>327.25</v>
      </c>
      <c r="K85" s="56">
        <v>131.75</v>
      </c>
      <c r="L85" s="79">
        <v>184.83</v>
      </c>
    </row>
    <row r="86" ht="12.75" customHeight="1">
      <c r="A86" s="19">
        <v>84.0</v>
      </c>
      <c r="B86" s="54">
        <v>45.38</v>
      </c>
      <c r="C86" s="54">
        <v>51.25</v>
      </c>
      <c r="D86" s="55">
        <v>57.29</v>
      </c>
      <c r="E86" s="55">
        <v>65.58</v>
      </c>
      <c r="F86" s="55">
        <v>78.93</v>
      </c>
      <c r="G86" s="55">
        <v>92.57</v>
      </c>
      <c r="H86" s="55">
        <v>95.6</v>
      </c>
      <c r="I86" s="55">
        <v>331.03</v>
      </c>
      <c r="J86" s="55">
        <v>331.03</v>
      </c>
      <c r="K86" s="56">
        <v>131.79</v>
      </c>
      <c r="L86" s="79">
        <v>184.84</v>
      </c>
    </row>
    <row r="87" ht="12.75" customHeight="1">
      <c r="A87" s="27">
        <v>85.0</v>
      </c>
      <c r="B87" s="57">
        <v>46.15</v>
      </c>
      <c r="C87" s="57">
        <v>51.26</v>
      </c>
      <c r="D87" s="58">
        <v>57.33</v>
      </c>
      <c r="E87" s="58">
        <v>66.14</v>
      </c>
      <c r="F87" s="58">
        <v>79.41</v>
      </c>
      <c r="G87" s="58">
        <v>93.57</v>
      </c>
      <c r="H87" s="58">
        <v>96.63</v>
      </c>
      <c r="I87" s="58">
        <v>334.88</v>
      </c>
      <c r="J87" s="58">
        <v>334.88</v>
      </c>
      <c r="K87" s="59">
        <v>132.22</v>
      </c>
      <c r="L87" s="80">
        <v>188.97</v>
      </c>
    </row>
    <row r="88" ht="12.75" customHeight="1">
      <c r="A88" s="13">
        <v>86.0</v>
      </c>
      <c r="B88" s="45">
        <v>48.3</v>
      </c>
      <c r="C88" s="45">
        <v>54.11</v>
      </c>
      <c r="D88" s="45">
        <v>59.57</v>
      </c>
      <c r="E88" s="45">
        <v>67.89</v>
      </c>
      <c r="F88" s="45">
        <v>81.11</v>
      </c>
      <c r="G88" s="45">
        <v>96.21</v>
      </c>
      <c r="H88" s="45">
        <v>99.59</v>
      </c>
      <c r="I88" s="45">
        <v>338.4</v>
      </c>
      <c r="J88" s="45">
        <v>338.4</v>
      </c>
      <c r="K88" s="46">
        <v>132.23</v>
      </c>
      <c r="L88" s="81">
        <v>188.98</v>
      </c>
    </row>
    <row r="89" ht="12.75" customHeight="1">
      <c r="A89" s="13">
        <v>87.0</v>
      </c>
      <c r="B89" s="47">
        <v>49.28</v>
      </c>
      <c r="C89" s="47">
        <v>54.13</v>
      </c>
      <c r="D89" s="47">
        <v>59.58</v>
      </c>
      <c r="E89" s="47">
        <v>67.9</v>
      </c>
      <c r="F89" s="47">
        <v>82.18</v>
      </c>
      <c r="G89" s="47">
        <v>96.29</v>
      </c>
      <c r="H89" s="47">
        <v>99.75</v>
      </c>
      <c r="I89" s="47">
        <v>342.21</v>
      </c>
      <c r="J89" s="47">
        <v>342.21</v>
      </c>
      <c r="K89" s="48">
        <v>133.79</v>
      </c>
      <c r="L89" s="81">
        <v>192.08</v>
      </c>
    </row>
    <row r="90" ht="12.75" customHeight="1">
      <c r="A90" s="13">
        <v>88.0</v>
      </c>
      <c r="B90" s="47">
        <v>50.85</v>
      </c>
      <c r="C90" s="47">
        <v>54.82</v>
      </c>
      <c r="D90" s="47">
        <v>60.99</v>
      </c>
      <c r="E90" s="47">
        <v>69.57</v>
      </c>
      <c r="F90" s="47">
        <v>82.48</v>
      </c>
      <c r="G90" s="47">
        <v>96.39</v>
      </c>
      <c r="H90" s="47">
        <v>100.85</v>
      </c>
      <c r="I90" s="47">
        <v>345.99</v>
      </c>
      <c r="J90" s="47">
        <v>345.99</v>
      </c>
      <c r="K90" s="48">
        <v>133.8</v>
      </c>
      <c r="L90" s="81">
        <v>192.1</v>
      </c>
    </row>
    <row r="91" ht="12.75" customHeight="1">
      <c r="A91" s="13">
        <v>89.0</v>
      </c>
      <c r="B91" s="47">
        <v>53.63</v>
      </c>
      <c r="C91" s="47">
        <v>56.89</v>
      </c>
      <c r="D91" s="47">
        <v>62.66</v>
      </c>
      <c r="E91" s="47">
        <v>70.32</v>
      </c>
      <c r="F91" s="47">
        <v>84.27</v>
      </c>
      <c r="G91" s="47">
        <v>97.38</v>
      </c>
      <c r="H91" s="47">
        <v>102.96</v>
      </c>
      <c r="I91" s="47">
        <v>349.61</v>
      </c>
      <c r="J91" s="47">
        <v>349.61</v>
      </c>
      <c r="K91" s="48">
        <v>134.7</v>
      </c>
      <c r="L91" s="81">
        <v>195.15</v>
      </c>
    </row>
    <row r="92" ht="12.75" customHeight="1">
      <c r="A92" s="13">
        <v>90.0</v>
      </c>
      <c r="B92" s="49">
        <v>56.91</v>
      </c>
      <c r="C92" s="49">
        <v>59.35</v>
      </c>
      <c r="D92" s="49">
        <v>65.37</v>
      </c>
      <c r="E92" s="49">
        <v>72.39</v>
      </c>
      <c r="F92" s="49">
        <v>85.47</v>
      </c>
      <c r="G92" s="49">
        <v>99.64</v>
      </c>
      <c r="H92" s="49">
        <v>105.98</v>
      </c>
      <c r="I92" s="49">
        <v>353.13</v>
      </c>
      <c r="J92" s="49">
        <v>353.13</v>
      </c>
      <c r="K92" s="50">
        <v>134.72</v>
      </c>
      <c r="L92" s="82">
        <v>195.16</v>
      </c>
    </row>
    <row r="93" ht="12.75" customHeight="1">
      <c r="A93" s="31">
        <v>91.0</v>
      </c>
      <c r="B93" s="51">
        <v>56.92</v>
      </c>
      <c r="C93" s="51">
        <v>59.36</v>
      </c>
      <c r="D93" s="52">
        <v>65.38</v>
      </c>
      <c r="E93" s="52">
        <v>72.4</v>
      </c>
      <c r="F93" s="52">
        <v>85.48</v>
      </c>
      <c r="G93" s="52">
        <v>99.65</v>
      </c>
      <c r="H93" s="52">
        <v>105.99</v>
      </c>
      <c r="I93" s="52">
        <v>356.91</v>
      </c>
      <c r="J93" s="52">
        <v>356.91</v>
      </c>
      <c r="K93" s="53">
        <v>135.55</v>
      </c>
      <c r="L93" s="79">
        <v>198.82</v>
      </c>
    </row>
    <row r="94" ht="12.75" customHeight="1">
      <c r="A94" s="19">
        <v>92.0</v>
      </c>
      <c r="B94" s="54">
        <v>58.19</v>
      </c>
      <c r="C94" s="54">
        <v>59.91</v>
      </c>
      <c r="D94" s="55">
        <v>65.72</v>
      </c>
      <c r="E94" s="55">
        <v>73.09</v>
      </c>
      <c r="F94" s="55">
        <v>86.52</v>
      </c>
      <c r="G94" s="55">
        <v>99.66</v>
      </c>
      <c r="H94" s="55">
        <v>106.0</v>
      </c>
      <c r="I94" s="55">
        <v>360.32</v>
      </c>
      <c r="J94" s="55">
        <v>360.32</v>
      </c>
      <c r="K94" s="56">
        <v>135.58</v>
      </c>
      <c r="L94" s="79">
        <v>198.83</v>
      </c>
    </row>
    <row r="95" ht="12.75" customHeight="1">
      <c r="A95" s="19">
        <v>93.0</v>
      </c>
      <c r="B95" s="54">
        <v>58.94</v>
      </c>
      <c r="C95" s="54">
        <v>60.5</v>
      </c>
      <c r="D95" s="55">
        <v>66.98</v>
      </c>
      <c r="E95" s="55">
        <v>73.1</v>
      </c>
      <c r="F95" s="55">
        <v>86.53</v>
      </c>
      <c r="G95" s="55">
        <v>99.67</v>
      </c>
      <c r="H95" s="55">
        <v>106.31</v>
      </c>
      <c r="I95" s="55">
        <v>363.82</v>
      </c>
      <c r="J95" s="55">
        <v>363.82</v>
      </c>
      <c r="K95" s="56">
        <v>136.48</v>
      </c>
      <c r="L95" s="79">
        <v>201.95</v>
      </c>
    </row>
    <row r="96" ht="12.75" customHeight="1">
      <c r="A96" s="19">
        <v>94.0</v>
      </c>
      <c r="B96" s="54">
        <v>59.24</v>
      </c>
      <c r="C96" s="54">
        <v>62.08</v>
      </c>
      <c r="D96" s="55">
        <v>67.3</v>
      </c>
      <c r="E96" s="55">
        <v>74.05</v>
      </c>
      <c r="F96" s="55">
        <v>88.62</v>
      </c>
      <c r="G96" s="55">
        <v>99.69</v>
      </c>
      <c r="H96" s="55">
        <v>107.41</v>
      </c>
      <c r="I96" s="55">
        <v>367.26</v>
      </c>
      <c r="J96" s="55">
        <v>367.26</v>
      </c>
      <c r="K96" s="56">
        <v>136.49</v>
      </c>
      <c r="L96" s="79">
        <v>201.97</v>
      </c>
    </row>
    <row r="97" ht="12.75" customHeight="1">
      <c r="A97" s="19">
        <v>95.0</v>
      </c>
      <c r="B97" s="57">
        <v>60.05</v>
      </c>
      <c r="C97" s="57">
        <v>62.64</v>
      </c>
      <c r="D97" s="58">
        <v>67.74</v>
      </c>
      <c r="E97" s="58">
        <v>75.05</v>
      </c>
      <c r="F97" s="58">
        <v>88.63</v>
      </c>
      <c r="G97" s="58">
        <v>100.04</v>
      </c>
      <c r="H97" s="58">
        <v>108.56</v>
      </c>
      <c r="I97" s="58">
        <v>370.83</v>
      </c>
      <c r="J97" s="58">
        <v>370.83</v>
      </c>
      <c r="K97" s="59">
        <v>137.56</v>
      </c>
      <c r="L97" s="80">
        <v>205.35</v>
      </c>
    </row>
    <row r="98" ht="12.75" customHeight="1">
      <c r="A98" s="32">
        <v>96.0</v>
      </c>
      <c r="B98" s="45">
        <v>61.38</v>
      </c>
      <c r="C98" s="45">
        <v>63.06</v>
      </c>
      <c r="D98" s="45">
        <v>70.23</v>
      </c>
      <c r="E98" s="45">
        <v>75.31</v>
      </c>
      <c r="F98" s="45">
        <v>88.64</v>
      </c>
      <c r="G98" s="45">
        <v>100.05</v>
      </c>
      <c r="H98" s="45">
        <v>109.64</v>
      </c>
      <c r="I98" s="45">
        <v>374.22</v>
      </c>
      <c r="J98" s="45">
        <v>374.22</v>
      </c>
      <c r="K98" s="46">
        <v>137.57</v>
      </c>
      <c r="L98" s="81">
        <v>205.36</v>
      </c>
    </row>
    <row r="99" ht="12.75" customHeight="1">
      <c r="A99" s="13">
        <v>97.0</v>
      </c>
      <c r="B99" s="47">
        <v>64.01</v>
      </c>
      <c r="C99" s="47">
        <v>65.52</v>
      </c>
      <c r="D99" s="47">
        <v>71.25</v>
      </c>
      <c r="E99" s="47">
        <v>77.1</v>
      </c>
      <c r="F99" s="47">
        <v>91.38</v>
      </c>
      <c r="G99" s="47">
        <v>101.48</v>
      </c>
      <c r="H99" s="47">
        <v>112.85</v>
      </c>
      <c r="I99" s="47">
        <v>377.79</v>
      </c>
      <c r="J99" s="47">
        <v>377.79</v>
      </c>
      <c r="K99" s="48">
        <v>138.43</v>
      </c>
      <c r="L99" s="81">
        <v>208.94</v>
      </c>
    </row>
    <row r="100" ht="12.75" customHeight="1">
      <c r="A100" s="13">
        <v>98.0</v>
      </c>
      <c r="B100" s="47">
        <v>64.86</v>
      </c>
      <c r="C100" s="47">
        <v>65.95</v>
      </c>
      <c r="D100" s="47">
        <v>71.26</v>
      </c>
      <c r="E100" s="47">
        <v>78.0</v>
      </c>
      <c r="F100" s="47">
        <v>92.42</v>
      </c>
      <c r="G100" s="47">
        <v>101.49</v>
      </c>
      <c r="H100" s="47">
        <v>112.86</v>
      </c>
      <c r="I100" s="47">
        <v>381.14</v>
      </c>
      <c r="J100" s="47">
        <v>381.14</v>
      </c>
      <c r="K100" s="48">
        <v>138.44</v>
      </c>
      <c r="L100" s="81">
        <v>208.95</v>
      </c>
    </row>
    <row r="101" ht="12.75" customHeight="1">
      <c r="A101" s="13">
        <v>99.0</v>
      </c>
      <c r="B101" s="47">
        <v>65.65</v>
      </c>
      <c r="C101" s="47">
        <v>65.96</v>
      </c>
      <c r="D101" s="47">
        <v>72.71</v>
      </c>
      <c r="E101" s="47">
        <v>78.39</v>
      </c>
      <c r="F101" s="47">
        <v>92.43</v>
      </c>
      <c r="G101" s="47">
        <v>102.51</v>
      </c>
      <c r="H101" s="47">
        <v>112.94</v>
      </c>
      <c r="I101" s="47">
        <v>384.71</v>
      </c>
      <c r="J101" s="47">
        <v>384.71</v>
      </c>
      <c r="K101" s="48">
        <v>139.12</v>
      </c>
      <c r="L101" s="81">
        <v>211.93</v>
      </c>
    </row>
    <row r="102" ht="12.75" customHeight="1">
      <c r="A102" s="16">
        <v>100.0</v>
      </c>
      <c r="B102" s="49">
        <v>66.22</v>
      </c>
      <c r="C102" s="49">
        <v>66.82</v>
      </c>
      <c r="D102" s="49">
        <v>72.72</v>
      </c>
      <c r="E102" s="49">
        <v>78.81</v>
      </c>
      <c r="F102" s="49">
        <v>92.77</v>
      </c>
      <c r="G102" s="49">
        <v>102.58</v>
      </c>
      <c r="H102" s="49">
        <v>113.01</v>
      </c>
      <c r="I102" s="49">
        <v>388.28</v>
      </c>
      <c r="J102" s="49">
        <v>388.28</v>
      </c>
      <c r="K102" s="50">
        <v>139.14</v>
      </c>
      <c r="L102" s="82">
        <v>211.94</v>
      </c>
    </row>
    <row r="103" ht="12.75" customHeight="1">
      <c r="A103" s="19">
        <v>101.0</v>
      </c>
      <c r="B103" s="51">
        <v>67.96</v>
      </c>
      <c r="C103" s="51">
        <v>68.11</v>
      </c>
      <c r="D103" s="52">
        <v>73.97</v>
      </c>
      <c r="E103" s="52">
        <v>80.16</v>
      </c>
      <c r="F103" s="52">
        <v>93.65</v>
      </c>
      <c r="G103" s="52">
        <v>103.55</v>
      </c>
      <c r="H103" s="52">
        <v>115.13</v>
      </c>
      <c r="I103" s="52">
        <v>388.29</v>
      </c>
      <c r="J103" s="52">
        <v>388.29</v>
      </c>
      <c r="K103" s="53">
        <v>139.15</v>
      </c>
      <c r="L103" s="79">
        <v>211.95</v>
      </c>
    </row>
    <row r="104" ht="12.75" customHeight="1">
      <c r="A104" s="23">
        <v>102.0</v>
      </c>
      <c r="B104" s="54">
        <v>67.97</v>
      </c>
      <c r="C104" s="54">
        <v>68.12</v>
      </c>
      <c r="D104" s="55">
        <v>73.98</v>
      </c>
      <c r="E104" s="55">
        <v>80.17</v>
      </c>
      <c r="F104" s="55">
        <v>93.66</v>
      </c>
      <c r="G104" s="55">
        <v>103.56</v>
      </c>
      <c r="H104" s="55">
        <v>115.14</v>
      </c>
      <c r="I104" s="55">
        <v>388.3</v>
      </c>
      <c r="J104" s="55">
        <v>388.3</v>
      </c>
      <c r="K104" s="56">
        <v>139.16</v>
      </c>
      <c r="L104" s="79">
        <v>211.97</v>
      </c>
    </row>
    <row r="105" ht="12.75" customHeight="1">
      <c r="A105" s="23">
        <v>103.0</v>
      </c>
      <c r="B105" s="54">
        <v>68.2</v>
      </c>
      <c r="C105" s="54">
        <v>69.15</v>
      </c>
      <c r="D105" s="55">
        <v>75.51</v>
      </c>
      <c r="E105" s="55">
        <v>80.18</v>
      </c>
      <c r="F105" s="55">
        <v>93.9</v>
      </c>
      <c r="G105" s="55">
        <v>103.57</v>
      </c>
      <c r="H105" s="55">
        <v>115.15</v>
      </c>
      <c r="I105" s="55">
        <v>388.31</v>
      </c>
      <c r="J105" s="55">
        <v>388.31</v>
      </c>
      <c r="K105" s="56">
        <v>139.18</v>
      </c>
      <c r="L105" s="79">
        <v>211.98</v>
      </c>
    </row>
    <row r="106" ht="12.75" customHeight="1">
      <c r="A106" s="23">
        <v>104.0</v>
      </c>
      <c r="B106" s="54">
        <v>68.21</v>
      </c>
      <c r="C106" s="54">
        <v>69.16</v>
      </c>
      <c r="D106" s="55">
        <v>75.52</v>
      </c>
      <c r="E106" s="55">
        <v>80.19</v>
      </c>
      <c r="F106" s="55">
        <v>93.91</v>
      </c>
      <c r="G106" s="55">
        <v>103.58</v>
      </c>
      <c r="H106" s="55">
        <v>115.16</v>
      </c>
      <c r="I106" s="55">
        <v>388.35</v>
      </c>
      <c r="J106" s="55">
        <v>388.35</v>
      </c>
      <c r="K106" s="56">
        <v>139.19</v>
      </c>
      <c r="L106" s="79">
        <v>212.0</v>
      </c>
    </row>
    <row r="107" ht="12.75" customHeight="1">
      <c r="A107" s="23">
        <v>105.0</v>
      </c>
      <c r="B107" s="57">
        <v>71.32</v>
      </c>
      <c r="C107" s="57">
        <v>71.88</v>
      </c>
      <c r="D107" s="58">
        <v>77.3</v>
      </c>
      <c r="E107" s="58">
        <v>83.19</v>
      </c>
      <c r="F107" s="58">
        <v>96.23</v>
      </c>
      <c r="G107" s="58">
        <v>106.77</v>
      </c>
      <c r="H107" s="58">
        <v>117.81</v>
      </c>
      <c r="I107" s="58">
        <v>391.81</v>
      </c>
      <c r="J107" s="58">
        <v>391.81</v>
      </c>
      <c r="K107" s="59">
        <v>140.52</v>
      </c>
      <c r="L107" s="80">
        <v>212.01</v>
      </c>
    </row>
    <row r="108" ht="12.75" customHeight="1">
      <c r="A108" s="9">
        <v>106.0</v>
      </c>
      <c r="B108" s="45">
        <v>71.82</v>
      </c>
      <c r="C108" s="45">
        <v>72.26</v>
      </c>
      <c r="D108" s="45">
        <v>77.43</v>
      </c>
      <c r="E108" s="45">
        <v>83.2</v>
      </c>
      <c r="F108" s="45">
        <v>96.24</v>
      </c>
      <c r="G108" s="45">
        <v>106.78</v>
      </c>
      <c r="H108" s="45">
        <v>117.82</v>
      </c>
      <c r="I108" s="45">
        <v>395.44</v>
      </c>
      <c r="J108" s="45">
        <v>395.44</v>
      </c>
      <c r="K108" s="46">
        <v>141.73</v>
      </c>
      <c r="L108" s="81">
        <v>217.0</v>
      </c>
    </row>
    <row r="109" ht="12.75" customHeight="1">
      <c r="A109" s="33">
        <v>107.0</v>
      </c>
      <c r="B109" s="47">
        <v>72.52</v>
      </c>
      <c r="C109" s="47">
        <v>72.89</v>
      </c>
      <c r="D109" s="47">
        <v>78.49</v>
      </c>
      <c r="E109" s="47">
        <v>83.46</v>
      </c>
      <c r="F109" s="47">
        <v>96.25</v>
      </c>
      <c r="G109" s="47">
        <v>106.79</v>
      </c>
      <c r="H109" s="47">
        <v>117.83</v>
      </c>
      <c r="I109" s="47">
        <v>399.09</v>
      </c>
      <c r="J109" s="47">
        <v>399.09</v>
      </c>
      <c r="K109" s="48">
        <v>141.74</v>
      </c>
      <c r="L109" s="81">
        <v>217.01</v>
      </c>
    </row>
    <row r="110" ht="12.75" customHeight="1">
      <c r="A110" s="33">
        <v>108.0</v>
      </c>
      <c r="B110" s="47">
        <v>72.53</v>
      </c>
      <c r="C110" s="47">
        <v>72.99</v>
      </c>
      <c r="D110" s="47">
        <v>78.5</v>
      </c>
      <c r="E110" s="47">
        <v>83.47</v>
      </c>
      <c r="F110" s="47">
        <v>97.11</v>
      </c>
      <c r="G110" s="47">
        <v>106.8</v>
      </c>
      <c r="H110" s="47">
        <v>117.84</v>
      </c>
      <c r="I110" s="47">
        <v>402.73</v>
      </c>
      <c r="J110" s="47">
        <v>402.73</v>
      </c>
      <c r="K110" s="48">
        <v>141.77</v>
      </c>
      <c r="L110" s="81">
        <v>217.02</v>
      </c>
    </row>
    <row r="111" ht="12.75" customHeight="1">
      <c r="A111" s="33">
        <v>109.0</v>
      </c>
      <c r="B111" s="47">
        <v>75.44</v>
      </c>
      <c r="C111" s="47">
        <v>75.46</v>
      </c>
      <c r="D111" s="47">
        <v>80.08</v>
      </c>
      <c r="E111" s="47">
        <v>85.72</v>
      </c>
      <c r="F111" s="47">
        <v>97.95</v>
      </c>
      <c r="G111" s="47">
        <v>108.71</v>
      </c>
      <c r="H111" s="47">
        <v>119.98</v>
      </c>
      <c r="I111" s="47">
        <v>406.18</v>
      </c>
      <c r="J111" s="47">
        <v>406.18</v>
      </c>
      <c r="K111" s="48">
        <v>141.78</v>
      </c>
      <c r="L111" s="81">
        <v>217.03</v>
      </c>
    </row>
    <row r="112" ht="12.75" customHeight="1">
      <c r="A112" s="16">
        <v>110.0</v>
      </c>
      <c r="B112" s="49">
        <v>76.74</v>
      </c>
      <c r="C112" s="49">
        <v>77.27</v>
      </c>
      <c r="D112" s="49">
        <v>81.77</v>
      </c>
      <c r="E112" s="49">
        <v>87.37</v>
      </c>
      <c r="F112" s="49">
        <v>100.67</v>
      </c>
      <c r="G112" s="49">
        <v>111.53</v>
      </c>
      <c r="H112" s="49">
        <v>123.34</v>
      </c>
      <c r="I112" s="49">
        <v>409.6</v>
      </c>
      <c r="J112" s="49">
        <v>409.6</v>
      </c>
      <c r="K112" s="50">
        <v>141.79</v>
      </c>
      <c r="L112" s="82">
        <v>217.05</v>
      </c>
    </row>
    <row r="113" ht="12.75" customHeight="1">
      <c r="A113" s="35">
        <v>111.0</v>
      </c>
      <c r="B113" s="51">
        <v>76.75</v>
      </c>
      <c r="C113" s="51">
        <v>77.38</v>
      </c>
      <c r="D113" s="52">
        <v>83.57</v>
      </c>
      <c r="E113" s="52">
        <v>87.56</v>
      </c>
      <c r="F113" s="52">
        <v>100.68</v>
      </c>
      <c r="G113" s="52">
        <v>111.54</v>
      </c>
      <c r="H113" s="52">
        <v>123.65</v>
      </c>
      <c r="I113" s="52">
        <v>414.27</v>
      </c>
      <c r="J113" s="52">
        <v>414.27</v>
      </c>
      <c r="K113" s="53">
        <v>146.01</v>
      </c>
      <c r="L113" s="79">
        <v>225.55</v>
      </c>
    </row>
    <row r="114" ht="12.75" customHeight="1">
      <c r="A114" s="23">
        <v>112.0</v>
      </c>
      <c r="B114" s="54">
        <v>76.91</v>
      </c>
      <c r="C114" s="54">
        <v>78.23</v>
      </c>
      <c r="D114" s="55">
        <v>83.58</v>
      </c>
      <c r="E114" s="55">
        <v>87.57</v>
      </c>
      <c r="F114" s="55">
        <v>101.48</v>
      </c>
      <c r="G114" s="55">
        <v>111.55</v>
      </c>
      <c r="H114" s="55">
        <v>123.66</v>
      </c>
      <c r="I114" s="55">
        <v>418.95</v>
      </c>
      <c r="J114" s="55">
        <v>418.95</v>
      </c>
      <c r="K114" s="56">
        <v>146.03</v>
      </c>
      <c r="L114" s="79">
        <v>225.56</v>
      </c>
    </row>
    <row r="115" ht="12.75" customHeight="1">
      <c r="A115" s="23">
        <v>113.0</v>
      </c>
      <c r="B115" s="54">
        <v>76.92</v>
      </c>
      <c r="C115" s="54">
        <v>78.24</v>
      </c>
      <c r="D115" s="55">
        <v>84.51</v>
      </c>
      <c r="E115" s="55">
        <v>88.38</v>
      </c>
      <c r="F115" s="55">
        <v>101.49</v>
      </c>
      <c r="G115" s="55">
        <v>111.56</v>
      </c>
      <c r="H115" s="55">
        <v>124.73</v>
      </c>
      <c r="I115" s="55">
        <v>422.57</v>
      </c>
      <c r="J115" s="55">
        <v>422.57</v>
      </c>
      <c r="K115" s="56">
        <v>146.04</v>
      </c>
      <c r="L115" s="79">
        <v>225.59</v>
      </c>
    </row>
    <row r="116" ht="12.75" customHeight="1">
      <c r="A116" s="23">
        <v>114.0</v>
      </c>
      <c r="B116" s="54">
        <v>78.47</v>
      </c>
      <c r="C116" s="54">
        <v>79.92</v>
      </c>
      <c r="D116" s="55">
        <v>85.62</v>
      </c>
      <c r="E116" s="55">
        <v>90.1</v>
      </c>
      <c r="F116" s="55">
        <v>104.18</v>
      </c>
      <c r="G116" s="55">
        <v>114.35</v>
      </c>
      <c r="H116" s="55">
        <v>127.9</v>
      </c>
      <c r="I116" s="55">
        <v>426.25</v>
      </c>
      <c r="J116" s="55">
        <v>426.25</v>
      </c>
      <c r="K116" s="56">
        <v>146.05</v>
      </c>
      <c r="L116" s="79">
        <v>225.6</v>
      </c>
    </row>
    <row r="117" ht="12.75" customHeight="1">
      <c r="A117" s="27">
        <v>115.0</v>
      </c>
      <c r="B117" s="57">
        <v>80.09</v>
      </c>
      <c r="C117" s="57">
        <v>82.38</v>
      </c>
      <c r="D117" s="58">
        <v>87.11</v>
      </c>
      <c r="E117" s="58">
        <v>91.89</v>
      </c>
      <c r="F117" s="58">
        <v>104.2</v>
      </c>
      <c r="G117" s="58">
        <v>116.52</v>
      </c>
      <c r="H117" s="58">
        <v>127.95</v>
      </c>
      <c r="I117" s="58">
        <v>429.88</v>
      </c>
      <c r="J117" s="58">
        <v>429.88</v>
      </c>
      <c r="K117" s="59">
        <v>146.07</v>
      </c>
      <c r="L117" s="80">
        <v>225.62</v>
      </c>
    </row>
    <row r="118" ht="12.75" customHeight="1">
      <c r="A118" s="5">
        <v>116.0</v>
      </c>
      <c r="B118" s="60">
        <v>80.95</v>
      </c>
      <c r="C118" s="60">
        <v>82.68</v>
      </c>
      <c r="D118" s="60">
        <v>88.17</v>
      </c>
      <c r="E118" s="60">
        <v>92.3</v>
      </c>
      <c r="F118" s="60">
        <v>105.72</v>
      </c>
      <c r="G118" s="60">
        <v>117.97</v>
      </c>
      <c r="H118" s="60">
        <v>129.94</v>
      </c>
      <c r="I118" s="60">
        <v>432.57</v>
      </c>
      <c r="J118" s="60">
        <v>432.57</v>
      </c>
      <c r="K118" s="61">
        <v>149.89</v>
      </c>
      <c r="L118" s="83">
        <v>234.1</v>
      </c>
    </row>
    <row r="119" ht="12.75" customHeight="1">
      <c r="A119" s="9">
        <v>117.0</v>
      </c>
      <c r="B119" s="45">
        <v>80.96</v>
      </c>
      <c r="C119" s="45">
        <v>82.69</v>
      </c>
      <c r="D119" s="45">
        <v>88.18</v>
      </c>
      <c r="E119" s="45">
        <v>93.13</v>
      </c>
      <c r="F119" s="45">
        <v>105.73</v>
      </c>
      <c r="G119" s="45">
        <v>117.98</v>
      </c>
      <c r="H119" s="45">
        <v>130.79</v>
      </c>
      <c r="I119" s="45">
        <v>436.01</v>
      </c>
      <c r="J119" s="45">
        <v>436.01</v>
      </c>
      <c r="K119" s="46">
        <v>149.9</v>
      </c>
      <c r="L119" s="84">
        <v>234.11</v>
      </c>
    </row>
    <row r="120" ht="12.75" customHeight="1">
      <c r="A120" s="13">
        <v>118.0</v>
      </c>
      <c r="B120" s="47">
        <v>82.59</v>
      </c>
      <c r="C120" s="47">
        <v>83.66</v>
      </c>
      <c r="D120" s="47">
        <v>88.28</v>
      </c>
      <c r="E120" s="47">
        <v>93.4</v>
      </c>
      <c r="F120" s="47">
        <v>107.5</v>
      </c>
      <c r="G120" s="47">
        <v>117.99</v>
      </c>
      <c r="H120" s="47">
        <v>131.79</v>
      </c>
      <c r="I120" s="47">
        <v>439.45</v>
      </c>
      <c r="J120" s="47">
        <v>439.45</v>
      </c>
      <c r="K120" s="48">
        <v>149.91</v>
      </c>
      <c r="L120" s="85">
        <v>234.12</v>
      </c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13">
        <v>119.0</v>
      </c>
      <c r="B121" s="47">
        <v>84.25</v>
      </c>
      <c r="C121" s="47">
        <v>84.57</v>
      </c>
      <c r="D121" s="47">
        <v>90.9</v>
      </c>
      <c r="E121" s="47">
        <v>94.74</v>
      </c>
      <c r="F121" s="47">
        <v>107.51</v>
      </c>
      <c r="G121" s="47">
        <v>118.93</v>
      </c>
      <c r="H121" s="47">
        <v>131.8</v>
      </c>
      <c r="I121" s="47">
        <v>445.81</v>
      </c>
      <c r="J121" s="47">
        <v>445.81</v>
      </c>
      <c r="K121" s="48">
        <v>149.93</v>
      </c>
      <c r="L121" s="81">
        <v>234.13</v>
      </c>
    </row>
    <row r="122" ht="12.75" customHeight="1">
      <c r="A122" s="16">
        <v>120.0</v>
      </c>
      <c r="B122" s="49">
        <v>85.72</v>
      </c>
      <c r="C122" s="49">
        <v>85.79</v>
      </c>
      <c r="D122" s="49">
        <v>90.91</v>
      </c>
      <c r="E122" s="49">
        <v>94.75</v>
      </c>
      <c r="F122" s="49">
        <v>108.37</v>
      </c>
      <c r="G122" s="49">
        <v>119.37</v>
      </c>
      <c r="H122" s="49">
        <v>131.81</v>
      </c>
      <c r="I122" s="49">
        <v>449.47</v>
      </c>
      <c r="J122" s="49">
        <v>449.47</v>
      </c>
      <c r="K122" s="50">
        <v>149.94</v>
      </c>
      <c r="L122" s="82">
        <v>234.14</v>
      </c>
    </row>
    <row r="123" ht="12.75" customHeight="1">
      <c r="A123" s="19">
        <v>121.0</v>
      </c>
      <c r="B123" s="51">
        <v>85.73</v>
      </c>
      <c r="C123" s="51">
        <v>85.8</v>
      </c>
      <c r="D123" s="52">
        <v>90.92</v>
      </c>
      <c r="E123" s="52">
        <v>94.77</v>
      </c>
      <c r="F123" s="52">
        <v>109.07</v>
      </c>
      <c r="G123" s="52">
        <v>119.38</v>
      </c>
      <c r="H123" s="52">
        <v>131.82</v>
      </c>
      <c r="I123" s="52">
        <v>452.47</v>
      </c>
      <c r="J123" s="52">
        <v>452.47</v>
      </c>
      <c r="K123" s="53">
        <v>153.4</v>
      </c>
      <c r="L123" s="86">
        <v>242.61</v>
      </c>
    </row>
    <row r="124" ht="12.75" customHeight="1">
      <c r="A124" s="23">
        <v>122.0</v>
      </c>
      <c r="B124" s="54">
        <v>86.55</v>
      </c>
      <c r="C124" s="54">
        <v>88.28</v>
      </c>
      <c r="D124" s="55">
        <v>91.92</v>
      </c>
      <c r="E124" s="55">
        <v>96.34</v>
      </c>
      <c r="F124" s="55">
        <v>110.77</v>
      </c>
      <c r="G124" s="55">
        <v>122.4</v>
      </c>
      <c r="H124" s="55">
        <v>135.39</v>
      </c>
      <c r="I124" s="55">
        <v>460.6</v>
      </c>
      <c r="J124" s="55">
        <v>460.6</v>
      </c>
      <c r="K124" s="56">
        <v>153.41</v>
      </c>
      <c r="L124" s="79">
        <v>242.63</v>
      </c>
    </row>
    <row r="125" ht="12.75" customHeight="1">
      <c r="A125" s="19">
        <v>123.0</v>
      </c>
      <c r="B125" s="54">
        <v>87.33</v>
      </c>
      <c r="C125" s="54">
        <v>89.21</v>
      </c>
      <c r="D125" s="55">
        <v>95.57</v>
      </c>
      <c r="E125" s="55">
        <v>98.22</v>
      </c>
      <c r="F125" s="55">
        <v>110.78</v>
      </c>
      <c r="G125" s="55">
        <v>123.49</v>
      </c>
      <c r="H125" s="55">
        <v>135.96</v>
      </c>
      <c r="I125" s="55">
        <v>463.22</v>
      </c>
      <c r="J125" s="55">
        <v>463.22</v>
      </c>
      <c r="K125" s="56">
        <v>153.42</v>
      </c>
      <c r="L125" s="79">
        <v>242.64</v>
      </c>
    </row>
    <row r="126" ht="12.75" customHeight="1">
      <c r="A126" s="19">
        <v>124.0</v>
      </c>
      <c r="B126" s="54">
        <v>87.34</v>
      </c>
      <c r="C126" s="54">
        <v>89.24</v>
      </c>
      <c r="D126" s="55">
        <v>95.67</v>
      </c>
      <c r="E126" s="55">
        <v>98.23</v>
      </c>
      <c r="F126" s="55">
        <v>111.5</v>
      </c>
      <c r="G126" s="55">
        <v>123.5</v>
      </c>
      <c r="H126" s="55">
        <v>135.97</v>
      </c>
      <c r="I126" s="55">
        <v>464.02</v>
      </c>
      <c r="J126" s="55">
        <v>464.02</v>
      </c>
      <c r="K126" s="56">
        <v>153.43</v>
      </c>
      <c r="L126" s="79">
        <v>242.68</v>
      </c>
    </row>
    <row r="127" ht="12.75" customHeight="1">
      <c r="A127" s="27">
        <v>125.0</v>
      </c>
      <c r="B127" s="57">
        <v>87.35</v>
      </c>
      <c r="C127" s="57">
        <v>89.25</v>
      </c>
      <c r="D127" s="58">
        <v>95.68</v>
      </c>
      <c r="E127" s="58">
        <v>98.24</v>
      </c>
      <c r="F127" s="58">
        <v>111.51</v>
      </c>
      <c r="G127" s="58">
        <v>123.51</v>
      </c>
      <c r="H127" s="58">
        <v>135.98</v>
      </c>
      <c r="I127" s="58">
        <v>467.9</v>
      </c>
      <c r="J127" s="58">
        <v>467.9</v>
      </c>
      <c r="K127" s="59">
        <v>153.44</v>
      </c>
      <c r="L127" s="80">
        <v>242.69</v>
      </c>
    </row>
    <row r="128" ht="12.75" customHeight="1">
      <c r="A128" s="13">
        <v>126.0</v>
      </c>
      <c r="B128" s="45">
        <v>89.95</v>
      </c>
      <c r="C128" s="45">
        <v>90.13</v>
      </c>
      <c r="D128" s="45">
        <v>96.66</v>
      </c>
      <c r="E128" s="45">
        <v>98.25</v>
      </c>
      <c r="F128" s="45">
        <v>112.18</v>
      </c>
      <c r="G128" s="45">
        <v>123.52</v>
      </c>
      <c r="H128" s="45">
        <v>140.77</v>
      </c>
      <c r="I128" s="45">
        <v>470.8</v>
      </c>
      <c r="J128" s="45">
        <v>470.8</v>
      </c>
      <c r="K128" s="46">
        <v>156.53</v>
      </c>
      <c r="L128" s="81">
        <v>251.25</v>
      </c>
    </row>
    <row r="129" ht="12.75" customHeight="1">
      <c r="A129" s="13">
        <v>127.0</v>
      </c>
      <c r="B129" s="47">
        <v>89.96</v>
      </c>
      <c r="C129" s="47">
        <v>91.69</v>
      </c>
      <c r="D129" s="47">
        <v>98.53</v>
      </c>
      <c r="E129" s="47">
        <v>100.49</v>
      </c>
      <c r="F129" s="47">
        <v>115.55</v>
      </c>
      <c r="G129" s="47">
        <v>125.75</v>
      </c>
      <c r="H129" s="47">
        <v>140.78</v>
      </c>
      <c r="I129" s="47">
        <v>474.63</v>
      </c>
      <c r="J129" s="47">
        <v>474.63</v>
      </c>
      <c r="K129" s="48">
        <v>156.54</v>
      </c>
      <c r="L129" s="81">
        <v>251.29</v>
      </c>
    </row>
    <row r="130" ht="12.75" customHeight="1">
      <c r="A130" s="13">
        <v>128.0</v>
      </c>
      <c r="B130" s="47">
        <v>90.79</v>
      </c>
      <c r="C130" s="47">
        <v>91.7</v>
      </c>
      <c r="D130" s="47">
        <v>98.54</v>
      </c>
      <c r="E130" s="47">
        <v>101.18</v>
      </c>
      <c r="F130" s="47">
        <v>115.56</v>
      </c>
      <c r="G130" s="47">
        <v>125.76</v>
      </c>
      <c r="H130" s="47">
        <v>142.87</v>
      </c>
      <c r="I130" s="47">
        <v>478.49</v>
      </c>
      <c r="J130" s="47">
        <v>478.49</v>
      </c>
      <c r="K130" s="48">
        <v>156.56</v>
      </c>
      <c r="L130" s="81">
        <v>251.3</v>
      </c>
    </row>
    <row r="131" ht="12.75" customHeight="1">
      <c r="A131" s="13">
        <v>129.0</v>
      </c>
      <c r="B131" s="47">
        <v>91.65</v>
      </c>
      <c r="C131" s="47">
        <v>91.99</v>
      </c>
      <c r="D131" s="47">
        <v>98.55</v>
      </c>
      <c r="E131" s="47">
        <v>101.19</v>
      </c>
      <c r="F131" s="47">
        <v>115.57</v>
      </c>
      <c r="G131" s="47">
        <v>125.77</v>
      </c>
      <c r="H131" s="47">
        <v>142.9</v>
      </c>
      <c r="I131" s="47">
        <v>482.35</v>
      </c>
      <c r="J131" s="47">
        <v>482.35</v>
      </c>
      <c r="K131" s="48">
        <v>156.57</v>
      </c>
      <c r="L131" s="81">
        <v>251.31</v>
      </c>
    </row>
    <row r="132" ht="12.75" customHeight="1">
      <c r="A132" s="13">
        <v>130.0</v>
      </c>
      <c r="B132" s="49">
        <v>92.0</v>
      </c>
      <c r="C132" s="49">
        <v>92.02</v>
      </c>
      <c r="D132" s="49">
        <v>98.72</v>
      </c>
      <c r="E132" s="49">
        <v>101.2</v>
      </c>
      <c r="F132" s="49">
        <v>115.58</v>
      </c>
      <c r="G132" s="49">
        <v>127.41</v>
      </c>
      <c r="H132" s="49">
        <v>146.18</v>
      </c>
      <c r="I132" s="49">
        <v>495.57</v>
      </c>
      <c r="J132" s="49">
        <v>495.57</v>
      </c>
      <c r="K132" s="50">
        <v>156.59</v>
      </c>
      <c r="L132" s="82">
        <v>251.33</v>
      </c>
    </row>
    <row r="133" ht="12.75" customHeight="1">
      <c r="A133" s="31">
        <v>131.0</v>
      </c>
      <c r="B133" s="51">
        <v>93.39</v>
      </c>
      <c r="C133" s="51">
        <v>94.35</v>
      </c>
      <c r="D133" s="52">
        <v>101.68</v>
      </c>
      <c r="E133" s="52">
        <v>103.52</v>
      </c>
      <c r="F133" s="52">
        <v>117.28</v>
      </c>
      <c r="G133" s="52">
        <v>128.61</v>
      </c>
      <c r="H133" s="52">
        <v>146.85</v>
      </c>
      <c r="I133" s="52">
        <v>495.58</v>
      </c>
      <c r="J133" s="52">
        <v>495.58</v>
      </c>
      <c r="K133" s="53">
        <v>159.94</v>
      </c>
      <c r="L133" s="79">
        <v>258.11</v>
      </c>
    </row>
    <row r="134" ht="12.75" customHeight="1">
      <c r="A134" s="19">
        <v>132.0</v>
      </c>
      <c r="B134" s="54">
        <v>94.27</v>
      </c>
      <c r="C134" s="54">
        <v>94.39</v>
      </c>
      <c r="D134" s="55">
        <v>101.69</v>
      </c>
      <c r="E134" s="55">
        <v>103.53</v>
      </c>
      <c r="F134" s="55">
        <v>117.29</v>
      </c>
      <c r="G134" s="55">
        <v>128.62</v>
      </c>
      <c r="H134" s="55">
        <v>146.86</v>
      </c>
      <c r="I134" s="55">
        <v>500.03</v>
      </c>
      <c r="J134" s="55">
        <v>500.03</v>
      </c>
      <c r="K134" s="56">
        <v>159.95</v>
      </c>
      <c r="L134" s="79">
        <v>258.13</v>
      </c>
    </row>
    <row r="135" ht="12.75" customHeight="1">
      <c r="A135" s="19">
        <v>133.0</v>
      </c>
      <c r="B135" s="54">
        <v>94.28</v>
      </c>
      <c r="C135" s="54">
        <v>96.34</v>
      </c>
      <c r="D135" s="55">
        <v>101.7</v>
      </c>
      <c r="E135" s="55">
        <v>103.54</v>
      </c>
      <c r="F135" s="55">
        <v>117.9</v>
      </c>
      <c r="G135" s="55">
        <v>128.63</v>
      </c>
      <c r="H135" s="55">
        <v>146.87</v>
      </c>
      <c r="I135" s="55">
        <v>503.03</v>
      </c>
      <c r="J135" s="55">
        <v>503.03</v>
      </c>
      <c r="K135" s="56">
        <v>159.96</v>
      </c>
      <c r="L135" s="79">
        <v>258.14</v>
      </c>
    </row>
    <row r="136" ht="12.75" customHeight="1">
      <c r="A136" s="19">
        <v>134.0</v>
      </c>
      <c r="B136" s="54">
        <v>96.04</v>
      </c>
      <c r="C136" s="54">
        <v>97.07</v>
      </c>
      <c r="D136" s="55">
        <v>103.38</v>
      </c>
      <c r="E136" s="55">
        <v>106.2</v>
      </c>
      <c r="F136" s="55">
        <v>121.05</v>
      </c>
      <c r="G136" s="55">
        <v>131.97</v>
      </c>
      <c r="H136" s="55">
        <v>148.26</v>
      </c>
      <c r="I136" s="55">
        <v>503.05</v>
      </c>
      <c r="J136" s="55">
        <v>503.05</v>
      </c>
      <c r="K136" s="56">
        <v>159.97</v>
      </c>
      <c r="L136" s="79">
        <v>258.15</v>
      </c>
    </row>
    <row r="137" ht="12.75" customHeight="1">
      <c r="A137" s="19">
        <v>135.0</v>
      </c>
      <c r="B137" s="57">
        <v>97.7</v>
      </c>
      <c r="C137" s="57">
        <v>98.99</v>
      </c>
      <c r="D137" s="58">
        <v>105.26</v>
      </c>
      <c r="E137" s="58">
        <v>108.09</v>
      </c>
      <c r="F137" s="58">
        <v>121.41</v>
      </c>
      <c r="G137" s="58">
        <v>132.66</v>
      </c>
      <c r="H137" s="58">
        <v>148.27</v>
      </c>
      <c r="I137" s="58">
        <v>506.86</v>
      </c>
      <c r="J137" s="58">
        <v>506.86</v>
      </c>
      <c r="K137" s="59">
        <v>159.98</v>
      </c>
      <c r="L137" s="80">
        <v>258.16</v>
      </c>
    </row>
    <row r="138" ht="12.75" customHeight="1">
      <c r="A138" s="32">
        <v>136.0</v>
      </c>
      <c r="B138" s="45">
        <v>98.42</v>
      </c>
      <c r="C138" s="45">
        <v>99.23</v>
      </c>
      <c r="D138" s="45">
        <v>106.97</v>
      </c>
      <c r="E138" s="45">
        <v>109.02</v>
      </c>
      <c r="F138" s="45">
        <v>121.42</v>
      </c>
      <c r="G138" s="45">
        <v>134.59</v>
      </c>
      <c r="H138" s="45">
        <v>150.01</v>
      </c>
      <c r="I138" s="45">
        <v>510.71</v>
      </c>
      <c r="J138" s="45">
        <v>510.71</v>
      </c>
      <c r="K138" s="46">
        <v>163.23</v>
      </c>
      <c r="L138" s="81">
        <v>266.41</v>
      </c>
    </row>
    <row r="139" ht="12.75" customHeight="1">
      <c r="A139" s="13">
        <v>137.0</v>
      </c>
      <c r="B139" s="47">
        <v>98.43</v>
      </c>
      <c r="C139" s="47">
        <v>99.24</v>
      </c>
      <c r="D139" s="47">
        <v>108.78</v>
      </c>
      <c r="E139" s="47">
        <v>109.82</v>
      </c>
      <c r="F139" s="47">
        <v>122.57</v>
      </c>
      <c r="G139" s="47">
        <v>134.6</v>
      </c>
      <c r="H139" s="47">
        <v>150.02</v>
      </c>
      <c r="I139" s="47">
        <v>524.42</v>
      </c>
      <c r="J139" s="47">
        <v>524.42</v>
      </c>
      <c r="K139" s="48">
        <v>163.24</v>
      </c>
      <c r="L139" s="81">
        <v>266.42</v>
      </c>
    </row>
    <row r="140" ht="12.75" customHeight="1">
      <c r="A140" s="13">
        <v>138.0</v>
      </c>
      <c r="B140" s="47">
        <v>100.26</v>
      </c>
      <c r="C140" s="47">
        <v>101.76</v>
      </c>
      <c r="D140" s="47">
        <v>109.31</v>
      </c>
      <c r="E140" s="47">
        <v>109.91</v>
      </c>
      <c r="F140" s="47">
        <v>123.92</v>
      </c>
      <c r="G140" s="47">
        <v>134.61</v>
      </c>
      <c r="H140" s="47">
        <v>152.7</v>
      </c>
      <c r="I140" s="47">
        <v>527.21</v>
      </c>
      <c r="J140" s="47">
        <v>527.21</v>
      </c>
      <c r="K140" s="48">
        <v>163.27</v>
      </c>
      <c r="L140" s="81">
        <v>266.43</v>
      </c>
    </row>
    <row r="141" ht="12.75" customHeight="1">
      <c r="A141" s="13">
        <v>139.0</v>
      </c>
      <c r="B141" s="47">
        <v>101.16</v>
      </c>
      <c r="C141" s="47">
        <v>101.77</v>
      </c>
      <c r="D141" s="47">
        <v>109.32</v>
      </c>
      <c r="E141" s="47">
        <v>109.92</v>
      </c>
      <c r="F141" s="47">
        <v>123.93</v>
      </c>
      <c r="G141" s="47">
        <v>137.12</v>
      </c>
      <c r="H141" s="47">
        <v>154.16</v>
      </c>
      <c r="I141" s="47">
        <v>527.22</v>
      </c>
      <c r="J141" s="47">
        <v>527.22</v>
      </c>
      <c r="K141" s="48">
        <v>163.28</v>
      </c>
      <c r="L141" s="81">
        <v>266.44</v>
      </c>
    </row>
    <row r="142" ht="12.75" customHeight="1">
      <c r="A142" s="16">
        <v>140.0</v>
      </c>
      <c r="B142" s="49">
        <v>101.99</v>
      </c>
      <c r="C142" s="49">
        <v>102.78</v>
      </c>
      <c r="D142" s="49">
        <v>109.58</v>
      </c>
      <c r="E142" s="49">
        <v>111.64</v>
      </c>
      <c r="F142" s="49">
        <v>125.26</v>
      </c>
      <c r="G142" s="49">
        <v>137.13</v>
      </c>
      <c r="H142" s="49">
        <v>154.18</v>
      </c>
      <c r="I142" s="49">
        <v>527.23</v>
      </c>
      <c r="J142" s="49">
        <v>527.23</v>
      </c>
      <c r="K142" s="50">
        <v>163.29</v>
      </c>
      <c r="L142" s="82">
        <v>266.45</v>
      </c>
    </row>
    <row r="143" ht="12.75" customHeight="1">
      <c r="A143" s="19">
        <v>141.0</v>
      </c>
      <c r="B143" s="51">
        <v>102.98</v>
      </c>
      <c r="C143" s="51">
        <v>103.77</v>
      </c>
      <c r="D143" s="52">
        <v>111.38</v>
      </c>
      <c r="E143" s="52">
        <v>112.5</v>
      </c>
      <c r="F143" s="52">
        <v>126.44</v>
      </c>
      <c r="G143" s="52">
        <v>138.43</v>
      </c>
      <c r="H143" s="52">
        <v>155.63</v>
      </c>
      <c r="I143" s="52">
        <v>528.58</v>
      </c>
      <c r="J143" s="52">
        <v>528.58</v>
      </c>
      <c r="K143" s="53">
        <v>166.35</v>
      </c>
      <c r="L143" s="79">
        <v>275.38</v>
      </c>
    </row>
    <row r="144" ht="12.75" customHeight="1">
      <c r="A144" s="23">
        <v>142.0</v>
      </c>
      <c r="B144" s="54">
        <v>104.3</v>
      </c>
      <c r="C144" s="54">
        <v>104.31</v>
      </c>
      <c r="D144" s="55">
        <v>112.37</v>
      </c>
      <c r="E144" s="55">
        <v>113.44</v>
      </c>
      <c r="F144" s="55">
        <v>127.14</v>
      </c>
      <c r="G144" s="55">
        <v>140.35</v>
      </c>
      <c r="H144" s="55">
        <v>156.0</v>
      </c>
      <c r="I144" s="55">
        <v>537.4</v>
      </c>
      <c r="J144" s="55">
        <v>537.4</v>
      </c>
      <c r="K144" s="56">
        <v>166.36</v>
      </c>
      <c r="L144" s="79">
        <v>275.39</v>
      </c>
    </row>
    <row r="145" ht="12.75" customHeight="1">
      <c r="A145" s="23">
        <v>143.0</v>
      </c>
      <c r="B145" s="54">
        <v>104.31</v>
      </c>
      <c r="C145" s="54">
        <v>104.32</v>
      </c>
      <c r="D145" s="55">
        <v>112.38</v>
      </c>
      <c r="E145" s="55">
        <v>114.31</v>
      </c>
      <c r="F145" s="55">
        <v>127.15</v>
      </c>
      <c r="G145" s="55">
        <v>140.36</v>
      </c>
      <c r="H145" s="55">
        <v>156.01</v>
      </c>
      <c r="I145" s="55">
        <v>541.04</v>
      </c>
      <c r="J145" s="55">
        <v>541.04</v>
      </c>
      <c r="K145" s="56">
        <v>166.37</v>
      </c>
      <c r="L145" s="79">
        <v>275.41</v>
      </c>
    </row>
    <row r="146" ht="12.75" customHeight="1">
      <c r="A146" s="23">
        <v>144.0</v>
      </c>
      <c r="B146" s="54">
        <v>107.25</v>
      </c>
      <c r="C146" s="54">
        <v>108.7</v>
      </c>
      <c r="D146" s="55">
        <v>116.76</v>
      </c>
      <c r="E146" s="55">
        <v>117.88</v>
      </c>
      <c r="F146" s="55">
        <v>130.53</v>
      </c>
      <c r="G146" s="55">
        <v>144.0</v>
      </c>
      <c r="H146" s="55">
        <v>160.59</v>
      </c>
      <c r="I146" s="55">
        <v>544.75</v>
      </c>
      <c r="J146" s="55">
        <v>544.75</v>
      </c>
      <c r="K146" s="56">
        <v>166.38</v>
      </c>
      <c r="L146" s="79">
        <v>275.42</v>
      </c>
    </row>
    <row r="147" ht="12.75" customHeight="1">
      <c r="A147" s="23">
        <v>145.0</v>
      </c>
      <c r="B147" s="57">
        <v>107.26</v>
      </c>
      <c r="C147" s="57">
        <v>109.78</v>
      </c>
      <c r="D147" s="58">
        <v>116.77</v>
      </c>
      <c r="E147" s="58">
        <v>118.13</v>
      </c>
      <c r="F147" s="58">
        <v>132.48</v>
      </c>
      <c r="G147" s="58">
        <v>144.32</v>
      </c>
      <c r="H147" s="58">
        <v>160.6</v>
      </c>
      <c r="I147" s="58">
        <v>544.76</v>
      </c>
      <c r="J147" s="58">
        <v>544.76</v>
      </c>
      <c r="K147" s="59">
        <v>166.41</v>
      </c>
      <c r="L147" s="80">
        <v>278.1</v>
      </c>
    </row>
    <row r="148" ht="12.75" customHeight="1">
      <c r="A148" s="9">
        <v>146.0</v>
      </c>
      <c r="B148" s="45">
        <v>107.27</v>
      </c>
      <c r="C148" s="45">
        <v>110.46</v>
      </c>
      <c r="D148" s="45">
        <v>116.78</v>
      </c>
      <c r="E148" s="45">
        <v>118.14</v>
      </c>
      <c r="F148" s="45">
        <v>132.49</v>
      </c>
      <c r="G148" s="45">
        <v>144.33</v>
      </c>
      <c r="H148" s="45">
        <v>160.61</v>
      </c>
      <c r="I148" s="45">
        <v>547.29</v>
      </c>
      <c r="J148" s="45">
        <v>547.29</v>
      </c>
      <c r="K148" s="46">
        <v>169.8</v>
      </c>
      <c r="L148" s="81">
        <v>283.77</v>
      </c>
    </row>
    <row r="149" ht="12.75" customHeight="1">
      <c r="A149" s="33">
        <v>147.0</v>
      </c>
      <c r="B149" s="47">
        <v>107.54</v>
      </c>
      <c r="C149" s="47">
        <v>110.47</v>
      </c>
      <c r="D149" s="47">
        <v>117.71</v>
      </c>
      <c r="E149" s="47">
        <v>118.2</v>
      </c>
      <c r="F149" s="47">
        <v>133.44</v>
      </c>
      <c r="G149" s="47">
        <v>144.34</v>
      </c>
      <c r="H149" s="47">
        <v>162.6</v>
      </c>
      <c r="I149" s="47">
        <v>560.33</v>
      </c>
      <c r="J149" s="47">
        <v>560.33</v>
      </c>
      <c r="K149" s="48">
        <v>169.81</v>
      </c>
      <c r="L149" s="81">
        <v>283.8</v>
      </c>
    </row>
    <row r="150" ht="12.75" customHeight="1">
      <c r="A150" s="33">
        <v>148.0</v>
      </c>
      <c r="B150" s="47">
        <v>107.55</v>
      </c>
      <c r="C150" s="47">
        <v>110.48</v>
      </c>
      <c r="D150" s="47">
        <v>118.58</v>
      </c>
      <c r="E150" s="47">
        <v>120.1</v>
      </c>
      <c r="F150" s="47">
        <v>133.88</v>
      </c>
      <c r="G150" s="47">
        <v>144.35</v>
      </c>
      <c r="H150" s="47">
        <v>162.61</v>
      </c>
      <c r="I150" s="47">
        <v>560.34</v>
      </c>
      <c r="J150" s="47">
        <v>560.34</v>
      </c>
      <c r="K150" s="48">
        <v>169.82</v>
      </c>
      <c r="L150" s="81">
        <v>283.81</v>
      </c>
    </row>
    <row r="151" ht="12.75" customHeight="1">
      <c r="A151" s="33">
        <v>149.0</v>
      </c>
      <c r="B151" s="47">
        <v>107.56</v>
      </c>
      <c r="C151" s="47">
        <v>110.49</v>
      </c>
      <c r="D151" s="47">
        <v>118.59</v>
      </c>
      <c r="E151" s="47">
        <v>120.97</v>
      </c>
      <c r="F151" s="47">
        <v>133.89</v>
      </c>
      <c r="G151" s="47">
        <v>144.36</v>
      </c>
      <c r="H151" s="47">
        <v>162.62</v>
      </c>
      <c r="I151" s="47">
        <v>561.53</v>
      </c>
      <c r="J151" s="47">
        <v>561.53</v>
      </c>
      <c r="K151" s="48">
        <v>169.83</v>
      </c>
      <c r="L151" s="81">
        <v>283.83</v>
      </c>
    </row>
    <row r="152" ht="12.75" customHeight="1">
      <c r="A152" s="16">
        <v>150.0</v>
      </c>
      <c r="B152" s="49">
        <v>107.57</v>
      </c>
      <c r="C152" s="49">
        <v>110.5</v>
      </c>
      <c r="D152" s="49">
        <v>118.6</v>
      </c>
      <c r="E152" s="49">
        <v>121.77</v>
      </c>
      <c r="F152" s="49">
        <v>133.9</v>
      </c>
      <c r="G152" s="49">
        <v>144.37</v>
      </c>
      <c r="H152" s="49">
        <v>162.63</v>
      </c>
      <c r="I152" s="49">
        <v>565.38</v>
      </c>
      <c r="J152" s="49">
        <v>565.38</v>
      </c>
      <c r="K152" s="50">
        <v>169.84</v>
      </c>
      <c r="L152" s="82">
        <v>283.84</v>
      </c>
    </row>
    <row r="153" ht="12.75" customHeight="1">
      <c r="A153" s="36" t="s">
        <v>13</v>
      </c>
      <c r="B153" s="87">
        <f t="shared" ref="B153:L153" si="1">ROUNDUP(B152/150,2)</f>
        <v>0.72</v>
      </c>
      <c r="C153" s="87">
        <f t="shared" si="1"/>
        <v>0.74</v>
      </c>
      <c r="D153" s="87">
        <f t="shared" si="1"/>
        <v>0.8</v>
      </c>
      <c r="E153" s="87">
        <f t="shared" si="1"/>
        <v>0.82</v>
      </c>
      <c r="F153" s="87">
        <f t="shared" si="1"/>
        <v>0.9</v>
      </c>
      <c r="G153" s="87">
        <f t="shared" si="1"/>
        <v>0.97</v>
      </c>
      <c r="H153" s="87">
        <f t="shared" si="1"/>
        <v>1.09</v>
      </c>
      <c r="I153" s="87">
        <f t="shared" si="1"/>
        <v>3.77</v>
      </c>
      <c r="J153" s="87">
        <f t="shared" si="1"/>
        <v>3.77</v>
      </c>
      <c r="K153" s="87">
        <f t="shared" si="1"/>
        <v>1.14</v>
      </c>
      <c r="L153" s="87">
        <f t="shared" si="1"/>
        <v>1.9</v>
      </c>
    </row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57" footer="0.0" header="0.0" left="0.75" right="0.75" top="0.51"/>
  <pageSetup scale="92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25"/>
    <col customWidth="1" min="2" max="2" width="10.13"/>
    <col customWidth="1" min="3" max="5" width="8.63"/>
    <col customWidth="1" min="6" max="6" width="14.63"/>
    <col customWidth="1" min="7" max="9" width="8.63"/>
    <col customWidth="1" min="10" max="10" width="14.25"/>
    <col customWidth="1" min="11" max="26" width="8.63"/>
  </cols>
  <sheetData>
    <row r="1" ht="12.75" customHeight="1">
      <c r="A1" s="88"/>
      <c r="B1" s="89" t="s">
        <v>0</v>
      </c>
      <c r="C1" s="89" t="s">
        <v>0</v>
      </c>
      <c r="D1" s="90" t="s">
        <v>0</v>
      </c>
      <c r="E1" s="91" t="s">
        <v>0</v>
      </c>
      <c r="F1" s="89" t="s">
        <v>0</v>
      </c>
      <c r="G1" s="89" t="s">
        <v>0</v>
      </c>
      <c r="H1" s="90" t="s">
        <v>0</v>
      </c>
      <c r="I1" s="91"/>
      <c r="J1" s="89"/>
      <c r="K1" s="89"/>
      <c r="L1" s="92"/>
      <c r="M1" s="91"/>
      <c r="P1" s="93" t="s">
        <v>17</v>
      </c>
      <c r="Q1" s="94" t="s">
        <v>1</v>
      </c>
      <c r="R1" s="95">
        <v>1.0</v>
      </c>
      <c r="S1" s="95">
        <v>2.0</v>
      </c>
      <c r="T1" s="96" t="s">
        <v>18</v>
      </c>
      <c r="U1" s="96" t="s">
        <v>19</v>
      </c>
      <c r="V1" s="96" t="s">
        <v>20</v>
      </c>
      <c r="W1" s="96" t="s">
        <v>21</v>
      </c>
      <c r="X1" s="96" t="s">
        <v>22</v>
      </c>
      <c r="Y1" s="96" t="s">
        <v>23</v>
      </c>
      <c r="Z1" s="63">
        <v>9.0</v>
      </c>
    </row>
    <row r="2" ht="12.75" customHeight="1">
      <c r="A2" s="97" t="s">
        <v>1</v>
      </c>
      <c r="B2" s="98">
        <v>2.0</v>
      </c>
      <c r="C2" s="98">
        <v>3.0</v>
      </c>
      <c r="D2" s="99">
        <v>4.0</v>
      </c>
      <c r="E2" s="100">
        <v>5.0</v>
      </c>
      <c r="F2" s="98">
        <v>6.0</v>
      </c>
      <c r="G2" s="98">
        <v>7.0</v>
      </c>
      <c r="H2" s="99">
        <v>8.0</v>
      </c>
      <c r="I2" s="100"/>
      <c r="J2" s="98"/>
      <c r="K2" s="98"/>
      <c r="L2" s="99"/>
      <c r="M2" s="100"/>
      <c r="Q2" s="101">
        <v>0.0625</v>
      </c>
      <c r="R2" s="102">
        <v>3.41</v>
      </c>
      <c r="S2" s="102">
        <v>3.41</v>
      </c>
      <c r="T2" s="102">
        <v>3.43</v>
      </c>
      <c r="U2" s="102">
        <v>3.45</v>
      </c>
      <c r="V2" s="102">
        <v>3.52</v>
      </c>
      <c r="W2" s="102">
        <v>3.62</v>
      </c>
      <c r="X2" s="102">
        <v>3.72</v>
      </c>
      <c r="Y2" s="102">
        <v>3.78</v>
      </c>
      <c r="Z2" s="102">
        <v>4.01</v>
      </c>
    </row>
    <row r="3" ht="12.75" customHeight="1">
      <c r="A3" s="103" t="s">
        <v>24</v>
      </c>
      <c r="B3" s="104">
        <v>10.7</v>
      </c>
      <c r="C3" s="104">
        <v>11.12</v>
      </c>
      <c r="D3" s="104">
        <v>12.15</v>
      </c>
      <c r="E3" s="104">
        <v>12.7</v>
      </c>
      <c r="F3" s="104">
        <v>13.0</v>
      </c>
      <c r="G3" s="104">
        <v>13.27</v>
      </c>
      <c r="H3" s="104">
        <v>13.38</v>
      </c>
      <c r="I3" s="104"/>
      <c r="J3" s="104"/>
      <c r="K3" s="104"/>
      <c r="L3" s="104"/>
      <c r="M3" s="105"/>
      <c r="Q3" s="101">
        <v>0.125</v>
      </c>
      <c r="R3" s="102">
        <v>3.41</v>
      </c>
      <c r="S3" s="102">
        <v>3.41</v>
      </c>
      <c r="T3" s="102">
        <v>3.43</v>
      </c>
      <c r="U3" s="102">
        <v>3.45</v>
      </c>
      <c r="V3" s="102">
        <v>3.52</v>
      </c>
      <c r="W3" s="102">
        <v>3.62</v>
      </c>
      <c r="X3" s="102">
        <v>3.72</v>
      </c>
      <c r="Y3" s="102">
        <v>3.81</v>
      </c>
      <c r="Z3" s="102">
        <v>4.01</v>
      </c>
    </row>
    <row r="4" ht="12.75" customHeight="1">
      <c r="A4" s="106">
        <v>2.0</v>
      </c>
      <c r="B4" s="107">
        <v>11.53</v>
      </c>
      <c r="C4" s="107">
        <v>12.71</v>
      </c>
      <c r="D4" s="107">
        <v>13.9</v>
      </c>
      <c r="E4" s="107">
        <v>14.2</v>
      </c>
      <c r="F4" s="107">
        <v>14.82</v>
      </c>
      <c r="G4" s="107">
        <v>15.37</v>
      </c>
      <c r="H4" s="107">
        <v>15.64</v>
      </c>
      <c r="I4" s="107"/>
      <c r="J4" s="107"/>
      <c r="K4" s="107"/>
      <c r="L4" s="107"/>
      <c r="M4" s="108"/>
      <c r="Q4" s="101">
        <v>0.1875</v>
      </c>
      <c r="R4" s="102">
        <v>3.41</v>
      </c>
      <c r="S4" s="102">
        <v>3.41</v>
      </c>
      <c r="T4" s="102">
        <v>3.43</v>
      </c>
      <c r="U4" s="102">
        <v>3.45</v>
      </c>
      <c r="V4" s="102">
        <v>3.52</v>
      </c>
      <c r="W4" s="102">
        <v>3.62</v>
      </c>
      <c r="X4" s="102">
        <v>3.72</v>
      </c>
      <c r="Y4" s="102">
        <v>3.85</v>
      </c>
      <c r="Z4" s="102">
        <v>4.01</v>
      </c>
    </row>
    <row r="5" ht="12.75" customHeight="1">
      <c r="A5" s="109">
        <v>3.0</v>
      </c>
      <c r="B5" s="110">
        <v>12.0</v>
      </c>
      <c r="C5" s="110">
        <v>13.38</v>
      </c>
      <c r="D5" s="110">
        <v>14.37</v>
      </c>
      <c r="E5" s="110">
        <v>15.1</v>
      </c>
      <c r="F5" s="110">
        <v>15.72</v>
      </c>
      <c r="G5" s="110">
        <v>16.24</v>
      </c>
      <c r="H5" s="110">
        <v>17.04</v>
      </c>
      <c r="I5" s="110"/>
      <c r="J5" s="110"/>
      <c r="K5" s="110"/>
      <c r="L5" s="110"/>
      <c r="M5" s="111"/>
      <c r="Q5" s="101">
        <v>0.25</v>
      </c>
      <c r="R5" s="102">
        <v>3.41</v>
      </c>
      <c r="S5" s="102">
        <v>3.41</v>
      </c>
      <c r="T5" s="102">
        <v>3.43</v>
      </c>
      <c r="U5" s="102">
        <v>3.45</v>
      </c>
      <c r="V5" s="102">
        <v>3.52</v>
      </c>
      <c r="W5" s="102">
        <v>3.62</v>
      </c>
      <c r="X5" s="102">
        <v>3.72</v>
      </c>
      <c r="Y5" s="102">
        <v>3.88</v>
      </c>
      <c r="Z5" s="102">
        <v>4.01</v>
      </c>
    </row>
    <row r="6" ht="12.75" customHeight="1">
      <c r="A6" s="109">
        <v>4.0</v>
      </c>
      <c r="B6" s="110">
        <v>12.35</v>
      </c>
      <c r="C6" s="110">
        <v>13.47</v>
      </c>
      <c r="D6" s="110">
        <v>15.11</v>
      </c>
      <c r="E6" s="110">
        <v>16.08</v>
      </c>
      <c r="F6" s="110">
        <v>16.37</v>
      </c>
      <c r="G6" s="110">
        <v>17.44</v>
      </c>
      <c r="H6" s="110">
        <v>18.26</v>
      </c>
      <c r="I6" s="110"/>
      <c r="J6" s="110"/>
      <c r="K6" s="110"/>
      <c r="L6" s="110"/>
      <c r="M6" s="111"/>
      <c r="Q6" s="101">
        <v>0.3125</v>
      </c>
      <c r="R6" s="102">
        <v>3.64</v>
      </c>
      <c r="S6" s="102">
        <v>3.64</v>
      </c>
      <c r="T6" s="102">
        <v>3.72</v>
      </c>
      <c r="U6" s="102">
        <v>3.77</v>
      </c>
      <c r="V6" s="102">
        <v>3.82</v>
      </c>
      <c r="W6" s="102">
        <v>3.84</v>
      </c>
      <c r="X6" s="102">
        <v>3.96</v>
      </c>
      <c r="Y6" s="102">
        <v>4.08</v>
      </c>
      <c r="Z6" s="102">
        <v>4.31</v>
      </c>
    </row>
    <row r="7" ht="12.75" customHeight="1">
      <c r="A7" s="112">
        <v>5.0</v>
      </c>
      <c r="B7" s="113">
        <v>12.56</v>
      </c>
      <c r="C7" s="113">
        <v>13.95</v>
      </c>
      <c r="D7" s="113">
        <v>15.33</v>
      </c>
      <c r="E7" s="113">
        <v>16.64</v>
      </c>
      <c r="F7" s="113">
        <v>17.31</v>
      </c>
      <c r="G7" s="113">
        <v>18.25</v>
      </c>
      <c r="H7" s="113">
        <v>19.53</v>
      </c>
      <c r="I7" s="113"/>
      <c r="J7" s="113"/>
      <c r="K7" s="113"/>
      <c r="L7" s="113"/>
      <c r="M7" s="114"/>
      <c r="Q7" s="101">
        <v>0.375</v>
      </c>
      <c r="R7" s="102">
        <v>3.64</v>
      </c>
      <c r="S7" s="102">
        <v>3.64</v>
      </c>
      <c r="T7" s="102">
        <v>3.72</v>
      </c>
      <c r="U7" s="102">
        <v>3.77</v>
      </c>
      <c r="V7" s="102">
        <v>3.82</v>
      </c>
      <c r="W7" s="102">
        <v>3.84</v>
      </c>
      <c r="X7" s="102">
        <v>3.96</v>
      </c>
      <c r="Y7" s="102">
        <v>4.12</v>
      </c>
      <c r="Z7" s="102">
        <v>4.31</v>
      </c>
    </row>
    <row r="8" ht="12.75" customHeight="1">
      <c r="A8" s="115">
        <v>6.0</v>
      </c>
      <c r="B8" s="116">
        <v>12.78</v>
      </c>
      <c r="C8" s="116">
        <v>14.13</v>
      </c>
      <c r="D8" s="116">
        <v>15.62</v>
      </c>
      <c r="E8" s="116">
        <v>16.86</v>
      </c>
      <c r="F8" s="116">
        <v>17.49</v>
      </c>
      <c r="G8" s="116">
        <v>18.26</v>
      </c>
      <c r="H8" s="116">
        <v>19.54</v>
      </c>
      <c r="I8" s="116"/>
      <c r="J8" s="116"/>
      <c r="K8" s="116"/>
      <c r="L8" s="116"/>
      <c r="M8" s="117"/>
      <c r="Q8" s="101">
        <v>0.4375</v>
      </c>
      <c r="R8" s="102">
        <v>3.64</v>
      </c>
      <c r="S8" s="102">
        <v>3.64</v>
      </c>
      <c r="T8" s="102">
        <v>3.72</v>
      </c>
      <c r="U8" s="102">
        <v>3.77</v>
      </c>
      <c r="V8" s="102">
        <v>3.82</v>
      </c>
      <c r="W8" s="102">
        <v>3.84</v>
      </c>
      <c r="X8" s="102">
        <v>3.96</v>
      </c>
      <c r="Y8" s="102">
        <v>4.13</v>
      </c>
      <c r="Z8" s="102">
        <v>4.31</v>
      </c>
    </row>
    <row r="9" ht="12.75" customHeight="1">
      <c r="A9" s="118">
        <v>7.0</v>
      </c>
      <c r="B9" s="119">
        <v>13.5</v>
      </c>
      <c r="C9" s="119">
        <v>14.45</v>
      </c>
      <c r="D9" s="119">
        <v>16.04</v>
      </c>
      <c r="E9" s="119">
        <v>17.41</v>
      </c>
      <c r="F9" s="119">
        <v>17.81</v>
      </c>
      <c r="G9" s="119">
        <v>18.75</v>
      </c>
      <c r="H9" s="119">
        <v>20.27</v>
      </c>
      <c r="I9" s="119"/>
      <c r="J9" s="119"/>
      <c r="K9" s="119"/>
      <c r="L9" s="119"/>
      <c r="M9" s="120"/>
      <c r="Q9" s="101">
        <v>0.5</v>
      </c>
      <c r="R9" s="102">
        <v>3.64</v>
      </c>
      <c r="S9" s="102">
        <v>3.64</v>
      </c>
      <c r="T9" s="102">
        <v>3.72</v>
      </c>
      <c r="U9" s="102">
        <v>3.77</v>
      </c>
      <c r="V9" s="102">
        <v>3.82</v>
      </c>
      <c r="W9" s="102">
        <v>3.84</v>
      </c>
      <c r="X9" s="102">
        <v>3.96</v>
      </c>
      <c r="Y9" s="102">
        <v>4.13</v>
      </c>
      <c r="Z9" s="102">
        <v>4.31</v>
      </c>
    </row>
    <row r="10" ht="12.75" customHeight="1">
      <c r="A10" s="118">
        <v>8.0</v>
      </c>
      <c r="B10" s="119">
        <v>13.89</v>
      </c>
      <c r="C10" s="119">
        <v>14.98</v>
      </c>
      <c r="D10" s="119">
        <v>16.5</v>
      </c>
      <c r="E10" s="119">
        <v>17.9</v>
      </c>
      <c r="F10" s="119">
        <v>18.35</v>
      </c>
      <c r="G10" s="119">
        <v>19.69</v>
      </c>
      <c r="H10" s="119">
        <v>21.15</v>
      </c>
      <c r="I10" s="119"/>
      <c r="J10" s="119"/>
      <c r="K10" s="119"/>
      <c r="L10" s="119"/>
      <c r="M10" s="120"/>
      <c r="Q10" s="101">
        <v>0.5625</v>
      </c>
      <c r="R10" s="102">
        <v>4.1</v>
      </c>
      <c r="S10" s="102">
        <v>4.1</v>
      </c>
      <c r="T10" s="102">
        <v>4.19</v>
      </c>
      <c r="U10" s="102">
        <v>4.23</v>
      </c>
      <c r="V10" s="102">
        <v>4.28</v>
      </c>
      <c r="W10" s="102">
        <v>4.33</v>
      </c>
      <c r="X10" s="102">
        <v>4.41</v>
      </c>
      <c r="Y10" s="102">
        <v>4.5</v>
      </c>
      <c r="Z10" s="102">
        <v>5.17</v>
      </c>
    </row>
    <row r="11" ht="12.75" customHeight="1">
      <c r="A11" s="118">
        <v>9.0</v>
      </c>
      <c r="B11" s="119">
        <v>13.97</v>
      </c>
      <c r="C11" s="119">
        <v>15.05</v>
      </c>
      <c r="D11" s="119">
        <v>16.51</v>
      </c>
      <c r="E11" s="119">
        <v>17.91</v>
      </c>
      <c r="F11" s="119">
        <v>18.74</v>
      </c>
      <c r="G11" s="119">
        <v>20.32</v>
      </c>
      <c r="H11" s="119">
        <v>22.07</v>
      </c>
      <c r="I11" s="119"/>
      <c r="J11" s="119"/>
      <c r="K11" s="119"/>
      <c r="L11" s="119"/>
      <c r="M11" s="120"/>
      <c r="Q11" s="101">
        <v>0.625</v>
      </c>
      <c r="R11" s="102">
        <v>4.11</v>
      </c>
      <c r="S11" s="102">
        <v>4.11</v>
      </c>
      <c r="T11" s="102">
        <v>4.21</v>
      </c>
      <c r="U11" s="102">
        <v>4.26</v>
      </c>
      <c r="V11" s="102">
        <v>4.31</v>
      </c>
      <c r="W11" s="102">
        <v>4.36</v>
      </c>
      <c r="X11" s="102">
        <v>4.45</v>
      </c>
      <c r="Y11" s="102">
        <v>4.54</v>
      </c>
      <c r="Z11" s="102">
        <v>5.17</v>
      </c>
    </row>
    <row r="12" ht="12.75" customHeight="1">
      <c r="Q12" s="101">
        <v>0.6875</v>
      </c>
      <c r="R12" s="102">
        <v>4.11</v>
      </c>
      <c r="S12" s="102">
        <v>4.11</v>
      </c>
      <c r="T12" s="102">
        <v>4.22</v>
      </c>
      <c r="U12" s="102">
        <v>4.28</v>
      </c>
      <c r="V12" s="102">
        <v>4.33</v>
      </c>
      <c r="W12" s="102">
        <v>4.39</v>
      </c>
      <c r="X12" s="102">
        <v>4.48</v>
      </c>
      <c r="Y12" s="102">
        <v>4.58</v>
      </c>
      <c r="Z12" s="102">
        <v>5.17</v>
      </c>
    </row>
    <row r="13" ht="12.75" customHeight="1">
      <c r="Q13" s="101">
        <v>0.75</v>
      </c>
      <c r="R13" s="102">
        <v>4.11</v>
      </c>
      <c r="S13" s="102">
        <v>4.11</v>
      </c>
      <c r="T13" s="102">
        <v>4.24</v>
      </c>
      <c r="U13" s="102">
        <v>4.3</v>
      </c>
      <c r="V13" s="102">
        <v>4.36</v>
      </c>
      <c r="W13" s="102">
        <v>4.41</v>
      </c>
      <c r="X13" s="102">
        <v>4.52</v>
      </c>
      <c r="Y13" s="102">
        <v>4.62</v>
      </c>
      <c r="Z13" s="102">
        <v>5.17</v>
      </c>
    </row>
    <row r="14" ht="12.75" customHeight="1">
      <c r="A14" s="121" t="s">
        <v>25</v>
      </c>
      <c r="D14" s="63" t="s">
        <v>1</v>
      </c>
      <c r="Q14" s="101">
        <v>0.8125</v>
      </c>
      <c r="R14" s="102">
        <v>4.62</v>
      </c>
      <c r="S14" s="102">
        <v>4.62</v>
      </c>
      <c r="T14" s="102">
        <v>4.74</v>
      </c>
      <c r="U14" s="102">
        <v>4.8</v>
      </c>
      <c r="V14" s="102">
        <v>4.86</v>
      </c>
      <c r="W14" s="102">
        <v>4.92</v>
      </c>
      <c r="X14" s="102">
        <v>5.03</v>
      </c>
      <c r="Y14" s="102">
        <v>5.13</v>
      </c>
      <c r="Z14" s="102">
        <v>6.41</v>
      </c>
    </row>
    <row r="15" ht="12.75" customHeight="1">
      <c r="A15" s="122" t="s">
        <v>26</v>
      </c>
      <c r="B15" s="122">
        <v>2.0</v>
      </c>
      <c r="C15" s="122">
        <v>3.0</v>
      </c>
      <c r="D15" s="122">
        <v>4.0</v>
      </c>
      <c r="E15" s="122">
        <v>5.0</v>
      </c>
      <c r="F15" s="122">
        <v>6.0</v>
      </c>
      <c r="G15" s="122">
        <v>7.0</v>
      </c>
      <c r="H15" s="122">
        <v>8.0</v>
      </c>
      <c r="I15" s="122">
        <v>9.0</v>
      </c>
      <c r="J15" s="122">
        <v>17.0</v>
      </c>
      <c r="K15" s="122">
        <v>51.0</v>
      </c>
      <c r="L15" s="122">
        <v>54.0</v>
      </c>
      <c r="P15" s="101">
        <v>0.875</v>
      </c>
      <c r="Q15" s="102">
        <v>4.63</v>
      </c>
      <c r="R15" s="102">
        <v>4.63</v>
      </c>
      <c r="S15" s="102">
        <v>4.75</v>
      </c>
      <c r="T15" s="102">
        <v>4.82</v>
      </c>
      <c r="U15" s="102">
        <v>4.88</v>
      </c>
      <c r="V15" s="102">
        <v>4.94</v>
      </c>
      <c r="W15" s="102">
        <v>5.06</v>
      </c>
      <c r="X15" s="102">
        <v>5.17</v>
      </c>
      <c r="Y15" s="102">
        <v>6.45</v>
      </c>
    </row>
    <row r="16" ht="12.75" customHeight="1">
      <c r="A16" s="123">
        <v>1.0</v>
      </c>
      <c r="B16" s="124">
        <v>0.5</v>
      </c>
      <c r="C16" s="124">
        <v>0.5</v>
      </c>
      <c r="D16" s="124">
        <v>0.5</v>
      </c>
      <c r="E16" s="124">
        <v>0.5</v>
      </c>
      <c r="F16" s="124">
        <v>0.5</v>
      </c>
      <c r="G16" s="124">
        <v>0.52</v>
      </c>
      <c r="H16" s="124">
        <v>0.52</v>
      </c>
      <c r="I16" s="125">
        <v>0.25</v>
      </c>
      <c r="J16" s="125">
        <v>0.25</v>
      </c>
      <c r="K16" s="125">
        <v>0.25</v>
      </c>
      <c r="L16" s="125">
        <v>0.25</v>
      </c>
      <c r="P16" s="101">
        <v>0.9375</v>
      </c>
      <c r="Q16" s="102">
        <v>4.65</v>
      </c>
      <c r="R16" s="102">
        <v>4.65</v>
      </c>
      <c r="S16" s="102">
        <v>4.77</v>
      </c>
      <c r="T16" s="102">
        <v>4.84</v>
      </c>
      <c r="U16" s="102">
        <v>4.91</v>
      </c>
      <c r="V16" s="102">
        <v>4.97</v>
      </c>
      <c r="W16" s="102">
        <v>5.1</v>
      </c>
      <c r="X16" s="102">
        <v>5.21</v>
      </c>
      <c r="Y16" s="102">
        <v>6.49</v>
      </c>
    </row>
    <row r="17" ht="12.75" customHeight="1">
      <c r="A17" s="126">
        <v>2.0</v>
      </c>
      <c r="B17" s="125">
        <v>0.5</v>
      </c>
      <c r="C17" s="125">
        <v>0.5</v>
      </c>
      <c r="D17" s="125">
        <v>0.5</v>
      </c>
      <c r="E17" s="125">
        <v>0.5</v>
      </c>
      <c r="F17" s="125">
        <v>0.5</v>
      </c>
      <c r="G17" s="125">
        <v>0.52</v>
      </c>
      <c r="H17" s="125">
        <v>0.52</v>
      </c>
      <c r="I17" s="125">
        <v>0.25</v>
      </c>
      <c r="J17" s="125">
        <v>0.25</v>
      </c>
      <c r="K17" s="125">
        <v>0.25</v>
      </c>
      <c r="L17" s="125">
        <v>0.25</v>
      </c>
      <c r="P17" s="101">
        <v>1.0</v>
      </c>
      <c r="Q17" s="102">
        <v>4.66</v>
      </c>
      <c r="R17" s="102">
        <v>4.66</v>
      </c>
      <c r="S17" s="102">
        <v>4.79</v>
      </c>
      <c r="T17" s="102">
        <v>4.86</v>
      </c>
      <c r="U17" s="102">
        <v>4.93</v>
      </c>
      <c r="V17" s="102">
        <v>5.0</v>
      </c>
      <c r="W17" s="102">
        <v>5.13</v>
      </c>
      <c r="X17" s="102">
        <v>5.25</v>
      </c>
      <c r="Y17" s="102">
        <v>6.53</v>
      </c>
    </row>
    <row r="18" ht="12.75" customHeight="1">
      <c r="A18" s="126">
        <v>3.0</v>
      </c>
      <c r="B18" s="125">
        <v>0.55</v>
      </c>
      <c r="C18" s="125">
        <v>0.55</v>
      </c>
      <c r="D18" s="125">
        <v>0.55</v>
      </c>
      <c r="E18" s="125">
        <v>0.58</v>
      </c>
      <c r="F18" s="125">
        <v>0.6</v>
      </c>
      <c r="G18" s="125">
        <v>0.61</v>
      </c>
      <c r="H18" s="125">
        <v>0.61</v>
      </c>
      <c r="I18" s="125">
        <v>0.25</v>
      </c>
      <c r="J18" s="125">
        <v>0.25</v>
      </c>
      <c r="K18" s="125">
        <v>0.25</v>
      </c>
      <c r="L18" s="125">
        <v>0.25</v>
      </c>
      <c r="P18" s="94">
        <v>1.0</v>
      </c>
      <c r="Q18" s="95">
        <v>5.48</v>
      </c>
      <c r="R18" s="95">
        <v>5.48</v>
      </c>
      <c r="S18" s="95">
        <v>6.07</v>
      </c>
      <c r="T18" s="95">
        <v>6.26</v>
      </c>
      <c r="U18" s="95">
        <v>6.61</v>
      </c>
      <c r="V18" s="95">
        <v>6.74</v>
      </c>
      <c r="W18" s="95">
        <v>6.85</v>
      </c>
      <c r="X18" s="95">
        <v>6.99</v>
      </c>
      <c r="Y18" s="95">
        <v>12.26</v>
      </c>
    </row>
    <row r="19" ht="12.75" customHeight="1">
      <c r="A19" s="126">
        <v>4.0</v>
      </c>
      <c r="B19" s="125">
        <v>0.55</v>
      </c>
      <c r="C19" s="125">
        <v>0.55</v>
      </c>
      <c r="D19" s="125">
        <v>0.55</v>
      </c>
      <c r="E19" s="125">
        <v>0.58</v>
      </c>
      <c r="F19" s="125">
        <v>0.6</v>
      </c>
      <c r="G19" s="125">
        <v>0.61</v>
      </c>
      <c r="H19" s="125">
        <v>0.61</v>
      </c>
      <c r="I19" s="125">
        <v>0.25</v>
      </c>
      <c r="J19" s="125">
        <v>0.25</v>
      </c>
      <c r="K19" s="125">
        <v>0.25</v>
      </c>
      <c r="L19" s="125">
        <v>0.25</v>
      </c>
      <c r="P19" s="95">
        <v>2.0</v>
      </c>
      <c r="Q19" s="95">
        <v>6.01</v>
      </c>
      <c r="R19" s="95">
        <v>6.01</v>
      </c>
      <c r="S19" s="95">
        <v>6.77</v>
      </c>
      <c r="T19" s="95">
        <v>7.04</v>
      </c>
      <c r="U19" s="95">
        <v>7.47</v>
      </c>
      <c r="V19" s="95">
        <v>7.7</v>
      </c>
      <c r="W19" s="95">
        <v>7.95</v>
      </c>
      <c r="X19" s="95">
        <v>8.2</v>
      </c>
      <c r="Y19" s="95">
        <v>17.28</v>
      </c>
    </row>
    <row r="20" ht="12.75" customHeight="1">
      <c r="A20" s="126">
        <v>5.0</v>
      </c>
      <c r="B20" s="125">
        <v>0.55</v>
      </c>
      <c r="C20" s="125">
        <v>0.55</v>
      </c>
      <c r="D20" s="125">
        <v>0.55</v>
      </c>
      <c r="E20" s="125">
        <v>0.58</v>
      </c>
      <c r="F20" s="125">
        <v>0.6</v>
      </c>
      <c r="G20" s="125">
        <v>0.61</v>
      </c>
      <c r="H20" s="125">
        <v>0.61</v>
      </c>
      <c r="I20" s="125">
        <v>0.25</v>
      </c>
      <c r="J20" s="125">
        <v>0.25</v>
      </c>
      <c r="K20" s="125">
        <v>0.25</v>
      </c>
      <c r="L20" s="125">
        <v>0.25</v>
      </c>
      <c r="P20" s="95">
        <v>3.0</v>
      </c>
      <c r="Q20" s="95">
        <v>6.4</v>
      </c>
      <c r="R20" s="95">
        <v>6.4</v>
      </c>
      <c r="S20" s="95">
        <v>7.34</v>
      </c>
      <c r="T20" s="95">
        <v>7.69</v>
      </c>
      <c r="U20" s="95">
        <v>8.2</v>
      </c>
      <c r="V20" s="95">
        <v>8.5</v>
      </c>
      <c r="W20" s="95">
        <v>8.89</v>
      </c>
      <c r="X20" s="95">
        <v>9.26</v>
      </c>
      <c r="Y20" s="95">
        <v>21.17</v>
      </c>
    </row>
    <row r="21" ht="12.75" customHeight="1">
      <c r="A21" s="126">
        <v>6.0</v>
      </c>
      <c r="B21" s="125">
        <v>0.55</v>
      </c>
      <c r="C21" s="125">
        <v>0.55</v>
      </c>
      <c r="D21" s="125">
        <v>0.55</v>
      </c>
      <c r="E21" s="125">
        <v>0.58</v>
      </c>
      <c r="F21" s="125">
        <v>0.6</v>
      </c>
      <c r="G21" s="125">
        <v>0.61</v>
      </c>
      <c r="H21" s="125">
        <v>0.61</v>
      </c>
      <c r="I21" s="125">
        <v>0.25</v>
      </c>
      <c r="J21" s="125">
        <v>0.25</v>
      </c>
      <c r="K21" s="125">
        <v>0.25</v>
      </c>
      <c r="L21" s="125">
        <v>0.25</v>
      </c>
      <c r="P21" s="95">
        <v>4.0</v>
      </c>
      <c r="Q21" s="95">
        <v>6.81</v>
      </c>
      <c r="R21" s="95">
        <v>6.81</v>
      </c>
      <c r="S21" s="95">
        <v>7.92</v>
      </c>
      <c r="T21" s="95">
        <v>8.35</v>
      </c>
      <c r="U21" s="95">
        <v>8.94</v>
      </c>
      <c r="V21" s="95">
        <v>9.32</v>
      </c>
      <c r="W21" s="95">
        <v>9.85</v>
      </c>
      <c r="X21" s="95">
        <v>10.32</v>
      </c>
      <c r="Y21" s="95">
        <v>26.68</v>
      </c>
    </row>
    <row r="22" ht="12.75" customHeight="1">
      <c r="A22" s="126">
        <v>7.0</v>
      </c>
      <c r="B22" s="125">
        <v>0.55</v>
      </c>
      <c r="C22" s="125">
        <v>0.55</v>
      </c>
      <c r="D22" s="125">
        <v>0.5</v>
      </c>
      <c r="E22" s="125">
        <v>0.58</v>
      </c>
      <c r="F22" s="125">
        <v>0.61</v>
      </c>
      <c r="G22" s="125">
        <v>0.63</v>
      </c>
      <c r="H22" s="125">
        <v>0.64</v>
      </c>
      <c r="I22" s="125">
        <v>0.25</v>
      </c>
      <c r="J22" s="125">
        <v>0.25</v>
      </c>
      <c r="K22" s="125">
        <v>0.25</v>
      </c>
      <c r="L22" s="125">
        <v>0.25</v>
      </c>
      <c r="P22" s="95">
        <v>5.0</v>
      </c>
      <c r="Q22" s="95">
        <v>7.21</v>
      </c>
      <c r="R22" s="95">
        <v>7.21</v>
      </c>
      <c r="S22" s="95">
        <v>8.5</v>
      </c>
      <c r="T22" s="95">
        <v>9.01</v>
      </c>
      <c r="U22" s="95">
        <v>9.68</v>
      </c>
      <c r="V22" s="95">
        <v>10.13</v>
      </c>
      <c r="W22" s="95">
        <v>10.8</v>
      </c>
      <c r="X22" s="95">
        <v>11.38</v>
      </c>
      <c r="Y22" s="95">
        <v>30.47</v>
      </c>
    </row>
    <row r="23" ht="12.75" customHeight="1">
      <c r="A23" s="126">
        <v>8.0</v>
      </c>
      <c r="B23" s="125">
        <v>0.55</v>
      </c>
      <c r="C23" s="125">
        <v>0.55</v>
      </c>
      <c r="D23" s="125">
        <v>0.5</v>
      </c>
      <c r="E23" s="125">
        <v>0.58</v>
      </c>
      <c r="F23" s="125">
        <v>0.61</v>
      </c>
      <c r="G23" s="125">
        <v>0.63</v>
      </c>
      <c r="H23" s="125">
        <v>0.64</v>
      </c>
      <c r="I23" s="125">
        <v>0.25</v>
      </c>
      <c r="J23" s="125">
        <v>0.25</v>
      </c>
      <c r="K23" s="125">
        <v>0.25</v>
      </c>
      <c r="L23" s="125">
        <v>0.25</v>
      </c>
      <c r="S23" s="95"/>
    </row>
    <row r="24" ht="12.75" customHeight="1">
      <c r="A24" s="126">
        <v>9.0</v>
      </c>
      <c r="B24" s="125">
        <v>0.55</v>
      </c>
      <c r="C24" s="125">
        <v>0.55</v>
      </c>
      <c r="D24" s="125">
        <v>0.5</v>
      </c>
      <c r="E24" s="125">
        <v>0.58</v>
      </c>
      <c r="F24" s="125">
        <v>0.61</v>
      </c>
      <c r="G24" s="125">
        <v>0.63</v>
      </c>
      <c r="H24" s="125">
        <v>0.64</v>
      </c>
      <c r="I24" s="125">
        <v>0.25</v>
      </c>
      <c r="J24" s="125">
        <v>0.25</v>
      </c>
      <c r="K24" s="125">
        <v>0.25</v>
      </c>
      <c r="L24" s="125">
        <v>0.25</v>
      </c>
      <c r="O24" s="63" t="s">
        <v>27</v>
      </c>
      <c r="P24" s="127">
        <f>Mail_Innovations_Fuel_Surcharge</f>
        <v>0.065</v>
      </c>
      <c r="Q24" s="95"/>
    </row>
    <row r="25" ht="12.75" customHeight="1">
      <c r="A25" s="128" t="s">
        <v>28</v>
      </c>
      <c r="B25" s="129">
        <v>0.2</v>
      </c>
      <c r="C25" s="129">
        <v>0.2</v>
      </c>
      <c r="D25" s="129">
        <v>0.2</v>
      </c>
      <c r="E25" s="129">
        <v>0.2</v>
      </c>
      <c r="F25" s="129">
        <v>0.2</v>
      </c>
      <c r="G25" s="129">
        <v>0.2</v>
      </c>
      <c r="H25" s="129">
        <v>0.2</v>
      </c>
      <c r="I25" s="129">
        <v>0.2</v>
      </c>
      <c r="J25" s="129">
        <v>0.2</v>
      </c>
      <c r="K25" s="129">
        <v>0.2</v>
      </c>
      <c r="L25" s="129">
        <v>0.2</v>
      </c>
      <c r="O25" s="93" t="s">
        <v>17</v>
      </c>
      <c r="P25" s="94" t="s">
        <v>1</v>
      </c>
      <c r="Q25" s="95">
        <v>1.0</v>
      </c>
      <c r="R25" s="95">
        <v>2.0</v>
      </c>
      <c r="S25" s="96" t="s">
        <v>18</v>
      </c>
      <c r="T25" s="96" t="s">
        <v>19</v>
      </c>
      <c r="U25" s="96" t="s">
        <v>20</v>
      </c>
      <c r="V25" s="96" t="s">
        <v>21</v>
      </c>
      <c r="W25" s="96" t="s">
        <v>22</v>
      </c>
      <c r="X25" s="96" t="s">
        <v>23</v>
      </c>
    </row>
    <row r="26" ht="12.75" customHeight="1">
      <c r="Q26" s="101">
        <v>0.0625</v>
      </c>
      <c r="R26" s="130">
        <f t="shared" ref="R26:Y26" si="1">ROUND(R2*(1+$P$24),2)</f>
        <v>3.63</v>
      </c>
      <c r="S26" s="130">
        <f t="shared" si="1"/>
        <v>3.63</v>
      </c>
      <c r="T26" s="130">
        <f t="shared" si="1"/>
        <v>3.65</v>
      </c>
      <c r="U26" s="130">
        <f t="shared" si="1"/>
        <v>3.67</v>
      </c>
      <c r="V26" s="130">
        <f t="shared" si="1"/>
        <v>3.75</v>
      </c>
      <c r="W26" s="130">
        <f t="shared" si="1"/>
        <v>3.86</v>
      </c>
      <c r="X26" s="130">
        <f t="shared" si="1"/>
        <v>3.96</v>
      </c>
      <c r="Y26" s="130">
        <f t="shared" si="1"/>
        <v>4.03</v>
      </c>
    </row>
    <row r="27" ht="12.75" customHeight="1">
      <c r="Q27" s="101">
        <v>0.125</v>
      </c>
      <c r="R27" s="130">
        <f t="shared" ref="R27:Y27" si="2">ROUND(R3*(1+$P$24),2)</f>
        <v>3.63</v>
      </c>
      <c r="S27" s="130">
        <f t="shared" si="2"/>
        <v>3.63</v>
      </c>
      <c r="T27" s="130">
        <f t="shared" si="2"/>
        <v>3.65</v>
      </c>
      <c r="U27" s="130">
        <f t="shared" si="2"/>
        <v>3.67</v>
      </c>
      <c r="V27" s="130">
        <f t="shared" si="2"/>
        <v>3.75</v>
      </c>
      <c r="W27" s="130">
        <f t="shared" si="2"/>
        <v>3.86</v>
      </c>
      <c r="X27" s="130">
        <f t="shared" si="2"/>
        <v>3.96</v>
      </c>
      <c r="Y27" s="130">
        <f t="shared" si="2"/>
        <v>4.06</v>
      </c>
    </row>
    <row r="28" ht="12.75" customHeight="1">
      <c r="Q28" s="101">
        <v>0.1875</v>
      </c>
      <c r="R28" s="130">
        <f t="shared" ref="R28:Y28" si="3">ROUND(R4*(1+$P$24),2)</f>
        <v>3.63</v>
      </c>
      <c r="S28" s="130">
        <f t="shared" si="3"/>
        <v>3.63</v>
      </c>
      <c r="T28" s="130">
        <f t="shared" si="3"/>
        <v>3.65</v>
      </c>
      <c r="U28" s="130">
        <f t="shared" si="3"/>
        <v>3.67</v>
      </c>
      <c r="V28" s="130">
        <f t="shared" si="3"/>
        <v>3.75</v>
      </c>
      <c r="W28" s="130">
        <f t="shared" si="3"/>
        <v>3.86</v>
      </c>
      <c r="X28" s="130">
        <f t="shared" si="3"/>
        <v>3.96</v>
      </c>
      <c r="Y28" s="130">
        <f t="shared" si="3"/>
        <v>4.1</v>
      </c>
    </row>
    <row r="29" ht="12.75" customHeight="1">
      <c r="Q29" s="101">
        <v>0.25</v>
      </c>
      <c r="R29" s="130">
        <f t="shared" ref="R29:Y29" si="4">ROUND(R5*(1+$P$24),2)</f>
        <v>3.63</v>
      </c>
      <c r="S29" s="130">
        <f t="shared" si="4"/>
        <v>3.63</v>
      </c>
      <c r="T29" s="130">
        <f t="shared" si="4"/>
        <v>3.65</v>
      </c>
      <c r="U29" s="130">
        <f t="shared" si="4"/>
        <v>3.67</v>
      </c>
      <c r="V29" s="130">
        <f t="shared" si="4"/>
        <v>3.75</v>
      </c>
      <c r="W29" s="130">
        <f t="shared" si="4"/>
        <v>3.86</v>
      </c>
      <c r="X29" s="130">
        <f t="shared" si="4"/>
        <v>3.96</v>
      </c>
      <c r="Y29" s="130">
        <f t="shared" si="4"/>
        <v>4.13</v>
      </c>
    </row>
    <row r="30" ht="12.75" customHeight="1">
      <c r="Q30" s="101">
        <v>0.3125</v>
      </c>
      <c r="R30" s="130">
        <f t="shared" ref="R30:Y30" si="5">ROUND(R6*(1+$P$24),2)</f>
        <v>3.88</v>
      </c>
      <c r="S30" s="130">
        <f t="shared" si="5"/>
        <v>3.88</v>
      </c>
      <c r="T30" s="130">
        <f t="shared" si="5"/>
        <v>3.96</v>
      </c>
      <c r="U30" s="130">
        <f t="shared" si="5"/>
        <v>4.02</v>
      </c>
      <c r="V30" s="130">
        <f t="shared" si="5"/>
        <v>4.07</v>
      </c>
      <c r="W30" s="130">
        <f t="shared" si="5"/>
        <v>4.09</v>
      </c>
      <c r="X30" s="130">
        <f t="shared" si="5"/>
        <v>4.22</v>
      </c>
      <c r="Y30" s="130">
        <f t="shared" si="5"/>
        <v>4.35</v>
      </c>
    </row>
    <row r="31" ht="12.75" customHeight="1">
      <c r="Q31" s="101">
        <v>0.375</v>
      </c>
      <c r="R31" s="130">
        <f t="shared" ref="R31:Y31" si="6">ROUND(R7*(1+$P$24),2)</f>
        <v>3.88</v>
      </c>
      <c r="S31" s="130">
        <f t="shared" si="6"/>
        <v>3.88</v>
      </c>
      <c r="T31" s="130">
        <f t="shared" si="6"/>
        <v>3.96</v>
      </c>
      <c r="U31" s="130">
        <f t="shared" si="6"/>
        <v>4.02</v>
      </c>
      <c r="V31" s="130">
        <f t="shared" si="6"/>
        <v>4.07</v>
      </c>
      <c r="W31" s="130">
        <f t="shared" si="6"/>
        <v>4.09</v>
      </c>
      <c r="X31" s="130">
        <f t="shared" si="6"/>
        <v>4.22</v>
      </c>
      <c r="Y31" s="130">
        <f t="shared" si="6"/>
        <v>4.39</v>
      </c>
    </row>
    <row r="32" ht="12.75" customHeight="1">
      <c r="Q32" s="101">
        <v>0.4375</v>
      </c>
      <c r="R32" s="130">
        <f t="shared" ref="R32:Y32" si="7">ROUND(R8*(1+$P$24),2)</f>
        <v>3.88</v>
      </c>
      <c r="S32" s="130">
        <f t="shared" si="7"/>
        <v>3.88</v>
      </c>
      <c r="T32" s="130">
        <f t="shared" si="7"/>
        <v>3.96</v>
      </c>
      <c r="U32" s="130">
        <f t="shared" si="7"/>
        <v>4.02</v>
      </c>
      <c r="V32" s="130">
        <f t="shared" si="7"/>
        <v>4.07</v>
      </c>
      <c r="W32" s="130">
        <f t="shared" si="7"/>
        <v>4.09</v>
      </c>
      <c r="X32" s="130">
        <f t="shared" si="7"/>
        <v>4.22</v>
      </c>
      <c r="Y32" s="130">
        <f t="shared" si="7"/>
        <v>4.4</v>
      </c>
    </row>
    <row r="33" ht="12.75" customHeight="1">
      <c r="Q33" s="101">
        <v>0.5</v>
      </c>
      <c r="R33" s="130">
        <f t="shared" ref="R33:Y33" si="8">ROUND(R9*(1+$P$24),2)</f>
        <v>3.88</v>
      </c>
      <c r="S33" s="130">
        <f t="shared" si="8"/>
        <v>3.88</v>
      </c>
      <c r="T33" s="130">
        <f t="shared" si="8"/>
        <v>3.96</v>
      </c>
      <c r="U33" s="130">
        <f t="shared" si="8"/>
        <v>4.02</v>
      </c>
      <c r="V33" s="130">
        <f t="shared" si="8"/>
        <v>4.07</v>
      </c>
      <c r="W33" s="130">
        <f t="shared" si="8"/>
        <v>4.09</v>
      </c>
      <c r="X33" s="130">
        <f t="shared" si="8"/>
        <v>4.22</v>
      </c>
      <c r="Y33" s="130">
        <f t="shared" si="8"/>
        <v>4.4</v>
      </c>
    </row>
    <row r="34" ht="12.75" customHeight="1">
      <c r="Q34" s="101">
        <v>0.5625</v>
      </c>
      <c r="R34" s="130">
        <f t="shared" ref="R34:Y34" si="9">ROUND(R10*(1+$P$24),2)</f>
        <v>4.37</v>
      </c>
      <c r="S34" s="130">
        <f t="shared" si="9"/>
        <v>4.37</v>
      </c>
      <c r="T34" s="130">
        <f t="shared" si="9"/>
        <v>4.46</v>
      </c>
      <c r="U34" s="130">
        <f t="shared" si="9"/>
        <v>4.5</v>
      </c>
      <c r="V34" s="130">
        <f t="shared" si="9"/>
        <v>4.56</v>
      </c>
      <c r="W34" s="130">
        <f t="shared" si="9"/>
        <v>4.61</v>
      </c>
      <c r="X34" s="130">
        <f t="shared" si="9"/>
        <v>4.7</v>
      </c>
      <c r="Y34" s="130">
        <f t="shared" si="9"/>
        <v>4.79</v>
      </c>
    </row>
    <row r="35" ht="12.75" customHeight="1">
      <c r="Q35" s="101">
        <v>0.625</v>
      </c>
      <c r="R35" s="130">
        <f t="shared" ref="R35:Y35" si="10">ROUND(R11*(1+$P$24),2)</f>
        <v>4.38</v>
      </c>
      <c r="S35" s="130">
        <f t="shared" si="10"/>
        <v>4.38</v>
      </c>
      <c r="T35" s="130">
        <f t="shared" si="10"/>
        <v>4.48</v>
      </c>
      <c r="U35" s="130">
        <f t="shared" si="10"/>
        <v>4.54</v>
      </c>
      <c r="V35" s="130">
        <f t="shared" si="10"/>
        <v>4.59</v>
      </c>
      <c r="W35" s="130">
        <f t="shared" si="10"/>
        <v>4.64</v>
      </c>
      <c r="X35" s="130">
        <f t="shared" si="10"/>
        <v>4.74</v>
      </c>
      <c r="Y35" s="130">
        <f t="shared" si="10"/>
        <v>4.84</v>
      </c>
    </row>
    <row r="36" ht="12.75" customHeight="1">
      <c r="Q36" s="101">
        <v>0.6875</v>
      </c>
      <c r="R36" s="130">
        <f t="shared" ref="R36:Y36" si="11">ROUND(R12*(1+$P$24),2)</f>
        <v>4.38</v>
      </c>
      <c r="S36" s="130">
        <f t="shared" si="11"/>
        <v>4.38</v>
      </c>
      <c r="T36" s="130">
        <f t="shared" si="11"/>
        <v>4.49</v>
      </c>
      <c r="U36" s="130">
        <f t="shared" si="11"/>
        <v>4.56</v>
      </c>
      <c r="V36" s="130">
        <f t="shared" si="11"/>
        <v>4.61</v>
      </c>
      <c r="W36" s="130">
        <f t="shared" si="11"/>
        <v>4.68</v>
      </c>
      <c r="X36" s="130">
        <f t="shared" si="11"/>
        <v>4.77</v>
      </c>
      <c r="Y36" s="130">
        <f t="shared" si="11"/>
        <v>4.88</v>
      </c>
    </row>
    <row r="37" ht="12.75" customHeight="1">
      <c r="Q37" s="101">
        <v>0.75</v>
      </c>
      <c r="R37" s="130">
        <f t="shared" ref="R37:Y37" si="12">ROUND(R13*(1+$P$24),2)</f>
        <v>4.38</v>
      </c>
      <c r="S37" s="130">
        <f t="shared" si="12"/>
        <v>4.38</v>
      </c>
      <c r="T37" s="130">
        <f t="shared" si="12"/>
        <v>4.52</v>
      </c>
      <c r="U37" s="130">
        <f t="shared" si="12"/>
        <v>4.58</v>
      </c>
      <c r="V37" s="130">
        <f t="shared" si="12"/>
        <v>4.64</v>
      </c>
      <c r="W37" s="130">
        <f t="shared" si="12"/>
        <v>4.7</v>
      </c>
      <c r="X37" s="130">
        <f t="shared" si="12"/>
        <v>4.81</v>
      </c>
      <c r="Y37" s="130">
        <f t="shared" si="12"/>
        <v>4.92</v>
      </c>
    </row>
    <row r="38" ht="12.75" customHeight="1">
      <c r="Q38" s="101">
        <v>0.8125</v>
      </c>
      <c r="R38" s="130">
        <f t="shared" ref="R38:Y38" si="13">ROUND(R14*(1+$P$24),2)</f>
        <v>4.92</v>
      </c>
      <c r="S38" s="130">
        <f t="shared" si="13"/>
        <v>4.92</v>
      </c>
      <c r="T38" s="130">
        <f t="shared" si="13"/>
        <v>5.05</v>
      </c>
      <c r="U38" s="130">
        <f t="shared" si="13"/>
        <v>5.11</v>
      </c>
      <c r="V38" s="130">
        <f t="shared" si="13"/>
        <v>5.18</v>
      </c>
      <c r="W38" s="130">
        <f t="shared" si="13"/>
        <v>5.24</v>
      </c>
      <c r="X38" s="130">
        <f t="shared" si="13"/>
        <v>5.36</v>
      </c>
      <c r="Y38" s="130">
        <f t="shared" si="13"/>
        <v>5.46</v>
      </c>
    </row>
    <row r="39" ht="12.75" customHeight="1">
      <c r="Q39" s="101">
        <v>0.875</v>
      </c>
      <c r="R39" s="130">
        <f t="shared" ref="R39:Y39" si="14">ROUND(Q15*(1+$P$24),2)</f>
        <v>4.93</v>
      </c>
      <c r="S39" s="130">
        <f t="shared" si="14"/>
        <v>4.93</v>
      </c>
      <c r="T39" s="130">
        <f t="shared" si="14"/>
        <v>5.06</v>
      </c>
      <c r="U39" s="130">
        <f t="shared" si="14"/>
        <v>5.13</v>
      </c>
      <c r="V39" s="130">
        <f t="shared" si="14"/>
        <v>5.2</v>
      </c>
      <c r="W39" s="130">
        <f t="shared" si="14"/>
        <v>5.26</v>
      </c>
      <c r="X39" s="130">
        <f t="shared" si="14"/>
        <v>5.39</v>
      </c>
      <c r="Y39" s="130">
        <f t="shared" si="14"/>
        <v>5.51</v>
      </c>
    </row>
    <row r="40" ht="12.75" customHeight="1">
      <c r="Q40" s="101">
        <v>0.9375</v>
      </c>
      <c r="R40" s="130">
        <f t="shared" ref="R40:Y40" si="15">ROUND(Q16*(1+$P$24),2)</f>
        <v>4.95</v>
      </c>
      <c r="S40" s="130">
        <f t="shared" si="15"/>
        <v>4.95</v>
      </c>
      <c r="T40" s="130">
        <f t="shared" si="15"/>
        <v>5.08</v>
      </c>
      <c r="U40" s="130">
        <f t="shared" si="15"/>
        <v>5.15</v>
      </c>
      <c r="V40" s="130">
        <f t="shared" si="15"/>
        <v>5.23</v>
      </c>
      <c r="W40" s="130">
        <f t="shared" si="15"/>
        <v>5.29</v>
      </c>
      <c r="X40" s="130">
        <f t="shared" si="15"/>
        <v>5.43</v>
      </c>
      <c r="Y40" s="130">
        <f t="shared" si="15"/>
        <v>5.55</v>
      </c>
    </row>
    <row r="41" ht="12.75" customHeight="1">
      <c r="Q41" s="101">
        <v>1.0</v>
      </c>
      <c r="R41" s="130">
        <f t="shared" ref="R41:Y41" si="16">ROUND(Q17*(1+$P$24),2)</f>
        <v>4.96</v>
      </c>
      <c r="S41" s="130">
        <f t="shared" si="16"/>
        <v>4.96</v>
      </c>
      <c r="T41" s="130">
        <f t="shared" si="16"/>
        <v>5.1</v>
      </c>
      <c r="U41" s="130">
        <f t="shared" si="16"/>
        <v>5.18</v>
      </c>
      <c r="V41" s="130">
        <f t="shared" si="16"/>
        <v>5.25</v>
      </c>
      <c r="W41" s="130">
        <f t="shared" si="16"/>
        <v>5.33</v>
      </c>
      <c r="X41" s="130">
        <f t="shared" si="16"/>
        <v>5.46</v>
      </c>
      <c r="Y41" s="130">
        <f t="shared" si="16"/>
        <v>5.59</v>
      </c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4:C14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7"/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9.75"/>
    <col customWidth="1" min="2" max="6" width="8.63"/>
    <col customWidth="1" min="7" max="7" width="11.25"/>
    <col customWidth="1" min="8" max="8" width="11.13"/>
    <col customWidth="1" min="9" max="12" width="8.63"/>
    <col customWidth="1" min="13" max="13" width="9.75"/>
    <col customWidth="1" min="14" max="14" width="9.0"/>
    <col customWidth="1" min="15" max="15" width="8.63"/>
    <col customWidth="1" min="16" max="16" width="8.38"/>
    <col customWidth="1" min="17" max="26" width="9.38"/>
  </cols>
  <sheetData>
    <row r="1" ht="12.75" customHeight="1">
      <c r="A1" s="131"/>
      <c r="B1" s="132" t="s">
        <v>16</v>
      </c>
      <c r="C1" s="132" t="s">
        <v>16</v>
      </c>
      <c r="D1" s="132" t="s">
        <v>29</v>
      </c>
      <c r="E1" s="132" t="s">
        <v>30</v>
      </c>
      <c r="F1" s="132" t="s">
        <v>31</v>
      </c>
      <c r="G1" s="132" t="s">
        <v>32</v>
      </c>
      <c r="H1" s="132" t="s">
        <v>33</v>
      </c>
      <c r="I1" s="132" t="s">
        <v>34</v>
      </c>
      <c r="J1" s="132" t="s">
        <v>35</v>
      </c>
      <c r="K1" s="132" t="s">
        <v>36</v>
      </c>
      <c r="L1" s="132" t="s">
        <v>37</v>
      </c>
      <c r="M1" s="132" t="s">
        <v>38</v>
      </c>
      <c r="N1" s="132" t="s">
        <v>39</v>
      </c>
      <c r="O1" s="132" t="s">
        <v>40</v>
      </c>
      <c r="P1" s="132" t="s">
        <v>41</v>
      </c>
      <c r="Q1" s="132" t="s">
        <v>42</v>
      </c>
      <c r="R1" s="63"/>
      <c r="S1" s="63"/>
      <c r="T1" s="63"/>
      <c r="U1" s="63"/>
      <c r="V1" s="63"/>
      <c r="W1" s="63"/>
      <c r="X1" s="63"/>
      <c r="Y1" s="63"/>
      <c r="Z1" s="63"/>
    </row>
    <row r="2" ht="12.75" customHeight="1">
      <c r="A2" s="1" t="s">
        <v>1</v>
      </c>
      <c r="B2" s="133" t="s">
        <v>43</v>
      </c>
      <c r="C2" s="133" t="s">
        <v>44</v>
      </c>
      <c r="D2" s="133" t="s">
        <v>45</v>
      </c>
      <c r="E2" s="134" t="s">
        <v>46</v>
      </c>
      <c r="F2" s="134" t="s">
        <v>47</v>
      </c>
      <c r="G2" s="134" t="s">
        <v>48</v>
      </c>
      <c r="H2" s="134" t="s">
        <v>49</v>
      </c>
      <c r="I2" s="134" t="s">
        <v>50</v>
      </c>
      <c r="J2" s="134" t="s">
        <v>51</v>
      </c>
      <c r="K2" s="134" t="s">
        <v>52</v>
      </c>
      <c r="L2" s="134" t="s">
        <v>53</v>
      </c>
      <c r="M2" s="134" t="s">
        <v>54</v>
      </c>
      <c r="N2" s="134" t="s">
        <v>55</v>
      </c>
      <c r="O2" s="134" t="s">
        <v>56</v>
      </c>
      <c r="P2" s="134" t="s">
        <v>57</v>
      </c>
      <c r="Q2" s="134" t="s">
        <v>12</v>
      </c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135">
        <v>106.69</v>
      </c>
      <c r="C3" s="135">
        <v>114.62</v>
      </c>
      <c r="D3" s="135">
        <v>94.87</v>
      </c>
      <c r="E3" s="135">
        <v>123.92</v>
      </c>
      <c r="F3" s="135">
        <v>126.08</v>
      </c>
      <c r="G3" s="135">
        <v>123.11</v>
      </c>
      <c r="H3" s="135">
        <v>114.93</v>
      </c>
      <c r="I3" s="136">
        <v>122.01</v>
      </c>
      <c r="J3" s="136">
        <v>97.24</v>
      </c>
      <c r="K3" s="136">
        <v>142.34</v>
      </c>
      <c r="L3" s="136">
        <v>126.5</v>
      </c>
      <c r="M3" s="136">
        <v>174.58</v>
      </c>
      <c r="N3" s="136">
        <v>122.93</v>
      </c>
      <c r="O3" s="136">
        <v>131.32</v>
      </c>
      <c r="P3" s="136">
        <v>132.84</v>
      </c>
      <c r="Q3" s="136">
        <v>53.4</v>
      </c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5">
        <v>2.0</v>
      </c>
      <c r="B4" s="137">
        <v>113.1</v>
      </c>
      <c r="C4" s="137">
        <v>126.35</v>
      </c>
      <c r="D4" s="138">
        <v>102.78</v>
      </c>
      <c r="E4" s="138">
        <v>146.6</v>
      </c>
      <c r="F4" s="138">
        <v>180.29</v>
      </c>
      <c r="G4" s="138">
        <v>142.74</v>
      </c>
      <c r="H4" s="138">
        <v>136.4</v>
      </c>
      <c r="I4" s="138">
        <v>159.66</v>
      </c>
      <c r="J4" s="137">
        <v>119.43</v>
      </c>
      <c r="K4" s="139">
        <v>176.5</v>
      </c>
      <c r="L4" s="137">
        <v>157.71</v>
      </c>
      <c r="M4" s="137">
        <v>199.18</v>
      </c>
      <c r="N4" s="137">
        <v>170.3</v>
      </c>
      <c r="O4" s="137">
        <v>150.28</v>
      </c>
      <c r="P4" s="137">
        <v>147.36</v>
      </c>
      <c r="Q4" s="137">
        <v>58.6</v>
      </c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5">
        <v>3.0</v>
      </c>
      <c r="B5" s="140">
        <v>122.69</v>
      </c>
      <c r="C5" s="140">
        <v>138.7</v>
      </c>
      <c r="D5" s="141">
        <v>123.68</v>
      </c>
      <c r="E5" s="141">
        <v>170.31</v>
      </c>
      <c r="F5" s="141">
        <v>212.41</v>
      </c>
      <c r="G5" s="141">
        <v>167.61</v>
      </c>
      <c r="H5" s="140">
        <v>156.61</v>
      </c>
      <c r="I5" s="142">
        <v>177.61</v>
      </c>
      <c r="J5" s="140">
        <v>132.61</v>
      </c>
      <c r="K5" s="143">
        <v>198.3</v>
      </c>
      <c r="L5" s="140">
        <v>175.15</v>
      </c>
      <c r="M5" s="140">
        <v>224.9</v>
      </c>
      <c r="N5" s="140">
        <v>215.04</v>
      </c>
      <c r="O5" s="140">
        <v>179.29</v>
      </c>
      <c r="P5" s="140">
        <v>193.48</v>
      </c>
      <c r="Q5" s="140">
        <v>66.8</v>
      </c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5">
        <v>4.0</v>
      </c>
      <c r="B6" s="140">
        <v>130.3</v>
      </c>
      <c r="C6" s="140">
        <v>149.8</v>
      </c>
      <c r="D6" s="141">
        <v>125.77</v>
      </c>
      <c r="E6" s="140">
        <v>193.87</v>
      </c>
      <c r="F6" s="142">
        <v>259.28</v>
      </c>
      <c r="G6" s="141">
        <v>190.06</v>
      </c>
      <c r="H6" s="141">
        <v>176.6</v>
      </c>
      <c r="I6" s="141">
        <v>199.44</v>
      </c>
      <c r="J6" s="140">
        <v>146.79</v>
      </c>
      <c r="K6" s="143">
        <v>218.62</v>
      </c>
      <c r="L6" s="143">
        <v>196.05</v>
      </c>
      <c r="M6" s="143">
        <v>261.08</v>
      </c>
      <c r="N6" s="143">
        <v>246.97</v>
      </c>
      <c r="O6" s="143">
        <v>197.3</v>
      </c>
      <c r="P6" s="143">
        <v>198.64</v>
      </c>
      <c r="Q6" s="143">
        <v>71.25</v>
      </c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5">
        <v>5.0</v>
      </c>
      <c r="B7" s="144">
        <v>148.9</v>
      </c>
      <c r="C7" s="144">
        <v>173.38</v>
      </c>
      <c r="D7" s="145">
        <v>147.11</v>
      </c>
      <c r="E7" s="141">
        <v>212.95</v>
      </c>
      <c r="F7" s="141">
        <v>298.5</v>
      </c>
      <c r="G7" s="141">
        <v>208.1</v>
      </c>
      <c r="H7" s="141">
        <v>208.08</v>
      </c>
      <c r="I7" s="145">
        <v>237.1</v>
      </c>
      <c r="J7" s="144">
        <v>155.36</v>
      </c>
      <c r="K7" s="146">
        <v>251.14</v>
      </c>
      <c r="L7" s="144">
        <v>220.73</v>
      </c>
      <c r="M7" s="144">
        <v>281.97</v>
      </c>
      <c r="N7" s="144">
        <v>282.93</v>
      </c>
      <c r="O7" s="144">
        <v>207.25</v>
      </c>
      <c r="P7" s="144">
        <v>210.36</v>
      </c>
      <c r="Q7" s="144">
        <v>77.3</v>
      </c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5">
        <v>6.0</v>
      </c>
      <c r="B8" s="147">
        <v>154.19</v>
      </c>
      <c r="C8" s="147">
        <v>177.74</v>
      </c>
      <c r="D8" s="148">
        <v>152.83</v>
      </c>
      <c r="E8" s="148">
        <v>230.65</v>
      </c>
      <c r="F8" s="149">
        <v>316.54</v>
      </c>
      <c r="G8" s="148">
        <v>244.3</v>
      </c>
      <c r="H8" s="148">
        <v>224.49</v>
      </c>
      <c r="I8" s="150">
        <v>251.82</v>
      </c>
      <c r="J8" s="150">
        <v>173.6</v>
      </c>
      <c r="K8" s="150">
        <v>271.08</v>
      </c>
      <c r="L8" s="150">
        <v>233.07</v>
      </c>
      <c r="M8" s="150">
        <v>350.23</v>
      </c>
      <c r="N8" s="150">
        <v>325.45</v>
      </c>
      <c r="O8" s="150">
        <v>242.39</v>
      </c>
      <c r="P8" s="150">
        <v>225.92</v>
      </c>
      <c r="Q8" s="150">
        <v>82.35</v>
      </c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5">
        <v>7.0</v>
      </c>
      <c r="B9" s="151">
        <v>160.25</v>
      </c>
      <c r="C9" s="151">
        <v>184.62</v>
      </c>
      <c r="D9" s="152">
        <v>173.19</v>
      </c>
      <c r="E9" s="152">
        <v>235.77</v>
      </c>
      <c r="F9" s="153">
        <v>352.75</v>
      </c>
      <c r="G9" s="152">
        <v>250.07</v>
      </c>
      <c r="H9" s="152">
        <v>226.86</v>
      </c>
      <c r="I9" s="154">
        <v>258.68</v>
      </c>
      <c r="J9" s="154">
        <v>188.77</v>
      </c>
      <c r="K9" s="154">
        <v>298.24</v>
      </c>
      <c r="L9" s="154">
        <v>269.86</v>
      </c>
      <c r="M9" s="154">
        <v>357.07</v>
      </c>
      <c r="N9" s="154">
        <v>340.8</v>
      </c>
      <c r="O9" s="154">
        <v>245.92</v>
      </c>
      <c r="P9" s="154">
        <v>249.89</v>
      </c>
      <c r="Q9" s="154">
        <v>88.65</v>
      </c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5">
        <v>8.0</v>
      </c>
      <c r="B10" s="151">
        <v>163.39</v>
      </c>
      <c r="C10" s="151">
        <v>190.83</v>
      </c>
      <c r="D10" s="152">
        <v>183.9</v>
      </c>
      <c r="E10" s="152">
        <v>236.29</v>
      </c>
      <c r="F10" s="153">
        <v>356.38</v>
      </c>
      <c r="G10" s="152">
        <v>258.78</v>
      </c>
      <c r="H10" s="152">
        <v>228.84</v>
      </c>
      <c r="I10" s="154">
        <v>275.03</v>
      </c>
      <c r="J10" s="154">
        <v>190.3</v>
      </c>
      <c r="K10" s="154">
        <v>321.8</v>
      </c>
      <c r="L10" s="154">
        <v>273.54</v>
      </c>
      <c r="M10" s="154">
        <v>404.23</v>
      </c>
      <c r="N10" s="154">
        <v>380.8</v>
      </c>
      <c r="O10" s="154">
        <v>283.61</v>
      </c>
      <c r="P10" s="154">
        <v>273.69</v>
      </c>
      <c r="Q10" s="154">
        <v>93.85</v>
      </c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5">
        <v>9.0</v>
      </c>
      <c r="B11" s="151">
        <v>169.3</v>
      </c>
      <c r="C11" s="151">
        <v>203.61</v>
      </c>
      <c r="D11" s="152">
        <v>184.98</v>
      </c>
      <c r="E11" s="152">
        <v>246.1</v>
      </c>
      <c r="F11" s="153">
        <v>398.74</v>
      </c>
      <c r="G11" s="152">
        <v>265.38</v>
      </c>
      <c r="H11" s="152">
        <v>267.93</v>
      </c>
      <c r="I11" s="154">
        <v>291.41</v>
      </c>
      <c r="J11" s="154">
        <v>199.74</v>
      </c>
      <c r="K11" s="154">
        <v>349.74</v>
      </c>
      <c r="L11" s="154">
        <v>308.66</v>
      </c>
      <c r="M11" s="154">
        <v>454.68</v>
      </c>
      <c r="N11" s="154">
        <v>440.72</v>
      </c>
      <c r="O11" s="154">
        <v>296.17</v>
      </c>
      <c r="P11" s="154">
        <v>300.84</v>
      </c>
      <c r="Q11" s="154">
        <v>99.75</v>
      </c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5">
        <v>10.0</v>
      </c>
      <c r="B12" s="151">
        <v>173.13</v>
      </c>
      <c r="C12" s="155">
        <v>209.08</v>
      </c>
      <c r="D12" s="156">
        <v>186.2</v>
      </c>
      <c r="E12" s="156">
        <v>247.16</v>
      </c>
      <c r="F12" s="157">
        <v>402.98</v>
      </c>
      <c r="G12" s="156">
        <v>266.05</v>
      </c>
      <c r="H12" s="156">
        <v>271.85</v>
      </c>
      <c r="I12" s="158">
        <v>293.05</v>
      </c>
      <c r="J12" s="158">
        <v>209.53</v>
      </c>
      <c r="K12" s="158">
        <v>352.54</v>
      </c>
      <c r="L12" s="158">
        <v>312.18</v>
      </c>
      <c r="M12" s="158">
        <v>459.73</v>
      </c>
      <c r="N12" s="158">
        <v>446.72</v>
      </c>
      <c r="O12" s="158">
        <v>306.68</v>
      </c>
      <c r="P12" s="158">
        <v>303.56</v>
      </c>
      <c r="Q12" s="158">
        <v>108.35</v>
      </c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5">
        <v>11.0</v>
      </c>
      <c r="B13" s="137">
        <v>173.52</v>
      </c>
      <c r="C13" s="140">
        <v>211.72</v>
      </c>
      <c r="D13" s="140">
        <v>210.25</v>
      </c>
      <c r="E13" s="140">
        <v>268.36</v>
      </c>
      <c r="F13" s="143">
        <v>403.79</v>
      </c>
      <c r="G13" s="140">
        <v>269.14</v>
      </c>
      <c r="H13" s="140">
        <v>272.41</v>
      </c>
      <c r="I13" s="141">
        <v>297.9</v>
      </c>
      <c r="J13" s="141">
        <v>227.38</v>
      </c>
      <c r="K13" s="141">
        <v>356.6</v>
      </c>
      <c r="L13" s="141">
        <v>315.5</v>
      </c>
      <c r="M13" s="141">
        <v>482.46</v>
      </c>
      <c r="N13" s="141">
        <v>447.67</v>
      </c>
      <c r="O13" s="141">
        <v>307.74</v>
      </c>
      <c r="P13" s="141">
        <v>320.7</v>
      </c>
      <c r="Q13" s="141">
        <v>114.7</v>
      </c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5">
        <v>12.0</v>
      </c>
      <c r="B14" s="140">
        <v>175.18</v>
      </c>
      <c r="C14" s="140">
        <v>216.69</v>
      </c>
      <c r="D14" s="140">
        <v>214.56</v>
      </c>
      <c r="E14" s="140">
        <v>271.2</v>
      </c>
      <c r="F14" s="143">
        <v>418.05</v>
      </c>
      <c r="G14" s="140">
        <v>273.34</v>
      </c>
      <c r="H14" s="140">
        <v>277.12</v>
      </c>
      <c r="I14" s="141">
        <v>301.02</v>
      </c>
      <c r="J14" s="141">
        <v>229.17</v>
      </c>
      <c r="K14" s="141">
        <v>363.58</v>
      </c>
      <c r="L14" s="141">
        <v>319.92</v>
      </c>
      <c r="M14" s="141">
        <v>487.69</v>
      </c>
      <c r="N14" s="141">
        <v>454.57</v>
      </c>
      <c r="O14" s="141">
        <v>312.2</v>
      </c>
      <c r="P14" s="141">
        <v>322.42</v>
      </c>
      <c r="Q14" s="141">
        <v>121.25</v>
      </c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5">
        <v>13.0</v>
      </c>
      <c r="B15" s="140">
        <v>190.34</v>
      </c>
      <c r="C15" s="140">
        <v>249.48</v>
      </c>
      <c r="D15" s="140">
        <v>215.99</v>
      </c>
      <c r="E15" s="140">
        <v>297.32</v>
      </c>
      <c r="F15" s="143">
        <v>456.1</v>
      </c>
      <c r="G15" s="140">
        <v>297.77</v>
      </c>
      <c r="H15" s="140">
        <v>327.12</v>
      </c>
      <c r="I15" s="141">
        <v>337.86</v>
      </c>
      <c r="J15" s="141">
        <v>235.57</v>
      </c>
      <c r="K15" s="141">
        <v>453.59</v>
      </c>
      <c r="L15" s="141">
        <v>350.52</v>
      </c>
      <c r="M15" s="141">
        <v>522.37</v>
      </c>
      <c r="N15" s="141">
        <v>492.99</v>
      </c>
      <c r="O15" s="141">
        <v>362.04</v>
      </c>
      <c r="P15" s="141">
        <v>346.63</v>
      </c>
      <c r="Q15" s="141">
        <v>125.7</v>
      </c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5">
        <v>14.0</v>
      </c>
      <c r="B16" s="140">
        <v>196.86</v>
      </c>
      <c r="C16" s="140">
        <v>257.28</v>
      </c>
      <c r="D16" s="140">
        <v>216.56</v>
      </c>
      <c r="E16" s="140">
        <v>323.06</v>
      </c>
      <c r="F16" s="143">
        <v>528.12</v>
      </c>
      <c r="G16" s="140">
        <v>319.97</v>
      </c>
      <c r="H16" s="140">
        <v>332.12</v>
      </c>
      <c r="I16" s="141">
        <v>381.84</v>
      </c>
      <c r="J16" s="141">
        <v>242.42</v>
      </c>
      <c r="K16" s="141">
        <v>474.67</v>
      </c>
      <c r="L16" s="141">
        <v>386.46</v>
      </c>
      <c r="M16" s="141">
        <v>608.15</v>
      </c>
      <c r="N16" s="141">
        <v>560.87</v>
      </c>
      <c r="O16" s="141">
        <v>397.96</v>
      </c>
      <c r="P16" s="141">
        <v>404.92</v>
      </c>
      <c r="Q16" s="141">
        <v>130.45</v>
      </c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5">
        <v>15.0</v>
      </c>
      <c r="B17" s="144">
        <v>209.22</v>
      </c>
      <c r="C17" s="144">
        <v>270.78</v>
      </c>
      <c r="D17" s="144">
        <v>227.66</v>
      </c>
      <c r="E17" s="144">
        <v>331.57</v>
      </c>
      <c r="F17" s="146">
        <v>583.5</v>
      </c>
      <c r="G17" s="144">
        <v>322.2</v>
      </c>
      <c r="H17" s="144">
        <v>332.79</v>
      </c>
      <c r="I17" s="145">
        <v>402.49</v>
      </c>
      <c r="J17" s="145">
        <v>251.32</v>
      </c>
      <c r="K17" s="145">
        <v>494.88</v>
      </c>
      <c r="L17" s="145">
        <v>390.06</v>
      </c>
      <c r="M17" s="145">
        <v>616.74</v>
      </c>
      <c r="N17" s="145">
        <v>567.66</v>
      </c>
      <c r="O17" s="145">
        <v>412.29</v>
      </c>
      <c r="P17" s="145">
        <v>447.67</v>
      </c>
      <c r="Q17" s="145">
        <v>135.5</v>
      </c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5">
        <v>16.0</v>
      </c>
      <c r="B18" s="147">
        <v>219.02</v>
      </c>
      <c r="C18" s="147">
        <v>276.88</v>
      </c>
      <c r="D18" s="152">
        <v>228.78</v>
      </c>
      <c r="E18" s="152">
        <v>357.65</v>
      </c>
      <c r="F18" s="153">
        <v>589.04</v>
      </c>
      <c r="G18" s="152">
        <v>342.14</v>
      </c>
      <c r="H18" s="152">
        <v>333.46</v>
      </c>
      <c r="I18" s="154">
        <v>404.57</v>
      </c>
      <c r="J18" s="154">
        <v>283.99</v>
      </c>
      <c r="K18" s="154">
        <v>526.87</v>
      </c>
      <c r="L18" s="154">
        <v>435.36</v>
      </c>
      <c r="M18" s="154">
        <v>640.85</v>
      </c>
      <c r="N18" s="154">
        <v>569.39</v>
      </c>
      <c r="O18" s="154">
        <v>420.01</v>
      </c>
      <c r="P18" s="154">
        <v>469.87</v>
      </c>
      <c r="Q18" s="154">
        <v>141.6</v>
      </c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5">
        <v>17.0</v>
      </c>
      <c r="B19" s="151">
        <v>220.73</v>
      </c>
      <c r="C19" s="151">
        <v>277.57</v>
      </c>
      <c r="D19" s="152">
        <v>241.16</v>
      </c>
      <c r="E19" s="152">
        <v>360.26</v>
      </c>
      <c r="F19" s="153">
        <v>591.73</v>
      </c>
      <c r="G19" s="152">
        <v>361.18</v>
      </c>
      <c r="H19" s="152">
        <v>344.12</v>
      </c>
      <c r="I19" s="154">
        <v>423.67</v>
      </c>
      <c r="J19" s="154">
        <v>293.69</v>
      </c>
      <c r="K19" s="154">
        <v>539.56</v>
      </c>
      <c r="L19" s="154">
        <v>454.0</v>
      </c>
      <c r="M19" s="154">
        <v>675.61</v>
      </c>
      <c r="N19" s="154">
        <v>573.26</v>
      </c>
      <c r="O19" s="154">
        <v>434.79</v>
      </c>
      <c r="P19" s="154">
        <v>472.09</v>
      </c>
      <c r="Q19" s="154">
        <v>147.45</v>
      </c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5">
        <v>18.0</v>
      </c>
      <c r="B20" s="151">
        <v>226.54</v>
      </c>
      <c r="C20" s="151">
        <v>284.49</v>
      </c>
      <c r="D20" s="152">
        <v>242.86</v>
      </c>
      <c r="E20" s="152">
        <v>361.01</v>
      </c>
      <c r="F20" s="153">
        <v>645.53</v>
      </c>
      <c r="G20" s="152">
        <v>363.11</v>
      </c>
      <c r="H20" s="152">
        <v>374.17</v>
      </c>
      <c r="I20" s="154">
        <v>440.37</v>
      </c>
      <c r="J20" s="154">
        <v>294.67</v>
      </c>
      <c r="K20" s="154">
        <v>543.85</v>
      </c>
      <c r="L20" s="154">
        <v>466.68</v>
      </c>
      <c r="M20" s="154">
        <v>730.04</v>
      </c>
      <c r="N20" s="154">
        <v>650.53</v>
      </c>
      <c r="O20" s="154">
        <v>441.93</v>
      </c>
      <c r="P20" s="154">
        <v>497.15</v>
      </c>
      <c r="Q20" s="154">
        <v>154.75</v>
      </c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5">
        <v>19.0</v>
      </c>
      <c r="B21" s="151">
        <v>232.29</v>
      </c>
      <c r="C21" s="151">
        <v>291.51</v>
      </c>
      <c r="D21" s="152">
        <v>276.59</v>
      </c>
      <c r="E21" s="152">
        <v>362.21</v>
      </c>
      <c r="F21" s="153">
        <v>656.64</v>
      </c>
      <c r="G21" s="152">
        <v>382.73</v>
      </c>
      <c r="H21" s="152">
        <v>377.18</v>
      </c>
      <c r="I21" s="154">
        <v>442.04</v>
      </c>
      <c r="J21" s="154">
        <v>300.21</v>
      </c>
      <c r="K21" s="154">
        <v>574.16</v>
      </c>
      <c r="L21" s="154">
        <v>492.66</v>
      </c>
      <c r="M21" s="154">
        <v>754.33</v>
      </c>
      <c r="N21" s="154">
        <v>695.15</v>
      </c>
      <c r="O21" s="154">
        <v>444.27</v>
      </c>
      <c r="P21" s="154">
        <v>504.7</v>
      </c>
      <c r="Q21" s="154">
        <v>162.9</v>
      </c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5">
        <v>20.0</v>
      </c>
      <c r="B22" s="155">
        <v>238.07</v>
      </c>
      <c r="C22" s="155">
        <v>298.47</v>
      </c>
      <c r="D22" s="156">
        <v>282.46</v>
      </c>
      <c r="E22" s="156">
        <v>386.13</v>
      </c>
      <c r="F22" s="157">
        <v>730.48</v>
      </c>
      <c r="G22" s="156">
        <v>395.14</v>
      </c>
      <c r="H22" s="156">
        <v>377.94</v>
      </c>
      <c r="I22" s="158">
        <v>443.67</v>
      </c>
      <c r="J22" s="158">
        <v>301.3</v>
      </c>
      <c r="K22" s="158">
        <v>584.25</v>
      </c>
      <c r="L22" s="158">
        <v>495.26</v>
      </c>
      <c r="M22" s="158">
        <v>756.77</v>
      </c>
      <c r="N22" s="158">
        <v>702.85</v>
      </c>
      <c r="O22" s="158">
        <v>490.73</v>
      </c>
      <c r="P22" s="158">
        <v>513.67</v>
      </c>
      <c r="Q22" s="158">
        <v>168.85</v>
      </c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5">
        <v>21.0</v>
      </c>
      <c r="B23" s="137">
        <v>263.06</v>
      </c>
      <c r="C23" s="137">
        <v>332.0</v>
      </c>
      <c r="D23" s="140">
        <v>283.08</v>
      </c>
      <c r="E23" s="140">
        <v>402.64</v>
      </c>
      <c r="F23" s="143">
        <v>782.67</v>
      </c>
      <c r="G23" s="140">
        <v>396.39</v>
      </c>
      <c r="H23" s="140">
        <v>393.13</v>
      </c>
      <c r="I23" s="141">
        <v>448.49</v>
      </c>
      <c r="J23" s="141">
        <v>323.01</v>
      </c>
      <c r="K23" s="141">
        <v>598.37</v>
      </c>
      <c r="L23" s="141">
        <v>515.68</v>
      </c>
      <c r="M23" s="141">
        <v>785.56</v>
      </c>
      <c r="N23" s="141">
        <v>746.66</v>
      </c>
      <c r="O23" s="141">
        <v>501.64</v>
      </c>
      <c r="P23" s="141">
        <v>514.57</v>
      </c>
      <c r="Q23" s="141">
        <v>175.15</v>
      </c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5">
        <v>22.0</v>
      </c>
      <c r="B24" s="140">
        <v>265.56</v>
      </c>
      <c r="C24" s="140">
        <v>335.47</v>
      </c>
      <c r="D24" s="140">
        <v>284.27</v>
      </c>
      <c r="E24" s="140">
        <v>404.3</v>
      </c>
      <c r="F24" s="143">
        <v>798.27</v>
      </c>
      <c r="G24" s="140">
        <v>396.66</v>
      </c>
      <c r="H24" s="140">
        <v>411.21</v>
      </c>
      <c r="I24" s="141">
        <v>449.07</v>
      </c>
      <c r="J24" s="141">
        <v>340.8</v>
      </c>
      <c r="K24" s="141">
        <v>599.79</v>
      </c>
      <c r="L24" s="141">
        <v>517.73</v>
      </c>
      <c r="M24" s="141">
        <v>809.63</v>
      </c>
      <c r="N24" s="141">
        <v>751.05</v>
      </c>
      <c r="O24" s="141">
        <v>503.31</v>
      </c>
      <c r="P24" s="141">
        <v>514.82</v>
      </c>
      <c r="Q24" s="141">
        <v>183.2</v>
      </c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5">
        <v>23.0</v>
      </c>
      <c r="B25" s="140">
        <v>274.78</v>
      </c>
      <c r="C25" s="140">
        <v>335.92</v>
      </c>
      <c r="D25" s="140">
        <v>308.07</v>
      </c>
      <c r="E25" s="140">
        <v>404.55</v>
      </c>
      <c r="F25" s="143">
        <v>799.83</v>
      </c>
      <c r="G25" s="140">
        <v>396.94</v>
      </c>
      <c r="H25" s="140">
        <v>413.02</v>
      </c>
      <c r="I25" s="141">
        <v>449.33</v>
      </c>
      <c r="J25" s="141">
        <v>342.58</v>
      </c>
      <c r="K25" s="141">
        <v>600.06</v>
      </c>
      <c r="L25" s="141">
        <v>518.0</v>
      </c>
      <c r="M25" s="141">
        <v>812.04</v>
      </c>
      <c r="N25" s="141">
        <v>751.49</v>
      </c>
      <c r="O25" s="141">
        <v>503.56</v>
      </c>
      <c r="P25" s="141">
        <v>515.07</v>
      </c>
      <c r="Q25" s="141">
        <v>190.0</v>
      </c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5">
        <v>24.0</v>
      </c>
      <c r="B26" s="140">
        <v>283.9</v>
      </c>
      <c r="C26" s="140">
        <v>336.22</v>
      </c>
      <c r="D26" s="140">
        <v>318.57</v>
      </c>
      <c r="E26" s="140">
        <v>404.91</v>
      </c>
      <c r="F26" s="143">
        <v>800.37</v>
      </c>
      <c r="G26" s="140">
        <v>397.25</v>
      </c>
      <c r="H26" s="140">
        <v>413.31</v>
      </c>
      <c r="I26" s="141">
        <v>449.79</v>
      </c>
      <c r="J26" s="141">
        <v>343.51</v>
      </c>
      <c r="K26" s="141">
        <v>600.61</v>
      </c>
      <c r="L26" s="141">
        <v>518.34</v>
      </c>
      <c r="M26" s="141">
        <v>831.8</v>
      </c>
      <c r="N26" s="141">
        <v>751.81</v>
      </c>
      <c r="O26" s="141">
        <v>504.01</v>
      </c>
      <c r="P26" s="141">
        <v>515.47</v>
      </c>
      <c r="Q26" s="141">
        <v>196.95</v>
      </c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5">
        <v>25.0</v>
      </c>
      <c r="B27" s="144">
        <v>287.5</v>
      </c>
      <c r="C27" s="144">
        <v>340.79</v>
      </c>
      <c r="D27" s="144">
        <v>319.62</v>
      </c>
      <c r="E27" s="144">
        <v>411.93</v>
      </c>
      <c r="F27" s="146">
        <v>808.91</v>
      </c>
      <c r="G27" s="144">
        <v>403.33</v>
      </c>
      <c r="H27" s="144">
        <v>418.94</v>
      </c>
      <c r="I27" s="145">
        <v>458.82</v>
      </c>
      <c r="J27" s="145">
        <v>345.59</v>
      </c>
      <c r="K27" s="145">
        <v>611.57</v>
      </c>
      <c r="L27" s="145">
        <v>525.13</v>
      </c>
      <c r="M27" s="145">
        <v>840.71</v>
      </c>
      <c r="N27" s="145">
        <v>758.19</v>
      </c>
      <c r="O27" s="145">
        <v>513.01</v>
      </c>
      <c r="P27" s="145">
        <v>523.46</v>
      </c>
      <c r="Q27" s="145">
        <v>203.9</v>
      </c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5">
        <v>26.0</v>
      </c>
      <c r="B28" s="147">
        <v>327.85</v>
      </c>
      <c r="C28" s="147">
        <v>390.38</v>
      </c>
      <c r="D28" s="152">
        <v>319.88</v>
      </c>
      <c r="E28" s="152">
        <v>545.5</v>
      </c>
      <c r="F28" s="153">
        <v>941.72</v>
      </c>
      <c r="G28" s="152">
        <v>524.93</v>
      </c>
      <c r="H28" s="152">
        <v>466.62</v>
      </c>
      <c r="I28" s="154">
        <v>639.14</v>
      </c>
      <c r="J28" s="154">
        <v>387.11</v>
      </c>
      <c r="K28" s="154">
        <v>803.7</v>
      </c>
      <c r="L28" s="154">
        <v>622.2</v>
      </c>
      <c r="M28" s="154">
        <v>908.11</v>
      </c>
      <c r="N28" s="154">
        <v>884.92</v>
      </c>
      <c r="O28" s="154">
        <v>683.38</v>
      </c>
      <c r="P28" s="154">
        <v>683.09</v>
      </c>
      <c r="Q28" s="154">
        <v>205.35</v>
      </c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5">
        <v>27.0</v>
      </c>
      <c r="B29" s="151">
        <v>343.7</v>
      </c>
      <c r="C29" s="151">
        <v>409.14</v>
      </c>
      <c r="D29" s="152">
        <v>320.14</v>
      </c>
      <c r="E29" s="152">
        <v>575.82</v>
      </c>
      <c r="F29" s="153">
        <v>955.01</v>
      </c>
      <c r="G29" s="152">
        <v>552.82</v>
      </c>
      <c r="H29" s="152">
        <v>493.92</v>
      </c>
      <c r="I29" s="154">
        <v>657.43</v>
      </c>
      <c r="J29" s="154">
        <v>395.32</v>
      </c>
      <c r="K29" s="154">
        <v>824.85</v>
      </c>
      <c r="L29" s="154">
        <v>652.87</v>
      </c>
      <c r="M29" s="154">
        <v>914.86</v>
      </c>
      <c r="N29" s="154">
        <v>994.98</v>
      </c>
      <c r="O29" s="154">
        <v>708.42</v>
      </c>
      <c r="P29" s="154">
        <v>735.78</v>
      </c>
      <c r="Q29" s="154">
        <v>211.85</v>
      </c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5">
        <v>28.0</v>
      </c>
      <c r="B30" s="151">
        <v>356.58</v>
      </c>
      <c r="C30" s="151">
        <v>412.16</v>
      </c>
      <c r="D30" s="152">
        <v>321.54</v>
      </c>
      <c r="E30" s="152">
        <v>578.87</v>
      </c>
      <c r="F30" s="153">
        <v>978.59</v>
      </c>
      <c r="G30" s="152">
        <v>555.61</v>
      </c>
      <c r="H30" s="153">
        <v>496.66</v>
      </c>
      <c r="I30" s="154">
        <v>674.25</v>
      </c>
      <c r="J30" s="154">
        <v>396.51</v>
      </c>
      <c r="K30" s="154">
        <v>826.97</v>
      </c>
      <c r="L30" s="154">
        <v>728.22</v>
      </c>
      <c r="M30" s="154">
        <v>920.49</v>
      </c>
      <c r="N30" s="154">
        <v>1005.99</v>
      </c>
      <c r="O30" s="154">
        <v>712.92</v>
      </c>
      <c r="P30" s="154">
        <v>750.3</v>
      </c>
      <c r="Q30" s="154">
        <v>218.65</v>
      </c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5">
        <v>29.0</v>
      </c>
      <c r="B31" s="151">
        <v>362.0</v>
      </c>
      <c r="C31" s="151">
        <v>413.47</v>
      </c>
      <c r="D31" s="152">
        <v>349.28</v>
      </c>
      <c r="E31" s="152">
        <v>579.22</v>
      </c>
      <c r="F31" s="153">
        <v>983.64</v>
      </c>
      <c r="G31" s="152">
        <v>556.19</v>
      </c>
      <c r="H31" s="153">
        <v>538.15</v>
      </c>
      <c r="I31" s="154">
        <v>676.16</v>
      </c>
      <c r="J31" s="154">
        <v>420.09</v>
      </c>
      <c r="K31" s="154">
        <v>830.46</v>
      </c>
      <c r="L31" s="154">
        <v>735.76</v>
      </c>
      <c r="M31" s="154">
        <v>967.45</v>
      </c>
      <c r="N31" s="154">
        <v>1007.1</v>
      </c>
      <c r="O31" s="154">
        <v>752.58</v>
      </c>
      <c r="P31" s="154">
        <v>751.76</v>
      </c>
      <c r="Q31" s="154">
        <v>224.6</v>
      </c>
      <c r="R31" s="63"/>
      <c r="S31" s="63"/>
      <c r="T31" s="63"/>
      <c r="U31" s="63"/>
      <c r="V31" s="63"/>
      <c r="W31" s="63"/>
      <c r="X31" s="63"/>
      <c r="Y31" s="63"/>
      <c r="Z31" s="63"/>
    </row>
    <row r="32" ht="12.75" customHeight="1">
      <c r="A32" s="5">
        <v>30.0</v>
      </c>
      <c r="B32" s="155">
        <v>362.61</v>
      </c>
      <c r="C32" s="155">
        <v>429.03</v>
      </c>
      <c r="D32" s="156">
        <v>352.06</v>
      </c>
      <c r="E32" s="156">
        <v>579.97</v>
      </c>
      <c r="F32" s="157">
        <v>984.15</v>
      </c>
      <c r="G32" s="156">
        <v>556.47</v>
      </c>
      <c r="H32" s="157">
        <v>571.76</v>
      </c>
      <c r="I32" s="158">
        <v>692.99</v>
      </c>
      <c r="J32" s="158">
        <v>422.46</v>
      </c>
      <c r="K32" s="158">
        <v>830.81</v>
      </c>
      <c r="L32" s="158">
        <v>736.54</v>
      </c>
      <c r="M32" s="158">
        <v>972.16</v>
      </c>
      <c r="N32" s="158">
        <v>1007.37</v>
      </c>
      <c r="O32" s="158">
        <v>756.55</v>
      </c>
      <c r="P32" s="158">
        <v>752.37</v>
      </c>
      <c r="Q32" s="158">
        <v>231.15</v>
      </c>
      <c r="R32" s="63"/>
      <c r="S32" s="63"/>
      <c r="T32" s="63"/>
      <c r="U32" s="63"/>
      <c r="V32" s="63"/>
      <c r="W32" s="63"/>
      <c r="X32" s="63"/>
      <c r="Y32" s="63"/>
      <c r="Z32" s="63"/>
    </row>
    <row r="33" ht="12.75" customHeight="1">
      <c r="A33" s="5">
        <v>31.0</v>
      </c>
      <c r="B33" s="137">
        <v>365.25</v>
      </c>
      <c r="C33" s="137">
        <v>430.63</v>
      </c>
      <c r="D33" s="140">
        <v>352.35</v>
      </c>
      <c r="E33" s="140">
        <v>590.48</v>
      </c>
      <c r="F33" s="143">
        <v>988.92</v>
      </c>
      <c r="G33" s="140">
        <v>558.1</v>
      </c>
      <c r="H33" s="143">
        <v>583.22</v>
      </c>
      <c r="I33" s="141">
        <v>694.84</v>
      </c>
      <c r="J33" s="141">
        <v>422.84</v>
      </c>
      <c r="K33" s="141">
        <v>831.08</v>
      </c>
      <c r="L33" s="141">
        <v>752.0</v>
      </c>
      <c r="M33" s="141">
        <v>1056.36</v>
      </c>
      <c r="N33" s="141">
        <v>1007.63</v>
      </c>
      <c r="O33" s="141">
        <v>756.95</v>
      </c>
      <c r="P33" s="141">
        <v>752.62</v>
      </c>
      <c r="Q33" s="141">
        <v>237.5</v>
      </c>
      <c r="R33" s="63"/>
      <c r="S33" s="63"/>
      <c r="T33" s="63"/>
      <c r="U33" s="63"/>
      <c r="V33" s="63"/>
      <c r="W33" s="63"/>
      <c r="X33" s="63"/>
      <c r="Y33" s="63"/>
      <c r="Z33" s="63"/>
    </row>
    <row r="34" ht="12.75" customHeight="1">
      <c r="A34" s="5">
        <v>32.0</v>
      </c>
      <c r="B34" s="140">
        <v>365.52</v>
      </c>
      <c r="C34" s="140">
        <v>430.89</v>
      </c>
      <c r="D34" s="140">
        <v>352.66</v>
      </c>
      <c r="E34" s="140">
        <v>591.54</v>
      </c>
      <c r="F34" s="143">
        <v>1083.42</v>
      </c>
      <c r="G34" s="140">
        <v>590.69</v>
      </c>
      <c r="H34" s="143">
        <v>620.98</v>
      </c>
      <c r="I34" s="141">
        <v>698.61</v>
      </c>
      <c r="J34" s="141">
        <v>430.34</v>
      </c>
      <c r="K34" s="141">
        <v>831.34</v>
      </c>
      <c r="L34" s="141">
        <v>753.56</v>
      </c>
      <c r="M34" s="141">
        <v>1064.79</v>
      </c>
      <c r="N34" s="141">
        <v>1008.0</v>
      </c>
      <c r="O34" s="141">
        <v>760.62</v>
      </c>
      <c r="P34" s="141">
        <v>754.92</v>
      </c>
      <c r="Q34" s="141">
        <v>244.45</v>
      </c>
      <c r="R34" s="63"/>
      <c r="S34" s="63"/>
      <c r="T34" s="63"/>
      <c r="U34" s="63"/>
      <c r="V34" s="63"/>
      <c r="W34" s="63"/>
      <c r="X34" s="63"/>
      <c r="Y34" s="63"/>
      <c r="Z34" s="63"/>
    </row>
    <row r="35" ht="12.75" customHeight="1">
      <c r="A35" s="5">
        <v>33.0</v>
      </c>
      <c r="B35" s="140">
        <v>365.79</v>
      </c>
      <c r="C35" s="140">
        <v>431.16</v>
      </c>
      <c r="D35" s="140">
        <v>353.0</v>
      </c>
      <c r="E35" s="140">
        <v>595.01</v>
      </c>
      <c r="F35" s="143">
        <v>1092.87</v>
      </c>
      <c r="G35" s="140">
        <v>645.32</v>
      </c>
      <c r="H35" s="143">
        <v>624.77</v>
      </c>
      <c r="I35" s="141">
        <v>718.21</v>
      </c>
      <c r="J35" s="141">
        <v>443.97</v>
      </c>
      <c r="K35" s="141">
        <v>831.61</v>
      </c>
      <c r="L35" s="141">
        <v>753.88</v>
      </c>
      <c r="M35" s="141">
        <v>1074.29</v>
      </c>
      <c r="N35" s="141">
        <v>1008.4</v>
      </c>
      <c r="O35" s="141">
        <v>833.8</v>
      </c>
      <c r="P35" s="141">
        <v>799.68</v>
      </c>
      <c r="Q35" s="141">
        <v>251.15</v>
      </c>
      <c r="R35" s="34"/>
      <c r="S35" s="34"/>
      <c r="T35" s="34"/>
      <c r="U35" s="34"/>
      <c r="V35" s="34"/>
      <c r="W35" s="34"/>
      <c r="X35" s="34"/>
      <c r="Y35" s="34"/>
      <c r="Z35" s="34"/>
    </row>
    <row r="36" ht="12.75" customHeight="1">
      <c r="A36" s="5">
        <v>34.0</v>
      </c>
      <c r="B36" s="140">
        <v>366.06</v>
      </c>
      <c r="C36" s="140">
        <v>431.43</v>
      </c>
      <c r="D36" s="140">
        <v>353.25</v>
      </c>
      <c r="E36" s="140">
        <v>595.39</v>
      </c>
      <c r="F36" s="143">
        <v>1093.82</v>
      </c>
      <c r="G36" s="140">
        <v>650.8</v>
      </c>
      <c r="H36" s="143">
        <v>625.38</v>
      </c>
      <c r="I36" s="141">
        <v>720.17</v>
      </c>
      <c r="J36" s="141">
        <v>445.35</v>
      </c>
      <c r="K36" s="141">
        <v>833.33</v>
      </c>
      <c r="L36" s="141">
        <v>754.27</v>
      </c>
      <c r="M36" s="141">
        <v>1075.28</v>
      </c>
      <c r="N36" s="141">
        <v>1008.65</v>
      </c>
      <c r="O36" s="141">
        <v>841.13</v>
      </c>
      <c r="P36" s="141">
        <v>828.03</v>
      </c>
      <c r="Q36" s="141">
        <v>257.7</v>
      </c>
      <c r="R36" s="63"/>
      <c r="S36" s="63"/>
      <c r="T36" s="63"/>
      <c r="U36" s="63"/>
      <c r="V36" s="63"/>
      <c r="W36" s="63"/>
      <c r="X36" s="63"/>
      <c r="Y36" s="63"/>
      <c r="Z36" s="63"/>
    </row>
    <row r="37" ht="12.75" customHeight="1">
      <c r="A37" s="5">
        <v>35.0</v>
      </c>
      <c r="B37" s="144">
        <v>368.94</v>
      </c>
      <c r="C37" s="144">
        <v>433.38</v>
      </c>
      <c r="D37" s="144">
        <v>353.54</v>
      </c>
      <c r="E37" s="144">
        <v>595.69</v>
      </c>
      <c r="F37" s="146">
        <v>1094.07</v>
      </c>
      <c r="G37" s="144">
        <v>655.23</v>
      </c>
      <c r="H37" s="146">
        <v>628.01</v>
      </c>
      <c r="I37" s="145">
        <v>732.64</v>
      </c>
      <c r="J37" s="145">
        <v>447.13</v>
      </c>
      <c r="K37" s="145">
        <v>867.6</v>
      </c>
      <c r="L37" s="145">
        <v>757.85</v>
      </c>
      <c r="M37" s="145">
        <v>1075.58</v>
      </c>
      <c r="N37" s="145">
        <v>1008.99</v>
      </c>
      <c r="O37" s="145">
        <v>844.0</v>
      </c>
      <c r="P37" s="145">
        <v>833.49</v>
      </c>
      <c r="Q37" s="145">
        <v>264.55</v>
      </c>
      <c r="R37" s="63"/>
      <c r="S37" s="63"/>
      <c r="T37" s="63"/>
      <c r="U37" s="63"/>
      <c r="V37" s="63"/>
      <c r="W37" s="63"/>
      <c r="X37" s="63"/>
      <c r="Y37" s="63"/>
      <c r="Z37" s="63"/>
    </row>
    <row r="38" ht="12.75" customHeight="1">
      <c r="A38" s="5">
        <v>36.0</v>
      </c>
      <c r="B38" s="135">
        <v>410.68</v>
      </c>
      <c r="C38" s="135">
        <v>472.35</v>
      </c>
      <c r="D38" s="135">
        <v>359.34</v>
      </c>
      <c r="E38" s="135">
        <v>596.03</v>
      </c>
      <c r="F38" s="135">
        <v>1094.32</v>
      </c>
      <c r="G38" s="135">
        <v>655.68</v>
      </c>
      <c r="H38" s="135">
        <v>680.56</v>
      </c>
      <c r="I38" s="136">
        <v>760.41</v>
      </c>
      <c r="J38" s="135">
        <v>447.38</v>
      </c>
      <c r="K38" s="135">
        <v>1033.32</v>
      </c>
      <c r="L38" s="135">
        <v>779.97</v>
      </c>
      <c r="M38" s="135">
        <v>1077.52</v>
      </c>
      <c r="N38" s="135">
        <v>1009.31</v>
      </c>
      <c r="O38" s="135">
        <v>901.23</v>
      </c>
      <c r="P38" s="135">
        <v>834.15</v>
      </c>
      <c r="Q38" s="135">
        <v>276.15</v>
      </c>
      <c r="R38" s="63"/>
      <c r="S38" s="63"/>
      <c r="T38" s="63"/>
      <c r="U38" s="63"/>
      <c r="V38" s="63"/>
      <c r="W38" s="63"/>
      <c r="X38" s="63"/>
      <c r="Y38" s="63"/>
      <c r="Z38" s="63"/>
    </row>
    <row r="39" ht="12.75" customHeight="1">
      <c r="A39" s="5">
        <v>37.0</v>
      </c>
      <c r="B39" s="137">
        <v>414.86</v>
      </c>
      <c r="C39" s="137">
        <v>481.32</v>
      </c>
      <c r="D39" s="138">
        <v>360.43</v>
      </c>
      <c r="E39" s="138">
        <v>598.41</v>
      </c>
      <c r="F39" s="138">
        <v>1094.57</v>
      </c>
      <c r="G39" s="138">
        <v>656.0</v>
      </c>
      <c r="H39" s="138">
        <v>685.84</v>
      </c>
      <c r="I39" s="138">
        <v>764.1</v>
      </c>
      <c r="J39" s="138">
        <v>448.06</v>
      </c>
      <c r="K39" s="138">
        <v>1049.9</v>
      </c>
      <c r="L39" s="138">
        <v>782.19</v>
      </c>
      <c r="M39" s="138">
        <v>1079.54</v>
      </c>
      <c r="N39" s="138">
        <v>1013.0</v>
      </c>
      <c r="O39" s="138">
        <v>907.06</v>
      </c>
      <c r="P39" s="138">
        <v>847.27</v>
      </c>
      <c r="Q39" s="138">
        <v>283.15</v>
      </c>
      <c r="R39" s="63"/>
      <c r="S39" s="63"/>
      <c r="T39" s="63"/>
      <c r="U39" s="63"/>
      <c r="V39" s="63"/>
      <c r="W39" s="63"/>
      <c r="X39" s="63"/>
      <c r="Y39" s="63"/>
      <c r="Z39" s="63"/>
    </row>
    <row r="40" ht="12.75" customHeight="1">
      <c r="A40" s="5">
        <v>38.0</v>
      </c>
      <c r="B40" s="140">
        <v>426.74</v>
      </c>
      <c r="C40" s="140">
        <v>490.25</v>
      </c>
      <c r="D40" s="141">
        <v>364.44</v>
      </c>
      <c r="E40" s="141">
        <v>610.37</v>
      </c>
      <c r="F40" s="141">
        <v>1094.98</v>
      </c>
      <c r="G40" s="141">
        <v>656.4</v>
      </c>
      <c r="H40" s="140">
        <v>697.69</v>
      </c>
      <c r="I40" s="142">
        <v>765.72</v>
      </c>
      <c r="J40" s="140">
        <v>448.32</v>
      </c>
      <c r="K40" s="140">
        <v>1084.55</v>
      </c>
      <c r="L40" s="140">
        <v>800.68</v>
      </c>
      <c r="M40" s="140">
        <v>1119.93</v>
      </c>
      <c r="N40" s="140">
        <v>1034.85</v>
      </c>
      <c r="O40" s="140">
        <v>907.65</v>
      </c>
      <c r="P40" s="140">
        <v>859.45</v>
      </c>
      <c r="Q40" s="140">
        <v>289.8</v>
      </c>
      <c r="R40" s="63"/>
      <c r="S40" s="63"/>
      <c r="T40" s="63"/>
      <c r="U40" s="63"/>
      <c r="V40" s="63"/>
      <c r="W40" s="63"/>
      <c r="X40" s="63"/>
      <c r="Y40" s="63"/>
      <c r="Z40" s="63"/>
    </row>
    <row r="41" ht="12.75" customHeight="1">
      <c r="A41" s="5">
        <v>39.0</v>
      </c>
      <c r="B41" s="140">
        <v>434.77</v>
      </c>
      <c r="C41" s="140">
        <v>499.18</v>
      </c>
      <c r="D41" s="141">
        <v>366.88</v>
      </c>
      <c r="E41" s="140">
        <v>673.78</v>
      </c>
      <c r="F41" s="142">
        <v>1103.18</v>
      </c>
      <c r="G41" s="141">
        <v>656.66</v>
      </c>
      <c r="H41" s="141">
        <v>707.31</v>
      </c>
      <c r="I41" s="141">
        <v>797.16</v>
      </c>
      <c r="J41" s="141">
        <v>450.42</v>
      </c>
      <c r="K41" s="141">
        <v>1115.01</v>
      </c>
      <c r="L41" s="141">
        <v>874.83</v>
      </c>
      <c r="M41" s="141">
        <v>1233.53</v>
      </c>
      <c r="N41" s="141">
        <v>1063.42</v>
      </c>
      <c r="O41" s="141">
        <v>907.94</v>
      </c>
      <c r="P41" s="141">
        <v>897.42</v>
      </c>
      <c r="Q41" s="141">
        <v>296.55</v>
      </c>
      <c r="R41" s="63"/>
      <c r="S41" s="63"/>
      <c r="T41" s="63"/>
      <c r="U41" s="63"/>
      <c r="V41" s="63"/>
      <c r="W41" s="63"/>
      <c r="X41" s="63"/>
      <c r="Y41" s="63"/>
      <c r="Z41" s="63"/>
    </row>
    <row r="42" ht="12.75" customHeight="1">
      <c r="A42" s="5">
        <v>40.0</v>
      </c>
      <c r="B42" s="144">
        <v>442.82</v>
      </c>
      <c r="C42" s="144">
        <v>512.71</v>
      </c>
      <c r="D42" s="145">
        <v>367.18</v>
      </c>
      <c r="E42" s="141">
        <v>680.13</v>
      </c>
      <c r="F42" s="141">
        <v>1265.98</v>
      </c>
      <c r="G42" s="141">
        <v>657.53</v>
      </c>
      <c r="H42" s="141">
        <v>709.78</v>
      </c>
      <c r="I42" s="145">
        <v>833.97</v>
      </c>
      <c r="J42" s="141">
        <v>492.39</v>
      </c>
      <c r="K42" s="141">
        <v>1119.05</v>
      </c>
      <c r="L42" s="141">
        <v>882.25</v>
      </c>
      <c r="M42" s="141">
        <v>1244.89</v>
      </c>
      <c r="N42" s="141">
        <v>1155.12</v>
      </c>
      <c r="O42" s="141">
        <v>912.01</v>
      </c>
      <c r="P42" s="141">
        <v>938.62</v>
      </c>
      <c r="Q42" s="141">
        <v>302.55</v>
      </c>
      <c r="R42" s="63"/>
      <c r="S42" s="63"/>
      <c r="T42" s="63"/>
      <c r="U42" s="63"/>
      <c r="V42" s="63"/>
      <c r="W42" s="63"/>
      <c r="X42" s="63"/>
      <c r="Y42" s="63"/>
      <c r="Z42" s="63"/>
    </row>
    <row r="43" ht="12.75" customHeight="1">
      <c r="A43" s="5">
        <v>41.0</v>
      </c>
      <c r="B43" s="147">
        <v>450.89</v>
      </c>
      <c r="C43" s="147">
        <v>514.09</v>
      </c>
      <c r="D43" s="148">
        <v>371.08</v>
      </c>
      <c r="E43" s="148">
        <v>685.87</v>
      </c>
      <c r="F43" s="149">
        <v>1302.84</v>
      </c>
      <c r="G43" s="148">
        <v>674.69</v>
      </c>
      <c r="H43" s="148">
        <v>722.93</v>
      </c>
      <c r="I43" s="150">
        <v>849.72</v>
      </c>
      <c r="J43" s="148">
        <v>498.85</v>
      </c>
      <c r="K43" s="148">
        <v>1147.43</v>
      </c>
      <c r="L43" s="148">
        <v>883.15</v>
      </c>
      <c r="M43" s="148">
        <v>1246.05</v>
      </c>
      <c r="N43" s="148">
        <v>1164.3</v>
      </c>
      <c r="O43" s="148">
        <v>990.6</v>
      </c>
      <c r="P43" s="148">
        <v>945.27</v>
      </c>
      <c r="Q43" s="148">
        <v>309.05</v>
      </c>
      <c r="R43" s="63"/>
      <c r="S43" s="63"/>
      <c r="T43" s="63"/>
      <c r="U43" s="63"/>
      <c r="V43" s="63"/>
      <c r="W43" s="63"/>
      <c r="X43" s="63"/>
      <c r="Y43" s="63"/>
      <c r="Z43" s="63"/>
    </row>
    <row r="44" ht="12.75" customHeight="1">
      <c r="A44" s="5">
        <v>42.0</v>
      </c>
      <c r="B44" s="151">
        <v>458.98</v>
      </c>
      <c r="C44" s="151">
        <v>521.53</v>
      </c>
      <c r="D44" s="152">
        <v>371.47</v>
      </c>
      <c r="E44" s="152">
        <v>707.95</v>
      </c>
      <c r="F44" s="153">
        <v>1306.53</v>
      </c>
      <c r="G44" s="152">
        <v>731.88</v>
      </c>
      <c r="H44" s="152">
        <v>724.26</v>
      </c>
      <c r="I44" s="154">
        <v>852.42</v>
      </c>
      <c r="J44" s="152">
        <v>503.88</v>
      </c>
      <c r="K44" s="152">
        <v>1150.29</v>
      </c>
      <c r="L44" s="152">
        <v>886.12</v>
      </c>
      <c r="M44" s="152">
        <v>1246.57</v>
      </c>
      <c r="N44" s="152">
        <v>1226.92</v>
      </c>
      <c r="O44" s="152">
        <v>1001.59</v>
      </c>
      <c r="P44" s="152">
        <v>946.03</v>
      </c>
      <c r="Q44" s="152">
        <v>316.15</v>
      </c>
      <c r="R44" s="63"/>
      <c r="S44" s="63"/>
      <c r="T44" s="63"/>
      <c r="U44" s="63"/>
      <c r="V44" s="63"/>
      <c r="W44" s="63"/>
      <c r="X44" s="63"/>
      <c r="Y44" s="63"/>
      <c r="Z44" s="63"/>
    </row>
    <row r="45" ht="12.75" customHeight="1">
      <c r="A45" s="5">
        <v>43.0</v>
      </c>
      <c r="B45" s="151">
        <v>467.04</v>
      </c>
      <c r="C45" s="151">
        <v>531.2</v>
      </c>
      <c r="D45" s="152">
        <v>372.57</v>
      </c>
      <c r="E45" s="152">
        <v>710.17</v>
      </c>
      <c r="F45" s="153">
        <v>1342.26</v>
      </c>
      <c r="G45" s="152">
        <v>739.01</v>
      </c>
      <c r="H45" s="152">
        <v>724.85</v>
      </c>
      <c r="I45" s="154">
        <v>893.75</v>
      </c>
      <c r="J45" s="152">
        <v>510.84</v>
      </c>
      <c r="K45" s="152">
        <v>1187.69</v>
      </c>
      <c r="L45" s="152">
        <v>945.16</v>
      </c>
      <c r="M45" s="152">
        <v>1246.87</v>
      </c>
      <c r="N45" s="152">
        <v>1324.36</v>
      </c>
      <c r="O45" s="152">
        <v>1004.17</v>
      </c>
      <c r="P45" s="152">
        <v>946.28</v>
      </c>
      <c r="Q45" s="152">
        <v>322.3</v>
      </c>
      <c r="R45" s="63"/>
      <c r="S45" s="63"/>
      <c r="T45" s="63"/>
      <c r="U45" s="63"/>
      <c r="V45" s="63"/>
      <c r="W45" s="63"/>
      <c r="X45" s="63"/>
      <c r="Y45" s="63"/>
      <c r="Z45" s="63"/>
    </row>
    <row r="46" ht="12.75" customHeight="1">
      <c r="A46" s="5">
        <v>44.0</v>
      </c>
      <c r="B46" s="151">
        <v>475.16</v>
      </c>
      <c r="C46" s="151">
        <v>538.62</v>
      </c>
      <c r="D46" s="152">
        <v>394.55</v>
      </c>
      <c r="E46" s="152">
        <v>710.46</v>
      </c>
      <c r="F46" s="153">
        <v>1345.86</v>
      </c>
      <c r="G46" s="152">
        <v>739.73</v>
      </c>
      <c r="H46" s="152">
        <v>730.45</v>
      </c>
      <c r="I46" s="154">
        <v>912.5</v>
      </c>
      <c r="J46" s="152">
        <v>517.27</v>
      </c>
      <c r="K46" s="152">
        <v>1203.96</v>
      </c>
      <c r="L46" s="152">
        <v>951.07</v>
      </c>
      <c r="M46" s="152">
        <v>1247.18</v>
      </c>
      <c r="N46" s="152">
        <v>1370.45</v>
      </c>
      <c r="O46" s="152">
        <v>1007.55</v>
      </c>
      <c r="P46" s="152">
        <v>946.53</v>
      </c>
      <c r="Q46" s="152">
        <v>328.4</v>
      </c>
      <c r="R46" s="63"/>
      <c r="S46" s="63"/>
      <c r="T46" s="63"/>
      <c r="U46" s="63"/>
      <c r="V46" s="63"/>
      <c r="W46" s="63"/>
      <c r="X46" s="63"/>
      <c r="Y46" s="63"/>
      <c r="Z46" s="63"/>
    </row>
    <row r="47" ht="12.75" customHeight="1">
      <c r="A47" s="5">
        <v>45.0</v>
      </c>
      <c r="B47" s="151">
        <v>483.27</v>
      </c>
      <c r="C47" s="155">
        <v>546.1</v>
      </c>
      <c r="D47" s="156">
        <v>396.75</v>
      </c>
      <c r="E47" s="156">
        <v>713.28</v>
      </c>
      <c r="F47" s="157">
        <v>1346.22</v>
      </c>
      <c r="G47" s="156">
        <v>740.2</v>
      </c>
      <c r="H47" s="156">
        <v>775.61</v>
      </c>
      <c r="I47" s="158">
        <v>951.11</v>
      </c>
      <c r="J47" s="156">
        <v>523.69</v>
      </c>
      <c r="K47" s="156">
        <v>1227.35</v>
      </c>
      <c r="L47" s="156">
        <v>951.67</v>
      </c>
      <c r="M47" s="156">
        <v>1250.88</v>
      </c>
      <c r="N47" s="156">
        <v>1375.06</v>
      </c>
      <c r="O47" s="156">
        <v>1075.15</v>
      </c>
      <c r="P47" s="156">
        <v>946.84</v>
      </c>
      <c r="Q47" s="156">
        <v>333.35</v>
      </c>
      <c r="R47" s="63"/>
      <c r="S47" s="63"/>
      <c r="T47" s="63"/>
      <c r="U47" s="63"/>
      <c r="V47" s="63"/>
      <c r="W47" s="63"/>
      <c r="X47" s="63"/>
      <c r="Y47" s="63"/>
      <c r="Z47" s="63"/>
    </row>
    <row r="48" ht="12.75" customHeight="1">
      <c r="A48" s="5">
        <v>46.0</v>
      </c>
      <c r="B48" s="137">
        <v>491.32</v>
      </c>
      <c r="C48" s="140">
        <v>552.84</v>
      </c>
      <c r="D48" s="140">
        <v>397.0</v>
      </c>
      <c r="E48" s="140">
        <v>716.7</v>
      </c>
      <c r="F48" s="143">
        <v>1351.46</v>
      </c>
      <c r="G48" s="140">
        <v>749.35</v>
      </c>
      <c r="H48" s="140">
        <v>786.43</v>
      </c>
      <c r="I48" s="141">
        <v>954.98</v>
      </c>
      <c r="J48" s="140">
        <v>531.2</v>
      </c>
      <c r="K48" s="140">
        <v>1229.71</v>
      </c>
      <c r="L48" s="140">
        <v>951.97</v>
      </c>
      <c r="M48" s="140">
        <v>1251.25</v>
      </c>
      <c r="N48" s="140">
        <v>1375.53</v>
      </c>
      <c r="O48" s="140">
        <v>1081.99</v>
      </c>
      <c r="P48" s="140">
        <v>950.19</v>
      </c>
      <c r="Q48" s="140">
        <v>341.4</v>
      </c>
      <c r="R48" s="63"/>
      <c r="S48" s="63"/>
      <c r="T48" s="63"/>
      <c r="U48" s="63"/>
      <c r="V48" s="63"/>
      <c r="W48" s="63"/>
      <c r="X48" s="63"/>
      <c r="Y48" s="63"/>
      <c r="Z48" s="63"/>
    </row>
    <row r="49" ht="12.75" customHeight="1">
      <c r="A49" s="5">
        <v>47.0</v>
      </c>
      <c r="B49" s="140">
        <v>504.74</v>
      </c>
      <c r="C49" s="140">
        <v>560.99</v>
      </c>
      <c r="D49" s="140">
        <v>397.25</v>
      </c>
      <c r="E49" s="140">
        <v>717.05</v>
      </c>
      <c r="F49" s="143">
        <v>1430.58</v>
      </c>
      <c r="G49" s="140">
        <v>750.27</v>
      </c>
      <c r="H49" s="140">
        <v>787.52</v>
      </c>
      <c r="I49" s="141">
        <v>955.59</v>
      </c>
      <c r="J49" s="140">
        <v>550.66</v>
      </c>
      <c r="K49" s="140">
        <v>1230.56</v>
      </c>
      <c r="L49" s="140">
        <v>954.44</v>
      </c>
      <c r="M49" s="140">
        <v>1257.86</v>
      </c>
      <c r="N49" s="140">
        <v>1375.94</v>
      </c>
      <c r="O49" s="140">
        <v>1083.36</v>
      </c>
      <c r="P49" s="140">
        <v>1017.19</v>
      </c>
      <c r="Q49" s="140">
        <v>347.9</v>
      </c>
      <c r="R49" s="63"/>
      <c r="S49" s="63"/>
      <c r="T49" s="63"/>
      <c r="U49" s="63"/>
      <c r="V49" s="63"/>
      <c r="W49" s="63"/>
      <c r="X49" s="63"/>
      <c r="Y49" s="63"/>
      <c r="Z49" s="63"/>
    </row>
    <row r="50" ht="12.75" customHeight="1">
      <c r="A50" s="5">
        <v>48.0</v>
      </c>
      <c r="B50" s="140">
        <v>506.09</v>
      </c>
      <c r="C50" s="140">
        <v>573.9</v>
      </c>
      <c r="D50" s="140">
        <v>397.74</v>
      </c>
      <c r="E50" s="140">
        <v>717.35</v>
      </c>
      <c r="F50" s="143">
        <v>1438.5</v>
      </c>
      <c r="G50" s="140">
        <v>752.12</v>
      </c>
      <c r="H50" s="140">
        <v>787.77</v>
      </c>
      <c r="I50" s="141">
        <v>967.72</v>
      </c>
      <c r="J50" s="140">
        <v>593.15</v>
      </c>
      <c r="K50" s="140">
        <v>1246.48</v>
      </c>
      <c r="L50" s="140">
        <v>973.46</v>
      </c>
      <c r="M50" s="140">
        <v>1276.32</v>
      </c>
      <c r="N50" s="140">
        <v>1384.02</v>
      </c>
      <c r="O50" s="140">
        <v>1083.9</v>
      </c>
      <c r="P50" s="140">
        <v>1023.9</v>
      </c>
      <c r="Q50" s="140">
        <v>353.9</v>
      </c>
      <c r="R50" s="63"/>
      <c r="S50" s="63"/>
      <c r="T50" s="63"/>
      <c r="U50" s="63"/>
      <c r="V50" s="63"/>
      <c r="W50" s="63"/>
      <c r="X50" s="63"/>
      <c r="Y50" s="63"/>
      <c r="Z50" s="63"/>
    </row>
    <row r="51" ht="12.75" customHeight="1">
      <c r="A51" s="5">
        <v>49.0</v>
      </c>
      <c r="B51" s="140">
        <v>512.0</v>
      </c>
      <c r="C51" s="140">
        <v>575.22</v>
      </c>
      <c r="D51" s="140">
        <v>397.99</v>
      </c>
      <c r="E51" s="140">
        <v>717.65</v>
      </c>
      <c r="F51" s="143">
        <v>1443.61</v>
      </c>
      <c r="G51" s="140">
        <v>788.94</v>
      </c>
      <c r="H51" s="140">
        <v>788.52</v>
      </c>
      <c r="I51" s="141">
        <v>997.08</v>
      </c>
      <c r="J51" s="140">
        <v>597.4</v>
      </c>
      <c r="K51" s="140">
        <v>1284.4</v>
      </c>
      <c r="L51" s="140">
        <v>1003.93</v>
      </c>
      <c r="M51" s="140">
        <v>1392.71</v>
      </c>
      <c r="N51" s="140">
        <v>1433.52</v>
      </c>
      <c r="O51" s="140">
        <v>1093.77</v>
      </c>
      <c r="P51" s="140">
        <v>1025.24</v>
      </c>
      <c r="Q51" s="140">
        <v>360.55</v>
      </c>
      <c r="R51" s="63"/>
      <c r="S51" s="63"/>
      <c r="T51" s="63"/>
      <c r="U51" s="63"/>
      <c r="V51" s="63"/>
      <c r="W51" s="63"/>
      <c r="X51" s="63"/>
      <c r="Y51" s="63"/>
      <c r="Z51" s="63"/>
    </row>
    <row r="52" ht="12.75" customHeight="1">
      <c r="A52" s="5">
        <v>50.0</v>
      </c>
      <c r="B52" s="144">
        <v>518.68</v>
      </c>
      <c r="C52" s="144">
        <v>582.67</v>
      </c>
      <c r="D52" s="144">
        <v>398.24</v>
      </c>
      <c r="E52" s="144">
        <v>717.99</v>
      </c>
      <c r="F52" s="146">
        <v>1545.81</v>
      </c>
      <c r="G52" s="144">
        <v>792.63</v>
      </c>
      <c r="H52" s="144">
        <v>790.13</v>
      </c>
      <c r="I52" s="145">
        <v>1000.02</v>
      </c>
      <c r="J52" s="144">
        <v>597.83</v>
      </c>
      <c r="K52" s="144">
        <v>1288.21</v>
      </c>
      <c r="L52" s="144">
        <v>1006.98</v>
      </c>
      <c r="M52" s="144">
        <v>1404.35</v>
      </c>
      <c r="N52" s="144">
        <v>1447.39</v>
      </c>
      <c r="O52" s="144">
        <v>1094.76</v>
      </c>
      <c r="P52" s="144">
        <v>1052.04</v>
      </c>
      <c r="Q52" s="144">
        <v>360.65</v>
      </c>
      <c r="R52" s="63"/>
      <c r="S52" s="63"/>
      <c r="T52" s="63"/>
      <c r="U52" s="63"/>
      <c r="V52" s="63"/>
      <c r="W52" s="63"/>
      <c r="X52" s="63"/>
      <c r="Y52" s="63"/>
      <c r="Z52" s="63"/>
    </row>
    <row r="53" ht="12.75" customHeight="1">
      <c r="A53" s="5">
        <v>51.0</v>
      </c>
      <c r="B53" s="147">
        <v>538.13</v>
      </c>
      <c r="C53" s="147">
        <v>601.62</v>
      </c>
      <c r="D53" s="152">
        <v>403.02</v>
      </c>
      <c r="E53" s="152">
        <v>718.34</v>
      </c>
      <c r="F53" s="153">
        <v>1556.03</v>
      </c>
      <c r="G53" s="152">
        <v>793.0</v>
      </c>
      <c r="H53" s="152">
        <v>817.08</v>
      </c>
      <c r="I53" s="154">
        <v>1000.32</v>
      </c>
      <c r="J53" s="152">
        <v>598.13</v>
      </c>
      <c r="K53" s="152">
        <v>1303.19</v>
      </c>
      <c r="L53" s="152">
        <v>1018.25</v>
      </c>
      <c r="M53" s="152">
        <v>1406.2</v>
      </c>
      <c r="N53" s="152">
        <v>1448.78</v>
      </c>
      <c r="O53" s="152">
        <v>1095.03</v>
      </c>
      <c r="P53" s="152">
        <v>1054.72</v>
      </c>
      <c r="Q53" s="152">
        <v>372.8</v>
      </c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5">
        <v>52.0</v>
      </c>
      <c r="B54" s="151">
        <v>542.05</v>
      </c>
      <c r="C54" s="151">
        <v>603.54</v>
      </c>
      <c r="D54" s="152">
        <v>413.28</v>
      </c>
      <c r="E54" s="152">
        <v>719.03</v>
      </c>
      <c r="F54" s="153">
        <v>1604.23</v>
      </c>
      <c r="G54" s="152">
        <v>793.29</v>
      </c>
      <c r="H54" s="152">
        <v>819.78</v>
      </c>
      <c r="I54" s="154">
        <v>1003.94</v>
      </c>
      <c r="J54" s="152">
        <v>598.42</v>
      </c>
      <c r="K54" s="152">
        <v>1318.09</v>
      </c>
      <c r="L54" s="152">
        <v>1020.53</v>
      </c>
      <c r="M54" s="152">
        <v>1443.14</v>
      </c>
      <c r="N54" s="152">
        <v>1449.05</v>
      </c>
      <c r="O54" s="152">
        <v>1095.36</v>
      </c>
      <c r="P54" s="152">
        <v>1058.19</v>
      </c>
      <c r="Q54" s="152">
        <v>373.6</v>
      </c>
      <c r="R54" s="63"/>
      <c r="S54" s="63"/>
      <c r="T54" s="63"/>
      <c r="U54" s="63"/>
      <c r="V54" s="63"/>
      <c r="W54" s="63"/>
      <c r="X54" s="63"/>
      <c r="Y54" s="63"/>
      <c r="Z54" s="63"/>
    </row>
    <row r="55" ht="12.75" customHeight="1">
      <c r="A55" s="5">
        <v>53.0</v>
      </c>
      <c r="B55" s="151">
        <v>542.7</v>
      </c>
      <c r="C55" s="151">
        <v>604.97</v>
      </c>
      <c r="D55" s="152">
        <v>421.77</v>
      </c>
      <c r="E55" s="152">
        <v>719.74</v>
      </c>
      <c r="F55" s="153">
        <v>1622.91</v>
      </c>
      <c r="G55" s="152">
        <v>795.4</v>
      </c>
      <c r="H55" s="152">
        <v>820.88</v>
      </c>
      <c r="I55" s="154">
        <v>1038.69</v>
      </c>
      <c r="J55" s="152">
        <v>598.67</v>
      </c>
      <c r="K55" s="152">
        <v>1332.87</v>
      </c>
      <c r="L55" s="152">
        <v>1066.11</v>
      </c>
      <c r="M55" s="152">
        <v>1446.84</v>
      </c>
      <c r="N55" s="152">
        <v>1449.31</v>
      </c>
      <c r="O55" s="152">
        <v>1101.71</v>
      </c>
      <c r="P55" s="152">
        <v>1097.09</v>
      </c>
      <c r="Q55" s="152">
        <v>379.15</v>
      </c>
      <c r="R55" s="63"/>
      <c r="S55" s="63"/>
      <c r="T55" s="63"/>
      <c r="U55" s="63"/>
      <c r="V55" s="63"/>
      <c r="W55" s="63"/>
      <c r="X55" s="63"/>
      <c r="Y55" s="63"/>
      <c r="Z55" s="63"/>
    </row>
    <row r="56" ht="12.75" customHeight="1">
      <c r="A56" s="5">
        <v>54.0</v>
      </c>
      <c r="B56" s="151">
        <v>546.99</v>
      </c>
      <c r="C56" s="151">
        <v>610.84</v>
      </c>
      <c r="D56" s="152">
        <v>423.56</v>
      </c>
      <c r="E56" s="152">
        <v>733.92</v>
      </c>
      <c r="F56" s="153">
        <v>1624.78</v>
      </c>
      <c r="G56" s="152">
        <v>837.47</v>
      </c>
      <c r="H56" s="152">
        <v>842.66</v>
      </c>
      <c r="I56" s="154">
        <v>1042.29</v>
      </c>
      <c r="J56" s="152">
        <v>599.0</v>
      </c>
      <c r="K56" s="152">
        <v>1345.39</v>
      </c>
      <c r="L56" s="152">
        <v>1108.47</v>
      </c>
      <c r="M56" s="152">
        <v>1447.21</v>
      </c>
      <c r="N56" s="152">
        <v>1449.57</v>
      </c>
      <c r="O56" s="152">
        <v>1117.78</v>
      </c>
      <c r="P56" s="152">
        <v>1100.98</v>
      </c>
      <c r="Q56" s="152">
        <v>383.85</v>
      </c>
      <c r="R56" s="63"/>
      <c r="S56" s="63"/>
      <c r="T56" s="63"/>
      <c r="U56" s="63"/>
      <c r="V56" s="63"/>
      <c r="W56" s="63"/>
      <c r="X56" s="63"/>
      <c r="Y56" s="63"/>
      <c r="Z56" s="63"/>
    </row>
    <row r="57" ht="12.75" customHeight="1">
      <c r="A57" s="5">
        <v>55.0</v>
      </c>
      <c r="B57" s="155">
        <v>552.33</v>
      </c>
      <c r="C57" s="155">
        <v>617.71</v>
      </c>
      <c r="D57" s="156">
        <v>423.87</v>
      </c>
      <c r="E57" s="156">
        <v>760.96</v>
      </c>
      <c r="F57" s="157">
        <v>1625.37</v>
      </c>
      <c r="G57" s="156">
        <v>843.56</v>
      </c>
      <c r="H57" s="156">
        <v>853.38</v>
      </c>
      <c r="I57" s="158">
        <v>1042.65</v>
      </c>
      <c r="J57" s="156">
        <v>601.37</v>
      </c>
      <c r="K57" s="156">
        <v>1362.84</v>
      </c>
      <c r="L57" s="156">
        <v>1122.8</v>
      </c>
      <c r="M57" s="156">
        <v>1447.57</v>
      </c>
      <c r="N57" s="156">
        <v>1449.91</v>
      </c>
      <c r="O57" s="156">
        <v>1119.4</v>
      </c>
      <c r="P57" s="156">
        <v>1105.41</v>
      </c>
      <c r="Q57" s="156">
        <v>395.45</v>
      </c>
      <c r="R57" s="63"/>
      <c r="S57" s="63"/>
      <c r="T57" s="63"/>
      <c r="U57" s="63"/>
      <c r="V57" s="63"/>
      <c r="W57" s="63"/>
      <c r="X57" s="63"/>
      <c r="Y57" s="63"/>
      <c r="Z57" s="63"/>
    </row>
    <row r="58" ht="12.75" customHeight="1">
      <c r="A58" s="5">
        <v>56.0</v>
      </c>
      <c r="B58" s="137">
        <v>557.67</v>
      </c>
      <c r="C58" s="137">
        <v>624.58</v>
      </c>
      <c r="D58" s="140">
        <v>424.18</v>
      </c>
      <c r="E58" s="140">
        <v>788.0</v>
      </c>
      <c r="F58" s="143">
        <v>1625.96</v>
      </c>
      <c r="G58" s="140">
        <v>849.65</v>
      </c>
      <c r="H58" s="140">
        <v>864.1</v>
      </c>
      <c r="I58" s="141">
        <v>1043.01</v>
      </c>
      <c r="J58" s="140">
        <v>603.74</v>
      </c>
      <c r="K58" s="140">
        <v>1380.29</v>
      </c>
      <c r="L58" s="140">
        <v>1137.13</v>
      </c>
      <c r="M58" s="140">
        <v>1447.93</v>
      </c>
      <c r="N58" s="140">
        <v>1450.25</v>
      </c>
      <c r="O58" s="140">
        <v>1121.02</v>
      </c>
      <c r="P58" s="140">
        <v>1109.84</v>
      </c>
      <c r="Q58" s="140">
        <v>396.6</v>
      </c>
      <c r="R58" s="63"/>
      <c r="S58" s="63"/>
      <c r="T58" s="63"/>
      <c r="U58" s="63"/>
      <c r="V58" s="63"/>
      <c r="W58" s="63"/>
      <c r="X58" s="63"/>
      <c r="Y58" s="63"/>
      <c r="Z58" s="63"/>
    </row>
    <row r="59" ht="12.75" customHeight="1">
      <c r="A59" s="5">
        <v>57.0</v>
      </c>
      <c r="B59" s="140">
        <v>563.01</v>
      </c>
      <c r="C59" s="140">
        <v>631.45</v>
      </c>
      <c r="D59" s="140">
        <v>424.49</v>
      </c>
      <c r="E59" s="140">
        <v>815.04</v>
      </c>
      <c r="F59" s="143">
        <v>1626.55</v>
      </c>
      <c r="G59" s="140">
        <v>855.74</v>
      </c>
      <c r="H59" s="140">
        <v>874.82</v>
      </c>
      <c r="I59" s="141">
        <v>1043.37</v>
      </c>
      <c r="J59" s="140">
        <v>606.11</v>
      </c>
      <c r="K59" s="140">
        <v>1397.74</v>
      </c>
      <c r="L59" s="140">
        <v>1151.46</v>
      </c>
      <c r="M59" s="140">
        <v>1448.29</v>
      </c>
      <c r="N59" s="140">
        <v>1450.59</v>
      </c>
      <c r="O59" s="140">
        <v>1122.64</v>
      </c>
      <c r="P59" s="140">
        <v>1114.27</v>
      </c>
      <c r="Q59" s="140">
        <v>403.8</v>
      </c>
      <c r="R59" s="63"/>
      <c r="S59" s="63"/>
      <c r="T59" s="63"/>
      <c r="U59" s="63"/>
      <c r="V59" s="63"/>
      <c r="W59" s="63"/>
      <c r="X59" s="63"/>
      <c r="Y59" s="63"/>
      <c r="Z59" s="63"/>
    </row>
    <row r="60" ht="12.75" customHeight="1">
      <c r="A60" s="5">
        <v>58.0</v>
      </c>
      <c r="B60" s="140">
        <v>568.35</v>
      </c>
      <c r="C60" s="140">
        <v>638.32</v>
      </c>
      <c r="D60" s="140">
        <v>424.8</v>
      </c>
      <c r="E60" s="140">
        <v>842.08</v>
      </c>
      <c r="F60" s="143">
        <v>1627.14</v>
      </c>
      <c r="G60" s="140">
        <v>861.83</v>
      </c>
      <c r="H60" s="140">
        <v>885.54</v>
      </c>
      <c r="I60" s="141">
        <v>1043.73</v>
      </c>
      <c r="J60" s="140">
        <v>608.48</v>
      </c>
      <c r="K60" s="140">
        <v>1415.19</v>
      </c>
      <c r="L60" s="140">
        <v>1165.79</v>
      </c>
      <c r="M60" s="140">
        <v>1448.65</v>
      </c>
      <c r="N60" s="140">
        <v>1450.93</v>
      </c>
      <c r="O60" s="140">
        <v>1124.26</v>
      </c>
      <c r="P60" s="140">
        <v>1118.7</v>
      </c>
      <c r="Q60" s="140">
        <v>410.55</v>
      </c>
      <c r="R60" s="63"/>
      <c r="S60" s="63"/>
      <c r="T60" s="63"/>
      <c r="U60" s="63"/>
      <c r="V60" s="63"/>
      <c r="W60" s="63"/>
      <c r="X60" s="63"/>
      <c r="Y60" s="63"/>
      <c r="Z60" s="63"/>
    </row>
    <row r="61" ht="12.75" customHeight="1">
      <c r="A61" s="5">
        <v>59.0</v>
      </c>
      <c r="B61" s="140">
        <v>571.55</v>
      </c>
      <c r="C61" s="140">
        <v>639.04</v>
      </c>
      <c r="D61" s="140">
        <v>425.06</v>
      </c>
      <c r="E61" s="140">
        <v>844.83</v>
      </c>
      <c r="F61" s="143">
        <v>1629.56</v>
      </c>
      <c r="G61" s="140">
        <v>862.44</v>
      </c>
      <c r="H61" s="140">
        <v>905.18</v>
      </c>
      <c r="I61" s="141">
        <v>1043.98</v>
      </c>
      <c r="J61" s="140">
        <v>614.07</v>
      </c>
      <c r="K61" s="140">
        <v>1416.99</v>
      </c>
      <c r="L61" s="140">
        <v>1167.23</v>
      </c>
      <c r="M61" s="140">
        <v>1449.04</v>
      </c>
      <c r="N61" s="140">
        <v>1451.18</v>
      </c>
      <c r="O61" s="140">
        <v>1124.54</v>
      </c>
      <c r="P61" s="140">
        <v>1120.37</v>
      </c>
      <c r="Q61" s="140">
        <v>416.1</v>
      </c>
      <c r="R61" s="63"/>
      <c r="S61" s="63"/>
      <c r="T61" s="63"/>
      <c r="U61" s="63"/>
      <c r="V61" s="63"/>
      <c r="W61" s="63"/>
      <c r="X61" s="63"/>
      <c r="Y61" s="63"/>
      <c r="Z61" s="63"/>
    </row>
    <row r="62" ht="12.75" customHeight="1">
      <c r="A62" s="5">
        <v>60.0</v>
      </c>
      <c r="B62" s="144">
        <v>572.53</v>
      </c>
      <c r="C62" s="144">
        <v>640.57</v>
      </c>
      <c r="D62" s="144">
        <v>425.35</v>
      </c>
      <c r="E62" s="144">
        <v>845.14</v>
      </c>
      <c r="F62" s="146">
        <v>1677.96</v>
      </c>
      <c r="G62" s="144">
        <v>862.69</v>
      </c>
      <c r="H62" s="144">
        <v>911.8</v>
      </c>
      <c r="I62" s="145">
        <v>1044.23</v>
      </c>
      <c r="J62" s="144">
        <v>619.75</v>
      </c>
      <c r="K62" s="144">
        <v>1418.12</v>
      </c>
      <c r="L62" s="144">
        <v>1167.51</v>
      </c>
      <c r="M62" s="144">
        <v>1449.66</v>
      </c>
      <c r="N62" s="144">
        <v>1451.46</v>
      </c>
      <c r="O62" s="144">
        <v>1124.83</v>
      </c>
      <c r="P62" s="144">
        <v>1120.65</v>
      </c>
      <c r="Q62" s="144">
        <v>421.2</v>
      </c>
      <c r="R62" s="63"/>
      <c r="S62" s="63"/>
      <c r="T62" s="63"/>
      <c r="U62" s="63"/>
      <c r="V62" s="63"/>
      <c r="W62" s="63"/>
      <c r="X62" s="63"/>
      <c r="Y62" s="63"/>
      <c r="Z62" s="63"/>
    </row>
    <row r="63" ht="12.75" customHeight="1">
      <c r="A63" s="5">
        <v>61.0</v>
      </c>
      <c r="B63" s="147">
        <v>591.88</v>
      </c>
      <c r="C63" s="147">
        <v>671.03</v>
      </c>
      <c r="D63" s="152">
        <v>430.42</v>
      </c>
      <c r="E63" s="152">
        <v>845.54</v>
      </c>
      <c r="F63" s="153">
        <v>1696.83</v>
      </c>
      <c r="G63" s="152">
        <v>862.94</v>
      </c>
      <c r="H63" s="152">
        <v>918.75</v>
      </c>
      <c r="I63" s="154">
        <v>1047.08</v>
      </c>
      <c r="J63" s="148">
        <v>626.44</v>
      </c>
      <c r="K63" s="148">
        <v>1440.67</v>
      </c>
      <c r="L63" s="148">
        <v>1167.76</v>
      </c>
      <c r="M63" s="148">
        <v>1461.64</v>
      </c>
      <c r="N63" s="148">
        <v>1454.01</v>
      </c>
      <c r="O63" s="148">
        <v>1125.11</v>
      </c>
      <c r="P63" s="148">
        <v>1123.55</v>
      </c>
      <c r="Q63" s="148">
        <v>428.7</v>
      </c>
      <c r="R63" s="63"/>
      <c r="S63" s="63"/>
      <c r="T63" s="63"/>
      <c r="U63" s="63"/>
      <c r="V63" s="63"/>
      <c r="W63" s="63"/>
      <c r="X63" s="63"/>
      <c r="Y63" s="63"/>
      <c r="Z63" s="63"/>
    </row>
    <row r="64" ht="12.75" customHeight="1">
      <c r="A64" s="5">
        <v>62.0</v>
      </c>
      <c r="B64" s="151">
        <v>598.5</v>
      </c>
      <c r="C64" s="151">
        <v>681.4</v>
      </c>
      <c r="D64" s="152">
        <v>442.15</v>
      </c>
      <c r="E64" s="152">
        <v>845.84</v>
      </c>
      <c r="F64" s="153">
        <v>1747.83</v>
      </c>
      <c r="G64" s="152">
        <v>863.27</v>
      </c>
      <c r="H64" s="152">
        <v>919.46</v>
      </c>
      <c r="I64" s="154">
        <v>1049.67</v>
      </c>
      <c r="J64" s="152">
        <v>633.15</v>
      </c>
      <c r="K64" s="152">
        <v>1442.94</v>
      </c>
      <c r="L64" s="152">
        <v>1168.24</v>
      </c>
      <c r="M64" s="152">
        <v>1462.85</v>
      </c>
      <c r="N64" s="152">
        <v>1504.9</v>
      </c>
      <c r="O64" s="152">
        <v>1125.4</v>
      </c>
      <c r="P64" s="152">
        <v>1181.44</v>
      </c>
      <c r="Q64" s="152">
        <v>442.65</v>
      </c>
      <c r="R64" s="63"/>
      <c r="S64" s="63"/>
      <c r="T64" s="63"/>
      <c r="U64" s="63"/>
      <c r="V64" s="63"/>
      <c r="W64" s="63"/>
      <c r="X64" s="63"/>
      <c r="Y64" s="63"/>
      <c r="Z64" s="63"/>
    </row>
    <row r="65" ht="12.75" customHeight="1">
      <c r="A65" s="5">
        <v>63.0</v>
      </c>
      <c r="B65" s="151">
        <v>616.57</v>
      </c>
      <c r="C65" s="151">
        <v>687.78</v>
      </c>
      <c r="D65" s="152">
        <v>449.99</v>
      </c>
      <c r="E65" s="152">
        <v>846.14</v>
      </c>
      <c r="F65" s="153">
        <v>1752.93</v>
      </c>
      <c r="G65" s="152">
        <v>863.54</v>
      </c>
      <c r="H65" s="153">
        <v>919.76</v>
      </c>
      <c r="I65" s="154">
        <v>1101.0</v>
      </c>
      <c r="J65" s="152">
        <v>644.39</v>
      </c>
      <c r="K65" s="152">
        <v>1447.76</v>
      </c>
      <c r="L65" s="152">
        <v>1168.53</v>
      </c>
      <c r="M65" s="152">
        <v>1463.15</v>
      </c>
      <c r="N65" s="152">
        <v>1509.99</v>
      </c>
      <c r="O65" s="152">
        <v>1125.66</v>
      </c>
      <c r="P65" s="152">
        <v>1187.23</v>
      </c>
      <c r="Q65" s="152">
        <v>450.15</v>
      </c>
      <c r="R65" s="63"/>
      <c r="S65" s="63"/>
      <c r="T65" s="63"/>
      <c r="U65" s="63"/>
      <c r="V65" s="63"/>
      <c r="W65" s="63"/>
      <c r="X65" s="63"/>
      <c r="Y65" s="63"/>
      <c r="Z65" s="63"/>
    </row>
    <row r="66" ht="12.75" customHeight="1">
      <c r="A66" s="5">
        <v>64.0</v>
      </c>
      <c r="B66" s="151">
        <v>623.38</v>
      </c>
      <c r="C66" s="151">
        <v>688.44</v>
      </c>
      <c r="D66" s="152">
        <v>450.78</v>
      </c>
      <c r="E66" s="152">
        <v>846.45</v>
      </c>
      <c r="F66" s="153">
        <v>1753.44</v>
      </c>
      <c r="G66" s="152">
        <v>866.79</v>
      </c>
      <c r="H66" s="153">
        <v>921.06</v>
      </c>
      <c r="I66" s="154">
        <v>1106.14</v>
      </c>
      <c r="J66" s="152">
        <v>653.42</v>
      </c>
      <c r="K66" s="152">
        <v>1452.75</v>
      </c>
      <c r="L66" s="152">
        <v>1168.78</v>
      </c>
      <c r="M66" s="152">
        <v>1464.33</v>
      </c>
      <c r="N66" s="152">
        <v>1510.51</v>
      </c>
      <c r="O66" s="152">
        <v>1126.05</v>
      </c>
      <c r="P66" s="152">
        <v>1200.77</v>
      </c>
      <c r="Q66" s="152">
        <v>450.45</v>
      </c>
      <c r="R66" s="63"/>
      <c r="S66" s="63"/>
      <c r="T66" s="63"/>
      <c r="U66" s="63"/>
      <c r="V66" s="63"/>
      <c r="W66" s="63"/>
      <c r="X66" s="63"/>
      <c r="Y66" s="63"/>
      <c r="Z66" s="63"/>
    </row>
    <row r="67" ht="12.75" customHeight="1">
      <c r="A67" s="5">
        <v>65.0</v>
      </c>
      <c r="B67" s="155">
        <v>630.07</v>
      </c>
      <c r="C67" s="155">
        <v>689.18</v>
      </c>
      <c r="D67" s="156">
        <v>451.32</v>
      </c>
      <c r="E67" s="156">
        <v>846.94</v>
      </c>
      <c r="F67" s="157">
        <v>1753.69</v>
      </c>
      <c r="G67" s="156">
        <v>931.63</v>
      </c>
      <c r="H67" s="157">
        <v>946.74</v>
      </c>
      <c r="I67" s="158">
        <v>1114.62</v>
      </c>
      <c r="J67" s="156">
        <v>654.33</v>
      </c>
      <c r="K67" s="156">
        <v>1457.78</v>
      </c>
      <c r="L67" s="156">
        <v>1169.11</v>
      </c>
      <c r="M67" s="156">
        <v>1486.34</v>
      </c>
      <c r="N67" s="156">
        <v>1514.0</v>
      </c>
      <c r="O67" s="156">
        <v>1126.37</v>
      </c>
      <c r="P67" s="156">
        <v>1202.13</v>
      </c>
      <c r="Q67" s="156">
        <v>458.35</v>
      </c>
      <c r="R67" s="63"/>
      <c r="S67" s="63"/>
      <c r="T67" s="63"/>
      <c r="U67" s="63"/>
      <c r="V67" s="63"/>
      <c r="W67" s="63"/>
      <c r="X67" s="63"/>
      <c r="Y67" s="63"/>
      <c r="Z67" s="63"/>
    </row>
    <row r="68" ht="12.75" customHeight="1">
      <c r="A68" s="5">
        <v>66.0</v>
      </c>
      <c r="B68" s="137">
        <v>630.95</v>
      </c>
      <c r="C68" s="137">
        <v>695.15</v>
      </c>
      <c r="D68" s="140">
        <v>462.12</v>
      </c>
      <c r="E68" s="140">
        <v>847.25</v>
      </c>
      <c r="F68" s="143">
        <v>1753.95</v>
      </c>
      <c r="G68" s="140">
        <v>938.13</v>
      </c>
      <c r="H68" s="143">
        <v>953.73</v>
      </c>
      <c r="I68" s="141">
        <v>1147.62</v>
      </c>
      <c r="J68" s="140">
        <v>666.0</v>
      </c>
      <c r="K68" s="140">
        <v>1462.8</v>
      </c>
      <c r="L68" s="140">
        <v>1170.97</v>
      </c>
      <c r="M68" s="140">
        <v>1493.81</v>
      </c>
      <c r="N68" s="140">
        <v>1583.79</v>
      </c>
      <c r="O68" s="140">
        <v>1132.48</v>
      </c>
      <c r="P68" s="140">
        <v>1203.55</v>
      </c>
      <c r="Q68" s="140">
        <v>466.1</v>
      </c>
      <c r="R68" s="63"/>
      <c r="S68" s="63"/>
      <c r="T68" s="63"/>
      <c r="U68" s="63"/>
      <c r="V68" s="63"/>
      <c r="W68" s="63"/>
      <c r="X68" s="63"/>
      <c r="Y68" s="63"/>
      <c r="Z68" s="63"/>
    </row>
    <row r="69" ht="12.75" customHeight="1">
      <c r="A69" s="5">
        <v>67.0</v>
      </c>
      <c r="B69" s="140">
        <v>631.3</v>
      </c>
      <c r="C69" s="140">
        <v>706.65</v>
      </c>
      <c r="D69" s="140">
        <v>464.25</v>
      </c>
      <c r="E69" s="140">
        <v>849.0</v>
      </c>
      <c r="F69" s="143">
        <v>1754.2</v>
      </c>
      <c r="G69" s="140">
        <v>938.79</v>
      </c>
      <c r="H69" s="143">
        <v>960.71</v>
      </c>
      <c r="I69" s="141">
        <v>1150.92</v>
      </c>
      <c r="J69" s="140">
        <v>667.17</v>
      </c>
      <c r="K69" s="140">
        <v>1467.85</v>
      </c>
      <c r="L69" s="140">
        <v>1208.02</v>
      </c>
      <c r="M69" s="140">
        <v>1497.69</v>
      </c>
      <c r="N69" s="140">
        <v>1590.77</v>
      </c>
      <c r="O69" s="140">
        <v>1133.11</v>
      </c>
      <c r="P69" s="140">
        <v>1203.99</v>
      </c>
      <c r="Q69" s="140">
        <v>467.8</v>
      </c>
      <c r="R69" s="63"/>
      <c r="S69" s="63"/>
      <c r="T69" s="63"/>
      <c r="U69" s="63"/>
      <c r="V69" s="63"/>
      <c r="W69" s="63"/>
      <c r="X69" s="63"/>
      <c r="Y69" s="63"/>
      <c r="Z69" s="63"/>
    </row>
    <row r="70" ht="12.75" customHeight="1">
      <c r="A70" s="5">
        <v>68.0</v>
      </c>
      <c r="B70" s="140">
        <v>638.06</v>
      </c>
      <c r="C70" s="140">
        <v>707.83</v>
      </c>
      <c r="D70" s="140">
        <v>465.52</v>
      </c>
      <c r="E70" s="140">
        <v>883.08</v>
      </c>
      <c r="F70" s="143">
        <v>1754.45</v>
      </c>
      <c r="G70" s="140">
        <v>946.87</v>
      </c>
      <c r="H70" s="143">
        <v>967.67</v>
      </c>
      <c r="I70" s="141">
        <v>1151.25</v>
      </c>
      <c r="J70" s="140">
        <v>679.42</v>
      </c>
      <c r="K70" s="140">
        <v>1472.9</v>
      </c>
      <c r="L70" s="140">
        <v>1211.73</v>
      </c>
      <c r="M70" s="140">
        <v>1575.14</v>
      </c>
      <c r="N70" s="140">
        <v>1591.48</v>
      </c>
      <c r="O70" s="140">
        <v>1133.39</v>
      </c>
      <c r="P70" s="140">
        <v>1205.83</v>
      </c>
      <c r="Q70" s="140">
        <v>480.05</v>
      </c>
      <c r="R70" s="63"/>
      <c r="S70" s="63"/>
      <c r="T70" s="63"/>
      <c r="U70" s="63"/>
      <c r="V70" s="63"/>
      <c r="W70" s="63"/>
      <c r="X70" s="63"/>
      <c r="Y70" s="63"/>
      <c r="Z70" s="63"/>
    </row>
    <row r="71" ht="12.75" customHeight="1">
      <c r="A71" s="5">
        <v>69.0</v>
      </c>
      <c r="B71" s="140">
        <v>638.74</v>
      </c>
      <c r="C71" s="140">
        <v>719.37</v>
      </c>
      <c r="D71" s="140">
        <v>465.78</v>
      </c>
      <c r="E71" s="140">
        <v>886.51</v>
      </c>
      <c r="F71" s="143">
        <v>1754.7</v>
      </c>
      <c r="G71" s="140">
        <v>947.68</v>
      </c>
      <c r="H71" s="143">
        <v>974.69</v>
      </c>
      <c r="I71" s="141">
        <v>1151.5</v>
      </c>
      <c r="J71" s="140">
        <v>680.65</v>
      </c>
      <c r="K71" s="140">
        <v>1477.92</v>
      </c>
      <c r="L71" s="140">
        <v>1224.37</v>
      </c>
      <c r="M71" s="140">
        <v>1582.89</v>
      </c>
      <c r="N71" s="140">
        <v>1591.73</v>
      </c>
      <c r="O71" s="140">
        <v>1133.68</v>
      </c>
      <c r="P71" s="140">
        <v>1242.59</v>
      </c>
      <c r="Q71" s="140">
        <v>487.0</v>
      </c>
      <c r="R71" s="63"/>
      <c r="S71" s="63"/>
      <c r="T71" s="63"/>
      <c r="U71" s="63"/>
      <c r="V71" s="63"/>
      <c r="W71" s="63"/>
      <c r="X71" s="63"/>
      <c r="Y71" s="63"/>
      <c r="Z71" s="63"/>
    </row>
    <row r="72" ht="12.75" customHeight="1">
      <c r="A72" s="5">
        <v>70.0</v>
      </c>
      <c r="B72" s="144">
        <v>640.11</v>
      </c>
      <c r="C72" s="144">
        <v>720.53</v>
      </c>
      <c r="D72" s="144">
        <v>466.44</v>
      </c>
      <c r="E72" s="144">
        <v>909.05</v>
      </c>
      <c r="F72" s="146">
        <v>1754.95</v>
      </c>
      <c r="G72" s="144">
        <v>948.8</v>
      </c>
      <c r="H72" s="146">
        <v>981.68</v>
      </c>
      <c r="I72" s="145">
        <v>1151.75</v>
      </c>
      <c r="J72" s="144">
        <v>687.35</v>
      </c>
      <c r="K72" s="144">
        <v>1482.96</v>
      </c>
      <c r="L72" s="144">
        <v>1232.62</v>
      </c>
      <c r="M72" s="144">
        <v>1583.67</v>
      </c>
      <c r="N72" s="144">
        <v>1592.86</v>
      </c>
      <c r="O72" s="144">
        <v>1133.95</v>
      </c>
      <c r="P72" s="144">
        <v>1310.65</v>
      </c>
      <c r="Q72" s="144">
        <v>492.95</v>
      </c>
      <c r="R72" s="63"/>
      <c r="S72" s="63"/>
      <c r="T72" s="63"/>
      <c r="U72" s="63"/>
      <c r="V72" s="63"/>
      <c r="W72" s="63"/>
      <c r="X72" s="63"/>
      <c r="Y72" s="63"/>
      <c r="Z72" s="63"/>
    </row>
    <row r="73" ht="12.75" customHeight="1">
      <c r="A73" s="5">
        <v>71.0</v>
      </c>
      <c r="B73" s="135">
        <v>652.57</v>
      </c>
      <c r="C73" s="135">
        <v>724.59</v>
      </c>
      <c r="D73" s="135">
        <v>479.45</v>
      </c>
      <c r="E73" s="135">
        <v>911.31</v>
      </c>
      <c r="F73" s="135">
        <v>1755.2</v>
      </c>
      <c r="G73" s="135">
        <v>971.07</v>
      </c>
      <c r="H73" s="135">
        <v>988.67</v>
      </c>
      <c r="I73" s="136">
        <v>1152.03</v>
      </c>
      <c r="J73" s="135">
        <v>688.74</v>
      </c>
      <c r="K73" s="135">
        <v>1488.0</v>
      </c>
      <c r="L73" s="135">
        <v>1233.45</v>
      </c>
      <c r="M73" s="135">
        <v>1583.97</v>
      </c>
      <c r="N73" s="135">
        <v>1615.39</v>
      </c>
      <c r="O73" s="135">
        <v>1134.24</v>
      </c>
      <c r="P73" s="135">
        <v>1317.46</v>
      </c>
      <c r="Q73" s="135">
        <v>494.3</v>
      </c>
      <c r="R73" s="63"/>
      <c r="S73" s="63"/>
      <c r="T73" s="63"/>
      <c r="U73" s="63"/>
      <c r="V73" s="63"/>
      <c r="W73" s="63"/>
      <c r="X73" s="63"/>
      <c r="Y73" s="63"/>
      <c r="Z73" s="63"/>
    </row>
    <row r="74" ht="12.75" customHeight="1">
      <c r="A74" s="5">
        <v>72.0</v>
      </c>
      <c r="B74" s="137">
        <v>653.97</v>
      </c>
      <c r="C74" s="137">
        <v>725.0</v>
      </c>
      <c r="D74" s="138">
        <v>480.76</v>
      </c>
      <c r="E74" s="138">
        <v>913.5</v>
      </c>
      <c r="F74" s="138">
        <v>1755.45</v>
      </c>
      <c r="G74" s="138">
        <v>984.19</v>
      </c>
      <c r="H74" s="138">
        <v>995.65</v>
      </c>
      <c r="I74" s="138">
        <v>1157.63</v>
      </c>
      <c r="J74" s="138">
        <v>716.39</v>
      </c>
      <c r="K74" s="138">
        <v>1493.04</v>
      </c>
      <c r="L74" s="138">
        <v>1233.74</v>
      </c>
      <c r="M74" s="138">
        <v>1584.24</v>
      </c>
      <c r="N74" s="138">
        <v>1617.65</v>
      </c>
      <c r="O74" s="138">
        <v>1134.52</v>
      </c>
      <c r="P74" s="138">
        <v>1318.15</v>
      </c>
      <c r="Q74" s="138">
        <v>495.45</v>
      </c>
      <c r="R74" s="63"/>
      <c r="S74" s="63"/>
      <c r="T74" s="63"/>
      <c r="U74" s="63"/>
      <c r="V74" s="63"/>
      <c r="W74" s="63"/>
      <c r="X74" s="63"/>
      <c r="Y74" s="63"/>
      <c r="Z74" s="63"/>
    </row>
    <row r="75" ht="12.75" customHeight="1">
      <c r="A75" s="5">
        <v>73.0</v>
      </c>
      <c r="B75" s="140">
        <v>671.18</v>
      </c>
      <c r="C75" s="140">
        <v>725.25</v>
      </c>
      <c r="D75" s="141">
        <v>481.06</v>
      </c>
      <c r="E75" s="141">
        <v>957.16</v>
      </c>
      <c r="F75" s="141">
        <v>1755.7</v>
      </c>
      <c r="G75" s="141">
        <v>987.2</v>
      </c>
      <c r="H75" s="140">
        <v>1002.64</v>
      </c>
      <c r="I75" s="142">
        <v>1190.97</v>
      </c>
      <c r="J75" s="140">
        <v>719.16</v>
      </c>
      <c r="K75" s="140">
        <v>1498.06</v>
      </c>
      <c r="L75" s="140">
        <v>1233.99</v>
      </c>
      <c r="M75" s="140">
        <v>1584.67</v>
      </c>
      <c r="N75" s="140">
        <v>1617.91</v>
      </c>
      <c r="O75" s="140">
        <v>1134.81</v>
      </c>
      <c r="P75" s="140">
        <v>1318.42</v>
      </c>
      <c r="Q75" s="140">
        <v>500.6</v>
      </c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5">
        <v>74.0</v>
      </c>
      <c r="B76" s="140">
        <v>672.91</v>
      </c>
      <c r="C76" s="140">
        <v>725.5</v>
      </c>
      <c r="D76" s="141">
        <v>481.59</v>
      </c>
      <c r="E76" s="140">
        <v>961.53</v>
      </c>
      <c r="F76" s="142">
        <v>1756.08</v>
      </c>
      <c r="G76" s="141">
        <v>1047.24</v>
      </c>
      <c r="H76" s="141">
        <v>1009.6</v>
      </c>
      <c r="I76" s="141">
        <v>1194.31</v>
      </c>
      <c r="J76" s="141">
        <v>719.45</v>
      </c>
      <c r="K76" s="141">
        <v>1503.09</v>
      </c>
      <c r="L76" s="141">
        <v>1234.24</v>
      </c>
      <c r="M76" s="141">
        <v>1585.01</v>
      </c>
      <c r="N76" s="141">
        <v>1618.18</v>
      </c>
      <c r="O76" s="141">
        <v>1135.09</v>
      </c>
      <c r="P76" s="141">
        <v>1323.82</v>
      </c>
      <c r="Q76" s="141">
        <v>532.05</v>
      </c>
      <c r="R76" s="63"/>
      <c r="S76" s="63"/>
      <c r="T76" s="63"/>
      <c r="U76" s="63"/>
      <c r="V76" s="63"/>
      <c r="W76" s="63"/>
      <c r="X76" s="63"/>
      <c r="Y76" s="63"/>
      <c r="Z76" s="63"/>
    </row>
    <row r="77" ht="12.75" customHeight="1">
      <c r="A77" s="5">
        <v>75.0</v>
      </c>
      <c r="B77" s="144">
        <v>688.25</v>
      </c>
      <c r="C77" s="144">
        <v>725.75</v>
      </c>
      <c r="D77" s="145">
        <v>492.0</v>
      </c>
      <c r="E77" s="141">
        <v>961.97</v>
      </c>
      <c r="F77" s="141">
        <v>1763.68</v>
      </c>
      <c r="G77" s="141">
        <v>1053.26</v>
      </c>
      <c r="H77" s="141">
        <v>1010.31</v>
      </c>
      <c r="I77" s="145">
        <v>1194.65</v>
      </c>
      <c r="J77" s="141">
        <v>720.7</v>
      </c>
      <c r="K77" s="141">
        <v>1508.14</v>
      </c>
      <c r="L77" s="141">
        <v>1236.32</v>
      </c>
      <c r="M77" s="141">
        <v>1585.34</v>
      </c>
      <c r="N77" s="141">
        <v>1618.43</v>
      </c>
      <c r="O77" s="141">
        <v>1135.38</v>
      </c>
      <c r="P77" s="141">
        <v>1388.78</v>
      </c>
      <c r="Q77" s="141">
        <v>532.1</v>
      </c>
      <c r="R77" s="63"/>
      <c r="S77" s="63"/>
      <c r="T77" s="63"/>
      <c r="U77" s="63"/>
      <c r="V77" s="63"/>
      <c r="W77" s="63"/>
      <c r="X77" s="63"/>
      <c r="Y77" s="63"/>
      <c r="Z77" s="63"/>
    </row>
    <row r="78" ht="12.75" customHeight="1">
      <c r="A78" s="5">
        <v>76.0</v>
      </c>
      <c r="B78" s="147">
        <v>694.61</v>
      </c>
      <c r="C78" s="147">
        <v>726.0</v>
      </c>
      <c r="D78" s="148">
        <v>504.09</v>
      </c>
      <c r="E78" s="148">
        <v>962.28</v>
      </c>
      <c r="F78" s="149">
        <v>1764.44</v>
      </c>
      <c r="G78" s="148">
        <v>1064.23</v>
      </c>
      <c r="H78" s="148">
        <v>1023.61</v>
      </c>
      <c r="I78" s="150">
        <v>1194.93</v>
      </c>
      <c r="J78" s="148">
        <v>744.8</v>
      </c>
      <c r="K78" s="148">
        <v>1513.17</v>
      </c>
      <c r="L78" s="148">
        <v>1277.12</v>
      </c>
      <c r="M78" s="148">
        <v>1585.64</v>
      </c>
      <c r="N78" s="148">
        <v>1618.68</v>
      </c>
      <c r="O78" s="148">
        <v>1135.66</v>
      </c>
      <c r="P78" s="148">
        <v>1395.28</v>
      </c>
      <c r="Q78" s="148">
        <v>532.15</v>
      </c>
      <c r="R78" s="63"/>
      <c r="S78" s="63"/>
      <c r="T78" s="63"/>
      <c r="U78" s="63"/>
      <c r="V78" s="63"/>
      <c r="W78" s="63"/>
      <c r="X78" s="63"/>
      <c r="Y78" s="63"/>
      <c r="Z78" s="63"/>
    </row>
    <row r="79" ht="12.75" customHeight="1">
      <c r="A79" s="5">
        <v>77.0</v>
      </c>
      <c r="B79" s="151">
        <v>695.25</v>
      </c>
      <c r="C79" s="151">
        <v>726.25</v>
      </c>
      <c r="D79" s="152">
        <v>505.3</v>
      </c>
      <c r="E79" s="152">
        <v>963.0</v>
      </c>
      <c r="F79" s="153">
        <v>1764.69</v>
      </c>
      <c r="G79" s="152">
        <v>1072.69</v>
      </c>
      <c r="H79" s="152">
        <v>1030.56</v>
      </c>
      <c r="I79" s="154">
        <v>1195.19</v>
      </c>
      <c r="J79" s="152">
        <v>747.21</v>
      </c>
      <c r="K79" s="152">
        <v>1518.21</v>
      </c>
      <c r="L79" s="152">
        <v>1281.2</v>
      </c>
      <c r="M79" s="152">
        <v>1585.94</v>
      </c>
      <c r="N79" s="152">
        <v>1618.96</v>
      </c>
      <c r="O79" s="152">
        <v>1135.95</v>
      </c>
      <c r="P79" s="152">
        <v>1395.93</v>
      </c>
      <c r="Q79" s="152">
        <v>532.2</v>
      </c>
      <c r="R79" s="63"/>
      <c r="S79" s="63"/>
      <c r="T79" s="63"/>
      <c r="U79" s="63"/>
      <c r="V79" s="63"/>
      <c r="W79" s="63"/>
      <c r="X79" s="63"/>
      <c r="Y79" s="63"/>
      <c r="Z79" s="63"/>
    </row>
    <row r="80" ht="12.75" customHeight="1">
      <c r="A80" s="5">
        <v>78.0</v>
      </c>
      <c r="B80" s="151">
        <v>695.5</v>
      </c>
      <c r="C80" s="151">
        <v>726.5</v>
      </c>
      <c r="D80" s="152">
        <v>509.91</v>
      </c>
      <c r="E80" s="152">
        <v>963.31</v>
      </c>
      <c r="F80" s="153">
        <v>1764.94</v>
      </c>
      <c r="G80" s="152">
        <v>1081.18</v>
      </c>
      <c r="H80" s="152">
        <v>1037.55</v>
      </c>
      <c r="I80" s="154">
        <v>1195.46</v>
      </c>
      <c r="J80" s="152">
        <v>750.11</v>
      </c>
      <c r="K80" s="152">
        <v>1522.26</v>
      </c>
      <c r="L80" s="152">
        <v>1281.61</v>
      </c>
      <c r="M80" s="152">
        <v>1590.13</v>
      </c>
      <c r="N80" s="152">
        <v>1619.28</v>
      </c>
      <c r="O80" s="152">
        <v>1136.22</v>
      </c>
      <c r="P80" s="152">
        <v>1396.18</v>
      </c>
      <c r="Q80" s="152">
        <v>532.25</v>
      </c>
      <c r="R80" s="63"/>
      <c r="S80" s="63"/>
      <c r="T80" s="63"/>
      <c r="U80" s="63"/>
      <c r="V80" s="63"/>
      <c r="W80" s="63"/>
      <c r="X80" s="63"/>
      <c r="Y80" s="63"/>
      <c r="Z80" s="63"/>
    </row>
    <row r="81" ht="12.75" customHeight="1">
      <c r="A81" s="5">
        <v>79.0</v>
      </c>
      <c r="B81" s="151">
        <v>695.75</v>
      </c>
      <c r="C81" s="151">
        <v>726.75</v>
      </c>
      <c r="D81" s="152">
        <v>517.36</v>
      </c>
      <c r="E81" s="152">
        <v>963.62</v>
      </c>
      <c r="F81" s="153">
        <v>1765.19</v>
      </c>
      <c r="G81" s="152">
        <v>1084.16</v>
      </c>
      <c r="H81" s="152">
        <v>1044.54</v>
      </c>
      <c r="I81" s="154">
        <v>1195.71</v>
      </c>
      <c r="J81" s="152">
        <v>750.4</v>
      </c>
      <c r="K81" s="152">
        <v>1522.68</v>
      </c>
      <c r="L81" s="152">
        <v>1281.9</v>
      </c>
      <c r="M81" s="152">
        <v>1673.65</v>
      </c>
      <c r="N81" s="152">
        <v>1625.64</v>
      </c>
      <c r="O81" s="152">
        <v>1136.5</v>
      </c>
      <c r="P81" s="152">
        <v>1396.43</v>
      </c>
      <c r="Q81" s="152">
        <v>552.35</v>
      </c>
      <c r="R81" s="63"/>
      <c r="S81" s="63"/>
      <c r="T81" s="63"/>
      <c r="U81" s="63"/>
      <c r="V81" s="63"/>
      <c r="W81" s="63"/>
      <c r="X81" s="63"/>
      <c r="Y81" s="63"/>
      <c r="Z81" s="63"/>
    </row>
    <row r="82" ht="12.75" customHeight="1">
      <c r="A82" s="5">
        <v>80.0</v>
      </c>
      <c r="B82" s="151">
        <v>696.0</v>
      </c>
      <c r="C82" s="155">
        <v>727.0</v>
      </c>
      <c r="D82" s="156">
        <v>518.11</v>
      </c>
      <c r="E82" s="156">
        <v>963.92</v>
      </c>
      <c r="F82" s="157">
        <v>1765.44</v>
      </c>
      <c r="G82" s="156">
        <v>1084.46</v>
      </c>
      <c r="H82" s="156">
        <v>1045.25</v>
      </c>
      <c r="I82" s="158">
        <v>1195.99</v>
      </c>
      <c r="J82" s="156">
        <v>750.7</v>
      </c>
      <c r="K82" s="156">
        <v>1522.95</v>
      </c>
      <c r="L82" s="156">
        <v>1282.21</v>
      </c>
      <c r="M82" s="156">
        <v>1682.01</v>
      </c>
      <c r="N82" s="156">
        <v>1752.72</v>
      </c>
      <c r="O82" s="156">
        <v>1136.79</v>
      </c>
      <c r="P82" s="156">
        <v>1396.68</v>
      </c>
      <c r="Q82" s="156">
        <v>552.45</v>
      </c>
      <c r="R82" s="63"/>
      <c r="S82" s="63"/>
      <c r="T82" s="63"/>
      <c r="U82" s="63"/>
      <c r="V82" s="63"/>
      <c r="W82" s="63"/>
      <c r="X82" s="63"/>
      <c r="Y82" s="63"/>
      <c r="Z82" s="63"/>
    </row>
    <row r="83" ht="12.75" customHeight="1">
      <c r="A83" s="5">
        <v>81.0</v>
      </c>
      <c r="B83" s="137">
        <v>696.25</v>
      </c>
      <c r="C83" s="140">
        <v>727.25</v>
      </c>
      <c r="D83" s="140">
        <v>518.36</v>
      </c>
      <c r="E83" s="140">
        <v>964.63</v>
      </c>
      <c r="F83" s="143">
        <v>1765.69</v>
      </c>
      <c r="G83" s="140">
        <v>1084.77</v>
      </c>
      <c r="H83" s="140">
        <v>1051.87</v>
      </c>
      <c r="I83" s="141">
        <v>1196.26</v>
      </c>
      <c r="J83" s="140">
        <v>756.18</v>
      </c>
      <c r="K83" s="140">
        <v>1523.21</v>
      </c>
      <c r="L83" s="140">
        <v>1282.51</v>
      </c>
      <c r="M83" s="140">
        <v>1682.87</v>
      </c>
      <c r="N83" s="140">
        <v>1766.02</v>
      </c>
      <c r="O83" s="140">
        <v>1137.07</v>
      </c>
      <c r="P83" s="140">
        <v>1396.93</v>
      </c>
      <c r="Q83" s="140">
        <v>553.25</v>
      </c>
      <c r="R83" s="63"/>
      <c r="S83" s="63"/>
      <c r="T83" s="63"/>
      <c r="U83" s="63"/>
      <c r="V83" s="63"/>
      <c r="W83" s="63"/>
      <c r="X83" s="63"/>
      <c r="Y83" s="63"/>
      <c r="Z83" s="63"/>
    </row>
    <row r="84" ht="12.75" customHeight="1">
      <c r="A84" s="5">
        <v>82.0</v>
      </c>
      <c r="B84" s="140">
        <v>696.5</v>
      </c>
      <c r="C84" s="140">
        <v>727.5</v>
      </c>
      <c r="D84" s="140">
        <v>518.81</v>
      </c>
      <c r="E84" s="140">
        <v>978.67</v>
      </c>
      <c r="F84" s="143">
        <v>1765.94</v>
      </c>
      <c r="G84" s="140">
        <v>1085.02</v>
      </c>
      <c r="H84" s="140">
        <v>1052.55</v>
      </c>
      <c r="I84" s="141">
        <v>1196.52</v>
      </c>
      <c r="J84" s="140">
        <v>770.55</v>
      </c>
      <c r="K84" s="140">
        <v>1523.48</v>
      </c>
      <c r="L84" s="140">
        <v>1282.8</v>
      </c>
      <c r="M84" s="140">
        <v>1683.38</v>
      </c>
      <c r="N84" s="140">
        <v>1767.35</v>
      </c>
      <c r="O84" s="140">
        <v>1137.36</v>
      </c>
      <c r="P84" s="140">
        <v>1397.18</v>
      </c>
      <c r="Q84" s="140">
        <v>577.6</v>
      </c>
      <c r="R84" s="63"/>
      <c r="S84" s="63"/>
      <c r="T84" s="63"/>
      <c r="U84" s="63"/>
      <c r="V84" s="63"/>
      <c r="W84" s="63"/>
      <c r="X84" s="63"/>
      <c r="Y84" s="63"/>
      <c r="Z84" s="63"/>
    </row>
    <row r="85" ht="12.75" customHeight="1">
      <c r="A85" s="5">
        <v>83.0</v>
      </c>
      <c r="B85" s="140">
        <v>696.75</v>
      </c>
      <c r="C85" s="140">
        <v>727.75</v>
      </c>
      <c r="D85" s="140">
        <v>527.71</v>
      </c>
      <c r="E85" s="140">
        <v>980.08</v>
      </c>
      <c r="F85" s="143">
        <v>1766.31</v>
      </c>
      <c r="G85" s="140">
        <v>1085.27</v>
      </c>
      <c r="H85" s="140">
        <v>1053.84</v>
      </c>
      <c r="I85" s="141">
        <v>1196.79</v>
      </c>
      <c r="J85" s="140">
        <v>771.99</v>
      </c>
      <c r="K85" s="140">
        <v>1523.74</v>
      </c>
      <c r="L85" s="140">
        <v>1283.05</v>
      </c>
      <c r="M85" s="140">
        <v>1683.71</v>
      </c>
      <c r="N85" s="140">
        <v>1767.61</v>
      </c>
      <c r="O85" s="140">
        <v>1137.64</v>
      </c>
      <c r="P85" s="140">
        <v>1397.43</v>
      </c>
      <c r="Q85" s="140">
        <v>581.95</v>
      </c>
      <c r="R85" s="63"/>
      <c r="S85" s="63"/>
      <c r="T85" s="63"/>
      <c r="U85" s="63"/>
      <c r="V85" s="63"/>
      <c r="W85" s="63"/>
      <c r="X85" s="63"/>
      <c r="Y85" s="63"/>
      <c r="Z85" s="63"/>
    </row>
    <row r="86" ht="12.75" customHeight="1">
      <c r="A86" s="5">
        <v>84.0</v>
      </c>
      <c r="B86" s="140">
        <v>697.0</v>
      </c>
      <c r="C86" s="140">
        <v>728.0</v>
      </c>
      <c r="D86" s="140">
        <v>528.6</v>
      </c>
      <c r="E86" s="140">
        <v>981.57</v>
      </c>
      <c r="F86" s="143">
        <v>1766.57</v>
      </c>
      <c r="G86" s="140">
        <v>1085.52</v>
      </c>
      <c r="H86" s="140">
        <v>1079.48</v>
      </c>
      <c r="I86" s="141">
        <v>1197.04</v>
      </c>
      <c r="J86" s="140">
        <v>772.49</v>
      </c>
      <c r="K86" s="140">
        <v>1524.01</v>
      </c>
      <c r="L86" s="140">
        <v>1283.41</v>
      </c>
      <c r="M86" s="140">
        <v>1684.03</v>
      </c>
      <c r="N86" s="140">
        <v>1767.94</v>
      </c>
      <c r="O86" s="140">
        <v>1137.93</v>
      </c>
      <c r="P86" s="140">
        <v>1397.68</v>
      </c>
      <c r="Q86" s="140">
        <v>582.15</v>
      </c>
      <c r="R86" s="63"/>
      <c r="S86" s="63"/>
      <c r="T86" s="63"/>
      <c r="U86" s="63"/>
      <c r="V86" s="63"/>
      <c r="W86" s="63"/>
      <c r="X86" s="63"/>
      <c r="Y86" s="63"/>
      <c r="Z86" s="63"/>
    </row>
    <row r="87" ht="12.75" customHeight="1">
      <c r="A87" s="5">
        <v>85.0</v>
      </c>
      <c r="B87" s="144">
        <v>697.25</v>
      </c>
      <c r="C87" s="144">
        <v>728.25</v>
      </c>
      <c r="D87" s="144">
        <v>542.75</v>
      </c>
      <c r="E87" s="144">
        <v>990.3</v>
      </c>
      <c r="F87" s="146">
        <v>1766.84</v>
      </c>
      <c r="G87" s="144">
        <v>1085.98</v>
      </c>
      <c r="H87" s="144">
        <v>1086.47</v>
      </c>
      <c r="I87" s="145">
        <v>1197.32</v>
      </c>
      <c r="J87" s="144">
        <v>782.43</v>
      </c>
      <c r="K87" s="144">
        <v>1524.28</v>
      </c>
      <c r="L87" s="144">
        <v>1283.7</v>
      </c>
      <c r="M87" s="144">
        <v>1684.37</v>
      </c>
      <c r="N87" s="144">
        <v>1768.24</v>
      </c>
      <c r="O87" s="144">
        <v>1138.21</v>
      </c>
      <c r="P87" s="144">
        <v>1400.08</v>
      </c>
      <c r="Q87" s="144">
        <v>584.9</v>
      </c>
      <c r="R87" s="63"/>
      <c r="S87" s="63"/>
      <c r="T87" s="63"/>
      <c r="U87" s="63"/>
      <c r="V87" s="63"/>
      <c r="W87" s="63"/>
      <c r="X87" s="63"/>
      <c r="Y87" s="63"/>
      <c r="Z87" s="63"/>
    </row>
    <row r="88" ht="13.5" customHeight="1">
      <c r="A88" s="5">
        <v>86.0</v>
      </c>
      <c r="B88" s="63">
        <v>697.5</v>
      </c>
      <c r="C88" s="63">
        <v>728.5</v>
      </c>
      <c r="D88" s="63">
        <v>548.3</v>
      </c>
      <c r="E88" s="63">
        <v>991.18</v>
      </c>
      <c r="F88" s="63">
        <v>1767.26</v>
      </c>
      <c r="G88" s="63">
        <v>1095.14</v>
      </c>
      <c r="H88" s="63">
        <v>1093.43</v>
      </c>
      <c r="I88" s="63">
        <v>1197.59</v>
      </c>
      <c r="J88" s="63">
        <v>783.43</v>
      </c>
      <c r="K88" s="63">
        <v>1524.54</v>
      </c>
      <c r="L88" s="63">
        <v>1284.0</v>
      </c>
      <c r="M88" s="63">
        <v>1684.63</v>
      </c>
      <c r="N88" s="63">
        <v>1772.32</v>
      </c>
      <c r="O88" s="63">
        <v>1138.49</v>
      </c>
      <c r="P88" s="63">
        <v>1447.48</v>
      </c>
      <c r="Q88" s="63">
        <v>585.25</v>
      </c>
      <c r="R88" s="63"/>
      <c r="S88" s="63"/>
      <c r="T88" s="63"/>
      <c r="U88" s="63"/>
      <c r="V88" s="63"/>
      <c r="W88" s="63"/>
      <c r="X88" s="63"/>
      <c r="Y88" s="63"/>
      <c r="Z88" s="63"/>
    </row>
    <row r="89" ht="12.75" customHeight="1">
      <c r="A89" s="5">
        <v>87.0</v>
      </c>
      <c r="B89" s="63">
        <v>697.75</v>
      </c>
      <c r="C89" s="63">
        <v>728.75</v>
      </c>
      <c r="D89" s="63">
        <v>560.27</v>
      </c>
      <c r="E89" s="63">
        <v>993.6</v>
      </c>
      <c r="F89" s="63">
        <v>1775.55</v>
      </c>
      <c r="G89" s="63">
        <v>1098.77</v>
      </c>
      <c r="H89" s="63">
        <v>1096.56</v>
      </c>
      <c r="I89" s="63">
        <v>1197.85</v>
      </c>
      <c r="J89" s="63">
        <v>783.95</v>
      </c>
      <c r="K89" s="63">
        <v>1524.81</v>
      </c>
      <c r="L89" s="63">
        <v>1284.3</v>
      </c>
      <c r="M89" s="63">
        <v>1684.88</v>
      </c>
      <c r="N89" s="63">
        <v>1853.87</v>
      </c>
      <c r="O89" s="63">
        <v>1138.77</v>
      </c>
      <c r="P89" s="63">
        <v>1452.22</v>
      </c>
      <c r="Q89" s="63">
        <v>593.5</v>
      </c>
      <c r="R89" s="63"/>
      <c r="S89" s="63"/>
      <c r="T89" s="63"/>
      <c r="U89" s="63"/>
      <c r="V89" s="63"/>
      <c r="W89" s="63"/>
      <c r="X89" s="63"/>
      <c r="Y89" s="63"/>
      <c r="Z89" s="63"/>
    </row>
    <row r="90" ht="12.75" customHeight="1">
      <c r="A90" s="5">
        <v>88.0</v>
      </c>
      <c r="B90" s="63">
        <v>698.0</v>
      </c>
      <c r="C90" s="63">
        <v>729.0</v>
      </c>
      <c r="D90" s="63">
        <v>561.47</v>
      </c>
      <c r="E90" s="63">
        <v>993.85</v>
      </c>
      <c r="F90" s="63">
        <v>1886.76</v>
      </c>
      <c r="G90" s="63">
        <v>1099.3</v>
      </c>
      <c r="H90" s="63">
        <v>1096.88</v>
      </c>
      <c r="I90" s="63">
        <v>1198.12</v>
      </c>
      <c r="J90" s="63">
        <v>794.34</v>
      </c>
      <c r="K90" s="63">
        <v>1525.08</v>
      </c>
      <c r="L90" s="63">
        <v>1284.95</v>
      </c>
      <c r="M90" s="63">
        <v>1685.31</v>
      </c>
      <c r="N90" s="63">
        <v>1862.03</v>
      </c>
      <c r="O90" s="63">
        <v>1140.67</v>
      </c>
      <c r="P90" s="63">
        <v>1452.7</v>
      </c>
      <c r="Q90" s="63">
        <v>602.65</v>
      </c>
      <c r="R90" s="63"/>
      <c r="S90" s="63"/>
      <c r="T90" s="63"/>
      <c r="U90" s="63"/>
      <c r="V90" s="63"/>
      <c r="W90" s="63"/>
      <c r="X90" s="63"/>
      <c r="Y90" s="63"/>
      <c r="Z90" s="63"/>
    </row>
    <row r="91" ht="12.75" customHeight="1">
      <c r="A91" s="5">
        <v>89.0</v>
      </c>
      <c r="B91" s="63">
        <v>698.25</v>
      </c>
      <c r="C91" s="63">
        <v>729.25</v>
      </c>
      <c r="D91" s="63">
        <v>561.73</v>
      </c>
      <c r="E91" s="63">
        <v>994.28</v>
      </c>
      <c r="F91" s="63">
        <v>1995.76</v>
      </c>
      <c r="G91" s="63">
        <v>1099.55</v>
      </c>
      <c r="H91" s="63">
        <v>1097.19</v>
      </c>
      <c r="I91" s="63">
        <v>1198.39</v>
      </c>
      <c r="J91" s="63">
        <v>811.98</v>
      </c>
      <c r="K91" s="63">
        <v>1525.34</v>
      </c>
      <c r="L91" s="63">
        <v>1297.61</v>
      </c>
      <c r="M91" s="63">
        <v>1685.61</v>
      </c>
      <c r="N91" s="63">
        <v>1862.85</v>
      </c>
      <c r="O91" s="63">
        <v>1171.37</v>
      </c>
      <c r="P91" s="63">
        <v>1452.95</v>
      </c>
      <c r="Q91" s="63">
        <v>603.2</v>
      </c>
      <c r="R91" s="63"/>
      <c r="S91" s="63"/>
      <c r="T91" s="63"/>
      <c r="U91" s="63"/>
      <c r="V91" s="63"/>
      <c r="W91" s="63"/>
      <c r="X91" s="63"/>
      <c r="Y91" s="63"/>
      <c r="Z91" s="63"/>
    </row>
    <row r="92" ht="12.75" customHeight="1">
      <c r="A92" s="5">
        <v>90.0</v>
      </c>
      <c r="B92" s="63">
        <v>698.5</v>
      </c>
      <c r="C92" s="63">
        <v>729.5</v>
      </c>
      <c r="D92" s="63">
        <v>562.0</v>
      </c>
      <c r="E92" s="63">
        <v>1002.88</v>
      </c>
      <c r="F92" s="63">
        <v>2006.66</v>
      </c>
      <c r="G92" s="63">
        <v>1099.8</v>
      </c>
      <c r="H92" s="63">
        <v>1097.99</v>
      </c>
      <c r="I92" s="63">
        <v>1198.65</v>
      </c>
      <c r="J92" s="63">
        <v>813.76</v>
      </c>
      <c r="K92" s="63">
        <v>1525.61</v>
      </c>
      <c r="L92" s="63">
        <v>1302.96</v>
      </c>
      <c r="M92" s="63">
        <v>1686.0</v>
      </c>
      <c r="N92" s="63">
        <v>1867.75</v>
      </c>
      <c r="O92" s="63">
        <v>1174.44</v>
      </c>
      <c r="P92" s="63">
        <v>1453.2</v>
      </c>
      <c r="Q92" s="63">
        <v>612.25</v>
      </c>
      <c r="R92" s="63"/>
      <c r="S92" s="63"/>
      <c r="T92" s="63"/>
      <c r="U92" s="63"/>
      <c r="V92" s="63"/>
      <c r="W92" s="63"/>
      <c r="X92" s="63"/>
      <c r="Y92" s="63"/>
      <c r="Z92" s="63"/>
    </row>
    <row r="93" ht="12.75" customHeight="1">
      <c r="A93" s="5">
        <v>91.0</v>
      </c>
      <c r="B93" s="63">
        <v>698.75</v>
      </c>
      <c r="C93" s="63">
        <v>729.75</v>
      </c>
      <c r="D93" s="63">
        <v>562.25</v>
      </c>
      <c r="E93" s="63">
        <v>1003.75</v>
      </c>
      <c r="F93" s="63">
        <v>2007.76</v>
      </c>
      <c r="G93" s="63">
        <v>1100.05</v>
      </c>
      <c r="H93" s="63">
        <v>1113.37</v>
      </c>
      <c r="I93" s="63">
        <v>1198.92</v>
      </c>
      <c r="J93" s="63">
        <v>815.18</v>
      </c>
      <c r="K93" s="63">
        <v>1525.87</v>
      </c>
      <c r="L93" s="63">
        <v>1305.41</v>
      </c>
      <c r="M93" s="63">
        <v>1686.33</v>
      </c>
      <c r="N93" s="63">
        <v>1873.09</v>
      </c>
      <c r="O93" s="63">
        <v>1174.75</v>
      </c>
      <c r="P93" s="63">
        <v>1453.45</v>
      </c>
      <c r="Q93" s="63">
        <v>612.75</v>
      </c>
      <c r="R93" s="63"/>
      <c r="S93" s="63"/>
      <c r="T93" s="63"/>
      <c r="U93" s="63"/>
      <c r="V93" s="63"/>
      <c r="W93" s="63"/>
      <c r="X93" s="63"/>
      <c r="Y93" s="63"/>
      <c r="Z93" s="63"/>
    </row>
    <row r="94" ht="12.75" customHeight="1">
      <c r="A94" s="5">
        <v>92.0</v>
      </c>
      <c r="B94" s="63">
        <v>699.0</v>
      </c>
      <c r="C94" s="63">
        <v>730.0</v>
      </c>
      <c r="D94" s="63">
        <v>562.61</v>
      </c>
      <c r="E94" s="63">
        <v>1004.0</v>
      </c>
      <c r="F94" s="63">
        <v>2008.01</v>
      </c>
      <c r="G94" s="63">
        <v>1100.3</v>
      </c>
      <c r="H94" s="63">
        <v>1114.91</v>
      </c>
      <c r="I94" s="63">
        <v>1199.19</v>
      </c>
      <c r="J94" s="63">
        <v>823.21</v>
      </c>
      <c r="K94" s="63">
        <v>1526.14</v>
      </c>
      <c r="L94" s="63">
        <v>1307.76</v>
      </c>
      <c r="M94" s="63">
        <v>1686.59</v>
      </c>
      <c r="N94" s="63">
        <v>1979.82</v>
      </c>
      <c r="O94" s="63">
        <v>1175.0</v>
      </c>
      <c r="P94" s="63">
        <v>1453.7</v>
      </c>
      <c r="Q94" s="63">
        <v>618.15</v>
      </c>
      <c r="R94" s="63"/>
      <c r="S94" s="63"/>
      <c r="T94" s="63"/>
      <c r="U94" s="63"/>
      <c r="V94" s="63"/>
      <c r="W94" s="63"/>
      <c r="X94" s="63"/>
      <c r="Y94" s="63"/>
      <c r="Z94" s="63"/>
    </row>
    <row r="95" ht="12.75" customHeight="1">
      <c r="A95" s="5">
        <v>93.0</v>
      </c>
      <c r="B95" s="63">
        <v>699.25</v>
      </c>
      <c r="C95" s="63">
        <v>730.25</v>
      </c>
      <c r="D95" s="63">
        <v>562.99</v>
      </c>
      <c r="E95" s="63">
        <v>1004.25</v>
      </c>
      <c r="F95" s="63">
        <v>2008.26</v>
      </c>
      <c r="G95" s="63">
        <v>1100.55</v>
      </c>
      <c r="H95" s="63">
        <v>1115.21</v>
      </c>
      <c r="I95" s="63">
        <v>1199.45</v>
      </c>
      <c r="J95" s="63">
        <v>824.03</v>
      </c>
      <c r="K95" s="63">
        <v>1526.41</v>
      </c>
      <c r="L95" s="63">
        <v>1354.72</v>
      </c>
      <c r="M95" s="63">
        <v>1686.99</v>
      </c>
      <c r="N95" s="63">
        <v>1991.01</v>
      </c>
      <c r="O95" s="63">
        <v>1175.25</v>
      </c>
      <c r="P95" s="63">
        <v>1453.95</v>
      </c>
      <c r="Q95" s="63">
        <v>618.35</v>
      </c>
      <c r="R95" s="63"/>
      <c r="S95" s="63"/>
      <c r="T95" s="63"/>
      <c r="U95" s="63"/>
      <c r="V95" s="63"/>
      <c r="W95" s="63"/>
      <c r="X95" s="63"/>
      <c r="Y95" s="63"/>
      <c r="Z95" s="63"/>
    </row>
    <row r="96" ht="12.75" customHeight="1">
      <c r="A96" s="5">
        <v>94.0</v>
      </c>
      <c r="B96" s="63">
        <v>699.5</v>
      </c>
      <c r="C96" s="63">
        <v>730.5</v>
      </c>
      <c r="D96" s="63">
        <v>564.92</v>
      </c>
      <c r="E96" s="63">
        <v>1004.5</v>
      </c>
      <c r="F96" s="63">
        <v>2008.51</v>
      </c>
      <c r="G96" s="63">
        <v>1100.8</v>
      </c>
      <c r="H96" s="63">
        <v>1115.48</v>
      </c>
      <c r="I96" s="63">
        <v>1199.72</v>
      </c>
      <c r="J96" s="63">
        <v>840.24</v>
      </c>
      <c r="K96" s="63">
        <v>1526.67</v>
      </c>
      <c r="L96" s="63">
        <v>1359.42</v>
      </c>
      <c r="M96" s="63">
        <v>1687.32</v>
      </c>
      <c r="N96" s="63">
        <v>1992.14</v>
      </c>
      <c r="O96" s="63">
        <v>1175.5</v>
      </c>
      <c r="P96" s="63">
        <v>1454.2</v>
      </c>
      <c r="Q96" s="63">
        <v>639.25</v>
      </c>
      <c r="R96" s="63"/>
      <c r="S96" s="63"/>
      <c r="T96" s="63"/>
      <c r="U96" s="63"/>
      <c r="V96" s="63"/>
      <c r="W96" s="63"/>
      <c r="X96" s="63"/>
      <c r="Y96" s="63"/>
      <c r="Z96" s="63"/>
    </row>
    <row r="97" ht="12.75" customHeight="1">
      <c r="A97" s="5">
        <v>95.0</v>
      </c>
      <c r="B97" s="63">
        <v>699.75</v>
      </c>
      <c r="C97" s="63">
        <v>730.75</v>
      </c>
      <c r="D97" s="63">
        <v>603.52</v>
      </c>
      <c r="E97" s="63">
        <v>1004.75</v>
      </c>
      <c r="F97" s="63">
        <v>2011.05</v>
      </c>
      <c r="G97" s="63">
        <v>1101.06</v>
      </c>
      <c r="H97" s="63">
        <v>1115.77</v>
      </c>
      <c r="I97" s="63">
        <v>1199.98</v>
      </c>
      <c r="J97" s="63">
        <v>841.96</v>
      </c>
      <c r="K97" s="63">
        <v>1526.94</v>
      </c>
      <c r="L97" s="63">
        <v>1359.9</v>
      </c>
      <c r="M97" s="63">
        <v>1687.64</v>
      </c>
      <c r="N97" s="63">
        <v>1992.44</v>
      </c>
      <c r="O97" s="63">
        <v>1175.75</v>
      </c>
      <c r="P97" s="63">
        <v>1456.23</v>
      </c>
      <c r="Q97" s="63">
        <v>639.4</v>
      </c>
      <c r="R97" s="63"/>
      <c r="S97" s="63"/>
      <c r="T97" s="63"/>
      <c r="U97" s="63"/>
      <c r="V97" s="63"/>
      <c r="W97" s="63"/>
      <c r="X97" s="63"/>
      <c r="Y97" s="63"/>
      <c r="Z97" s="63"/>
    </row>
    <row r="98" ht="12.75" customHeight="1">
      <c r="A98" s="5">
        <v>96.0</v>
      </c>
      <c r="B98" s="63">
        <v>700.0</v>
      </c>
      <c r="C98" s="63">
        <v>731.0</v>
      </c>
      <c r="D98" s="63">
        <v>607.39</v>
      </c>
      <c r="E98" s="63">
        <v>1005.0</v>
      </c>
      <c r="F98" s="63">
        <v>2061.85</v>
      </c>
      <c r="G98" s="63">
        <v>1106.24</v>
      </c>
      <c r="H98" s="63">
        <v>1116.05</v>
      </c>
      <c r="I98" s="63">
        <v>1200.25</v>
      </c>
      <c r="J98" s="63">
        <v>849.36</v>
      </c>
      <c r="K98" s="63">
        <v>1527.2</v>
      </c>
      <c r="L98" s="63">
        <v>1360.2</v>
      </c>
      <c r="M98" s="63">
        <v>1687.93</v>
      </c>
      <c r="N98" s="63">
        <v>1992.7</v>
      </c>
      <c r="O98" s="63">
        <v>1176.0</v>
      </c>
      <c r="P98" s="63">
        <v>1496.83</v>
      </c>
      <c r="Q98" s="63">
        <v>642.4</v>
      </c>
      <c r="R98" s="63"/>
      <c r="S98" s="63"/>
      <c r="T98" s="63"/>
      <c r="U98" s="63"/>
      <c r="V98" s="63"/>
      <c r="W98" s="63"/>
      <c r="X98" s="63"/>
      <c r="Y98" s="63"/>
      <c r="Z98" s="63"/>
    </row>
    <row r="99" ht="12.75" customHeight="1">
      <c r="A99" s="5">
        <v>97.0</v>
      </c>
      <c r="B99" s="63">
        <v>700.25</v>
      </c>
      <c r="C99" s="63">
        <v>731.25</v>
      </c>
      <c r="D99" s="63">
        <v>607.83</v>
      </c>
      <c r="E99" s="63">
        <v>1005.25</v>
      </c>
      <c r="F99" s="63">
        <v>2066.93</v>
      </c>
      <c r="G99" s="63">
        <v>1136.12</v>
      </c>
      <c r="H99" s="63">
        <v>1116.34</v>
      </c>
      <c r="I99" s="63">
        <v>1200.5</v>
      </c>
      <c r="J99" s="63">
        <v>850.1</v>
      </c>
      <c r="K99" s="63">
        <v>1527.45</v>
      </c>
      <c r="L99" s="63">
        <v>1360.49</v>
      </c>
      <c r="M99" s="63">
        <v>1688.18</v>
      </c>
      <c r="N99" s="63">
        <v>1993.01</v>
      </c>
      <c r="O99" s="63">
        <v>1176.25</v>
      </c>
      <c r="P99" s="63">
        <v>1501.65</v>
      </c>
      <c r="Q99" s="63">
        <v>642.95</v>
      </c>
      <c r="R99" s="63"/>
      <c r="S99" s="63"/>
      <c r="T99" s="63"/>
      <c r="U99" s="63"/>
      <c r="V99" s="63"/>
      <c r="W99" s="63"/>
      <c r="X99" s="63"/>
      <c r="Y99" s="63"/>
      <c r="Z99" s="63"/>
    </row>
    <row r="100" ht="12.75" customHeight="1">
      <c r="A100" s="5">
        <v>98.0</v>
      </c>
      <c r="B100" s="63">
        <v>700.5</v>
      </c>
      <c r="C100" s="63">
        <v>731.5</v>
      </c>
      <c r="D100" s="63">
        <v>608.08</v>
      </c>
      <c r="E100" s="63">
        <v>1005.5</v>
      </c>
      <c r="F100" s="63">
        <v>2067.44</v>
      </c>
      <c r="G100" s="63">
        <v>1139.11</v>
      </c>
      <c r="H100" s="63">
        <v>1116.63</v>
      </c>
      <c r="I100" s="63">
        <v>1200.75</v>
      </c>
      <c r="J100" s="63">
        <v>850.46</v>
      </c>
      <c r="K100" s="63">
        <v>1527.7</v>
      </c>
      <c r="L100" s="63">
        <v>1360.8</v>
      </c>
      <c r="M100" s="63">
        <v>1688.7</v>
      </c>
      <c r="N100" s="63">
        <v>1999.04</v>
      </c>
      <c r="O100" s="63">
        <v>1176.5</v>
      </c>
      <c r="P100" s="63">
        <v>1504.98</v>
      </c>
      <c r="Q100" s="63">
        <v>643.2</v>
      </c>
      <c r="R100" s="63"/>
      <c r="S100" s="63"/>
      <c r="T100" s="63"/>
      <c r="U100" s="63"/>
      <c r="V100" s="63"/>
      <c r="W100" s="63"/>
      <c r="X100" s="63"/>
      <c r="Y100" s="63"/>
      <c r="Z100" s="63"/>
    </row>
    <row r="101" ht="12.75" customHeight="1">
      <c r="A101" s="5">
        <v>99.0</v>
      </c>
      <c r="B101" s="63">
        <v>700.75</v>
      </c>
      <c r="C101" s="63">
        <v>731.75</v>
      </c>
      <c r="D101" s="63">
        <v>611.99</v>
      </c>
      <c r="E101" s="63">
        <v>1005.75</v>
      </c>
      <c r="F101" s="63">
        <v>2069.14</v>
      </c>
      <c r="G101" s="63">
        <v>1141.01</v>
      </c>
      <c r="H101" s="63">
        <v>1117.56</v>
      </c>
      <c r="I101" s="63">
        <v>1201.0</v>
      </c>
      <c r="J101" s="63">
        <v>857.55</v>
      </c>
      <c r="K101" s="63">
        <v>1528.0</v>
      </c>
      <c r="L101" s="63">
        <v>1363.61</v>
      </c>
      <c r="M101" s="63">
        <v>1699.05</v>
      </c>
      <c r="N101" s="63">
        <v>1999.65</v>
      </c>
      <c r="O101" s="63">
        <v>1176.75</v>
      </c>
      <c r="P101" s="63">
        <v>1526.45</v>
      </c>
      <c r="Q101" s="63">
        <v>643.7</v>
      </c>
      <c r="R101" s="63"/>
      <c r="S101" s="63"/>
      <c r="T101" s="63"/>
      <c r="U101" s="63"/>
      <c r="V101" s="63"/>
      <c r="W101" s="63"/>
      <c r="X101" s="63"/>
      <c r="Y101" s="63"/>
      <c r="Z101" s="63"/>
    </row>
    <row r="102" ht="12.75" customHeight="1">
      <c r="A102" s="63">
        <v>100.0</v>
      </c>
      <c r="B102" s="63">
        <v>701.0</v>
      </c>
      <c r="C102" s="63">
        <v>732.0</v>
      </c>
      <c r="D102" s="63">
        <v>668.0</v>
      </c>
      <c r="E102" s="63">
        <v>1006.0</v>
      </c>
      <c r="F102" s="63">
        <v>2103.0</v>
      </c>
      <c r="G102" s="63">
        <v>1178.0</v>
      </c>
      <c r="H102" s="63">
        <v>1127.0</v>
      </c>
      <c r="I102" s="63">
        <v>1205.0</v>
      </c>
      <c r="J102" s="63">
        <v>993.0</v>
      </c>
      <c r="K102" s="63">
        <v>1534.0</v>
      </c>
      <c r="L102" s="63">
        <v>1398.0</v>
      </c>
      <c r="M102" s="63">
        <v>1867.0</v>
      </c>
      <c r="N102" s="63">
        <v>2009.0</v>
      </c>
      <c r="O102" s="63">
        <v>1177.0</v>
      </c>
      <c r="P102" s="63">
        <v>1541.0</v>
      </c>
      <c r="Q102" s="63">
        <v>697.0</v>
      </c>
      <c r="R102" s="63"/>
      <c r="S102" s="63"/>
      <c r="T102" s="63"/>
      <c r="U102" s="63"/>
      <c r="V102" s="63"/>
      <c r="W102" s="63"/>
      <c r="X102" s="63"/>
      <c r="Y102" s="63"/>
      <c r="Z102" s="63"/>
    </row>
    <row r="103" ht="12.75" customHeight="1">
      <c r="A103" s="63" t="s">
        <v>58</v>
      </c>
      <c r="B103" s="63">
        <v>7.01</v>
      </c>
      <c r="C103" s="63">
        <v>7.32</v>
      </c>
      <c r="D103" s="63">
        <v>6.68</v>
      </c>
      <c r="E103" s="63">
        <v>10.06</v>
      </c>
      <c r="F103" s="63">
        <v>21.03</v>
      </c>
      <c r="G103" s="63">
        <v>11.78</v>
      </c>
      <c r="H103" s="63">
        <v>11.27</v>
      </c>
      <c r="I103" s="63">
        <v>12.05</v>
      </c>
      <c r="J103" s="63">
        <v>9.93</v>
      </c>
      <c r="K103" s="63">
        <v>15.34</v>
      </c>
      <c r="L103" s="63">
        <v>13.98</v>
      </c>
      <c r="M103" s="63">
        <v>18.67</v>
      </c>
      <c r="N103" s="63">
        <v>20.09</v>
      </c>
      <c r="O103" s="63">
        <v>11.77</v>
      </c>
      <c r="P103" s="63">
        <v>15.41</v>
      </c>
      <c r="Q103" s="63">
        <v>703.97</v>
      </c>
      <c r="R103" s="63"/>
      <c r="S103" s="63"/>
      <c r="T103" s="63"/>
      <c r="U103" s="63"/>
      <c r="V103" s="63"/>
      <c r="W103" s="63"/>
      <c r="X103" s="63"/>
      <c r="Y103" s="63"/>
      <c r="Z103" s="63"/>
    </row>
    <row r="104" ht="12.75" customHeight="1">
      <c r="A104" s="63" t="s">
        <v>59</v>
      </c>
      <c r="B104" s="159">
        <v>91.53999999999999</v>
      </c>
      <c r="C104" s="159">
        <v>98.34</v>
      </c>
      <c r="D104" s="159">
        <v>81.05000000000001</v>
      </c>
      <c r="E104" s="159">
        <v>106.32</v>
      </c>
      <c r="F104" s="159">
        <v>107.13</v>
      </c>
      <c r="G104" s="159">
        <v>105.63</v>
      </c>
      <c r="H104" s="159">
        <v>98.61000000000001</v>
      </c>
      <c r="I104" s="159">
        <v>104.44</v>
      </c>
      <c r="J104" s="159">
        <v>83.3</v>
      </c>
      <c r="K104" s="159">
        <v>122.13</v>
      </c>
      <c r="L104" s="159">
        <v>108.47</v>
      </c>
      <c r="M104" s="159">
        <v>149.79000000000002</v>
      </c>
      <c r="N104" s="159">
        <v>104.73</v>
      </c>
      <c r="O104" s="159">
        <v>112.63999999999999</v>
      </c>
      <c r="P104" s="159">
        <v>113.81</v>
      </c>
      <c r="Q104" s="159">
        <v>53.4</v>
      </c>
      <c r="R104" s="63"/>
      <c r="S104" s="63"/>
      <c r="T104" s="63"/>
      <c r="U104" s="63"/>
      <c r="V104" s="63"/>
      <c r="W104" s="63"/>
      <c r="X104" s="63"/>
      <c r="Y104" s="63"/>
      <c r="Z104" s="63"/>
    </row>
    <row r="105" ht="12.75" customHeight="1">
      <c r="A105" s="63" t="s">
        <v>60</v>
      </c>
      <c r="B105" s="160">
        <f t="shared" ref="B105:Q105" si="1">B3-B104</f>
        <v>15.15</v>
      </c>
      <c r="C105" s="160">
        <f t="shared" si="1"/>
        <v>16.28</v>
      </c>
      <c r="D105" s="160">
        <f t="shared" si="1"/>
        <v>13.82</v>
      </c>
      <c r="E105" s="160">
        <f t="shared" si="1"/>
        <v>17.6</v>
      </c>
      <c r="F105" s="160">
        <f t="shared" si="1"/>
        <v>18.95</v>
      </c>
      <c r="G105" s="160">
        <f t="shared" si="1"/>
        <v>17.48</v>
      </c>
      <c r="H105" s="160">
        <f t="shared" si="1"/>
        <v>16.32</v>
      </c>
      <c r="I105" s="160">
        <f t="shared" si="1"/>
        <v>17.57</v>
      </c>
      <c r="J105" s="160">
        <f t="shared" si="1"/>
        <v>13.94</v>
      </c>
      <c r="K105" s="160">
        <f t="shared" si="1"/>
        <v>20.21</v>
      </c>
      <c r="L105" s="160">
        <f t="shared" si="1"/>
        <v>18.03</v>
      </c>
      <c r="M105" s="160">
        <f t="shared" si="1"/>
        <v>24.79</v>
      </c>
      <c r="N105" s="160">
        <f t="shared" si="1"/>
        <v>18.2</v>
      </c>
      <c r="O105" s="160">
        <f t="shared" si="1"/>
        <v>18.68</v>
      </c>
      <c r="P105" s="160">
        <f t="shared" si="1"/>
        <v>19.03</v>
      </c>
      <c r="Q105" s="160">
        <f t="shared" si="1"/>
        <v>0</v>
      </c>
      <c r="R105" s="63"/>
      <c r="S105" s="63"/>
      <c r="T105" s="63"/>
      <c r="U105" s="63"/>
      <c r="V105" s="63"/>
      <c r="W105" s="63"/>
      <c r="X105" s="63"/>
      <c r="Y105" s="63"/>
      <c r="Z105" s="63"/>
    </row>
    <row r="106" ht="12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2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2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2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2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2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2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2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2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2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2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2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2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2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2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2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2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2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2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2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2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2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2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2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2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2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2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2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2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2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2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2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2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2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2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2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2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2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2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2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2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2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2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2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2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2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2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2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2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2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2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2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2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2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2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2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2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2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2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2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2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2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2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2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2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2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2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2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2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2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2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2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2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2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2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2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2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2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2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2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2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2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2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2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2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2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2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2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2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2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2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2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2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2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2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2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2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2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2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2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2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2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2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2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2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2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2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2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2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2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2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2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2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2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2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2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2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2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2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2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2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2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2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2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2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2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2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2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2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2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2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2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2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2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2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2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2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2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2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2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2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2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2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2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2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2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2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2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2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2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2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2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2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2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2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2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2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2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2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2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2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2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2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2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2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2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2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2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2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2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2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2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2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2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2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2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2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2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2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2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2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2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2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2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2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2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2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2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2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2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2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2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2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2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2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2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2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2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2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2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2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2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2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2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2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2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2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2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2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2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2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2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2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2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2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2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2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2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2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2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2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2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2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2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2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2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2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2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2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2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2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2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2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2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2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2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2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2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2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2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2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2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2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2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2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2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2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2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2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2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2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2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2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2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2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2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2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2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2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2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2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2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2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2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2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2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2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2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2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2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2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2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2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2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2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2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2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2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2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2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2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2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2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2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2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2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2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2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2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2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2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2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2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2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2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2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2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2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2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2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2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2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2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2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2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2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2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2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2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2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2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2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2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2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2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2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2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2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2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2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2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2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2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2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2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2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2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2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2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2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2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2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2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2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2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2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2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2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2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2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2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2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2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2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2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2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2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2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2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2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2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2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2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2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2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2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2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2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2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2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2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2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2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2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2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2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2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2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2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2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2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2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2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2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2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2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2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2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2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2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2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2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2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2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2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2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2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2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2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2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2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2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2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2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2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2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2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2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2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2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2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2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2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2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2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2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2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2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2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2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2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2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2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2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2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2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2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2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2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2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2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2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2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2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2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2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2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2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2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2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2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2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2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2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2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2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2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2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2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2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2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2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2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2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2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2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2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2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2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2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2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2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2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2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2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2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2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2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2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2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2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2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2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2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2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2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2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2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2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2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2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2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2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2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2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2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2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2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2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2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2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2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2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2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2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2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2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2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2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2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2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2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2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2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2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2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2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2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2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2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2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2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2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2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2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2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2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2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2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2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2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2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2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2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2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2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2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2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2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2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2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2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2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2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2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2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2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2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2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2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2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2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2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2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2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2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2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2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2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2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2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2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2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2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2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2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2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2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2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2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2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2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2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2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2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2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2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2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2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2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2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2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2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2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2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2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2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2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2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2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2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2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2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2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2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2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2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2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2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2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2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2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2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2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2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2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2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2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2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2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2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2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2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2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2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2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2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2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2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2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2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2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2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2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2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2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2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2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2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2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2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2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2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2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2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2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2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2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2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2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2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2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2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2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2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2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2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2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2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2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2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2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2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2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2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2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2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2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2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2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2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2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2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2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2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2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2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2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2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2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2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2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2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2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2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2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2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2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2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2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2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2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2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2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2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2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2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2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2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2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2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2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2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2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2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2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2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2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2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2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2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2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2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2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2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2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2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2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2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2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2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2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2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2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2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2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2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2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2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2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2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2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2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2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2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2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2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2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2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2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2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2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2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2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2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2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2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2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2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2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2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2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2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2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2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2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2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2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2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2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2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2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2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2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2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2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2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2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2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2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2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2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2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2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2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2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2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2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2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2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2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2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2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2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2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2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2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2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2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2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2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2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2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2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2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2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2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2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2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2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2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2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2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2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2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2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2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2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2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2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2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2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2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2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2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2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2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2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2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2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2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2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2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2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2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2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2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2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2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2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2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2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2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2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2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2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2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printOptions/>
  <pageMargins bottom="0.57" footer="0.0" header="0.0" left="0.75" right="0.75" top="0.51"/>
  <pageSetup scale="68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7"/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9.75"/>
    <col customWidth="1" min="2" max="4" width="8.75"/>
    <col customWidth="1" min="5" max="5" width="8.38"/>
    <col customWidth="1" min="6" max="12" width="8.75"/>
    <col customWidth="1" min="13" max="13" width="9.63"/>
    <col customWidth="1" min="14" max="26" width="8.75"/>
  </cols>
  <sheetData>
    <row r="1" ht="12.75" customHeight="1">
      <c r="A1" s="41"/>
      <c r="B1" s="132" t="s">
        <v>16</v>
      </c>
      <c r="C1" s="132" t="s">
        <v>16</v>
      </c>
      <c r="D1" s="132" t="s">
        <v>29</v>
      </c>
      <c r="E1" s="132" t="s">
        <v>30</v>
      </c>
      <c r="F1" s="132" t="s">
        <v>31</v>
      </c>
      <c r="G1" s="132" t="s">
        <v>32</v>
      </c>
      <c r="H1" s="132" t="s">
        <v>33</v>
      </c>
      <c r="I1" s="132" t="s">
        <v>34</v>
      </c>
      <c r="J1" s="132" t="s">
        <v>35</v>
      </c>
      <c r="K1" s="132" t="s">
        <v>36</v>
      </c>
      <c r="L1" s="132" t="s">
        <v>37</v>
      </c>
      <c r="M1" s="132" t="s">
        <v>38</v>
      </c>
      <c r="N1" s="132" t="s">
        <v>39</v>
      </c>
      <c r="O1" s="132" t="s">
        <v>40</v>
      </c>
      <c r="P1" s="132" t="s">
        <v>41</v>
      </c>
      <c r="Q1" s="132" t="s">
        <v>42</v>
      </c>
      <c r="R1" s="36"/>
      <c r="S1" s="36"/>
      <c r="T1" s="36"/>
      <c r="U1" s="36"/>
      <c r="V1" s="36"/>
      <c r="W1" s="36"/>
      <c r="X1" s="36"/>
      <c r="Y1" s="36"/>
      <c r="Z1" s="36"/>
    </row>
    <row r="2" ht="12.75" customHeight="1">
      <c r="A2" s="1" t="s">
        <v>1</v>
      </c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51</v>
      </c>
      <c r="K2" s="2" t="s">
        <v>52</v>
      </c>
      <c r="L2" s="2" t="s">
        <v>53</v>
      </c>
      <c r="M2" s="2" t="s">
        <v>54</v>
      </c>
      <c r="N2" s="2" t="s">
        <v>55</v>
      </c>
      <c r="O2" s="2" t="s">
        <v>56</v>
      </c>
      <c r="P2" s="2" t="s">
        <v>57</v>
      </c>
      <c r="Q2" s="2" t="s">
        <v>12</v>
      </c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161">
        <v>112.95</v>
      </c>
      <c r="C3" s="161">
        <v>124.67</v>
      </c>
      <c r="D3" s="161">
        <v>114.38</v>
      </c>
      <c r="E3" s="161">
        <v>139.86</v>
      </c>
      <c r="F3" s="161">
        <v>220.37</v>
      </c>
      <c r="G3" s="161">
        <v>130.93</v>
      </c>
      <c r="H3" s="161">
        <v>126.26</v>
      </c>
      <c r="I3" s="162">
        <v>160.43</v>
      </c>
      <c r="J3" s="162">
        <v>124.55</v>
      </c>
      <c r="K3" s="162">
        <v>150.79</v>
      </c>
      <c r="L3" s="162">
        <v>147.81</v>
      </c>
      <c r="M3" s="162">
        <v>181.57</v>
      </c>
      <c r="N3" s="162">
        <v>233.97</v>
      </c>
      <c r="O3" s="162">
        <v>143.55</v>
      </c>
      <c r="P3" s="162">
        <v>159.92</v>
      </c>
      <c r="Q3" s="162">
        <v>86.2</v>
      </c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5">
        <v>2.0</v>
      </c>
      <c r="B4" s="163">
        <v>124.21</v>
      </c>
      <c r="C4" s="163">
        <v>134.19</v>
      </c>
      <c r="D4" s="164">
        <v>128.44</v>
      </c>
      <c r="E4" s="164">
        <v>152.47</v>
      </c>
      <c r="F4" s="164">
        <v>239.16</v>
      </c>
      <c r="G4" s="164">
        <v>148.45</v>
      </c>
      <c r="H4" s="164">
        <v>147.49</v>
      </c>
      <c r="I4" s="164">
        <v>185.82</v>
      </c>
      <c r="J4" s="163">
        <v>125.19</v>
      </c>
      <c r="K4" s="165">
        <v>185.97</v>
      </c>
      <c r="L4" s="166">
        <v>172.19</v>
      </c>
      <c r="M4" s="163">
        <v>218.87</v>
      </c>
      <c r="N4" s="163">
        <v>256.43</v>
      </c>
      <c r="O4" s="163">
        <v>165.85</v>
      </c>
      <c r="P4" s="163">
        <v>181.39</v>
      </c>
      <c r="Q4" s="163">
        <v>94.1</v>
      </c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5">
        <v>3.0</v>
      </c>
      <c r="B5" s="167">
        <v>140.31</v>
      </c>
      <c r="C5" s="167">
        <v>148.83</v>
      </c>
      <c r="D5" s="168">
        <v>142.76</v>
      </c>
      <c r="E5" s="168">
        <v>177.13</v>
      </c>
      <c r="F5" s="168">
        <v>291.36</v>
      </c>
      <c r="G5" s="168">
        <v>177.37</v>
      </c>
      <c r="H5" s="167">
        <v>169.51</v>
      </c>
      <c r="I5" s="169">
        <v>206.18</v>
      </c>
      <c r="J5" s="167">
        <v>137.92</v>
      </c>
      <c r="K5" s="170">
        <v>213.61</v>
      </c>
      <c r="L5" s="169">
        <v>200.86</v>
      </c>
      <c r="M5" s="167">
        <v>250.74</v>
      </c>
      <c r="N5" s="167">
        <v>292.09</v>
      </c>
      <c r="O5" s="167">
        <v>186.81</v>
      </c>
      <c r="P5" s="167">
        <v>201.22</v>
      </c>
      <c r="Q5" s="167">
        <v>104.9</v>
      </c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5">
        <v>4.0</v>
      </c>
      <c r="B6" s="167">
        <v>153.38</v>
      </c>
      <c r="C6" s="167">
        <v>164.24</v>
      </c>
      <c r="D6" s="168">
        <v>159.96</v>
      </c>
      <c r="E6" s="167">
        <v>201.63</v>
      </c>
      <c r="F6" s="169">
        <v>324.84</v>
      </c>
      <c r="G6" s="168">
        <v>205.97</v>
      </c>
      <c r="H6" s="168">
        <v>196.45</v>
      </c>
      <c r="I6" s="168">
        <v>221.59</v>
      </c>
      <c r="J6" s="167">
        <v>169.48</v>
      </c>
      <c r="K6" s="170">
        <v>249.6</v>
      </c>
      <c r="L6" s="169">
        <v>231.97</v>
      </c>
      <c r="M6" s="167">
        <v>304.62</v>
      </c>
      <c r="N6" s="167">
        <v>329.95</v>
      </c>
      <c r="O6" s="167">
        <v>211.83</v>
      </c>
      <c r="P6" s="167">
        <v>219.55</v>
      </c>
      <c r="Q6" s="167">
        <v>114.55</v>
      </c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5">
        <v>5.0</v>
      </c>
      <c r="B7" s="171">
        <v>159.14</v>
      </c>
      <c r="C7" s="171">
        <v>197.88</v>
      </c>
      <c r="D7" s="172">
        <v>182.22</v>
      </c>
      <c r="E7" s="168">
        <v>234.46</v>
      </c>
      <c r="F7" s="168">
        <v>375.67</v>
      </c>
      <c r="G7" s="168">
        <v>233.39</v>
      </c>
      <c r="H7" s="168">
        <v>252.4</v>
      </c>
      <c r="I7" s="172">
        <v>246.59</v>
      </c>
      <c r="J7" s="171">
        <v>178.83</v>
      </c>
      <c r="K7" s="173">
        <v>281.49</v>
      </c>
      <c r="L7" s="174">
        <v>275.74</v>
      </c>
      <c r="M7" s="171">
        <v>324.45</v>
      </c>
      <c r="N7" s="171">
        <v>362.51</v>
      </c>
      <c r="O7" s="171">
        <v>256.7</v>
      </c>
      <c r="P7" s="171">
        <v>271.08</v>
      </c>
      <c r="Q7" s="171">
        <v>124.1</v>
      </c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5">
        <v>6.0</v>
      </c>
      <c r="B8" s="175">
        <v>176.24</v>
      </c>
      <c r="C8" s="175">
        <v>207.26</v>
      </c>
      <c r="D8" s="176">
        <v>206.11</v>
      </c>
      <c r="E8" s="176">
        <v>249.14</v>
      </c>
      <c r="F8" s="177">
        <v>383.77</v>
      </c>
      <c r="G8" s="176">
        <v>264.68</v>
      </c>
      <c r="H8" s="176">
        <v>268.93</v>
      </c>
      <c r="I8" s="178">
        <v>261.9</v>
      </c>
      <c r="J8" s="178">
        <v>207.59</v>
      </c>
      <c r="K8" s="178">
        <v>308.35</v>
      </c>
      <c r="L8" s="178">
        <v>290.66</v>
      </c>
      <c r="M8" s="178">
        <v>366.97</v>
      </c>
      <c r="N8" s="178">
        <v>412.27</v>
      </c>
      <c r="O8" s="178">
        <v>280.95</v>
      </c>
      <c r="P8" s="178">
        <v>297.64</v>
      </c>
      <c r="Q8" s="178">
        <v>133.0</v>
      </c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5">
        <v>7.0</v>
      </c>
      <c r="B9" s="179">
        <v>179.9</v>
      </c>
      <c r="C9" s="179">
        <v>212.26</v>
      </c>
      <c r="D9" s="180">
        <v>219.56</v>
      </c>
      <c r="E9" s="180">
        <v>263.58</v>
      </c>
      <c r="F9" s="181">
        <v>412.74</v>
      </c>
      <c r="G9" s="180">
        <v>267.82</v>
      </c>
      <c r="H9" s="180">
        <v>281.28</v>
      </c>
      <c r="I9" s="182">
        <v>285.5</v>
      </c>
      <c r="J9" s="182">
        <v>219.06</v>
      </c>
      <c r="K9" s="182">
        <v>335.64</v>
      </c>
      <c r="L9" s="182">
        <v>316.37</v>
      </c>
      <c r="M9" s="182">
        <v>407.6</v>
      </c>
      <c r="N9" s="182">
        <v>431.79</v>
      </c>
      <c r="O9" s="182">
        <v>303.47</v>
      </c>
      <c r="P9" s="182">
        <v>323.96</v>
      </c>
      <c r="Q9" s="182">
        <v>142.55</v>
      </c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5">
        <v>8.0</v>
      </c>
      <c r="B10" s="179">
        <v>181.13</v>
      </c>
      <c r="C10" s="179">
        <v>212.78</v>
      </c>
      <c r="D10" s="180">
        <v>227.66</v>
      </c>
      <c r="E10" s="180">
        <v>273.8</v>
      </c>
      <c r="F10" s="181">
        <v>427.19</v>
      </c>
      <c r="G10" s="180">
        <v>275.38</v>
      </c>
      <c r="H10" s="180">
        <v>282.52</v>
      </c>
      <c r="I10" s="182">
        <v>305.4</v>
      </c>
      <c r="J10" s="182">
        <v>220.21</v>
      </c>
      <c r="K10" s="182">
        <v>361.48</v>
      </c>
      <c r="L10" s="182">
        <v>323.32</v>
      </c>
      <c r="M10" s="182">
        <v>485.11</v>
      </c>
      <c r="N10" s="182">
        <v>460.8</v>
      </c>
      <c r="O10" s="182">
        <v>317.37</v>
      </c>
      <c r="P10" s="182">
        <v>337.62</v>
      </c>
      <c r="Q10" s="182">
        <v>150.3</v>
      </c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5">
        <v>9.0</v>
      </c>
      <c r="B11" s="179">
        <v>181.5</v>
      </c>
      <c r="C11" s="179">
        <v>213.21</v>
      </c>
      <c r="D11" s="180">
        <v>228.47</v>
      </c>
      <c r="E11" s="180">
        <v>276.17</v>
      </c>
      <c r="F11" s="181">
        <v>428.84</v>
      </c>
      <c r="G11" s="180">
        <v>276.14</v>
      </c>
      <c r="H11" s="180">
        <v>283.09</v>
      </c>
      <c r="I11" s="182">
        <v>307.41</v>
      </c>
      <c r="J11" s="182">
        <v>221.33</v>
      </c>
      <c r="K11" s="182">
        <v>365.9</v>
      </c>
      <c r="L11" s="182">
        <v>324.02</v>
      </c>
      <c r="M11" s="182">
        <v>493.59</v>
      </c>
      <c r="N11" s="182">
        <v>463.71</v>
      </c>
      <c r="O11" s="182">
        <v>318.77</v>
      </c>
      <c r="P11" s="182">
        <v>339.15</v>
      </c>
      <c r="Q11" s="182">
        <v>159.95</v>
      </c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5">
        <v>10.0</v>
      </c>
      <c r="B12" s="179">
        <v>181.87</v>
      </c>
      <c r="C12" s="183">
        <v>217.45</v>
      </c>
      <c r="D12" s="184">
        <v>228.94</v>
      </c>
      <c r="E12" s="184">
        <v>276.82</v>
      </c>
      <c r="F12" s="185">
        <v>429.71</v>
      </c>
      <c r="G12" s="184">
        <v>276.7</v>
      </c>
      <c r="H12" s="184">
        <v>283.67</v>
      </c>
      <c r="I12" s="186">
        <v>309.2</v>
      </c>
      <c r="J12" s="186">
        <v>222.07</v>
      </c>
      <c r="K12" s="186">
        <v>366.65</v>
      </c>
      <c r="L12" s="186">
        <v>324.67</v>
      </c>
      <c r="M12" s="186">
        <v>496.06</v>
      </c>
      <c r="N12" s="186">
        <v>464.65</v>
      </c>
      <c r="O12" s="186">
        <v>319.41</v>
      </c>
      <c r="P12" s="186">
        <v>339.83</v>
      </c>
      <c r="Q12" s="186">
        <v>170.25</v>
      </c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5">
        <v>11.0</v>
      </c>
      <c r="B13" s="163">
        <v>183.05</v>
      </c>
      <c r="C13" s="167">
        <v>220.19</v>
      </c>
      <c r="D13" s="167">
        <v>229.41</v>
      </c>
      <c r="E13" s="167">
        <v>279.1</v>
      </c>
      <c r="F13" s="170">
        <v>430.57</v>
      </c>
      <c r="G13" s="167">
        <v>280.95</v>
      </c>
      <c r="H13" s="167">
        <v>285.25</v>
      </c>
      <c r="I13" s="168">
        <v>309.82</v>
      </c>
      <c r="J13" s="168">
        <v>236.86</v>
      </c>
      <c r="K13" s="168">
        <v>374.35</v>
      </c>
      <c r="L13" s="168">
        <v>328.12</v>
      </c>
      <c r="M13" s="168">
        <v>506.48</v>
      </c>
      <c r="N13" s="168">
        <v>465.58</v>
      </c>
      <c r="O13" s="168">
        <v>320.05</v>
      </c>
      <c r="P13" s="168">
        <v>340.62</v>
      </c>
      <c r="Q13" s="168">
        <v>179.85</v>
      </c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5">
        <v>12.0</v>
      </c>
      <c r="B14" s="167">
        <v>184.98</v>
      </c>
      <c r="C14" s="167">
        <v>225.36</v>
      </c>
      <c r="D14" s="167">
        <v>232.58</v>
      </c>
      <c r="E14" s="167">
        <v>282.05</v>
      </c>
      <c r="F14" s="170">
        <v>436.38</v>
      </c>
      <c r="G14" s="167">
        <v>285.34</v>
      </c>
      <c r="H14" s="167">
        <v>288.84</v>
      </c>
      <c r="I14" s="168">
        <v>313.07</v>
      </c>
      <c r="J14" s="168">
        <v>238.34</v>
      </c>
      <c r="K14" s="168">
        <v>379.66</v>
      </c>
      <c r="L14" s="168">
        <v>332.72</v>
      </c>
      <c r="M14" s="168">
        <v>511.96</v>
      </c>
      <c r="N14" s="168">
        <v>472.76</v>
      </c>
      <c r="O14" s="168">
        <v>324.71</v>
      </c>
      <c r="P14" s="168">
        <v>343.42</v>
      </c>
      <c r="Q14" s="168">
        <v>188.6</v>
      </c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5">
        <v>13.0</v>
      </c>
      <c r="B15" s="167">
        <v>223.54</v>
      </c>
      <c r="C15" s="167">
        <v>284.18</v>
      </c>
      <c r="D15" s="167">
        <v>295.93</v>
      </c>
      <c r="E15" s="167">
        <v>340.77</v>
      </c>
      <c r="F15" s="170">
        <v>552.55</v>
      </c>
      <c r="G15" s="167">
        <v>372.99</v>
      </c>
      <c r="H15" s="167">
        <v>360.64</v>
      </c>
      <c r="I15" s="168">
        <v>377.89</v>
      </c>
      <c r="J15" s="168">
        <v>258.01</v>
      </c>
      <c r="K15" s="168">
        <v>485.82</v>
      </c>
      <c r="L15" s="168">
        <v>424.65</v>
      </c>
      <c r="M15" s="168">
        <v>621.51</v>
      </c>
      <c r="N15" s="168">
        <v>616.36</v>
      </c>
      <c r="O15" s="168">
        <v>417.86</v>
      </c>
      <c r="P15" s="168">
        <v>399.42</v>
      </c>
      <c r="Q15" s="168">
        <v>197.0</v>
      </c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5">
        <v>14.0</v>
      </c>
      <c r="B16" s="167">
        <v>254.62</v>
      </c>
      <c r="C16" s="167">
        <v>298.98</v>
      </c>
      <c r="D16" s="167">
        <v>328.33</v>
      </c>
      <c r="E16" s="167">
        <v>385.27</v>
      </c>
      <c r="F16" s="170">
        <v>639.48</v>
      </c>
      <c r="G16" s="167">
        <v>395.38</v>
      </c>
      <c r="H16" s="167">
        <v>385.61</v>
      </c>
      <c r="I16" s="168">
        <v>417.35</v>
      </c>
      <c r="J16" s="168">
        <v>268.17</v>
      </c>
      <c r="K16" s="168">
        <v>557.97</v>
      </c>
      <c r="L16" s="168">
        <v>487.28</v>
      </c>
      <c r="M16" s="168">
        <v>699.43</v>
      </c>
      <c r="N16" s="168">
        <v>655.63</v>
      </c>
      <c r="O16" s="168">
        <v>482.71</v>
      </c>
      <c r="P16" s="168">
        <v>511.32</v>
      </c>
      <c r="Q16" s="168">
        <v>205.95</v>
      </c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5">
        <v>15.0</v>
      </c>
      <c r="B17" s="171">
        <v>258.04</v>
      </c>
      <c r="C17" s="171">
        <v>309.04</v>
      </c>
      <c r="D17" s="171">
        <v>351.4</v>
      </c>
      <c r="E17" s="171">
        <v>389.73</v>
      </c>
      <c r="F17" s="173">
        <v>662.34</v>
      </c>
      <c r="G17" s="171">
        <v>409.7</v>
      </c>
      <c r="H17" s="171">
        <v>406.96</v>
      </c>
      <c r="I17" s="172">
        <v>442.98</v>
      </c>
      <c r="J17" s="172">
        <v>299.15</v>
      </c>
      <c r="K17" s="172">
        <v>585.38</v>
      </c>
      <c r="L17" s="172">
        <v>531.66</v>
      </c>
      <c r="M17" s="172">
        <v>735.78</v>
      </c>
      <c r="N17" s="172">
        <v>701.54</v>
      </c>
      <c r="O17" s="172">
        <v>506.44</v>
      </c>
      <c r="P17" s="172">
        <v>522.51</v>
      </c>
      <c r="Q17" s="172">
        <v>213.2</v>
      </c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5">
        <v>16.0</v>
      </c>
      <c r="B18" s="175">
        <v>279.07</v>
      </c>
      <c r="C18" s="175">
        <v>319.12</v>
      </c>
      <c r="D18" s="180">
        <v>353.71</v>
      </c>
      <c r="E18" s="180">
        <v>414.46</v>
      </c>
      <c r="F18" s="181">
        <v>754.83</v>
      </c>
      <c r="G18" s="180">
        <v>424.79</v>
      </c>
      <c r="H18" s="180">
        <v>424.46</v>
      </c>
      <c r="I18" s="182">
        <v>460.38</v>
      </c>
      <c r="J18" s="182">
        <v>318.43</v>
      </c>
      <c r="K18" s="182">
        <v>608.82</v>
      </c>
      <c r="L18" s="182">
        <v>538.74</v>
      </c>
      <c r="M18" s="182">
        <v>818.65</v>
      </c>
      <c r="N18" s="182">
        <v>769.35</v>
      </c>
      <c r="O18" s="182">
        <v>518.6</v>
      </c>
      <c r="P18" s="182">
        <v>529.39</v>
      </c>
      <c r="Q18" s="182">
        <v>221.6</v>
      </c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5">
        <v>17.0</v>
      </c>
      <c r="B19" s="179">
        <v>286.88</v>
      </c>
      <c r="C19" s="179">
        <v>328.47</v>
      </c>
      <c r="D19" s="180">
        <v>354.42</v>
      </c>
      <c r="E19" s="180">
        <v>416.98</v>
      </c>
      <c r="F19" s="181">
        <v>785.15</v>
      </c>
      <c r="G19" s="180">
        <v>436.17</v>
      </c>
      <c r="H19" s="180">
        <v>426.21</v>
      </c>
      <c r="I19" s="182">
        <v>462.12</v>
      </c>
      <c r="J19" s="182">
        <v>320.36</v>
      </c>
      <c r="K19" s="182">
        <v>624.88</v>
      </c>
      <c r="L19" s="182">
        <v>539.83</v>
      </c>
      <c r="M19" s="182">
        <v>827.35</v>
      </c>
      <c r="N19" s="182">
        <v>776.14</v>
      </c>
      <c r="O19" s="182">
        <v>519.82</v>
      </c>
      <c r="P19" s="182">
        <v>531.59</v>
      </c>
      <c r="Q19" s="182">
        <v>226.5</v>
      </c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5">
        <v>18.0</v>
      </c>
      <c r="B20" s="179">
        <v>292.8</v>
      </c>
      <c r="C20" s="179">
        <v>329.43</v>
      </c>
      <c r="D20" s="180">
        <v>355.14</v>
      </c>
      <c r="E20" s="180">
        <v>418.31</v>
      </c>
      <c r="F20" s="181">
        <v>809.03</v>
      </c>
      <c r="G20" s="180">
        <v>437.32</v>
      </c>
      <c r="H20" s="180">
        <v>427.07</v>
      </c>
      <c r="I20" s="182">
        <v>463.05</v>
      </c>
      <c r="J20" s="182">
        <v>321.99</v>
      </c>
      <c r="K20" s="182">
        <v>626.51</v>
      </c>
      <c r="L20" s="182">
        <v>540.92</v>
      </c>
      <c r="M20" s="182">
        <v>856.53</v>
      </c>
      <c r="N20" s="182">
        <v>777.73</v>
      </c>
      <c r="O20" s="182">
        <v>520.86</v>
      </c>
      <c r="P20" s="182">
        <v>532.66</v>
      </c>
      <c r="Q20" s="182">
        <v>232.25</v>
      </c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5">
        <v>19.0</v>
      </c>
      <c r="B21" s="179">
        <v>293.4</v>
      </c>
      <c r="C21" s="179">
        <v>333.18</v>
      </c>
      <c r="D21" s="180">
        <v>355.86</v>
      </c>
      <c r="E21" s="180">
        <v>419.15</v>
      </c>
      <c r="F21" s="181">
        <v>829.07</v>
      </c>
      <c r="G21" s="180">
        <v>438.22</v>
      </c>
      <c r="H21" s="180">
        <v>427.93</v>
      </c>
      <c r="I21" s="182">
        <v>463.98</v>
      </c>
      <c r="J21" s="182">
        <v>354.44</v>
      </c>
      <c r="K21" s="182">
        <v>627.77</v>
      </c>
      <c r="L21" s="182">
        <v>542.01</v>
      </c>
      <c r="M21" s="182">
        <v>865.46</v>
      </c>
      <c r="N21" s="182">
        <v>779.29</v>
      </c>
      <c r="O21" s="182">
        <v>521.91</v>
      </c>
      <c r="P21" s="182">
        <v>533.8</v>
      </c>
      <c r="Q21" s="182">
        <v>240.0</v>
      </c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5">
        <v>20.0</v>
      </c>
      <c r="B22" s="183">
        <v>294.0</v>
      </c>
      <c r="C22" s="183">
        <v>333.86</v>
      </c>
      <c r="D22" s="184">
        <v>356.58</v>
      </c>
      <c r="E22" s="184">
        <v>419.99</v>
      </c>
      <c r="F22" s="185">
        <v>831.08</v>
      </c>
      <c r="G22" s="184">
        <v>439.11</v>
      </c>
      <c r="H22" s="184">
        <v>428.8</v>
      </c>
      <c r="I22" s="186">
        <v>464.91</v>
      </c>
      <c r="J22" s="186">
        <v>357.69</v>
      </c>
      <c r="K22" s="186">
        <v>629.03</v>
      </c>
      <c r="L22" s="186">
        <v>543.1</v>
      </c>
      <c r="M22" s="186">
        <v>867.29</v>
      </c>
      <c r="N22" s="186">
        <v>780.85</v>
      </c>
      <c r="O22" s="186">
        <v>522.96</v>
      </c>
      <c r="P22" s="186">
        <v>534.92</v>
      </c>
      <c r="Q22" s="186">
        <v>244.7</v>
      </c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5">
        <v>21.0</v>
      </c>
      <c r="B23" s="163">
        <v>294.37</v>
      </c>
      <c r="C23" s="163">
        <v>345.29</v>
      </c>
      <c r="D23" s="167">
        <v>356.87</v>
      </c>
      <c r="E23" s="167">
        <v>420.24</v>
      </c>
      <c r="F23" s="170">
        <v>831.33</v>
      </c>
      <c r="G23" s="167">
        <v>439.39</v>
      </c>
      <c r="H23" s="167">
        <v>429.05</v>
      </c>
      <c r="I23" s="168">
        <v>466.43</v>
      </c>
      <c r="J23" s="168">
        <v>361.05</v>
      </c>
      <c r="K23" s="168">
        <v>629.38</v>
      </c>
      <c r="L23" s="168">
        <v>545.27</v>
      </c>
      <c r="M23" s="168">
        <v>867.56</v>
      </c>
      <c r="N23" s="168">
        <v>781.1</v>
      </c>
      <c r="O23" s="168">
        <v>523.21</v>
      </c>
      <c r="P23" s="168">
        <v>535.17</v>
      </c>
      <c r="Q23" s="168">
        <v>250.3</v>
      </c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5">
        <v>22.0</v>
      </c>
      <c r="B24" s="167">
        <v>294.66</v>
      </c>
      <c r="C24" s="167">
        <v>348.89</v>
      </c>
      <c r="D24" s="167">
        <v>357.18</v>
      </c>
      <c r="E24" s="167">
        <v>420.49</v>
      </c>
      <c r="F24" s="170">
        <v>831.69</v>
      </c>
      <c r="G24" s="167">
        <v>439.65</v>
      </c>
      <c r="H24" s="167">
        <v>429.3</v>
      </c>
      <c r="I24" s="168">
        <v>467.04</v>
      </c>
      <c r="J24" s="168">
        <v>361.4</v>
      </c>
      <c r="K24" s="168">
        <v>629.65</v>
      </c>
      <c r="L24" s="168">
        <v>545.52</v>
      </c>
      <c r="M24" s="168">
        <v>867.83</v>
      </c>
      <c r="N24" s="168">
        <v>781.35</v>
      </c>
      <c r="O24" s="168">
        <v>523.46</v>
      </c>
      <c r="P24" s="168">
        <v>535.42</v>
      </c>
      <c r="Q24" s="168">
        <v>255.9</v>
      </c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5">
        <v>23.0</v>
      </c>
      <c r="B25" s="167">
        <v>295.06</v>
      </c>
      <c r="C25" s="167">
        <v>349.36</v>
      </c>
      <c r="D25" s="167">
        <v>357.48</v>
      </c>
      <c r="E25" s="167">
        <v>420.74</v>
      </c>
      <c r="F25" s="170">
        <v>831.94</v>
      </c>
      <c r="G25" s="167">
        <v>439.91</v>
      </c>
      <c r="H25" s="167">
        <v>429.55</v>
      </c>
      <c r="I25" s="168">
        <v>467.32</v>
      </c>
      <c r="J25" s="168">
        <v>361.65</v>
      </c>
      <c r="K25" s="168">
        <v>629.92</v>
      </c>
      <c r="L25" s="168">
        <v>545.77</v>
      </c>
      <c r="M25" s="168">
        <v>868.08</v>
      </c>
      <c r="N25" s="168">
        <v>781.6</v>
      </c>
      <c r="O25" s="168">
        <v>523.71</v>
      </c>
      <c r="P25" s="168">
        <v>535.68</v>
      </c>
      <c r="Q25" s="168">
        <v>262.9</v>
      </c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5">
        <v>24.0</v>
      </c>
      <c r="B26" s="167">
        <v>295.31</v>
      </c>
      <c r="C26" s="167">
        <v>349.67</v>
      </c>
      <c r="D26" s="167">
        <v>357.79</v>
      </c>
      <c r="E26" s="167">
        <v>421.11</v>
      </c>
      <c r="F26" s="170">
        <v>832.39</v>
      </c>
      <c r="G26" s="167">
        <v>440.25</v>
      </c>
      <c r="H26" s="167">
        <v>429.85</v>
      </c>
      <c r="I26" s="168">
        <v>467.79</v>
      </c>
      <c r="J26" s="168">
        <v>361.9</v>
      </c>
      <c r="K26" s="168">
        <v>630.43</v>
      </c>
      <c r="L26" s="168">
        <v>546.23</v>
      </c>
      <c r="M26" s="168">
        <v>868.56</v>
      </c>
      <c r="N26" s="168">
        <v>781.93</v>
      </c>
      <c r="O26" s="168">
        <v>524.18</v>
      </c>
      <c r="P26" s="168">
        <v>536.16</v>
      </c>
      <c r="Q26" s="168">
        <v>267.9</v>
      </c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5">
        <v>25.0</v>
      </c>
      <c r="B27" s="171">
        <v>299.0</v>
      </c>
      <c r="C27" s="171">
        <v>354.43</v>
      </c>
      <c r="D27" s="171">
        <v>361.12</v>
      </c>
      <c r="E27" s="171">
        <v>428.43</v>
      </c>
      <c r="F27" s="173">
        <v>841.27</v>
      </c>
      <c r="G27" s="171">
        <v>447.05</v>
      </c>
      <c r="H27" s="171">
        <v>435.71</v>
      </c>
      <c r="I27" s="172">
        <v>477.18</v>
      </c>
      <c r="J27" s="172">
        <v>364.09</v>
      </c>
      <c r="K27" s="172">
        <v>640.59</v>
      </c>
      <c r="L27" s="172">
        <v>555.3</v>
      </c>
      <c r="M27" s="172">
        <v>878.12</v>
      </c>
      <c r="N27" s="172">
        <v>788.52</v>
      </c>
      <c r="O27" s="172">
        <v>533.56</v>
      </c>
      <c r="P27" s="172">
        <v>545.68</v>
      </c>
      <c r="Q27" s="172">
        <v>276.3</v>
      </c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5">
        <v>26.0</v>
      </c>
      <c r="B28" s="175">
        <v>372.55</v>
      </c>
      <c r="C28" s="175">
        <v>435.96</v>
      </c>
      <c r="D28" s="180">
        <v>425.7</v>
      </c>
      <c r="E28" s="180">
        <v>574.68</v>
      </c>
      <c r="F28" s="181">
        <v>1018.87</v>
      </c>
      <c r="G28" s="180">
        <v>582.81</v>
      </c>
      <c r="H28" s="180">
        <v>552.91</v>
      </c>
      <c r="I28" s="182">
        <v>664.71</v>
      </c>
      <c r="J28" s="182">
        <v>407.89</v>
      </c>
      <c r="K28" s="182">
        <v>843.7</v>
      </c>
      <c r="L28" s="182">
        <v>736.6</v>
      </c>
      <c r="M28" s="182">
        <v>1069.32</v>
      </c>
      <c r="N28" s="182">
        <v>920.32</v>
      </c>
      <c r="O28" s="182">
        <v>721.16</v>
      </c>
      <c r="P28" s="182">
        <v>736.08</v>
      </c>
      <c r="Q28" s="182">
        <v>280.45</v>
      </c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5">
        <v>27.0</v>
      </c>
      <c r="B29" s="179">
        <v>391.27</v>
      </c>
      <c r="C29" s="179">
        <v>464.12</v>
      </c>
      <c r="D29" s="180">
        <v>476.1</v>
      </c>
      <c r="E29" s="180">
        <v>604.42</v>
      </c>
      <c r="F29" s="181">
        <v>1208.84</v>
      </c>
      <c r="G29" s="180">
        <v>598.61</v>
      </c>
      <c r="H29" s="180">
        <v>618.94</v>
      </c>
      <c r="I29" s="182">
        <v>683.73</v>
      </c>
      <c r="J29" s="182">
        <v>442.22</v>
      </c>
      <c r="K29" s="182">
        <v>890.77</v>
      </c>
      <c r="L29" s="182">
        <v>764.53</v>
      </c>
      <c r="M29" s="182">
        <v>1150.95</v>
      </c>
      <c r="N29" s="182">
        <v>1280.41</v>
      </c>
      <c r="O29" s="182">
        <v>741.03</v>
      </c>
      <c r="P29" s="182">
        <v>815.71</v>
      </c>
      <c r="Q29" s="182">
        <v>286.4</v>
      </c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5">
        <v>28.0</v>
      </c>
      <c r="B30" s="179">
        <v>393.15</v>
      </c>
      <c r="C30" s="179">
        <v>470.34</v>
      </c>
      <c r="D30" s="180">
        <v>499.75</v>
      </c>
      <c r="E30" s="180">
        <v>636.53</v>
      </c>
      <c r="F30" s="181">
        <v>1232.42</v>
      </c>
      <c r="G30" s="180">
        <v>600.24</v>
      </c>
      <c r="H30" s="181">
        <v>625.55</v>
      </c>
      <c r="I30" s="182">
        <v>701.22</v>
      </c>
      <c r="J30" s="182">
        <v>445.67</v>
      </c>
      <c r="K30" s="182">
        <v>895.5</v>
      </c>
      <c r="L30" s="182">
        <v>767.33</v>
      </c>
      <c r="M30" s="182">
        <v>1159.12</v>
      </c>
      <c r="N30" s="182">
        <v>1316.42</v>
      </c>
      <c r="O30" s="182">
        <v>772.55</v>
      </c>
      <c r="P30" s="182">
        <v>823.68</v>
      </c>
      <c r="Q30" s="182">
        <v>291.75</v>
      </c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5">
        <v>29.0</v>
      </c>
      <c r="B31" s="179">
        <v>393.43</v>
      </c>
      <c r="C31" s="179">
        <v>476.11</v>
      </c>
      <c r="D31" s="180">
        <v>502.15</v>
      </c>
      <c r="E31" s="180">
        <v>643.61</v>
      </c>
      <c r="F31" s="181">
        <v>1234.79</v>
      </c>
      <c r="G31" s="180">
        <v>632.67</v>
      </c>
      <c r="H31" s="181">
        <v>627.12</v>
      </c>
      <c r="I31" s="182">
        <v>703.21</v>
      </c>
      <c r="J31" s="182">
        <v>446.25</v>
      </c>
      <c r="K31" s="182">
        <v>920.27</v>
      </c>
      <c r="L31" s="182">
        <v>775.26</v>
      </c>
      <c r="M31" s="182">
        <v>1211.27</v>
      </c>
      <c r="N31" s="182">
        <v>1320.03</v>
      </c>
      <c r="O31" s="182">
        <v>817.25</v>
      </c>
      <c r="P31" s="182">
        <v>847.24</v>
      </c>
      <c r="Q31" s="182">
        <v>296.25</v>
      </c>
      <c r="R31" s="63"/>
      <c r="S31" s="63"/>
      <c r="T31" s="63"/>
      <c r="U31" s="63"/>
      <c r="V31" s="63"/>
      <c r="W31" s="63"/>
      <c r="X31" s="63"/>
      <c r="Y31" s="63"/>
      <c r="Z31" s="63"/>
    </row>
    <row r="32" ht="12.75" customHeight="1">
      <c r="A32" s="5">
        <v>30.0</v>
      </c>
      <c r="B32" s="183">
        <v>395.28</v>
      </c>
      <c r="C32" s="183">
        <v>477.13</v>
      </c>
      <c r="D32" s="184">
        <v>502.71</v>
      </c>
      <c r="E32" s="184">
        <v>644.44</v>
      </c>
      <c r="F32" s="185">
        <v>1236.59</v>
      </c>
      <c r="G32" s="184">
        <v>635.92</v>
      </c>
      <c r="H32" s="185">
        <v>658.32</v>
      </c>
      <c r="I32" s="186">
        <v>720.71</v>
      </c>
      <c r="J32" s="186">
        <v>457.34</v>
      </c>
      <c r="K32" s="186">
        <v>923.94</v>
      </c>
      <c r="L32" s="186">
        <v>839.37</v>
      </c>
      <c r="M32" s="186">
        <v>1220.79</v>
      </c>
      <c r="N32" s="186">
        <v>1320.4</v>
      </c>
      <c r="O32" s="186">
        <v>821.72</v>
      </c>
      <c r="P32" s="186">
        <v>852.12</v>
      </c>
      <c r="Q32" s="186">
        <v>301.6</v>
      </c>
      <c r="R32" s="63"/>
      <c r="S32" s="63"/>
      <c r="T32" s="63"/>
      <c r="U32" s="63"/>
      <c r="V32" s="63"/>
      <c r="W32" s="63"/>
      <c r="X32" s="63"/>
      <c r="Y32" s="63"/>
      <c r="Z32" s="63"/>
    </row>
    <row r="33" ht="12.75" customHeight="1">
      <c r="A33" s="5">
        <v>31.0</v>
      </c>
      <c r="B33" s="163">
        <v>432.19</v>
      </c>
      <c r="C33" s="163">
        <v>497.22</v>
      </c>
      <c r="D33" s="167">
        <v>503.32</v>
      </c>
      <c r="E33" s="167">
        <v>657.9</v>
      </c>
      <c r="F33" s="170">
        <v>1272.54</v>
      </c>
      <c r="G33" s="167">
        <v>660.81</v>
      </c>
      <c r="H33" s="170">
        <v>685.48</v>
      </c>
      <c r="I33" s="168">
        <v>725.53</v>
      </c>
      <c r="J33" s="168">
        <v>470.29</v>
      </c>
      <c r="K33" s="168">
        <v>996.99</v>
      </c>
      <c r="L33" s="168">
        <v>847.38</v>
      </c>
      <c r="M33" s="168">
        <v>1223.67</v>
      </c>
      <c r="N33" s="168">
        <v>1320.69</v>
      </c>
      <c r="O33" s="168">
        <v>864.96</v>
      </c>
      <c r="P33" s="168">
        <v>855.34</v>
      </c>
      <c r="Q33" s="168">
        <v>307.05</v>
      </c>
      <c r="R33" s="63"/>
      <c r="S33" s="63"/>
      <c r="T33" s="63"/>
      <c r="U33" s="63"/>
      <c r="V33" s="63"/>
      <c r="W33" s="63"/>
      <c r="X33" s="63"/>
      <c r="Y33" s="63"/>
      <c r="Z33" s="63"/>
    </row>
    <row r="34" ht="12.75" customHeight="1">
      <c r="A34" s="5">
        <v>32.0</v>
      </c>
      <c r="B34" s="167">
        <v>435.94</v>
      </c>
      <c r="C34" s="167">
        <v>505.5</v>
      </c>
      <c r="D34" s="167">
        <v>504.91</v>
      </c>
      <c r="E34" s="167">
        <v>660.85</v>
      </c>
      <c r="F34" s="170">
        <v>1276.14</v>
      </c>
      <c r="G34" s="167">
        <v>698.05</v>
      </c>
      <c r="H34" s="170">
        <v>688.2</v>
      </c>
      <c r="I34" s="168">
        <v>726.56</v>
      </c>
      <c r="J34" s="168">
        <v>471.59</v>
      </c>
      <c r="K34" s="168">
        <v>1021.15</v>
      </c>
      <c r="L34" s="168">
        <v>849.16</v>
      </c>
      <c r="M34" s="168">
        <v>1228.29</v>
      </c>
      <c r="N34" s="168">
        <v>1320.94</v>
      </c>
      <c r="O34" s="168">
        <v>869.29</v>
      </c>
      <c r="P34" s="168">
        <v>919.67</v>
      </c>
      <c r="Q34" s="168">
        <v>312.8</v>
      </c>
      <c r="R34" s="63"/>
      <c r="S34" s="63"/>
      <c r="T34" s="63"/>
      <c r="U34" s="63"/>
      <c r="V34" s="63"/>
      <c r="W34" s="63"/>
      <c r="X34" s="63"/>
      <c r="Y34" s="63"/>
      <c r="Z34" s="63"/>
    </row>
    <row r="35" ht="12.75" customHeight="1">
      <c r="A35" s="5">
        <v>33.0</v>
      </c>
      <c r="B35" s="167">
        <v>436.33</v>
      </c>
      <c r="C35" s="167">
        <v>515.52</v>
      </c>
      <c r="D35" s="167">
        <v>535.23</v>
      </c>
      <c r="E35" s="167">
        <v>719.78</v>
      </c>
      <c r="F35" s="170">
        <v>1312.12</v>
      </c>
      <c r="G35" s="167">
        <v>711.78</v>
      </c>
      <c r="H35" s="170">
        <v>719.34</v>
      </c>
      <c r="I35" s="168">
        <v>746.98</v>
      </c>
      <c r="J35" s="168">
        <v>472.48</v>
      </c>
      <c r="K35" s="168">
        <v>1044.59</v>
      </c>
      <c r="L35" s="168">
        <v>884.58</v>
      </c>
      <c r="M35" s="168">
        <v>1320.56</v>
      </c>
      <c r="N35" s="168">
        <v>1321.19</v>
      </c>
      <c r="O35" s="168">
        <v>874.4</v>
      </c>
      <c r="P35" s="168">
        <v>953.14</v>
      </c>
      <c r="Q35" s="168">
        <v>319.95</v>
      </c>
      <c r="R35" s="63"/>
      <c r="S35" s="63"/>
      <c r="T35" s="63"/>
      <c r="U35" s="63"/>
      <c r="V35" s="63"/>
      <c r="W35" s="63"/>
      <c r="X35" s="63"/>
      <c r="Y35" s="63"/>
      <c r="Z35" s="63"/>
    </row>
    <row r="36" ht="12.75" customHeight="1">
      <c r="A36" s="5">
        <v>34.0</v>
      </c>
      <c r="B36" s="167">
        <v>436.61</v>
      </c>
      <c r="C36" s="167">
        <v>523.87</v>
      </c>
      <c r="D36" s="167">
        <v>538.28</v>
      </c>
      <c r="E36" s="167">
        <v>725.71</v>
      </c>
      <c r="F36" s="170">
        <v>1315.72</v>
      </c>
      <c r="G36" s="167">
        <v>723.38</v>
      </c>
      <c r="H36" s="170">
        <v>722.48</v>
      </c>
      <c r="I36" s="168">
        <v>749.25</v>
      </c>
      <c r="J36" s="168">
        <v>489.83</v>
      </c>
      <c r="K36" s="168">
        <v>1067.17</v>
      </c>
      <c r="L36" s="168">
        <v>888.13</v>
      </c>
      <c r="M36" s="168">
        <v>1329.79</v>
      </c>
      <c r="N36" s="168">
        <v>1321.44</v>
      </c>
      <c r="O36" s="168">
        <v>905.87</v>
      </c>
      <c r="P36" s="168">
        <v>957.18</v>
      </c>
      <c r="Q36" s="168">
        <v>326.4</v>
      </c>
      <c r="R36" s="63"/>
      <c r="S36" s="63"/>
      <c r="T36" s="63"/>
      <c r="U36" s="63"/>
      <c r="V36" s="63"/>
      <c r="W36" s="63"/>
      <c r="X36" s="63"/>
      <c r="Y36" s="63"/>
      <c r="Z36" s="63"/>
    </row>
    <row r="37" ht="12.75" customHeight="1">
      <c r="A37" s="5">
        <v>35.0</v>
      </c>
      <c r="B37" s="171">
        <v>436.89</v>
      </c>
      <c r="C37" s="171">
        <v>532.21</v>
      </c>
      <c r="D37" s="171">
        <v>538.59</v>
      </c>
      <c r="E37" s="171">
        <v>746.21</v>
      </c>
      <c r="F37" s="173">
        <v>1355.52</v>
      </c>
      <c r="G37" s="171">
        <v>724.55</v>
      </c>
      <c r="H37" s="173">
        <v>724.43</v>
      </c>
      <c r="I37" s="172">
        <v>761.95</v>
      </c>
      <c r="J37" s="172">
        <v>491.94</v>
      </c>
      <c r="K37" s="172">
        <v>1090.55</v>
      </c>
      <c r="L37" s="172">
        <v>890.18</v>
      </c>
      <c r="M37" s="172">
        <v>1408.68</v>
      </c>
      <c r="N37" s="172">
        <v>1321.69</v>
      </c>
      <c r="O37" s="172">
        <v>909.35</v>
      </c>
      <c r="P37" s="172">
        <v>980.37</v>
      </c>
      <c r="Q37" s="172">
        <v>333.1</v>
      </c>
      <c r="R37" s="63"/>
      <c r="S37" s="63"/>
      <c r="T37" s="63"/>
      <c r="U37" s="63"/>
      <c r="V37" s="63"/>
      <c r="W37" s="63"/>
      <c r="X37" s="63"/>
      <c r="Y37" s="63"/>
      <c r="Z37" s="63"/>
    </row>
    <row r="38" ht="12.75" customHeight="1">
      <c r="A38" s="5">
        <v>36.0</v>
      </c>
      <c r="B38" s="161">
        <v>439.26</v>
      </c>
      <c r="C38" s="161">
        <v>533.11</v>
      </c>
      <c r="D38" s="161">
        <v>539.04</v>
      </c>
      <c r="E38" s="161">
        <v>748.26</v>
      </c>
      <c r="F38" s="161">
        <v>1359.5</v>
      </c>
      <c r="G38" s="161">
        <v>728.05</v>
      </c>
      <c r="H38" s="161">
        <v>763.18</v>
      </c>
      <c r="I38" s="162">
        <v>790.83</v>
      </c>
      <c r="J38" s="161">
        <v>533.63</v>
      </c>
      <c r="K38" s="161">
        <v>1092.89</v>
      </c>
      <c r="L38" s="162">
        <v>890.49</v>
      </c>
      <c r="M38" s="161">
        <v>1466.95</v>
      </c>
      <c r="N38" s="161">
        <v>1322.04</v>
      </c>
      <c r="O38" s="161">
        <v>964.23</v>
      </c>
      <c r="P38" s="161">
        <v>1015.07</v>
      </c>
      <c r="Q38" s="161">
        <v>339.55</v>
      </c>
      <c r="R38" s="63"/>
      <c r="S38" s="63"/>
      <c r="T38" s="63"/>
      <c r="U38" s="63"/>
      <c r="V38" s="63"/>
      <c r="W38" s="63"/>
      <c r="X38" s="63"/>
      <c r="Y38" s="63"/>
      <c r="Z38" s="63"/>
    </row>
    <row r="39" ht="12.75" customHeight="1">
      <c r="A39" s="5">
        <v>37.0</v>
      </c>
      <c r="B39" s="163">
        <v>486.5</v>
      </c>
      <c r="C39" s="163">
        <v>550.55</v>
      </c>
      <c r="D39" s="164">
        <v>539.41</v>
      </c>
      <c r="E39" s="164">
        <v>749.52</v>
      </c>
      <c r="F39" s="164">
        <v>1391.64</v>
      </c>
      <c r="G39" s="164">
        <v>769.63</v>
      </c>
      <c r="H39" s="164">
        <v>777.78</v>
      </c>
      <c r="I39" s="164">
        <v>794.67</v>
      </c>
      <c r="J39" s="164">
        <v>563.39</v>
      </c>
      <c r="K39" s="164">
        <v>1137.31</v>
      </c>
      <c r="L39" s="164">
        <v>890.77</v>
      </c>
      <c r="M39" s="164">
        <v>1496.46</v>
      </c>
      <c r="N39" s="164">
        <v>1322.29</v>
      </c>
      <c r="O39" s="164">
        <v>969.72</v>
      </c>
      <c r="P39" s="164">
        <v>1018.54</v>
      </c>
      <c r="Q39" s="164">
        <v>346.9</v>
      </c>
      <c r="R39" s="63"/>
      <c r="S39" s="63"/>
      <c r="T39" s="63"/>
      <c r="U39" s="63"/>
      <c r="V39" s="63"/>
      <c r="W39" s="63"/>
      <c r="X39" s="63"/>
      <c r="Y39" s="63"/>
      <c r="Z39" s="63"/>
    </row>
    <row r="40" ht="12.75" customHeight="1">
      <c r="A40" s="5">
        <v>38.0</v>
      </c>
      <c r="B40" s="167">
        <v>492.77</v>
      </c>
      <c r="C40" s="167">
        <v>558.04</v>
      </c>
      <c r="D40" s="168">
        <v>540.82</v>
      </c>
      <c r="E40" s="168">
        <v>772.24</v>
      </c>
      <c r="F40" s="168">
        <v>1395.04</v>
      </c>
      <c r="G40" s="168">
        <v>783.07</v>
      </c>
      <c r="H40" s="167">
        <v>791.61</v>
      </c>
      <c r="I40" s="169">
        <v>796.35</v>
      </c>
      <c r="J40" s="167">
        <v>566.37</v>
      </c>
      <c r="K40" s="167">
        <v>1182.3</v>
      </c>
      <c r="L40" s="169">
        <v>893.29</v>
      </c>
      <c r="M40" s="167">
        <v>1499.42</v>
      </c>
      <c r="N40" s="167">
        <v>1322.55</v>
      </c>
      <c r="O40" s="167">
        <v>976.1</v>
      </c>
      <c r="P40" s="167">
        <v>1025.09</v>
      </c>
      <c r="Q40" s="167">
        <v>353.3</v>
      </c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5">
        <v>39.0</v>
      </c>
      <c r="B41" s="167">
        <v>501.74</v>
      </c>
      <c r="C41" s="167">
        <v>565.51</v>
      </c>
      <c r="D41" s="168">
        <v>552.84</v>
      </c>
      <c r="E41" s="167">
        <v>790.57</v>
      </c>
      <c r="F41" s="169">
        <v>1395.38</v>
      </c>
      <c r="G41" s="168">
        <v>797.74</v>
      </c>
      <c r="H41" s="168">
        <v>806.16</v>
      </c>
      <c r="I41" s="168">
        <v>829.05</v>
      </c>
      <c r="J41" s="168">
        <v>577.97</v>
      </c>
      <c r="K41" s="168">
        <v>1203.64</v>
      </c>
      <c r="L41" s="168">
        <v>943.45</v>
      </c>
      <c r="M41" s="168">
        <v>1499.79</v>
      </c>
      <c r="N41" s="168">
        <v>1327.6</v>
      </c>
      <c r="O41" s="168">
        <v>1025.93</v>
      </c>
      <c r="P41" s="168">
        <v>1053.99</v>
      </c>
      <c r="Q41" s="168">
        <v>360.2</v>
      </c>
      <c r="R41" s="63"/>
      <c r="S41" s="63"/>
      <c r="T41" s="63"/>
      <c r="U41" s="63"/>
      <c r="V41" s="63"/>
      <c r="W41" s="63"/>
      <c r="X41" s="63"/>
      <c r="Y41" s="63"/>
      <c r="Z41" s="63"/>
    </row>
    <row r="42" ht="12.75" customHeight="1">
      <c r="A42" s="5">
        <v>40.0</v>
      </c>
      <c r="B42" s="171">
        <v>510.76</v>
      </c>
      <c r="C42" s="171">
        <v>573.02</v>
      </c>
      <c r="D42" s="172">
        <v>554.09</v>
      </c>
      <c r="E42" s="168">
        <v>803.17</v>
      </c>
      <c r="F42" s="168">
        <v>1395.67</v>
      </c>
      <c r="G42" s="168">
        <v>799.22</v>
      </c>
      <c r="H42" s="168">
        <v>807.64</v>
      </c>
      <c r="I42" s="172">
        <v>867.33</v>
      </c>
      <c r="J42" s="168">
        <v>589.53</v>
      </c>
      <c r="K42" s="168">
        <v>1205.79</v>
      </c>
      <c r="L42" s="172">
        <v>948.47</v>
      </c>
      <c r="M42" s="168">
        <v>1500.1</v>
      </c>
      <c r="N42" s="168">
        <v>1428.5</v>
      </c>
      <c r="O42" s="168">
        <v>1031.29</v>
      </c>
      <c r="P42" s="168">
        <v>1056.88</v>
      </c>
      <c r="Q42" s="168">
        <v>367.45</v>
      </c>
      <c r="R42" s="63"/>
      <c r="S42" s="63"/>
      <c r="T42" s="63"/>
      <c r="U42" s="63"/>
      <c r="V42" s="63"/>
      <c r="W42" s="63"/>
      <c r="X42" s="63"/>
      <c r="Y42" s="63"/>
      <c r="Z42" s="63"/>
    </row>
    <row r="43" ht="12.75" customHeight="1">
      <c r="A43" s="5">
        <v>41.0</v>
      </c>
      <c r="B43" s="175">
        <v>519.78</v>
      </c>
      <c r="C43" s="175">
        <v>580.57</v>
      </c>
      <c r="D43" s="176">
        <v>559.7</v>
      </c>
      <c r="E43" s="176">
        <v>817.01</v>
      </c>
      <c r="F43" s="177">
        <v>1396.12</v>
      </c>
      <c r="G43" s="176">
        <v>823.57</v>
      </c>
      <c r="H43" s="176">
        <v>809.48</v>
      </c>
      <c r="I43" s="178">
        <v>884.37</v>
      </c>
      <c r="J43" s="176">
        <v>590.69</v>
      </c>
      <c r="K43" s="176">
        <v>1229.12</v>
      </c>
      <c r="L43" s="178">
        <v>967.53</v>
      </c>
      <c r="M43" s="176">
        <v>1501.65</v>
      </c>
      <c r="N43" s="176">
        <v>1460.88</v>
      </c>
      <c r="O43" s="176">
        <v>1034.13</v>
      </c>
      <c r="P43" s="176">
        <v>1112.7</v>
      </c>
      <c r="Q43" s="176">
        <v>374.65</v>
      </c>
      <c r="R43" s="63"/>
      <c r="S43" s="63"/>
      <c r="T43" s="63"/>
      <c r="U43" s="63"/>
      <c r="V43" s="63"/>
      <c r="W43" s="63"/>
      <c r="X43" s="63"/>
      <c r="Y43" s="63"/>
      <c r="Z43" s="63"/>
    </row>
    <row r="44" ht="12.75" customHeight="1">
      <c r="A44" s="5">
        <v>42.0</v>
      </c>
      <c r="B44" s="179">
        <v>528.0</v>
      </c>
      <c r="C44" s="179">
        <v>589.7</v>
      </c>
      <c r="D44" s="180">
        <v>583.76</v>
      </c>
      <c r="E44" s="180">
        <v>827.42</v>
      </c>
      <c r="F44" s="181">
        <v>1400.85</v>
      </c>
      <c r="G44" s="180">
        <v>836.55</v>
      </c>
      <c r="H44" s="180">
        <v>845.42</v>
      </c>
      <c r="I44" s="182">
        <v>886.52</v>
      </c>
      <c r="J44" s="180">
        <v>592.78</v>
      </c>
      <c r="K44" s="180">
        <v>1252.52</v>
      </c>
      <c r="L44" s="182">
        <v>998.83</v>
      </c>
      <c r="M44" s="180">
        <v>1532.44</v>
      </c>
      <c r="N44" s="180">
        <v>1475.51</v>
      </c>
      <c r="O44" s="180">
        <v>1065.47</v>
      </c>
      <c r="P44" s="180">
        <v>1137.84</v>
      </c>
      <c r="Q44" s="180">
        <v>382.3</v>
      </c>
      <c r="R44" s="63"/>
      <c r="S44" s="63"/>
      <c r="T44" s="63"/>
      <c r="U44" s="63"/>
      <c r="V44" s="63"/>
      <c r="W44" s="63"/>
      <c r="X44" s="63"/>
      <c r="Y44" s="63"/>
      <c r="Z44" s="63"/>
    </row>
    <row r="45" ht="12.75" customHeight="1">
      <c r="A45" s="5">
        <v>43.0</v>
      </c>
      <c r="B45" s="179">
        <v>528.83</v>
      </c>
      <c r="C45" s="179">
        <v>602.15</v>
      </c>
      <c r="D45" s="180">
        <v>603.56</v>
      </c>
      <c r="E45" s="180">
        <v>844.0</v>
      </c>
      <c r="F45" s="181">
        <v>1455.69</v>
      </c>
      <c r="G45" s="180">
        <v>850.22</v>
      </c>
      <c r="H45" s="180">
        <v>849.02</v>
      </c>
      <c r="I45" s="182">
        <v>929.5</v>
      </c>
      <c r="J45" s="180">
        <v>634.25</v>
      </c>
      <c r="K45" s="180">
        <v>1275.92</v>
      </c>
      <c r="L45" s="182">
        <v>1059.58</v>
      </c>
      <c r="M45" s="180">
        <v>1535.53</v>
      </c>
      <c r="N45" s="180">
        <v>1600.89</v>
      </c>
      <c r="O45" s="180">
        <v>1068.61</v>
      </c>
      <c r="P45" s="180">
        <v>1153.82</v>
      </c>
      <c r="Q45" s="180">
        <v>390.05</v>
      </c>
      <c r="R45" s="63"/>
      <c r="S45" s="63"/>
      <c r="T45" s="63"/>
      <c r="U45" s="63"/>
      <c r="V45" s="63"/>
      <c r="W45" s="63"/>
      <c r="X45" s="63"/>
      <c r="Y45" s="63"/>
      <c r="Z45" s="63"/>
    </row>
    <row r="46" ht="12.75" customHeight="1">
      <c r="A46" s="5">
        <v>44.0</v>
      </c>
      <c r="B46" s="179">
        <v>542.68</v>
      </c>
      <c r="C46" s="179">
        <v>611.37</v>
      </c>
      <c r="D46" s="180">
        <v>605.54</v>
      </c>
      <c r="E46" s="180">
        <v>878.76</v>
      </c>
      <c r="F46" s="181">
        <v>1501.77</v>
      </c>
      <c r="G46" s="180">
        <v>863.16</v>
      </c>
      <c r="H46" s="180">
        <v>872.29</v>
      </c>
      <c r="I46" s="182">
        <v>949.0</v>
      </c>
      <c r="J46" s="180">
        <v>646.25</v>
      </c>
      <c r="K46" s="180">
        <v>1299.29</v>
      </c>
      <c r="L46" s="182">
        <v>1106.22</v>
      </c>
      <c r="M46" s="180">
        <v>1536.65</v>
      </c>
      <c r="N46" s="180">
        <v>1613.43</v>
      </c>
      <c r="O46" s="180">
        <v>1131.25</v>
      </c>
      <c r="P46" s="180">
        <v>1158.48</v>
      </c>
      <c r="Q46" s="180">
        <v>398.45</v>
      </c>
      <c r="R46" s="63"/>
      <c r="S46" s="63"/>
      <c r="T46" s="63"/>
      <c r="U46" s="63"/>
      <c r="V46" s="63"/>
      <c r="W46" s="63"/>
      <c r="X46" s="63"/>
      <c r="Y46" s="63"/>
      <c r="Z46" s="63"/>
    </row>
    <row r="47" ht="12.75" customHeight="1">
      <c r="A47" s="5">
        <v>45.0</v>
      </c>
      <c r="B47" s="179">
        <v>544.07</v>
      </c>
      <c r="C47" s="183">
        <v>618.85</v>
      </c>
      <c r="D47" s="184">
        <v>607.2</v>
      </c>
      <c r="E47" s="184">
        <v>888.15</v>
      </c>
      <c r="F47" s="185">
        <v>1509.01</v>
      </c>
      <c r="G47" s="184">
        <v>876.87</v>
      </c>
      <c r="H47" s="184">
        <v>886.15</v>
      </c>
      <c r="I47" s="186">
        <v>989.23</v>
      </c>
      <c r="J47" s="184">
        <v>648.44</v>
      </c>
      <c r="K47" s="184">
        <v>1322.68</v>
      </c>
      <c r="L47" s="186">
        <v>1125.96</v>
      </c>
      <c r="M47" s="184">
        <v>1536.92</v>
      </c>
      <c r="N47" s="184">
        <v>1616.66</v>
      </c>
      <c r="O47" s="184">
        <v>1141.43</v>
      </c>
      <c r="P47" s="184">
        <v>1158.95</v>
      </c>
      <c r="Q47" s="184">
        <v>404.85</v>
      </c>
      <c r="R47" s="63"/>
      <c r="S47" s="63"/>
      <c r="T47" s="63"/>
      <c r="U47" s="63"/>
      <c r="V47" s="63"/>
      <c r="W47" s="63"/>
      <c r="X47" s="63"/>
      <c r="Y47" s="63"/>
      <c r="Z47" s="63"/>
    </row>
    <row r="48" ht="12.75" customHeight="1">
      <c r="A48" s="5">
        <v>46.0</v>
      </c>
      <c r="B48" s="163">
        <v>557.23</v>
      </c>
      <c r="C48" s="167">
        <v>632.18</v>
      </c>
      <c r="D48" s="167">
        <v>632.78</v>
      </c>
      <c r="E48" s="167">
        <v>906.43</v>
      </c>
      <c r="F48" s="170">
        <v>1653.81</v>
      </c>
      <c r="G48" s="167">
        <v>890.29</v>
      </c>
      <c r="H48" s="167">
        <v>895.35</v>
      </c>
      <c r="I48" s="168">
        <v>993.26</v>
      </c>
      <c r="J48" s="167">
        <v>692.08</v>
      </c>
      <c r="K48" s="167">
        <v>1365.18</v>
      </c>
      <c r="L48" s="168">
        <v>1134.07</v>
      </c>
      <c r="M48" s="167">
        <v>1537.19</v>
      </c>
      <c r="N48" s="167">
        <v>1681.15</v>
      </c>
      <c r="O48" s="167">
        <v>1152.06</v>
      </c>
      <c r="P48" s="167">
        <v>1159.22</v>
      </c>
      <c r="Q48" s="167">
        <v>411.85</v>
      </c>
      <c r="R48" s="63"/>
      <c r="S48" s="63"/>
      <c r="T48" s="63"/>
      <c r="U48" s="63"/>
      <c r="V48" s="63"/>
      <c r="W48" s="63"/>
      <c r="X48" s="63"/>
      <c r="Y48" s="63"/>
      <c r="Z48" s="63"/>
    </row>
    <row r="49" ht="12.75" customHeight="1">
      <c r="A49" s="5">
        <v>47.0</v>
      </c>
      <c r="B49" s="167">
        <v>565.54</v>
      </c>
      <c r="C49" s="167">
        <v>638.84</v>
      </c>
      <c r="D49" s="167">
        <v>643.18</v>
      </c>
      <c r="E49" s="167">
        <v>922.08</v>
      </c>
      <c r="F49" s="170">
        <v>1668.3</v>
      </c>
      <c r="G49" s="167">
        <v>900.47</v>
      </c>
      <c r="H49" s="167">
        <v>909.97</v>
      </c>
      <c r="I49" s="168">
        <v>995.86</v>
      </c>
      <c r="J49" s="167">
        <v>696.45</v>
      </c>
      <c r="K49" s="167">
        <v>1369.48</v>
      </c>
      <c r="L49" s="168">
        <v>1134.89</v>
      </c>
      <c r="M49" s="167">
        <v>1538.08</v>
      </c>
      <c r="N49" s="167">
        <v>1695.1</v>
      </c>
      <c r="O49" s="167">
        <v>1153.13</v>
      </c>
      <c r="P49" s="167">
        <v>1159.54</v>
      </c>
      <c r="Q49" s="167">
        <v>418.3</v>
      </c>
      <c r="R49" s="63"/>
      <c r="S49" s="63"/>
      <c r="T49" s="63"/>
      <c r="U49" s="63"/>
      <c r="V49" s="63"/>
      <c r="W49" s="63"/>
      <c r="X49" s="63"/>
      <c r="Y49" s="63"/>
      <c r="Z49" s="63"/>
    </row>
    <row r="50" ht="12.75" customHeight="1">
      <c r="A50" s="5">
        <v>48.0</v>
      </c>
      <c r="B50" s="167">
        <v>573.12</v>
      </c>
      <c r="C50" s="167">
        <v>650.69</v>
      </c>
      <c r="D50" s="167">
        <v>651.54</v>
      </c>
      <c r="E50" s="167">
        <v>924.04</v>
      </c>
      <c r="F50" s="170">
        <v>1721.58</v>
      </c>
      <c r="G50" s="167">
        <v>914.14</v>
      </c>
      <c r="H50" s="167">
        <v>911.45</v>
      </c>
      <c r="I50" s="168">
        <v>1047.85</v>
      </c>
      <c r="J50" s="167">
        <v>696.89</v>
      </c>
      <c r="K50" s="167">
        <v>1392.86</v>
      </c>
      <c r="L50" s="168">
        <v>1135.17</v>
      </c>
      <c r="M50" s="167">
        <v>1555.75</v>
      </c>
      <c r="N50" s="167">
        <v>1696.52</v>
      </c>
      <c r="O50" s="167">
        <v>1154.62</v>
      </c>
      <c r="P50" s="167">
        <v>1159.79</v>
      </c>
      <c r="Q50" s="167">
        <v>426.1</v>
      </c>
      <c r="R50" s="63"/>
      <c r="S50" s="63"/>
      <c r="T50" s="63"/>
      <c r="U50" s="63"/>
      <c r="V50" s="63"/>
      <c r="W50" s="63"/>
      <c r="X50" s="63"/>
      <c r="Y50" s="63"/>
      <c r="Z50" s="63"/>
    </row>
    <row r="51" ht="12.75" customHeight="1">
      <c r="A51" s="5">
        <v>49.0</v>
      </c>
      <c r="B51" s="167">
        <v>574.01</v>
      </c>
      <c r="C51" s="167">
        <v>656.98</v>
      </c>
      <c r="D51" s="167">
        <v>652.4</v>
      </c>
      <c r="E51" s="167">
        <v>948.1</v>
      </c>
      <c r="F51" s="170">
        <v>1753.47</v>
      </c>
      <c r="G51" s="167">
        <v>928.54</v>
      </c>
      <c r="H51" s="167">
        <v>938.41</v>
      </c>
      <c r="I51" s="168">
        <v>1053.05</v>
      </c>
      <c r="J51" s="167">
        <v>698.33</v>
      </c>
      <c r="K51" s="167">
        <v>1415.36</v>
      </c>
      <c r="L51" s="168">
        <v>1139.61</v>
      </c>
      <c r="M51" s="167">
        <v>1557.53</v>
      </c>
      <c r="N51" s="167">
        <v>1696.86</v>
      </c>
      <c r="O51" s="167">
        <v>1184.24</v>
      </c>
      <c r="P51" s="167">
        <v>1160.14</v>
      </c>
      <c r="Q51" s="167">
        <v>433.75</v>
      </c>
      <c r="R51" s="63"/>
      <c r="S51" s="63"/>
      <c r="T51" s="63"/>
      <c r="U51" s="63"/>
      <c r="V51" s="63"/>
      <c r="W51" s="63"/>
      <c r="X51" s="63"/>
      <c r="Y51" s="63"/>
      <c r="Z51" s="63"/>
    </row>
    <row r="52" ht="12.75" customHeight="1">
      <c r="A52" s="5">
        <v>50.0</v>
      </c>
      <c r="B52" s="171">
        <v>587.71</v>
      </c>
      <c r="C52" s="171">
        <v>657.62</v>
      </c>
      <c r="D52" s="171">
        <v>652.91</v>
      </c>
      <c r="E52" s="171">
        <v>950.54</v>
      </c>
      <c r="F52" s="173">
        <v>1765.27</v>
      </c>
      <c r="G52" s="171">
        <v>941.72</v>
      </c>
      <c r="H52" s="171">
        <v>951.69</v>
      </c>
      <c r="I52" s="172">
        <v>1064.14</v>
      </c>
      <c r="J52" s="171">
        <v>727.04</v>
      </c>
      <c r="K52" s="171">
        <v>1436.99</v>
      </c>
      <c r="L52" s="172">
        <v>1225.59</v>
      </c>
      <c r="M52" s="171">
        <v>1568.09</v>
      </c>
      <c r="N52" s="171">
        <v>1697.25</v>
      </c>
      <c r="O52" s="171">
        <v>1187.21</v>
      </c>
      <c r="P52" s="171">
        <v>1167.13</v>
      </c>
      <c r="Q52" s="171">
        <v>433.9</v>
      </c>
      <c r="R52" s="63"/>
      <c r="S52" s="63"/>
      <c r="T52" s="63"/>
      <c r="U52" s="63"/>
      <c r="V52" s="63"/>
      <c r="W52" s="63"/>
      <c r="X52" s="63"/>
      <c r="Y52" s="63"/>
      <c r="Z52" s="63"/>
    </row>
    <row r="53" ht="12.75" customHeight="1">
      <c r="A53" s="5">
        <v>51.0</v>
      </c>
      <c r="B53" s="175">
        <v>589.09</v>
      </c>
      <c r="C53" s="175">
        <v>669.69</v>
      </c>
      <c r="D53" s="180">
        <v>662.71</v>
      </c>
      <c r="E53" s="180">
        <v>977.2</v>
      </c>
      <c r="F53" s="181">
        <v>1811.07</v>
      </c>
      <c r="G53" s="180">
        <v>943.04</v>
      </c>
      <c r="H53" s="180">
        <v>953.05</v>
      </c>
      <c r="I53" s="182">
        <v>1068.05</v>
      </c>
      <c r="J53" s="180">
        <v>769.22</v>
      </c>
      <c r="K53" s="180">
        <v>1439.68</v>
      </c>
      <c r="L53" s="182">
        <v>1241.7</v>
      </c>
      <c r="M53" s="180">
        <v>1778.89</v>
      </c>
      <c r="N53" s="180">
        <v>1704.93</v>
      </c>
      <c r="O53" s="180">
        <v>1187.51</v>
      </c>
      <c r="P53" s="180">
        <v>1306.73</v>
      </c>
      <c r="Q53" s="180">
        <v>450.25</v>
      </c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5">
        <v>52.0</v>
      </c>
      <c r="B54" s="179">
        <v>589.38</v>
      </c>
      <c r="C54" s="179">
        <v>677.42</v>
      </c>
      <c r="D54" s="180">
        <v>664.0</v>
      </c>
      <c r="E54" s="180">
        <v>989.04</v>
      </c>
      <c r="F54" s="181">
        <v>1815.65</v>
      </c>
      <c r="G54" s="180">
        <v>943.84</v>
      </c>
      <c r="H54" s="180">
        <v>968.38</v>
      </c>
      <c r="I54" s="182">
        <v>1072.21</v>
      </c>
      <c r="J54" s="180">
        <v>776.89</v>
      </c>
      <c r="K54" s="180">
        <v>1493.19</v>
      </c>
      <c r="L54" s="182">
        <v>1243.32</v>
      </c>
      <c r="M54" s="180">
        <v>1799.98</v>
      </c>
      <c r="N54" s="180">
        <v>1854.34</v>
      </c>
      <c r="O54" s="180">
        <v>1189.79</v>
      </c>
      <c r="P54" s="180">
        <v>1320.69</v>
      </c>
      <c r="Q54" s="180">
        <v>459.35</v>
      </c>
      <c r="R54" s="63"/>
      <c r="S54" s="63"/>
      <c r="T54" s="63"/>
      <c r="U54" s="63"/>
      <c r="V54" s="63"/>
      <c r="W54" s="63"/>
      <c r="X54" s="63"/>
      <c r="Y54" s="63"/>
      <c r="Z54" s="63"/>
    </row>
    <row r="55" ht="12.75" customHeight="1">
      <c r="A55" s="5">
        <v>53.0</v>
      </c>
      <c r="B55" s="179">
        <v>589.65</v>
      </c>
      <c r="C55" s="179">
        <v>682.08</v>
      </c>
      <c r="D55" s="180">
        <v>689.69</v>
      </c>
      <c r="E55" s="180">
        <v>990.23</v>
      </c>
      <c r="F55" s="181">
        <v>1816.11</v>
      </c>
      <c r="G55" s="180">
        <v>959.78</v>
      </c>
      <c r="H55" s="180">
        <v>969.92</v>
      </c>
      <c r="I55" s="182">
        <v>1129.95</v>
      </c>
      <c r="J55" s="180">
        <v>777.67</v>
      </c>
      <c r="K55" s="180">
        <v>1498.65</v>
      </c>
      <c r="L55" s="182">
        <v>1275.66</v>
      </c>
      <c r="M55" s="180">
        <v>1810.05</v>
      </c>
      <c r="N55" s="180">
        <v>1869.29</v>
      </c>
      <c r="O55" s="180">
        <v>1235.24</v>
      </c>
      <c r="P55" s="180">
        <v>1372.65</v>
      </c>
      <c r="Q55" s="180">
        <v>467.05</v>
      </c>
      <c r="R55" s="63"/>
      <c r="S55" s="63"/>
      <c r="T55" s="63"/>
      <c r="U55" s="63"/>
      <c r="V55" s="63"/>
      <c r="W55" s="63"/>
      <c r="X55" s="63"/>
      <c r="Y55" s="63"/>
      <c r="Z55" s="63"/>
    </row>
    <row r="56" ht="12.75" customHeight="1">
      <c r="A56" s="5">
        <v>54.0</v>
      </c>
      <c r="B56" s="179">
        <v>589.93</v>
      </c>
      <c r="C56" s="179">
        <v>687.78</v>
      </c>
      <c r="D56" s="180">
        <v>696.57</v>
      </c>
      <c r="E56" s="180">
        <v>1010.2</v>
      </c>
      <c r="F56" s="181">
        <v>1818.27</v>
      </c>
      <c r="G56" s="180">
        <v>974.87</v>
      </c>
      <c r="H56" s="180">
        <v>970.91</v>
      </c>
      <c r="I56" s="182">
        <v>1135.73</v>
      </c>
      <c r="J56" s="180">
        <v>777.95</v>
      </c>
      <c r="K56" s="180">
        <v>1517.39</v>
      </c>
      <c r="L56" s="182">
        <v>1278.9</v>
      </c>
      <c r="M56" s="180">
        <v>1812.16</v>
      </c>
      <c r="N56" s="180">
        <v>1870.79</v>
      </c>
      <c r="O56" s="180">
        <v>1239.79</v>
      </c>
      <c r="P56" s="180">
        <v>1377.85</v>
      </c>
      <c r="Q56" s="180">
        <v>475.8</v>
      </c>
      <c r="R56" s="63"/>
      <c r="S56" s="63"/>
      <c r="T56" s="63"/>
      <c r="U56" s="63"/>
      <c r="V56" s="63"/>
      <c r="W56" s="63"/>
      <c r="X56" s="63"/>
      <c r="Y56" s="63"/>
      <c r="Z56" s="63"/>
    </row>
    <row r="57" ht="12.75" customHeight="1">
      <c r="A57" s="5">
        <v>55.0</v>
      </c>
      <c r="B57" s="183">
        <v>590.22</v>
      </c>
      <c r="C57" s="183">
        <v>694.38</v>
      </c>
      <c r="D57" s="184">
        <v>703.49</v>
      </c>
      <c r="E57" s="184">
        <v>1025.99</v>
      </c>
      <c r="F57" s="185">
        <v>1849.3</v>
      </c>
      <c r="G57" s="184">
        <v>990.02</v>
      </c>
      <c r="H57" s="184">
        <v>989.81</v>
      </c>
      <c r="I57" s="186">
        <v>1137.27</v>
      </c>
      <c r="J57" s="184">
        <v>782.34</v>
      </c>
      <c r="K57" s="184">
        <v>1546.12</v>
      </c>
      <c r="L57" s="186">
        <v>1279.23</v>
      </c>
      <c r="M57" s="184">
        <v>1854.17</v>
      </c>
      <c r="N57" s="184">
        <v>1871.04</v>
      </c>
      <c r="O57" s="184">
        <v>1267.53</v>
      </c>
      <c r="P57" s="184">
        <v>1387.34</v>
      </c>
      <c r="Q57" s="184">
        <v>483.2</v>
      </c>
      <c r="R57" s="63"/>
      <c r="S57" s="63"/>
      <c r="T57" s="63"/>
      <c r="U57" s="63"/>
      <c r="V57" s="63"/>
      <c r="W57" s="63"/>
      <c r="X57" s="63"/>
      <c r="Y57" s="63"/>
      <c r="Z57" s="63"/>
    </row>
    <row r="58" ht="12.75" customHeight="1">
      <c r="A58" s="5">
        <v>56.0</v>
      </c>
      <c r="B58" s="163">
        <v>590.51</v>
      </c>
      <c r="C58" s="163">
        <v>700.98</v>
      </c>
      <c r="D58" s="167">
        <v>710.41</v>
      </c>
      <c r="E58" s="167">
        <v>1041.78</v>
      </c>
      <c r="F58" s="170">
        <v>1880.33</v>
      </c>
      <c r="G58" s="167">
        <v>1005.17</v>
      </c>
      <c r="H58" s="167">
        <v>1008.71</v>
      </c>
      <c r="I58" s="168">
        <v>1138.81</v>
      </c>
      <c r="J58" s="167">
        <v>786.73</v>
      </c>
      <c r="K58" s="167">
        <v>1574.85</v>
      </c>
      <c r="L58" s="168">
        <v>1279.56</v>
      </c>
      <c r="M58" s="167">
        <v>1896.18</v>
      </c>
      <c r="N58" s="167">
        <v>1871.29</v>
      </c>
      <c r="O58" s="167">
        <v>1295.27</v>
      </c>
      <c r="P58" s="167">
        <v>1396.83</v>
      </c>
      <c r="Q58" s="167">
        <v>490.9</v>
      </c>
      <c r="R58" s="63"/>
      <c r="S58" s="63"/>
      <c r="T58" s="63"/>
      <c r="U58" s="63"/>
      <c r="V58" s="63"/>
      <c r="W58" s="63"/>
      <c r="X58" s="63"/>
      <c r="Y58" s="63"/>
      <c r="Z58" s="63"/>
    </row>
    <row r="59" ht="12.75" customHeight="1">
      <c r="A59" s="5">
        <v>57.0</v>
      </c>
      <c r="B59" s="167">
        <v>590.8</v>
      </c>
      <c r="C59" s="167">
        <v>707.58</v>
      </c>
      <c r="D59" s="167">
        <v>717.33</v>
      </c>
      <c r="E59" s="167">
        <v>1057.57</v>
      </c>
      <c r="F59" s="170">
        <v>1911.36</v>
      </c>
      <c r="G59" s="167">
        <v>1020.32</v>
      </c>
      <c r="H59" s="167">
        <v>1027.61</v>
      </c>
      <c r="I59" s="168">
        <v>1140.35</v>
      </c>
      <c r="J59" s="167">
        <v>791.12</v>
      </c>
      <c r="K59" s="167">
        <v>1603.58</v>
      </c>
      <c r="L59" s="168">
        <v>1279.89</v>
      </c>
      <c r="M59" s="167">
        <v>1938.19</v>
      </c>
      <c r="N59" s="167">
        <v>1871.54</v>
      </c>
      <c r="O59" s="167">
        <v>1323.01</v>
      </c>
      <c r="P59" s="167">
        <v>1406.32</v>
      </c>
      <c r="Q59" s="167">
        <v>499.0</v>
      </c>
      <c r="R59" s="63"/>
      <c r="S59" s="63"/>
      <c r="T59" s="63"/>
      <c r="U59" s="63"/>
      <c r="V59" s="63"/>
      <c r="W59" s="63"/>
      <c r="X59" s="63"/>
      <c r="Y59" s="63"/>
      <c r="Z59" s="63"/>
    </row>
    <row r="60" ht="12.75" customHeight="1">
      <c r="A60" s="5">
        <v>58.0</v>
      </c>
      <c r="B60" s="167">
        <v>591.09</v>
      </c>
      <c r="C60" s="167">
        <v>714.18</v>
      </c>
      <c r="D60" s="167">
        <v>724.25</v>
      </c>
      <c r="E60" s="167">
        <v>1073.36</v>
      </c>
      <c r="F60" s="170">
        <v>1942.39</v>
      </c>
      <c r="G60" s="167">
        <v>1035.47</v>
      </c>
      <c r="H60" s="167">
        <v>1046.51</v>
      </c>
      <c r="I60" s="168">
        <v>1141.89</v>
      </c>
      <c r="J60" s="167">
        <v>795.51</v>
      </c>
      <c r="K60" s="167">
        <v>1632.31</v>
      </c>
      <c r="L60" s="168">
        <v>1280.22</v>
      </c>
      <c r="M60" s="167">
        <v>1980.2</v>
      </c>
      <c r="N60" s="167">
        <v>1871.79</v>
      </c>
      <c r="O60" s="167">
        <v>1350.75</v>
      </c>
      <c r="P60" s="167">
        <v>1415.81</v>
      </c>
      <c r="Q60" s="167">
        <v>507.75</v>
      </c>
      <c r="R60" s="63"/>
      <c r="S60" s="63"/>
      <c r="T60" s="63"/>
      <c r="U60" s="63"/>
      <c r="V60" s="63"/>
      <c r="W60" s="63"/>
      <c r="X60" s="63"/>
      <c r="Y60" s="63"/>
      <c r="Z60" s="63"/>
    </row>
    <row r="61" ht="12.75" customHeight="1">
      <c r="A61" s="5">
        <v>59.0</v>
      </c>
      <c r="B61" s="167">
        <v>594.42</v>
      </c>
      <c r="C61" s="167">
        <v>714.96</v>
      </c>
      <c r="D61" s="167">
        <v>725.09</v>
      </c>
      <c r="E61" s="167">
        <v>1085.95</v>
      </c>
      <c r="F61" s="170">
        <v>2051.14</v>
      </c>
      <c r="G61" s="167">
        <v>1037.83</v>
      </c>
      <c r="H61" s="167">
        <v>1059.86</v>
      </c>
      <c r="I61" s="168">
        <v>1172.69</v>
      </c>
      <c r="J61" s="167">
        <v>797.12</v>
      </c>
      <c r="K61" s="167">
        <v>1653.66</v>
      </c>
      <c r="L61" s="168">
        <v>1280.49</v>
      </c>
      <c r="M61" s="167">
        <v>1984.41</v>
      </c>
      <c r="N61" s="167">
        <v>1876.78</v>
      </c>
      <c r="O61" s="167">
        <v>1356.23</v>
      </c>
      <c r="P61" s="167">
        <v>1467.72</v>
      </c>
      <c r="Q61" s="167">
        <v>509.9</v>
      </c>
      <c r="R61" s="63"/>
      <c r="S61" s="63"/>
      <c r="T61" s="63"/>
      <c r="U61" s="63"/>
      <c r="V61" s="63"/>
      <c r="W61" s="63"/>
      <c r="X61" s="63"/>
      <c r="Y61" s="63"/>
      <c r="Z61" s="63"/>
    </row>
    <row r="62" ht="12.75" customHeight="1">
      <c r="A62" s="5">
        <v>60.0</v>
      </c>
      <c r="B62" s="171">
        <v>653.54</v>
      </c>
      <c r="C62" s="171">
        <v>730.17</v>
      </c>
      <c r="D62" s="171">
        <v>725.81</v>
      </c>
      <c r="E62" s="171">
        <v>1087.23</v>
      </c>
      <c r="F62" s="173">
        <v>2078.14</v>
      </c>
      <c r="G62" s="171">
        <v>1074.67</v>
      </c>
      <c r="H62" s="171">
        <v>1087.1</v>
      </c>
      <c r="I62" s="172">
        <v>1206.82</v>
      </c>
      <c r="J62" s="171">
        <v>797.46</v>
      </c>
      <c r="K62" s="171">
        <v>1710.32</v>
      </c>
      <c r="L62" s="172">
        <v>1283.0</v>
      </c>
      <c r="M62" s="171">
        <v>1986.0</v>
      </c>
      <c r="N62" s="171">
        <v>1886.38</v>
      </c>
      <c r="O62" s="171">
        <v>1464.89</v>
      </c>
      <c r="P62" s="171">
        <v>1480.78</v>
      </c>
      <c r="Q62" s="171">
        <v>522.95</v>
      </c>
      <c r="R62" s="63"/>
      <c r="S62" s="63"/>
      <c r="T62" s="63"/>
      <c r="U62" s="63"/>
      <c r="V62" s="63"/>
      <c r="W62" s="63"/>
      <c r="X62" s="63"/>
      <c r="Y62" s="63"/>
      <c r="Z62" s="63"/>
    </row>
    <row r="63" ht="12.75" customHeight="1">
      <c r="A63" s="5">
        <v>61.0</v>
      </c>
      <c r="B63" s="175">
        <v>659.67</v>
      </c>
      <c r="C63" s="175">
        <v>733.38</v>
      </c>
      <c r="D63" s="180">
        <v>738.75</v>
      </c>
      <c r="E63" s="180">
        <v>1087.56</v>
      </c>
      <c r="F63" s="181">
        <v>2080.84</v>
      </c>
      <c r="G63" s="180">
        <v>1078.37</v>
      </c>
      <c r="H63" s="180">
        <v>1089.89</v>
      </c>
      <c r="I63" s="182">
        <v>1213.35</v>
      </c>
      <c r="J63" s="176">
        <v>799.75</v>
      </c>
      <c r="K63" s="176">
        <v>1748.39</v>
      </c>
      <c r="L63" s="182">
        <v>1333.16</v>
      </c>
      <c r="M63" s="176">
        <v>1986.27</v>
      </c>
      <c r="N63" s="176">
        <v>1887.35</v>
      </c>
      <c r="O63" s="176">
        <v>1477.49</v>
      </c>
      <c r="P63" s="176">
        <v>1482.09</v>
      </c>
      <c r="Q63" s="176">
        <v>534.55</v>
      </c>
      <c r="R63" s="63"/>
      <c r="S63" s="63"/>
      <c r="T63" s="63"/>
      <c r="U63" s="63"/>
      <c r="V63" s="63"/>
      <c r="W63" s="63"/>
      <c r="X63" s="63"/>
      <c r="Y63" s="63"/>
      <c r="Z63" s="63"/>
    </row>
    <row r="64" ht="12.75" customHeight="1">
      <c r="A64" s="5">
        <v>62.0</v>
      </c>
      <c r="B64" s="179">
        <v>668.75</v>
      </c>
      <c r="C64" s="179">
        <v>743.52</v>
      </c>
      <c r="D64" s="180">
        <v>740.05</v>
      </c>
      <c r="E64" s="180">
        <v>1089.93</v>
      </c>
      <c r="F64" s="181">
        <v>2081.11</v>
      </c>
      <c r="G64" s="180">
        <v>1103.92</v>
      </c>
      <c r="H64" s="180">
        <v>1115.64</v>
      </c>
      <c r="I64" s="182">
        <v>1214.01</v>
      </c>
      <c r="J64" s="180">
        <v>845.45</v>
      </c>
      <c r="K64" s="180">
        <v>1757.73</v>
      </c>
      <c r="L64" s="182">
        <v>1338.18</v>
      </c>
      <c r="M64" s="180">
        <v>1986.52</v>
      </c>
      <c r="N64" s="180">
        <v>1887.75</v>
      </c>
      <c r="O64" s="180">
        <v>1478.75</v>
      </c>
      <c r="P64" s="180">
        <v>1482.35</v>
      </c>
      <c r="Q64" s="180">
        <v>542.95</v>
      </c>
      <c r="R64" s="63"/>
      <c r="S64" s="63"/>
      <c r="T64" s="63"/>
      <c r="U64" s="63"/>
      <c r="V64" s="63"/>
      <c r="W64" s="63"/>
      <c r="X64" s="63"/>
      <c r="Y64" s="63"/>
      <c r="Z64" s="63"/>
    </row>
    <row r="65" ht="12.75" customHeight="1">
      <c r="A65" s="5">
        <v>63.0</v>
      </c>
      <c r="B65" s="179">
        <v>670.77</v>
      </c>
      <c r="C65" s="179">
        <v>747.35</v>
      </c>
      <c r="D65" s="180">
        <v>740.34</v>
      </c>
      <c r="E65" s="180">
        <v>1136.72</v>
      </c>
      <c r="F65" s="181">
        <v>2081.46</v>
      </c>
      <c r="G65" s="180">
        <v>1106.51</v>
      </c>
      <c r="H65" s="181">
        <v>1118.28</v>
      </c>
      <c r="I65" s="182">
        <v>1214.31</v>
      </c>
      <c r="J65" s="180">
        <v>850.03</v>
      </c>
      <c r="K65" s="180">
        <v>1761.93</v>
      </c>
      <c r="L65" s="182">
        <v>1343.52</v>
      </c>
      <c r="M65" s="180">
        <v>1986.77</v>
      </c>
      <c r="N65" s="180">
        <v>1895.58</v>
      </c>
      <c r="O65" s="180">
        <v>1481.58</v>
      </c>
      <c r="P65" s="180">
        <v>1482.64</v>
      </c>
      <c r="Q65" s="180">
        <v>551.75</v>
      </c>
      <c r="R65" s="63"/>
      <c r="S65" s="63"/>
      <c r="T65" s="63"/>
      <c r="U65" s="63"/>
      <c r="V65" s="63"/>
      <c r="W65" s="63"/>
      <c r="X65" s="63"/>
      <c r="Y65" s="63"/>
      <c r="Z65" s="63"/>
    </row>
    <row r="66" ht="12.75" customHeight="1">
      <c r="A66" s="5">
        <v>64.0</v>
      </c>
      <c r="B66" s="179">
        <v>671.23</v>
      </c>
      <c r="C66" s="179">
        <v>754.77</v>
      </c>
      <c r="D66" s="180">
        <v>740.64</v>
      </c>
      <c r="E66" s="180">
        <v>1141.41</v>
      </c>
      <c r="F66" s="181">
        <v>2081.71</v>
      </c>
      <c r="G66" s="180">
        <v>1132.11</v>
      </c>
      <c r="H66" s="181">
        <v>1144.14</v>
      </c>
      <c r="I66" s="182">
        <v>1214.56</v>
      </c>
      <c r="J66" s="180">
        <v>895.26</v>
      </c>
      <c r="K66" s="180">
        <v>1843.58</v>
      </c>
      <c r="L66" s="182">
        <v>1450.3</v>
      </c>
      <c r="M66" s="180">
        <v>1991.45</v>
      </c>
      <c r="N66" s="180">
        <v>2021.77</v>
      </c>
      <c r="O66" s="180">
        <v>1484.42</v>
      </c>
      <c r="P66" s="180">
        <v>1482.89</v>
      </c>
      <c r="Q66" s="180">
        <v>560.6</v>
      </c>
      <c r="R66" s="63"/>
      <c r="S66" s="63"/>
      <c r="T66" s="63"/>
      <c r="U66" s="63"/>
      <c r="V66" s="63"/>
      <c r="W66" s="63"/>
      <c r="X66" s="63"/>
      <c r="Y66" s="63"/>
      <c r="Z66" s="63"/>
    </row>
    <row r="67" ht="12.75" customHeight="1">
      <c r="A67" s="5">
        <v>65.0</v>
      </c>
      <c r="B67" s="183">
        <v>671.59</v>
      </c>
      <c r="C67" s="183">
        <v>755.52</v>
      </c>
      <c r="D67" s="184">
        <v>741.36</v>
      </c>
      <c r="E67" s="184">
        <v>1144.17</v>
      </c>
      <c r="F67" s="185">
        <v>2082.02</v>
      </c>
      <c r="G67" s="184">
        <v>1134.71</v>
      </c>
      <c r="H67" s="185">
        <v>1146.73</v>
      </c>
      <c r="I67" s="186">
        <v>1217.48</v>
      </c>
      <c r="J67" s="184">
        <v>899.79</v>
      </c>
      <c r="K67" s="184">
        <v>1857.0</v>
      </c>
      <c r="L67" s="186">
        <v>1461.42</v>
      </c>
      <c r="M67" s="184">
        <v>2082.83</v>
      </c>
      <c r="N67" s="184">
        <v>2063.52</v>
      </c>
      <c r="O67" s="184">
        <v>1541.22</v>
      </c>
      <c r="P67" s="184">
        <v>1483.14</v>
      </c>
      <c r="Q67" s="184">
        <v>560.8</v>
      </c>
      <c r="R67" s="63"/>
      <c r="S67" s="63"/>
      <c r="T67" s="63"/>
      <c r="U67" s="63"/>
      <c r="V67" s="63"/>
      <c r="W67" s="63"/>
      <c r="X67" s="63"/>
      <c r="Y67" s="63"/>
      <c r="Z67" s="63"/>
    </row>
    <row r="68" ht="12.75" customHeight="1">
      <c r="A68" s="5">
        <v>66.0</v>
      </c>
      <c r="B68" s="163">
        <v>671.86</v>
      </c>
      <c r="C68" s="163">
        <v>766.76</v>
      </c>
      <c r="D68" s="167">
        <v>755.48</v>
      </c>
      <c r="E68" s="167">
        <v>1199.36</v>
      </c>
      <c r="F68" s="170">
        <v>2087.05</v>
      </c>
      <c r="G68" s="167">
        <v>1160.21</v>
      </c>
      <c r="H68" s="170">
        <v>1150.74</v>
      </c>
      <c r="I68" s="168">
        <v>1275.84</v>
      </c>
      <c r="J68" s="167">
        <v>900.36</v>
      </c>
      <c r="K68" s="167">
        <v>1858.35</v>
      </c>
      <c r="L68" s="168">
        <v>1462.55</v>
      </c>
      <c r="M68" s="167">
        <v>2091.99</v>
      </c>
      <c r="N68" s="167">
        <v>2067.7</v>
      </c>
      <c r="O68" s="167">
        <v>1546.92</v>
      </c>
      <c r="P68" s="167">
        <v>1483.57</v>
      </c>
      <c r="Q68" s="167">
        <v>570.75</v>
      </c>
      <c r="R68" s="63"/>
      <c r="S68" s="63"/>
      <c r="T68" s="63"/>
      <c r="U68" s="63"/>
      <c r="V68" s="63"/>
      <c r="W68" s="63"/>
      <c r="X68" s="63"/>
      <c r="Y68" s="63"/>
      <c r="Z68" s="63"/>
    </row>
    <row r="69" ht="12.75" customHeight="1">
      <c r="A69" s="5">
        <v>67.0</v>
      </c>
      <c r="B69" s="167">
        <v>672.18</v>
      </c>
      <c r="C69" s="167">
        <v>774.52</v>
      </c>
      <c r="D69" s="167">
        <v>768.04</v>
      </c>
      <c r="E69" s="167">
        <v>1204.98</v>
      </c>
      <c r="F69" s="170">
        <v>2128.83</v>
      </c>
      <c r="G69" s="167">
        <v>1162.87</v>
      </c>
      <c r="H69" s="170">
        <v>1153.08</v>
      </c>
      <c r="I69" s="168">
        <v>1300.4</v>
      </c>
      <c r="J69" s="167">
        <v>909.44</v>
      </c>
      <c r="K69" s="167">
        <v>1870.36</v>
      </c>
      <c r="L69" s="168">
        <v>1462.82</v>
      </c>
      <c r="M69" s="167">
        <v>2120.69</v>
      </c>
      <c r="N69" s="167">
        <v>2076.38</v>
      </c>
      <c r="O69" s="167">
        <v>1547.63</v>
      </c>
      <c r="P69" s="167">
        <v>1491.99</v>
      </c>
      <c r="Q69" s="167">
        <v>588.3</v>
      </c>
      <c r="R69" s="63"/>
      <c r="S69" s="63"/>
      <c r="T69" s="63"/>
      <c r="U69" s="63"/>
      <c r="V69" s="63"/>
      <c r="W69" s="63"/>
      <c r="X69" s="63"/>
      <c r="Y69" s="63"/>
      <c r="Z69" s="63"/>
    </row>
    <row r="70" ht="12.75" customHeight="1">
      <c r="A70" s="5">
        <v>68.0</v>
      </c>
      <c r="B70" s="167">
        <v>672.46</v>
      </c>
      <c r="C70" s="167">
        <v>777.58</v>
      </c>
      <c r="D70" s="167">
        <v>792.23</v>
      </c>
      <c r="E70" s="167">
        <v>1231.39</v>
      </c>
      <c r="F70" s="170">
        <v>2193.72</v>
      </c>
      <c r="G70" s="167">
        <v>1188.4</v>
      </c>
      <c r="H70" s="170">
        <v>1198.99</v>
      </c>
      <c r="I70" s="168">
        <v>1302.86</v>
      </c>
      <c r="J70" s="167">
        <v>915.11</v>
      </c>
      <c r="K70" s="167">
        <v>1872.59</v>
      </c>
      <c r="L70" s="168">
        <v>1463.07</v>
      </c>
      <c r="M70" s="167">
        <v>2260.21</v>
      </c>
      <c r="N70" s="167">
        <v>2171.64</v>
      </c>
      <c r="O70" s="167">
        <v>1549.14</v>
      </c>
      <c r="P70" s="167">
        <v>1660.33</v>
      </c>
      <c r="Q70" s="167">
        <v>589.8</v>
      </c>
      <c r="R70" s="63"/>
      <c r="S70" s="63"/>
      <c r="T70" s="63"/>
      <c r="U70" s="63"/>
      <c r="V70" s="63"/>
      <c r="W70" s="63"/>
      <c r="X70" s="63"/>
      <c r="Y70" s="63"/>
      <c r="Z70" s="63"/>
    </row>
    <row r="71" ht="12.75" customHeight="1">
      <c r="A71" s="5">
        <v>69.0</v>
      </c>
      <c r="B71" s="167">
        <v>672.74</v>
      </c>
      <c r="C71" s="167">
        <v>777.9</v>
      </c>
      <c r="D71" s="167">
        <v>795.8</v>
      </c>
      <c r="E71" s="167">
        <v>1234.04</v>
      </c>
      <c r="F71" s="170">
        <v>2200.21</v>
      </c>
      <c r="G71" s="167">
        <v>1191.01</v>
      </c>
      <c r="H71" s="170">
        <v>1203.63</v>
      </c>
      <c r="I71" s="168">
        <v>1303.11</v>
      </c>
      <c r="J71" s="167">
        <v>953.08</v>
      </c>
      <c r="K71" s="167">
        <v>1917.01</v>
      </c>
      <c r="L71" s="168">
        <v>1463.34</v>
      </c>
      <c r="M71" s="167">
        <v>2274.17</v>
      </c>
      <c r="N71" s="167">
        <v>2184.09</v>
      </c>
      <c r="O71" s="167">
        <v>1579.0</v>
      </c>
      <c r="P71" s="167">
        <v>1677.17</v>
      </c>
      <c r="Q71" s="167">
        <v>608.1</v>
      </c>
      <c r="R71" s="63"/>
      <c r="S71" s="63"/>
      <c r="T71" s="63"/>
      <c r="U71" s="63"/>
      <c r="V71" s="63"/>
      <c r="W71" s="63"/>
      <c r="X71" s="63"/>
      <c r="Y71" s="63"/>
      <c r="Z71" s="63"/>
    </row>
    <row r="72" ht="12.75" customHeight="1">
      <c r="A72" s="5">
        <v>70.0</v>
      </c>
      <c r="B72" s="171">
        <v>673.03</v>
      </c>
      <c r="C72" s="171">
        <v>778.18</v>
      </c>
      <c r="D72" s="171">
        <v>806.26</v>
      </c>
      <c r="E72" s="171">
        <v>1260.62</v>
      </c>
      <c r="F72" s="173">
        <v>2235.22</v>
      </c>
      <c r="G72" s="171">
        <v>1216.54</v>
      </c>
      <c r="H72" s="173">
        <v>1229.45</v>
      </c>
      <c r="I72" s="172">
        <v>1306.39</v>
      </c>
      <c r="J72" s="171">
        <v>956.88</v>
      </c>
      <c r="K72" s="171">
        <v>1980.85</v>
      </c>
      <c r="L72" s="172">
        <v>1463.77</v>
      </c>
      <c r="M72" s="171">
        <v>2275.59</v>
      </c>
      <c r="N72" s="171">
        <v>2185.35</v>
      </c>
      <c r="O72" s="171">
        <v>1606.97</v>
      </c>
      <c r="P72" s="171">
        <v>1703.96</v>
      </c>
      <c r="Q72" s="171">
        <v>616.25</v>
      </c>
      <c r="R72" s="63"/>
      <c r="S72" s="63"/>
      <c r="T72" s="63"/>
      <c r="U72" s="63"/>
      <c r="V72" s="63"/>
      <c r="W72" s="63"/>
      <c r="X72" s="63"/>
      <c r="Y72" s="63"/>
      <c r="Z72" s="63"/>
    </row>
    <row r="73" ht="12.75" customHeight="1">
      <c r="A73" s="5">
        <v>71.0</v>
      </c>
      <c r="B73" s="161">
        <v>678.68</v>
      </c>
      <c r="C73" s="161">
        <v>779.16</v>
      </c>
      <c r="D73" s="161">
        <v>807.31</v>
      </c>
      <c r="E73" s="161">
        <v>1263.28</v>
      </c>
      <c r="F73" s="161">
        <v>2238.73</v>
      </c>
      <c r="G73" s="161">
        <v>1219.1</v>
      </c>
      <c r="H73" s="161">
        <v>1232.04</v>
      </c>
      <c r="I73" s="162">
        <v>1371.99</v>
      </c>
      <c r="J73" s="161">
        <v>957.26</v>
      </c>
      <c r="K73" s="161">
        <v>2000.0</v>
      </c>
      <c r="L73" s="162">
        <v>1472.19</v>
      </c>
      <c r="M73" s="161">
        <v>2275.84</v>
      </c>
      <c r="N73" s="161">
        <v>2185.62</v>
      </c>
      <c r="O73" s="161">
        <v>1609.77</v>
      </c>
      <c r="P73" s="161">
        <v>1706.64</v>
      </c>
      <c r="Q73" s="161">
        <v>627.55</v>
      </c>
      <c r="R73" s="63"/>
      <c r="S73" s="63"/>
      <c r="T73" s="63"/>
      <c r="U73" s="63"/>
      <c r="V73" s="63"/>
      <c r="W73" s="63"/>
      <c r="X73" s="63"/>
      <c r="Y73" s="63"/>
      <c r="Z73" s="63"/>
    </row>
    <row r="74" ht="12.75" customHeight="1">
      <c r="A74" s="5">
        <v>72.0</v>
      </c>
      <c r="B74" s="163">
        <v>680.14</v>
      </c>
      <c r="C74" s="163">
        <v>798.45</v>
      </c>
      <c r="D74" s="164">
        <v>807.66</v>
      </c>
      <c r="E74" s="164">
        <v>1287.57</v>
      </c>
      <c r="F74" s="164">
        <v>2242.87</v>
      </c>
      <c r="G74" s="164">
        <v>1225.34</v>
      </c>
      <c r="H74" s="164">
        <v>1234.76</v>
      </c>
      <c r="I74" s="164">
        <v>1378.88</v>
      </c>
      <c r="J74" s="164">
        <v>957.55</v>
      </c>
      <c r="K74" s="164">
        <v>2018.6</v>
      </c>
      <c r="L74" s="164">
        <v>1640.52</v>
      </c>
      <c r="M74" s="164">
        <v>2276.09</v>
      </c>
      <c r="N74" s="164">
        <v>2185.87</v>
      </c>
      <c r="O74" s="164">
        <v>1613.83</v>
      </c>
      <c r="P74" s="164">
        <v>1706.91</v>
      </c>
      <c r="Q74" s="164">
        <v>627.7</v>
      </c>
      <c r="R74" s="63"/>
      <c r="S74" s="63"/>
      <c r="T74" s="63"/>
      <c r="U74" s="63"/>
      <c r="V74" s="63"/>
      <c r="W74" s="63"/>
      <c r="X74" s="63"/>
      <c r="Y74" s="63"/>
      <c r="Z74" s="63"/>
    </row>
    <row r="75" ht="12.75" customHeight="1">
      <c r="A75" s="5">
        <v>73.0</v>
      </c>
      <c r="B75" s="167">
        <v>698.04</v>
      </c>
      <c r="C75" s="167">
        <v>813.29</v>
      </c>
      <c r="D75" s="168">
        <v>808.04</v>
      </c>
      <c r="E75" s="168">
        <v>1290.0</v>
      </c>
      <c r="F75" s="168">
        <v>2263.12</v>
      </c>
      <c r="G75" s="168">
        <v>1251.02</v>
      </c>
      <c r="H75" s="167">
        <v>1235.36</v>
      </c>
      <c r="I75" s="169">
        <v>1476.38</v>
      </c>
      <c r="J75" s="167">
        <v>957.83</v>
      </c>
      <c r="K75" s="167">
        <v>2047.63</v>
      </c>
      <c r="L75" s="169">
        <v>1662.42</v>
      </c>
      <c r="M75" s="167">
        <v>2279.67</v>
      </c>
      <c r="N75" s="167">
        <v>2190.7</v>
      </c>
      <c r="O75" s="167">
        <v>1644.54</v>
      </c>
      <c r="P75" s="167">
        <v>1707.16</v>
      </c>
      <c r="Q75" s="167">
        <v>638.35</v>
      </c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5">
        <v>74.0</v>
      </c>
      <c r="B76" s="167">
        <v>699.83</v>
      </c>
      <c r="C76" s="167">
        <v>818.16</v>
      </c>
      <c r="D76" s="168">
        <v>808.29</v>
      </c>
      <c r="E76" s="167">
        <v>1316.57</v>
      </c>
      <c r="F76" s="169">
        <v>2271.18</v>
      </c>
      <c r="G76" s="168">
        <v>1270.61</v>
      </c>
      <c r="H76" s="168">
        <v>1237.81</v>
      </c>
      <c r="I76" s="168">
        <v>1486.13</v>
      </c>
      <c r="J76" s="168">
        <v>960.69</v>
      </c>
      <c r="K76" s="168">
        <v>2057.19</v>
      </c>
      <c r="L76" s="168">
        <v>1664.62</v>
      </c>
      <c r="M76" s="168">
        <v>2287.1</v>
      </c>
      <c r="N76" s="168">
        <v>2191.21</v>
      </c>
      <c r="O76" s="168">
        <v>1657.37</v>
      </c>
      <c r="P76" s="168">
        <v>1707.41</v>
      </c>
      <c r="Q76" s="168">
        <v>638.7</v>
      </c>
      <c r="R76" s="63"/>
      <c r="S76" s="63"/>
      <c r="T76" s="63"/>
      <c r="U76" s="63"/>
      <c r="V76" s="63"/>
      <c r="W76" s="63"/>
      <c r="X76" s="63"/>
      <c r="Y76" s="63"/>
      <c r="Z76" s="63"/>
    </row>
    <row r="77" ht="12.75" customHeight="1">
      <c r="A77" s="5">
        <v>75.0</v>
      </c>
      <c r="B77" s="171">
        <v>715.78</v>
      </c>
      <c r="C77" s="171">
        <v>825.63</v>
      </c>
      <c r="D77" s="172">
        <v>808.57</v>
      </c>
      <c r="E77" s="168">
        <v>1344.82</v>
      </c>
      <c r="F77" s="168">
        <v>2271.99</v>
      </c>
      <c r="G77" s="168">
        <v>1273.15</v>
      </c>
      <c r="H77" s="168">
        <v>1286.6</v>
      </c>
      <c r="I77" s="172">
        <v>1487.11</v>
      </c>
      <c r="J77" s="168">
        <v>1017.86</v>
      </c>
      <c r="K77" s="168">
        <v>2058.17</v>
      </c>
      <c r="L77" s="172">
        <v>1666.06</v>
      </c>
      <c r="M77" s="168">
        <v>2379.01</v>
      </c>
      <c r="N77" s="168">
        <v>2191.46</v>
      </c>
      <c r="O77" s="168">
        <v>1664.99</v>
      </c>
      <c r="P77" s="168">
        <v>1712.27</v>
      </c>
      <c r="Q77" s="168">
        <v>638.8</v>
      </c>
      <c r="R77" s="63"/>
      <c r="S77" s="63"/>
      <c r="T77" s="63"/>
      <c r="U77" s="63"/>
      <c r="V77" s="63"/>
      <c r="W77" s="63"/>
      <c r="X77" s="63"/>
      <c r="Y77" s="63"/>
      <c r="Z77" s="63"/>
    </row>
    <row r="78" ht="12.75" customHeight="1">
      <c r="A78" s="5">
        <v>76.0</v>
      </c>
      <c r="B78" s="175">
        <v>753.48</v>
      </c>
      <c r="C78" s="175">
        <v>826.44</v>
      </c>
      <c r="D78" s="176">
        <v>809.77</v>
      </c>
      <c r="E78" s="176">
        <v>1347.65</v>
      </c>
      <c r="F78" s="177">
        <v>2288.14</v>
      </c>
      <c r="G78" s="176">
        <v>1298.7</v>
      </c>
      <c r="H78" s="176">
        <v>1312.47</v>
      </c>
      <c r="I78" s="178">
        <v>1487.42</v>
      </c>
      <c r="J78" s="176">
        <v>1028.33</v>
      </c>
      <c r="K78" s="176">
        <v>2060.32</v>
      </c>
      <c r="L78" s="178">
        <v>1694.76</v>
      </c>
      <c r="M78" s="176">
        <v>2448.91</v>
      </c>
      <c r="N78" s="176">
        <v>2191.75</v>
      </c>
      <c r="O78" s="176">
        <v>1684.28</v>
      </c>
      <c r="P78" s="176">
        <v>1809.38</v>
      </c>
      <c r="Q78" s="176">
        <v>665.2</v>
      </c>
      <c r="R78" s="63"/>
      <c r="S78" s="63"/>
      <c r="T78" s="63"/>
      <c r="U78" s="63"/>
      <c r="V78" s="63"/>
      <c r="W78" s="63"/>
      <c r="X78" s="63"/>
      <c r="Y78" s="63"/>
      <c r="Z78" s="63"/>
    </row>
    <row r="79" ht="12.75" customHeight="1">
      <c r="A79" s="5">
        <v>77.0</v>
      </c>
      <c r="B79" s="179">
        <v>758.88</v>
      </c>
      <c r="C79" s="179">
        <v>836.38</v>
      </c>
      <c r="D79" s="180">
        <v>833.68</v>
      </c>
      <c r="E79" s="180">
        <v>1348.42</v>
      </c>
      <c r="F79" s="181">
        <v>2331.84</v>
      </c>
      <c r="G79" s="180">
        <v>1301.27</v>
      </c>
      <c r="H79" s="180">
        <v>1315.07</v>
      </c>
      <c r="I79" s="182">
        <v>1493.59</v>
      </c>
      <c r="J79" s="180">
        <v>1035.0</v>
      </c>
      <c r="K79" s="180">
        <v>2103.16</v>
      </c>
      <c r="L79" s="182">
        <v>1697.63</v>
      </c>
      <c r="M79" s="180">
        <v>2455.9</v>
      </c>
      <c r="N79" s="180">
        <v>2192.0</v>
      </c>
      <c r="O79" s="180">
        <v>1696.05</v>
      </c>
      <c r="P79" s="180">
        <v>1825.7</v>
      </c>
      <c r="Q79" s="180">
        <v>680.2</v>
      </c>
      <c r="R79" s="63"/>
      <c r="S79" s="63"/>
      <c r="T79" s="63"/>
      <c r="U79" s="63"/>
      <c r="V79" s="63"/>
      <c r="W79" s="63"/>
      <c r="X79" s="63"/>
      <c r="Y79" s="63"/>
      <c r="Z79" s="63"/>
    </row>
    <row r="80" ht="12.75" customHeight="1">
      <c r="A80" s="5">
        <v>78.0</v>
      </c>
      <c r="B80" s="179">
        <v>759.44</v>
      </c>
      <c r="C80" s="179">
        <v>837.38</v>
      </c>
      <c r="D80" s="180">
        <v>838.81</v>
      </c>
      <c r="E80" s="180">
        <v>1362.55</v>
      </c>
      <c r="F80" s="181">
        <v>2336.21</v>
      </c>
      <c r="G80" s="180">
        <v>1303.32</v>
      </c>
      <c r="H80" s="180">
        <v>1340.9</v>
      </c>
      <c r="I80" s="182">
        <v>1494.21</v>
      </c>
      <c r="J80" s="180">
        <v>1039.28</v>
      </c>
      <c r="K80" s="180">
        <v>2107.46</v>
      </c>
      <c r="L80" s="182">
        <v>1697.92</v>
      </c>
      <c r="M80" s="180">
        <v>2456.6</v>
      </c>
      <c r="N80" s="180">
        <v>2192.25</v>
      </c>
      <c r="O80" s="180">
        <v>1697.59</v>
      </c>
      <c r="P80" s="180">
        <v>1827.34</v>
      </c>
      <c r="Q80" s="180">
        <v>689.15</v>
      </c>
      <c r="R80" s="63"/>
      <c r="S80" s="63"/>
      <c r="T80" s="63"/>
      <c r="U80" s="63"/>
      <c r="V80" s="63"/>
      <c r="W80" s="63"/>
      <c r="X80" s="63"/>
      <c r="Y80" s="63"/>
      <c r="Z80" s="63"/>
    </row>
    <row r="81" ht="12.75" customHeight="1">
      <c r="A81" s="5">
        <v>79.0</v>
      </c>
      <c r="B81" s="179">
        <v>760.29</v>
      </c>
      <c r="C81" s="179">
        <v>846.84</v>
      </c>
      <c r="D81" s="180">
        <v>839.33</v>
      </c>
      <c r="E81" s="180">
        <v>1366.38</v>
      </c>
      <c r="F81" s="181">
        <v>2339.04</v>
      </c>
      <c r="G81" s="180">
        <v>1329.46</v>
      </c>
      <c r="H81" s="180">
        <v>1343.49</v>
      </c>
      <c r="I81" s="182">
        <v>1494.53</v>
      </c>
      <c r="J81" s="180">
        <v>1106.93</v>
      </c>
      <c r="K81" s="180">
        <v>2107.89</v>
      </c>
      <c r="L81" s="182">
        <v>1698.17</v>
      </c>
      <c r="M81" s="180">
        <v>2456.85</v>
      </c>
      <c r="N81" s="180">
        <v>2195.81</v>
      </c>
      <c r="O81" s="180">
        <v>1702.35</v>
      </c>
      <c r="P81" s="180">
        <v>1827.59</v>
      </c>
      <c r="Q81" s="180">
        <v>691.25</v>
      </c>
      <c r="R81" s="63"/>
      <c r="S81" s="63"/>
      <c r="T81" s="63"/>
      <c r="U81" s="63"/>
      <c r="V81" s="63"/>
      <c r="W81" s="63"/>
      <c r="X81" s="63"/>
      <c r="Y81" s="63"/>
      <c r="Z81" s="63"/>
    </row>
    <row r="82" ht="12.75" customHeight="1">
      <c r="A82" s="5">
        <v>80.0</v>
      </c>
      <c r="B82" s="179">
        <v>777.23</v>
      </c>
      <c r="C82" s="183">
        <v>852.09</v>
      </c>
      <c r="D82" s="184">
        <v>840.98</v>
      </c>
      <c r="E82" s="184">
        <v>1366.77</v>
      </c>
      <c r="F82" s="185">
        <v>2340.62</v>
      </c>
      <c r="G82" s="184">
        <v>1355.01</v>
      </c>
      <c r="H82" s="184">
        <v>1356.23</v>
      </c>
      <c r="I82" s="186">
        <v>1500.9</v>
      </c>
      <c r="J82" s="184">
        <v>1113.7</v>
      </c>
      <c r="K82" s="184">
        <v>2108.27</v>
      </c>
      <c r="L82" s="186">
        <v>1701.29</v>
      </c>
      <c r="M82" s="184">
        <v>2457.91</v>
      </c>
      <c r="N82" s="184">
        <v>2263.51</v>
      </c>
      <c r="O82" s="184">
        <v>1740.67</v>
      </c>
      <c r="P82" s="184">
        <v>1827.84</v>
      </c>
      <c r="Q82" s="184">
        <v>706.95</v>
      </c>
      <c r="R82" s="63"/>
      <c r="S82" s="63"/>
      <c r="T82" s="63"/>
      <c r="U82" s="63"/>
      <c r="V82" s="63"/>
      <c r="W82" s="63"/>
      <c r="X82" s="63"/>
      <c r="Y82" s="63"/>
      <c r="Z82" s="63"/>
    </row>
    <row r="83" ht="12.75" customHeight="1">
      <c r="A83" s="5">
        <v>81.0</v>
      </c>
      <c r="B83" s="163">
        <v>778.93</v>
      </c>
      <c r="C83" s="167">
        <v>857.3</v>
      </c>
      <c r="D83" s="167">
        <v>873.95</v>
      </c>
      <c r="E83" s="167">
        <v>1368.69</v>
      </c>
      <c r="F83" s="170">
        <v>2371.24</v>
      </c>
      <c r="G83" s="167">
        <v>1357.91</v>
      </c>
      <c r="H83" s="167">
        <v>1357.51</v>
      </c>
      <c r="I83" s="168">
        <v>1545.91</v>
      </c>
      <c r="J83" s="167">
        <v>1114.38</v>
      </c>
      <c r="K83" s="167">
        <v>2108.67</v>
      </c>
      <c r="L83" s="168">
        <v>1704.47</v>
      </c>
      <c r="M83" s="167">
        <v>2479.11</v>
      </c>
      <c r="N83" s="167">
        <v>2299.77</v>
      </c>
      <c r="O83" s="167">
        <v>1745.15</v>
      </c>
      <c r="P83" s="167">
        <v>1830.92</v>
      </c>
      <c r="Q83" s="167">
        <v>707.1</v>
      </c>
      <c r="R83" s="63"/>
      <c r="S83" s="63"/>
      <c r="T83" s="63"/>
      <c r="U83" s="63"/>
      <c r="V83" s="63"/>
      <c r="W83" s="63"/>
      <c r="X83" s="63"/>
      <c r="Y83" s="63"/>
      <c r="Z83" s="63"/>
    </row>
    <row r="84" ht="12.75" customHeight="1">
      <c r="A84" s="5">
        <v>82.0</v>
      </c>
      <c r="B84" s="167">
        <v>779.2</v>
      </c>
      <c r="C84" s="167">
        <v>862.53</v>
      </c>
      <c r="D84" s="167">
        <v>879.15</v>
      </c>
      <c r="E84" s="167">
        <v>1406.38</v>
      </c>
      <c r="F84" s="170">
        <v>2374.31</v>
      </c>
      <c r="G84" s="167">
        <v>1358.25</v>
      </c>
      <c r="H84" s="167">
        <v>1362.54</v>
      </c>
      <c r="I84" s="168">
        <v>1577.86</v>
      </c>
      <c r="J84" s="167">
        <v>1114.66</v>
      </c>
      <c r="K84" s="167">
        <v>2116.4</v>
      </c>
      <c r="L84" s="168">
        <v>1704.79</v>
      </c>
      <c r="M84" s="167">
        <v>2481.34</v>
      </c>
      <c r="N84" s="167">
        <v>2303.4</v>
      </c>
      <c r="O84" s="167">
        <v>1833.01</v>
      </c>
      <c r="P84" s="167">
        <v>1831.23</v>
      </c>
      <c r="Q84" s="167">
        <v>718.95</v>
      </c>
      <c r="R84" s="63"/>
      <c r="S84" s="63"/>
      <c r="T84" s="63"/>
      <c r="U84" s="63"/>
      <c r="V84" s="63"/>
      <c r="W84" s="63"/>
      <c r="X84" s="63"/>
      <c r="Y84" s="63"/>
      <c r="Z84" s="63"/>
    </row>
    <row r="85" ht="12.75" customHeight="1">
      <c r="A85" s="5">
        <v>83.0</v>
      </c>
      <c r="B85" s="167">
        <v>781.81</v>
      </c>
      <c r="C85" s="167">
        <v>867.78</v>
      </c>
      <c r="D85" s="167">
        <v>879.67</v>
      </c>
      <c r="E85" s="167">
        <v>1410.18</v>
      </c>
      <c r="F85" s="170">
        <v>2374.63</v>
      </c>
      <c r="G85" s="167">
        <v>1358.6</v>
      </c>
      <c r="H85" s="167">
        <v>1394.89</v>
      </c>
      <c r="I85" s="168">
        <v>1581.06</v>
      </c>
      <c r="J85" s="167">
        <v>1118.77</v>
      </c>
      <c r="K85" s="167">
        <v>2122.65</v>
      </c>
      <c r="L85" s="168">
        <v>1705.14</v>
      </c>
      <c r="M85" s="167">
        <v>2481.64</v>
      </c>
      <c r="N85" s="167">
        <v>2303.78</v>
      </c>
      <c r="O85" s="167">
        <v>1841.8</v>
      </c>
      <c r="P85" s="167">
        <v>1831.53</v>
      </c>
      <c r="Q85" s="167">
        <v>719.15</v>
      </c>
      <c r="R85" s="63"/>
      <c r="S85" s="63"/>
      <c r="T85" s="63"/>
      <c r="U85" s="63"/>
      <c r="V85" s="63"/>
      <c r="W85" s="63"/>
      <c r="X85" s="63"/>
      <c r="Y85" s="63"/>
      <c r="Z85" s="63"/>
    </row>
    <row r="86" ht="12.75" customHeight="1">
      <c r="A86" s="5">
        <v>84.0</v>
      </c>
      <c r="B86" s="167">
        <v>786.14</v>
      </c>
      <c r="C86" s="167">
        <v>872.97</v>
      </c>
      <c r="D86" s="167">
        <v>887.87</v>
      </c>
      <c r="E86" s="167">
        <v>1410.56</v>
      </c>
      <c r="F86" s="170">
        <v>2377.96</v>
      </c>
      <c r="G86" s="167">
        <v>1360.94</v>
      </c>
      <c r="H86" s="167">
        <v>1407.79</v>
      </c>
      <c r="I86" s="168">
        <v>1581.38</v>
      </c>
      <c r="J86" s="167">
        <v>1194.43</v>
      </c>
      <c r="K86" s="167">
        <v>2245.95</v>
      </c>
      <c r="L86" s="168">
        <v>1705.55</v>
      </c>
      <c r="M86" s="167">
        <v>2481.93</v>
      </c>
      <c r="N86" s="167">
        <v>2311.29</v>
      </c>
      <c r="O86" s="167">
        <v>1842.68</v>
      </c>
      <c r="P86" s="167">
        <v>1831.79</v>
      </c>
      <c r="Q86" s="167">
        <v>726.2</v>
      </c>
      <c r="R86" s="63"/>
      <c r="S86" s="63"/>
      <c r="T86" s="63"/>
      <c r="U86" s="63"/>
      <c r="V86" s="63"/>
      <c r="W86" s="63"/>
      <c r="X86" s="63"/>
      <c r="Y86" s="63"/>
      <c r="Z86" s="63"/>
    </row>
    <row r="87" ht="12.75" customHeight="1">
      <c r="A87" s="5">
        <v>85.0</v>
      </c>
      <c r="B87" s="171">
        <v>790.63</v>
      </c>
      <c r="C87" s="171">
        <v>878.24</v>
      </c>
      <c r="D87" s="171">
        <v>888.7</v>
      </c>
      <c r="E87" s="171">
        <v>1412.71</v>
      </c>
      <c r="F87" s="173">
        <v>2384.65</v>
      </c>
      <c r="G87" s="171">
        <v>1407.72</v>
      </c>
      <c r="H87" s="171">
        <v>1409.09</v>
      </c>
      <c r="I87" s="172">
        <v>1581.63</v>
      </c>
      <c r="J87" s="171">
        <v>1202.0</v>
      </c>
      <c r="K87" s="171">
        <v>2265.16</v>
      </c>
      <c r="L87" s="172">
        <v>1713.75</v>
      </c>
      <c r="M87" s="171">
        <v>2482.22</v>
      </c>
      <c r="N87" s="171">
        <v>2426.67</v>
      </c>
      <c r="O87" s="171">
        <v>1842.96</v>
      </c>
      <c r="P87" s="171">
        <v>1834.51</v>
      </c>
      <c r="Q87" s="171">
        <v>726.4</v>
      </c>
      <c r="R87" s="63"/>
      <c r="S87" s="63"/>
      <c r="T87" s="63"/>
      <c r="U87" s="63"/>
      <c r="V87" s="63"/>
      <c r="W87" s="63"/>
      <c r="X87" s="63"/>
      <c r="Y87" s="63"/>
      <c r="Z87" s="63"/>
    </row>
    <row r="88" ht="12.75" customHeight="1">
      <c r="A88" s="5">
        <v>86.0</v>
      </c>
      <c r="B88" s="63">
        <v>791.18</v>
      </c>
      <c r="C88" s="63">
        <v>883.49</v>
      </c>
      <c r="D88" s="63">
        <v>889.34</v>
      </c>
      <c r="E88" s="63">
        <v>1453.48</v>
      </c>
      <c r="F88" s="63">
        <v>2518.39</v>
      </c>
      <c r="G88" s="63">
        <v>1427.0</v>
      </c>
      <c r="H88" s="63">
        <v>1433.58</v>
      </c>
      <c r="I88" s="63">
        <v>1581.88</v>
      </c>
      <c r="J88" s="63">
        <v>1202.8</v>
      </c>
      <c r="K88" s="63">
        <v>2284.42</v>
      </c>
      <c r="L88" s="63">
        <v>1715.09</v>
      </c>
      <c r="M88" s="63">
        <v>2482.52</v>
      </c>
      <c r="N88" s="63">
        <v>2512.81</v>
      </c>
      <c r="O88" s="63">
        <v>1843.23</v>
      </c>
      <c r="P88" s="63">
        <v>1888.89</v>
      </c>
      <c r="Q88" s="63">
        <v>726.55</v>
      </c>
      <c r="R88" s="63"/>
      <c r="S88" s="63"/>
      <c r="T88" s="63"/>
      <c r="U88" s="63"/>
      <c r="V88" s="63"/>
      <c r="W88" s="63"/>
      <c r="X88" s="63"/>
      <c r="Y88" s="63"/>
      <c r="Z88" s="63"/>
    </row>
    <row r="89" ht="12.75" customHeight="1">
      <c r="A89" s="5">
        <v>87.0</v>
      </c>
      <c r="B89" s="63">
        <v>799.38</v>
      </c>
      <c r="C89" s="63">
        <v>888.67</v>
      </c>
      <c r="D89" s="63">
        <v>889.77</v>
      </c>
      <c r="E89" s="63">
        <v>1457.56</v>
      </c>
      <c r="F89" s="63">
        <v>2536.75</v>
      </c>
      <c r="G89" s="63">
        <v>1428.93</v>
      </c>
      <c r="H89" s="63">
        <v>1446.43</v>
      </c>
      <c r="I89" s="63">
        <v>1584.25</v>
      </c>
      <c r="J89" s="63">
        <v>1203.05</v>
      </c>
      <c r="K89" s="63">
        <v>2303.66</v>
      </c>
      <c r="L89" s="63">
        <v>1741.59</v>
      </c>
      <c r="M89" s="63">
        <v>2482.84</v>
      </c>
      <c r="N89" s="63">
        <v>2532.72</v>
      </c>
      <c r="O89" s="63">
        <v>1843.48</v>
      </c>
      <c r="P89" s="63">
        <v>2012.78</v>
      </c>
      <c r="Q89" s="63">
        <v>759.65</v>
      </c>
      <c r="R89" s="63"/>
      <c r="S89" s="63"/>
      <c r="T89" s="63"/>
      <c r="U89" s="63"/>
      <c r="V89" s="63"/>
      <c r="W89" s="63"/>
      <c r="X89" s="63"/>
      <c r="Y89" s="63"/>
      <c r="Z89" s="63"/>
    </row>
    <row r="90" ht="12.75" customHeight="1">
      <c r="A90" s="5">
        <v>88.0</v>
      </c>
      <c r="B90" s="63">
        <v>800.2</v>
      </c>
      <c r="C90" s="63">
        <v>889.2</v>
      </c>
      <c r="D90" s="63">
        <v>890.76</v>
      </c>
      <c r="E90" s="63">
        <v>1459.88</v>
      </c>
      <c r="F90" s="63">
        <v>2602.54</v>
      </c>
      <c r="G90" s="63">
        <v>1430.32</v>
      </c>
      <c r="H90" s="63">
        <v>1447.72</v>
      </c>
      <c r="I90" s="63">
        <v>1631.64</v>
      </c>
      <c r="J90" s="63">
        <v>1203.87</v>
      </c>
      <c r="K90" s="63">
        <v>2322.87</v>
      </c>
      <c r="L90" s="63">
        <v>1744.24</v>
      </c>
      <c r="M90" s="63">
        <v>2483.11</v>
      </c>
      <c r="N90" s="63">
        <v>2534.72</v>
      </c>
      <c r="O90" s="63">
        <v>1843.73</v>
      </c>
      <c r="P90" s="63">
        <v>2062.11</v>
      </c>
      <c r="Q90" s="63">
        <v>759.75</v>
      </c>
      <c r="R90" s="63"/>
      <c r="S90" s="63"/>
      <c r="T90" s="63"/>
      <c r="U90" s="63"/>
      <c r="V90" s="63"/>
      <c r="W90" s="63"/>
      <c r="X90" s="63"/>
      <c r="Y90" s="63"/>
      <c r="Z90" s="63"/>
    </row>
    <row r="91" ht="12.75" customHeight="1">
      <c r="A91" s="5">
        <v>89.0</v>
      </c>
      <c r="B91" s="63">
        <v>808.23</v>
      </c>
      <c r="C91" s="63">
        <v>889.54</v>
      </c>
      <c r="D91" s="63">
        <v>904.66</v>
      </c>
      <c r="E91" s="63">
        <v>1506.16</v>
      </c>
      <c r="F91" s="63">
        <v>2609.12</v>
      </c>
      <c r="G91" s="63">
        <v>1457.41</v>
      </c>
      <c r="H91" s="63">
        <v>1449.51</v>
      </c>
      <c r="I91" s="63">
        <v>1688.22</v>
      </c>
      <c r="J91" s="63">
        <v>1218.64</v>
      </c>
      <c r="K91" s="63">
        <v>2342.11</v>
      </c>
      <c r="L91" s="63">
        <v>1754.11</v>
      </c>
      <c r="M91" s="63">
        <v>2483.41</v>
      </c>
      <c r="N91" s="63">
        <v>2536.33</v>
      </c>
      <c r="O91" s="63">
        <v>1844.08</v>
      </c>
      <c r="P91" s="63">
        <v>2067.05</v>
      </c>
      <c r="Q91" s="63">
        <v>784.0</v>
      </c>
      <c r="R91" s="63"/>
      <c r="S91" s="63"/>
      <c r="T91" s="63"/>
      <c r="U91" s="63"/>
      <c r="V91" s="63"/>
      <c r="W91" s="63"/>
      <c r="X91" s="63"/>
      <c r="Y91" s="63"/>
      <c r="Z91" s="63"/>
    </row>
    <row r="92" ht="12.75" customHeight="1">
      <c r="A92" s="5">
        <v>90.0</v>
      </c>
      <c r="B92" s="63">
        <v>812.7</v>
      </c>
      <c r="C92" s="63">
        <v>895.88</v>
      </c>
      <c r="D92" s="63">
        <v>915.2</v>
      </c>
      <c r="E92" s="63">
        <v>1510.79</v>
      </c>
      <c r="F92" s="63">
        <v>2617.76</v>
      </c>
      <c r="G92" s="63">
        <v>1470.36</v>
      </c>
      <c r="H92" s="63">
        <v>1485.15</v>
      </c>
      <c r="I92" s="63">
        <v>1707.03</v>
      </c>
      <c r="J92" s="63">
        <v>1220.12</v>
      </c>
      <c r="K92" s="63">
        <v>2361.31</v>
      </c>
      <c r="L92" s="63">
        <v>1887.08</v>
      </c>
      <c r="M92" s="63">
        <v>2483.7</v>
      </c>
      <c r="N92" s="63">
        <v>2568.51</v>
      </c>
      <c r="O92" s="63">
        <v>1850.99</v>
      </c>
      <c r="P92" s="63">
        <v>2067.55</v>
      </c>
      <c r="Q92" s="63">
        <v>784.15</v>
      </c>
      <c r="R92" s="63"/>
      <c r="S92" s="63"/>
      <c r="T92" s="63"/>
      <c r="U92" s="63"/>
      <c r="V92" s="63"/>
      <c r="W92" s="63"/>
      <c r="X92" s="63"/>
      <c r="Y92" s="63"/>
      <c r="Z92" s="63"/>
    </row>
    <row r="93" ht="12.75" customHeight="1">
      <c r="A93" s="5">
        <v>91.0</v>
      </c>
      <c r="B93" s="63">
        <v>813.15</v>
      </c>
      <c r="C93" s="63">
        <v>899.38</v>
      </c>
      <c r="D93" s="63">
        <v>917.54</v>
      </c>
      <c r="E93" s="63">
        <v>1529.41</v>
      </c>
      <c r="F93" s="63">
        <v>2618.63</v>
      </c>
      <c r="G93" s="63">
        <v>1471.67</v>
      </c>
      <c r="H93" s="63">
        <v>1498.05</v>
      </c>
      <c r="I93" s="63">
        <v>1759.76</v>
      </c>
      <c r="J93" s="63">
        <v>1220.39</v>
      </c>
      <c r="K93" s="63">
        <v>2363.23</v>
      </c>
      <c r="L93" s="63">
        <v>1952.58</v>
      </c>
      <c r="M93" s="63">
        <v>2483.95</v>
      </c>
      <c r="N93" s="63">
        <v>2612.46</v>
      </c>
      <c r="O93" s="63">
        <v>1851.69</v>
      </c>
      <c r="P93" s="63">
        <v>2068.06</v>
      </c>
      <c r="Q93" s="63">
        <v>804.25</v>
      </c>
      <c r="R93" s="63"/>
      <c r="S93" s="63"/>
      <c r="T93" s="63"/>
      <c r="U93" s="63"/>
      <c r="V93" s="63"/>
      <c r="W93" s="63"/>
      <c r="X93" s="63"/>
      <c r="Y93" s="63"/>
      <c r="Z93" s="63"/>
    </row>
    <row r="94" ht="12.75" customHeight="1">
      <c r="A94" s="5">
        <v>92.0</v>
      </c>
      <c r="B94" s="63">
        <v>821.33</v>
      </c>
      <c r="C94" s="63">
        <v>899.74</v>
      </c>
      <c r="D94" s="63">
        <v>929.1</v>
      </c>
      <c r="E94" s="63">
        <v>1531.28</v>
      </c>
      <c r="F94" s="63">
        <v>2631.77</v>
      </c>
      <c r="G94" s="63">
        <v>1491.7</v>
      </c>
      <c r="H94" s="63">
        <v>1510.93</v>
      </c>
      <c r="I94" s="63">
        <v>1765.04</v>
      </c>
      <c r="J94" s="63">
        <v>1222.47</v>
      </c>
      <c r="K94" s="63">
        <v>2381.82</v>
      </c>
      <c r="L94" s="63">
        <v>1959.13</v>
      </c>
      <c r="M94" s="63">
        <v>2484.2</v>
      </c>
      <c r="N94" s="63">
        <v>2722.56</v>
      </c>
      <c r="O94" s="63">
        <v>1851.94</v>
      </c>
      <c r="P94" s="63">
        <v>2078.21</v>
      </c>
      <c r="Q94" s="63">
        <v>813.0</v>
      </c>
      <c r="R94" s="63"/>
      <c r="S94" s="63"/>
      <c r="T94" s="63"/>
      <c r="U94" s="63"/>
      <c r="V94" s="63"/>
      <c r="W94" s="63"/>
      <c r="X94" s="63"/>
      <c r="Y94" s="63"/>
      <c r="Z94" s="63"/>
    </row>
    <row r="95" ht="12.75" customHeight="1">
      <c r="A95" s="5">
        <v>93.0</v>
      </c>
      <c r="B95" s="63">
        <v>825.89</v>
      </c>
      <c r="C95" s="63">
        <v>900.01</v>
      </c>
      <c r="D95" s="63">
        <v>930.93</v>
      </c>
      <c r="E95" s="63">
        <v>1560.42</v>
      </c>
      <c r="F95" s="63">
        <v>2638.97</v>
      </c>
      <c r="G95" s="63">
        <v>1493.71</v>
      </c>
      <c r="H95" s="63">
        <v>1523.85</v>
      </c>
      <c r="I95" s="63">
        <v>1784.45</v>
      </c>
      <c r="J95" s="63">
        <v>1263.9</v>
      </c>
      <c r="K95" s="63">
        <v>2383.68</v>
      </c>
      <c r="L95" s="63">
        <v>1959.79</v>
      </c>
      <c r="M95" s="63">
        <v>2484.61</v>
      </c>
      <c r="N95" s="63">
        <v>2733.57</v>
      </c>
      <c r="O95" s="63">
        <v>1852.2</v>
      </c>
      <c r="P95" s="63">
        <v>2079.36</v>
      </c>
      <c r="Q95" s="63">
        <v>813.35</v>
      </c>
      <c r="R95" s="63"/>
      <c r="S95" s="63"/>
      <c r="T95" s="63"/>
      <c r="U95" s="63"/>
      <c r="V95" s="63"/>
      <c r="W95" s="63"/>
      <c r="X95" s="63"/>
      <c r="Y95" s="63"/>
      <c r="Z95" s="63"/>
    </row>
    <row r="96" ht="12.75" customHeight="1">
      <c r="A96" s="5">
        <v>94.0</v>
      </c>
      <c r="B96" s="63">
        <v>833.86</v>
      </c>
      <c r="C96" s="63">
        <v>900.29</v>
      </c>
      <c r="D96" s="63">
        <v>931.23</v>
      </c>
      <c r="E96" s="63">
        <v>1563.4</v>
      </c>
      <c r="F96" s="63">
        <v>2707.98</v>
      </c>
      <c r="G96" s="63">
        <v>1518.49</v>
      </c>
      <c r="H96" s="63">
        <v>1526.48</v>
      </c>
      <c r="I96" s="63">
        <v>1786.4</v>
      </c>
      <c r="J96" s="63">
        <v>1268.05</v>
      </c>
      <c r="K96" s="63">
        <v>2412.68</v>
      </c>
      <c r="L96" s="63">
        <v>1960.1</v>
      </c>
      <c r="M96" s="63">
        <v>2484.88</v>
      </c>
      <c r="N96" s="63">
        <v>2734.68</v>
      </c>
      <c r="O96" s="63">
        <v>1852.45</v>
      </c>
      <c r="P96" s="63">
        <v>2080.1</v>
      </c>
      <c r="Q96" s="63">
        <v>813.4</v>
      </c>
      <c r="R96" s="63"/>
      <c r="S96" s="63"/>
      <c r="T96" s="63"/>
      <c r="U96" s="63"/>
      <c r="V96" s="63"/>
      <c r="W96" s="63"/>
      <c r="X96" s="63"/>
      <c r="Y96" s="63"/>
      <c r="Z96" s="63"/>
    </row>
    <row r="97" ht="12.75" customHeight="1">
      <c r="A97" s="5">
        <v>95.0</v>
      </c>
      <c r="B97" s="63">
        <v>834.66</v>
      </c>
      <c r="C97" s="63">
        <v>900.57</v>
      </c>
      <c r="D97" s="63">
        <v>931.58</v>
      </c>
      <c r="E97" s="63">
        <v>1573.18</v>
      </c>
      <c r="F97" s="63">
        <v>2835.13</v>
      </c>
      <c r="G97" s="63">
        <v>1528.33</v>
      </c>
      <c r="H97" s="63">
        <v>1526.75</v>
      </c>
      <c r="I97" s="63">
        <v>1786.69</v>
      </c>
      <c r="J97" s="63">
        <v>1270.93</v>
      </c>
      <c r="K97" s="63">
        <v>2415.58</v>
      </c>
      <c r="L97" s="63">
        <v>1960.37</v>
      </c>
      <c r="M97" s="63">
        <v>2485.17</v>
      </c>
      <c r="N97" s="63">
        <v>2734.93</v>
      </c>
      <c r="O97" s="63">
        <v>1856.48</v>
      </c>
      <c r="P97" s="63">
        <v>2094.89</v>
      </c>
      <c r="Q97" s="63">
        <v>816.15</v>
      </c>
      <c r="R97" s="63"/>
      <c r="S97" s="63"/>
      <c r="T97" s="63"/>
      <c r="U97" s="63"/>
      <c r="V97" s="63"/>
      <c r="W97" s="63"/>
      <c r="X97" s="63"/>
      <c r="Y97" s="63"/>
      <c r="Z97" s="63"/>
    </row>
    <row r="98" ht="12.75" customHeight="1">
      <c r="A98" s="5">
        <v>96.0</v>
      </c>
      <c r="B98" s="63">
        <v>835.15</v>
      </c>
      <c r="C98" s="63">
        <v>900.82</v>
      </c>
      <c r="D98" s="63">
        <v>931.84</v>
      </c>
      <c r="E98" s="63">
        <v>1574.16</v>
      </c>
      <c r="F98" s="63">
        <v>2847.85</v>
      </c>
      <c r="G98" s="63">
        <v>1529.32</v>
      </c>
      <c r="H98" s="63">
        <v>1529.07</v>
      </c>
      <c r="I98" s="63">
        <v>1786.94</v>
      </c>
      <c r="J98" s="63">
        <v>1273.69</v>
      </c>
      <c r="K98" s="63">
        <v>2415.87</v>
      </c>
      <c r="L98" s="63">
        <v>1960.63</v>
      </c>
      <c r="M98" s="63">
        <v>2485.42</v>
      </c>
      <c r="N98" s="63">
        <v>2735.18</v>
      </c>
      <c r="O98" s="63">
        <v>1922.48</v>
      </c>
      <c r="P98" s="63">
        <v>2178.8</v>
      </c>
      <c r="Q98" s="63">
        <v>819.1</v>
      </c>
      <c r="R98" s="63"/>
      <c r="S98" s="63"/>
      <c r="T98" s="63"/>
      <c r="U98" s="63"/>
      <c r="V98" s="63"/>
      <c r="W98" s="63"/>
      <c r="X98" s="63"/>
      <c r="Y98" s="63"/>
      <c r="Z98" s="63"/>
    </row>
    <row r="99" ht="12.75" customHeight="1">
      <c r="A99" s="5">
        <v>97.0</v>
      </c>
      <c r="B99" s="63">
        <v>836.77</v>
      </c>
      <c r="C99" s="63">
        <v>901.07</v>
      </c>
      <c r="D99" s="63">
        <v>932.3</v>
      </c>
      <c r="E99" s="63">
        <v>1574.43</v>
      </c>
      <c r="F99" s="63">
        <v>2872.16</v>
      </c>
      <c r="G99" s="63">
        <v>1530.53</v>
      </c>
      <c r="H99" s="63">
        <v>1575.45</v>
      </c>
      <c r="I99" s="63">
        <v>1787.75</v>
      </c>
      <c r="J99" s="63">
        <v>1328.83</v>
      </c>
      <c r="K99" s="63">
        <v>2416.14</v>
      </c>
      <c r="L99" s="63">
        <v>1960.93</v>
      </c>
      <c r="M99" s="63">
        <v>2485.76</v>
      </c>
      <c r="N99" s="63">
        <v>2735.79</v>
      </c>
      <c r="O99" s="63">
        <v>1936.04</v>
      </c>
      <c r="P99" s="63">
        <v>2188.26</v>
      </c>
      <c r="Q99" s="63">
        <v>838.2</v>
      </c>
      <c r="R99" s="63"/>
      <c r="S99" s="63"/>
      <c r="T99" s="63"/>
      <c r="U99" s="63"/>
      <c r="V99" s="63"/>
      <c r="W99" s="63"/>
      <c r="X99" s="63"/>
      <c r="Y99" s="63"/>
      <c r="Z99" s="63"/>
    </row>
    <row r="100" ht="12.75" customHeight="1">
      <c r="A100" s="5">
        <v>98.0</v>
      </c>
      <c r="B100" s="63">
        <v>837.02</v>
      </c>
      <c r="C100" s="63">
        <v>901.42</v>
      </c>
      <c r="D100" s="63">
        <v>932.55</v>
      </c>
      <c r="E100" s="63">
        <v>1574.68</v>
      </c>
      <c r="F100" s="63">
        <v>3082.01</v>
      </c>
      <c r="G100" s="63">
        <v>1554.7</v>
      </c>
      <c r="H100" s="63">
        <v>1580.23</v>
      </c>
      <c r="I100" s="63">
        <v>1802.78</v>
      </c>
      <c r="J100" s="63">
        <v>1334.36</v>
      </c>
      <c r="K100" s="63">
        <v>2416.41</v>
      </c>
      <c r="L100" s="63">
        <v>1966.9</v>
      </c>
      <c r="M100" s="63">
        <v>2486.42</v>
      </c>
      <c r="N100" s="63">
        <v>2747.99</v>
      </c>
      <c r="O100" s="63">
        <v>1937.4</v>
      </c>
      <c r="P100" s="63">
        <v>2189.21</v>
      </c>
      <c r="Q100" s="63">
        <v>838.3</v>
      </c>
      <c r="R100" s="63"/>
      <c r="S100" s="63"/>
      <c r="T100" s="63"/>
      <c r="U100" s="63"/>
      <c r="V100" s="63"/>
      <c r="W100" s="63"/>
      <c r="X100" s="63"/>
      <c r="Y100" s="63"/>
      <c r="Z100" s="63"/>
    </row>
    <row r="101" ht="12.75" customHeight="1">
      <c r="A101" s="5">
        <v>99.0</v>
      </c>
      <c r="B101" s="63">
        <v>838.32</v>
      </c>
      <c r="C101" s="63">
        <v>901.76</v>
      </c>
      <c r="D101" s="63">
        <v>933.0</v>
      </c>
      <c r="E101" s="63">
        <v>1575.25</v>
      </c>
      <c r="F101" s="63">
        <v>3103.0</v>
      </c>
      <c r="G101" s="63">
        <v>1558.05</v>
      </c>
      <c r="H101" s="63">
        <v>1582.48</v>
      </c>
      <c r="I101" s="63">
        <v>1882.07</v>
      </c>
      <c r="J101" s="63">
        <v>1340.3</v>
      </c>
      <c r="K101" s="63">
        <v>2418.48</v>
      </c>
      <c r="L101" s="63">
        <v>2086.24</v>
      </c>
      <c r="M101" s="63">
        <v>2499.53</v>
      </c>
      <c r="N101" s="63">
        <v>2991.99</v>
      </c>
      <c r="O101" s="63">
        <v>1939.62</v>
      </c>
      <c r="P101" s="63">
        <v>2190.63</v>
      </c>
      <c r="Q101" s="63">
        <v>849.75</v>
      </c>
      <c r="R101" s="63"/>
      <c r="S101" s="63"/>
      <c r="T101" s="63"/>
      <c r="U101" s="63"/>
      <c r="V101" s="63"/>
      <c r="W101" s="63"/>
      <c r="X101" s="63"/>
      <c r="Y101" s="63"/>
      <c r="Z101" s="63"/>
    </row>
    <row r="102" ht="12.75" customHeight="1">
      <c r="A102" s="63">
        <v>100.0</v>
      </c>
      <c r="B102" s="63">
        <v>863.0</v>
      </c>
      <c r="C102" s="63">
        <v>908.0</v>
      </c>
      <c r="D102" s="63">
        <v>942.0</v>
      </c>
      <c r="E102" s="63">
        <v>1585.0</v>
      </c>
      <c r="F102" s="63">
        <v>3168.0</v>
      </c>
      <c r="G102" s="63">
        <v>1622.0</v>
      </c>
      <c r="H102" s="63">
        <v>1618.0</v>
      </c>
      <c r="I102" s="63">
        <v>1890.0</v>
      </c>
      <c r="J102" s="63">
        <v>1450.0</v>
      </c>
      <c r="K102" s="63">
        <v>2455.0</v>
      </c>
      <c r="L102" s="63">
        <v>2254.0</v>
      </c>
      <c r="M102" s="63">
        <v>2738.0</v>
      </c>
      <c r="N102" s="63">
        <v>3403.0</v>
      </c>
      <c r="O102" s="63">
        <v>1959.0</v>
      </c>
      <c r="P102" s="63">
        <v>2219.0</v>
      </c>
      <c r="Q102" s="63">
        <v>925.0</v>
      </c>
      <c r="R102" s="63"/>
      <c r="S102" s="63"/>
      <c r="T102" s="63"/>
      <c r="U102" s="63"/>
      <c r="V102" s="63"/>
      <c r="W102" s="63"/>
      <c r="X102" s="63"/>
      <c r="Y102" s="63"/>
      <c r="Z102" s="63"/>
    </row>
    <row r="103" ht="12.75" customHeight="1">
      <c r="A103" s="63" t="s">
        <v>58</v>
      </c>
      <c r="B103" s="63">
        <v>8.63</v>
      </c>
      <c r="C103" s="63">
        <v>9.08</v>
      </c>
      <c r="D103" s="63">
        <v>9.42</v>
      </c>
      <c r="E103" s="63">
        <v>15.85</v>
      </c>
      <c r="F103" s="63">
        <v>31.68</v>
      </c>
      <c r="G103" s="63">
        <v>16.22</v>
      </c>
      <c r="H103" s="63">
        <v>16.18</v>
      </c>
      <c r="I103" s="63">
        <v>18.9</v>
      </c>
      <c r="J103" s="63">
        <v>14.5</v>
      </c>
      <c r="K103" s="63">
        <v>24.55</v>
      </c>
      <c r="L103" s="63">
        <v>22.54</v>
      </c>
      <c r="M103" s="63">
        <v>27.38</v>
      </c>
      <c r="N103" s="63">
        <v>34.03</v>
      </c>
      <c r="O103" s="63">
        <v>19.59</v>
      </c>
      <c r="P103" s="63">
        <v>22.19</v>
      </c>
      <c r="Q103" s="63">
        <v>9.34</v>
      </c>
      <c r="R103" s="63"/>
      <c r="S103" s="63"/>
      <c r="T103" s="63"/>
      <c r="U103" s="63"/>
      <c r="V103" s="63"/>
      <c r="W103" s="63"/>
      <c r="X103" s="63"/>
      <c r="Y103" s="63"/>
      <c r="Z103" s="63"/>
    </row>
    <row r="104" ht="12.75" customHeight="1">
      <c r="A104" s="63" t="s">
        <v>59</v>
      </c>
      <c r="B104" s="187">
        <v>96.85</v>
      </c>
      <c r="C104" s="187">
        <v>106.94</v>
      </c>
      <c r="D104" s="187">
        <v>101.03</v>
      </c>
      <c r="E104" s="187">
        <v>119.89000000000001</v>
      </c>
      <c r="F104" s="187">
        <v>188.41</v>
      </c>
      <c r="G104" s="187">
        <v>112.16000000000001</v>
      </c>
      <c r="H104" s="187">
        <v>108.12</v>
      </c>
      <c r="I104" s="187">
        <v>137.39000000000001</v>
      </c>
      <c r="J104" s="187">
        <v>106.53999999999999</v>
      </c>
      <c r="K104" s="187">
        <v>129.09</v>
      </c>
      <c r="L104" s="187">
        <v>126.51</v>
      </c>
      <c r="M104" s="187">
        <v>155.53</v>
      </c>
      <c r="N104" s="187">
        <v>200.18</v>
      </c>
      <c r="O104" s="187">
        <v>122.83000000000001</v>
      </c>
      <c r="P104" s="187">
        <v>136.79</v>
      </c>
      <c r="Q104" s="187">
        <v>86.2</v>
      </c>
      <c r="R104" s="63"/>
      <c r="S104" s="63"/>
      <c r="T104" s="63"/>
      <c r="U104" s="63"/>
      <c r="V104" s="63"/>
      <c r="W104" s="63"/>
      <c r="X104" s="63"/>
      <c r="Y104" s="63"/>
      <c r="Z104" s="63"/>
    </row>
    <row r="105" ht="22.5" customHeight="1">
      <c r="A105" s="63" t="s">
        <v>60</v>
      </c>
      <c r="B105" s="187">
        <f t="shared" ref="B105:Q105" si="1">B3-B104</f>
        <v>16.1</v>
      </c>
      <c r="C105" s="187">
        <f t="shared" si="1"/>
        <v>17.73</v>
      </c>
      <c r="D105" s="187">
        <f t="shared" si="1"/>
        <v>13.35</v>
      </c>
      <c r="E105" s="187">
        <f t="shared" si="1"/>
        <v>19.97</v>
      </c>
      <c r="F105" s="187">
        <f t="shared" si="1"/>
        <v>31.96</v>
      </c>
      <c r="G105" s="187">
        <f t="shared" si="1"/>
        <v>18.77</v>
      </c>
      <c r="H105" s="187">
        <f t="shared" si="1"/>
        <v>18.14</v>
      </c>
      <c r="I105" s="187">
        <f t="shared" si="1"/>
        <v>23.04</v>
      </c>
      <c r="J105" s="187">
        <f t="shared" si="1"/>
        <v>18.01</v>
      </c>
      <c r="K105" s="187">
        <f t="shared" si="1"/>
        <v>21.7</v>
      </c>
      <c r="L105" s="187">
        <f t="shared" si="1"/>
        <v>21.3</v>
      </c>
      <c r="M105" s="187">
        <f t="shared" si="1"/>
        <v>26.04</v>
      </c>
      <c r="N105" s="187">
        <f t="shared" si="1"/>
        <v>33.79</v>
      </c>
      <c r="O105" s="187">
        <f t="shared" si="1"/>
        <v>20.72</v>
      </c>
      <c r="P105" s="187">
        <f t="shared" si="1"/>
        <v>23.13</v>
      </c>
      <c r="Q105" s="187">
        <f t="shared" si="1"/>
        <v>0</v>
      </c>
      <c r="R105" s="63"/>
      <c r="S105" s="63"/>
      <c r="T105" s="63"/>
      <c r="U105" s="63"/>
      <c r="V105" s="63"/>
      <c r="W105" s="63"/>
      <c r="X105" s="63"/>
      <c r="Y105" s="63"/>
      <c r="Z105" s="63"/>
    </row>
    <row r="106" ht="12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2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2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2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2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2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2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2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2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2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2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2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2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2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2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2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2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2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2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2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2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2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2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2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2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2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2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2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2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2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2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2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2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2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2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2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2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2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2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2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2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2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2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2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2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2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2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2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2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2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2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2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2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2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2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2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2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2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2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2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2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2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2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2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2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2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2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2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2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2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2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2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2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2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2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2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2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2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2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2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2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2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2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2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2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2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2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2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2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2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2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2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2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2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2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2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2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2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2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2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2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2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2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2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2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2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2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2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2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2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2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2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2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2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2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2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2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2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2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2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2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2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2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2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2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2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2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2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2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2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2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2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2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2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2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2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2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2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2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2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2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2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2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2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2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2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2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2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2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2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2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2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2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2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2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2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2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2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2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2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2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2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2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2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2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2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2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2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2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2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2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2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2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2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2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2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2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2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2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2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2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2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2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2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2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2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2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2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2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2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2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2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2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2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2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2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2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2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2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2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2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2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2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2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2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2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2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2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2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2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2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2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2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2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2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2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2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2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2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2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2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2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2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2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2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2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2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2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2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2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2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2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2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2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2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2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2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2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2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2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2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2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2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2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2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2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2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2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2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2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2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2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2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2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2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2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2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2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2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2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2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2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2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2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2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2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2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2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2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2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2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2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2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2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2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2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2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2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2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2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2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2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2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2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2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2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2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2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2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2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2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2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2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2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2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2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2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2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2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2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2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2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2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2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2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2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2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2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2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2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2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2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2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2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2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2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2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2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2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2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2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2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2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2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2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2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2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2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2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2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2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2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2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2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2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2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2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2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2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2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2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2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2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2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2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2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2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2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2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2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2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2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2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2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2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2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2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2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2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2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2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2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2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2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2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2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2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2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2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2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2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2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2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2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2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2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2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2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2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2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2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2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2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2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2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2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2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2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2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2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2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2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2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2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2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2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2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2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2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2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2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2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2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2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2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2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2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2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2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2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2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2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2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2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2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2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2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2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2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2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2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2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2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2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2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2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2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2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2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2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2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2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2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2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2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2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2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2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2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2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2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2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2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2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2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2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2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2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2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2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2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2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2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2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2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2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2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2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2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2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2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2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2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2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2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2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2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2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2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2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2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2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2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2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2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2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2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2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2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2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2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2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2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2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2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2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2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2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2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2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2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2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2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2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2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2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2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2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2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2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2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2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2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2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2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2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2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2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2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2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2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2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2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2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2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2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2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2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2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2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2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2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2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2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2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2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2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2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2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2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2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2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2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2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2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2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2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2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2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2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2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2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2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2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2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2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2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2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2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2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2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2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2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2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2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2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2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2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2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2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2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2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2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2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2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2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2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2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2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2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2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2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2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2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2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2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2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2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2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2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2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2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2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2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2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2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2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2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2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2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2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2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2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2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2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2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2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2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2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2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2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2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2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2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2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2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2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2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2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2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2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2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2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2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2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2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2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2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2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2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2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2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2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2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2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2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2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2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2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2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2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2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2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2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2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2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2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2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2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2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2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2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2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2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2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2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2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2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2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2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2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2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2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2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2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2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2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2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2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2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2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2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2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2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2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2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2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2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2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2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2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2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2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2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2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2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2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2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2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2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2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2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2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2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2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2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2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2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2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2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2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2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2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2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2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2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2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2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2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2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2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2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2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2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2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2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2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2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2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2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2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2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2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2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2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2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2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2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2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2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2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2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2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2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2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2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2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2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2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2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2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2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2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2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2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2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2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2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2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2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2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2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2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2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2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2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2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2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2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2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2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2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2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2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2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2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2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2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2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2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2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2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2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2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2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2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2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2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2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2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2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2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2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2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2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2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2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2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2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2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2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2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2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2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2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2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2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2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2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2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2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2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2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2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2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2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2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2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2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2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2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2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2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2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2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2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2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printOptions/>
  <pageMargins bottom="0.57" footer="0.0" header="0.0" left="0.75" right="0.75" top="0.51"/>
  <pageSetup scale="66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8.63"/>
    <col customWidth="1" hidden="1" min="2" max="2" width="8.63"/>
    <col customWidth="1" min="3" max="3" width="8.63"/>
    <col customWidth="1" min="4" max="4" width="11.88"/>
    <col customWidth="1" min="5" max="5" width="8.63"/>
    <col customWidth="1" min="6" max="6" width="12.25"/>
    <col customWidth="1" min="7" max="7" width="12.13"/>
    <col customWidth="1" min="8" max="9" width="12.0"/>
    <col customWidth="1" min="10" max="10" width="13.75"/>
    <col customWidth="1" min="11" max="11" width="13.13"/>
    <col customWidth="1" min="12" max="12" width="11.88"/>
    <col customWidth="1" min="13" max="13" width="11.63"/>
    <col customWidth="1" min="14" max="14" width="12.75"/>
    <col customWidth="1" min="15" max="15" width="12.0"/>
    <col customWidth="1" min="16" max="17" width="8.63"/>
    <col customWidth="1" min="18" max="18" width="11.25"/>
    <col customWidth="1" min="19" max="19" width="8.63"/>
    <col customWidth="1" min="20" max="20" width="14.63"/>
    <col customWidth="1" min="21" max="26" width="8.63"/>
  </cols>
  <sheetData>
    <row r="1" ht="12.75" customHeight="1">
      <c r="A1" s="188" t="s">
        <v>61</v>
      </c>
    </row>
    <row r="2" ht="12.75" customHeight="1">
      <c r="A2" s="189" t="s">
        <v>62</v>
      </c>
    </row>
    <row r="3" ht="12.75" customHeight="1"/>
    <row r="4" ht="12.75" customHeight="1">
      <c r="A4" s="190" t="s">
        <v>63</v>
      </c>
      <c r="B4" s="191" t="s">
        <v>64</v>
      </c>
      <c r="C4" s="191" t="s">
        <v>65</v>
      </c>
      <c r="D4" s="191" t="s">
        <v>66</v>
      </c>
      <c r="E4" s="191" t="s">
        <v>67</v>
      </c>
      <c r="F4" s="191" t="s">
        <v>66</v>
      </c>
      <c r="G4" s="191" t="s">
        <v>66</v>
      </c>
      <c r="H4" s="191" t="s">
        <v>66</v>
      </c>
      <c r="I4" s="191" t="s">
        <v>68</v>
      </c>
      <c r="J4" s="191" t="s">
        <v>69</v>
      </c>
      <c r="K4" s="191" t="s">
        <v>70</v>
      </c>
      <c r="L4" s="191" t="s">
        <v>71</v>
      </c>
      <c r="M4" s="191" t="s">
        <v>66</v>
      </c>
      <c r="N4" s="192" t="s">
        <v>72</v>
      </c>
      <c r="O4" s="191" t="s">
        <v>73</v>
      </c>
      <c r="P4" s="191" t="s">
        <v>74</v>
      </c>
      <c r="Q4" s="192" t="s">
        <v>75</v>
      </c>
      <c r="R4" s="192" t="s">
        <v>76</v>
      </c>
      <c r="S4" s="192" t="s">
        <v>77</v>
      </c>
      <c r="T4" s="192" t="s">
        <v>78</v>
      </c>
      <c r="U4" s="192" t="s">
        <v>79</v>
      </c>
      <c r="V4" s="192" t="s">
        <v>80</v>
      </c>
      <c r="W4" s="193" t="s">
        <v>81</v>
      </c>
    </row>
    <row r="5" ht="12.75" customHeight="1">
      <c r="A5" s="190" t="s">
        <v>82</v>
      </c>
      <c r="B5" s="191">
        <v>0.0</v>
      </c>
      <c r="C5" s="191">
        <v>1.0</v>
      </c>
      <c r="D5" s="191" t="s">
        <v>83</v>
      </c>
      <c r="E5" s="191">
        <v>3.0</v>
      </c>
      <c r="F5" s="191">
        <v>4.0</v>
      </c>
      <c r="G5" s="191">
        <v>5.0</v>
      </c>
      <c r="H5" s="191">
        <v>6.0</v>
      </c>
      <c r="I5" s="191">
        <v>7.0</v>
      </c>
      <c r="J5" s="191">
        <v>8.0</v>
      </c>
      <c r="K5" s="191">
        <v>9.0</v>
      </c>
      <c r="L5" s="191">
        <v>10.0</v>
      </c>
      <c r="M5" s="191">
        <v>11.0</v>
      </c>
      <c r="N5" s="191">
        <v>12.0</v>
      </c>
      <c r="O5" s="191">
        <v>13.0</v>
      </c>
      <c r="P5" s="191">
        <v>14.0</v>
      </c>
      <c r="Q5" s="191">
        <v>15.0</v>
      </c>
      <c r="R5" s="191">
        <v>16.0</v>
      </c>
      <c r="S5" s="191">
        <v>17.0</v>
      </c>
      <c r="T5" s="191">
        <v>18.0</v>
      </c>
      <c r="U5" s="191">
        <v>19.0</v>
      </c>
      <c r="V5" s="191">
        <v>20.0</v>
      </c>
      <c r="W5" s="193">
        <v>21.0</v>
      </c>
    </row>
    <row r="6" ht="12.75" customHeight="1">
      <c r="A6" s="194">
        <v>0.0625</v>
      </c>
      <c r="B6" s="195">
        <f>IF(LEN('UPS FCI_Base'!C5)&gt;0,ROUND('UPS FCI_Base'!C5*(1+Mail_Innovations_Markup),2),"N/A")</f>
        <v>7.52</v>
      </c>
      <c r="C6" s="195">
        <f>IF(LEN('UPS FCI_Base'!D5)&gt;0,(ROUND('UPS FCI_Base'!D5*(1+Mail_Innovations_Markup),2))*(1+Mail_Innovations_Fuel_Surcharge),"N/A")</f>
        <v>6.37935</v>
      </c>
      <c r="D6" s="195" t="str">
        <f>IF(LEN('UPS FCI_Base'!E5)&gt;0,(ROUND('UPS FCI_Base'!E5*(1+Mail_Innovations_Markup),2))*(1+Mail_Innovations_Fuel_Surcharge),"N/A")</f>
        <v>N/A</v>
      </c>
      <c r="E6" s="195" t="str">
        <f>IF(LEN('UPS FCI_Base'!F5)&gt;0,(ROUND('UPS FCI_Base'!F5*(1+Mail_Innovations_Markup),2))*(1+Mail_Innovations_Fuel_Surcharge),"N/A")</f>
        <v>N/A</v>
      </c>
      <c r="F6" s="195" t="str">
        <f>IF(LEN('UPS FCI_Base'!G5)&gt;0,(ROUND('UPS FCI_Base'!G5*(1+Mail_Innovations_Markup),2))*(1+Mail_Innovations_Fuel_Surcharge),"N/A")</f>
        <v>N/A</v>
      </c>
      <c r="G6" s="195" t="str">
        <f>IF(LEN('UPS FCI_Base'!H5)&gt;0,(ROUND('UPS FCI_Base'!H5*(1+Mail_Innovations_Markup),2))*(1+Mail_Innovations_Fuel_Surcharge),"N/A")</f>
        <v>N/A</v>
      </c>
      <c r="H6" s="195" t="str">
        <f>IF(LEN('UPS FCI_Base'!I5)&gt;0,(ROUND('UPS FCI_Base'!I5*(1+Mail_Innovations_Markup),2))*(1+Mail_Innovations_Fuel_Surcharge),"N/A")</f>
        <v>N/A</v>
      </c>
      <c r="I6" s="195">
        <f>IF(LEN('UPS FCI_Base'!J5)&gt;0,(ROUND('UPS FCI_Base'!J5*(1+Mail_Innovations_Markup),2))*(1+Mail_Innovations_Fuel_Surcharge),"N/A")</f>
        <v>3.35475</v>
      </c>
      <c r="J6" s="195">
        <f>IF(LEN('UPS FCI_Base'!K5)&gt;0,(ROUND('UPS FCI_Base'!K5*(1+Mail_Innovations_Markup),2))*(1+Mail_Innovations_Fuel_Surcharge),"N/A")</f>
        <v>4.86705</v>
      </c>
      <c r="K6" s="195">
        <f>IF(LEN('UPS FCI_Base'!L5)&gt;0,(ROUND('UPS FCI_Base'!L5*(1+Mail_Innovations_Markup),2))*(1+Mail_Innovations_Fuel_Surcharge),"N/A")</f>
        <v>6.9438</v>
      </c>
      <c r="L6" s="195">
        <f>IF(LEN('UPS FCI_Base'!M5)&gt;0,(ROUND('UPS FCI_Base'!M5*(1+Mail_Innovations_Markup),2))*(1+Mail_Innovations_Fuel_Surcharge),"N/A")</f>
        <v>4.37715</v>
      </c>
      <c r="M6" s="195" t="str">
        <f>IF(LEN('UPS FCI_Base'!N5)&gt;0,(ROUND('UPS FCI_Base'!N5*(1+Mail_Innovations_Markup),2))*(1+Mail_Innovations_Fuel_Surcharge),"N/A")</f>
        <v>N/A</v>
      </c>
      <c r="N6" s="195">
        <f>IF(LEN('UPS FCI_Base'!O5)&gt;0,(ROUND('UPS FCI_Base'!O5*(1+Mail_Innovations_Markup),2))*(1+Mail_Innovations_Fuel_Surcharge),"N/A")</f>
        <v>5.86815</v>
      </c>
      <c r="O6" s="195" t="str">
        <f>IF(LEN('UPS FCI_Base'!P5)&gt;0,(ROUND('UPS FCI_Base'!P5*(1+Mail_Innovations_Markup),2))*(1+Mail_Innovations_Fuel_Surcharge),"N/A")</f>
        <v>N/A</v>
      </c>
      <c r="P6" s="195" t="str">
        <f>IF(LEN('UPS FCI_Base'!Q5)&gt;0,(ROUND('UPS FCI_Base'!Q5*(1+Mail_Innovations_Markup),2))*(1+Mail_Innovations_Fuel_Surcharge),"N/A")</f>
        <v>N/A</v>
      </c>
      <c r="Q6" s="195">
        <f>IF(LEN('UPS FCI_Base'!R5)&gt;0,(ROUND('UPS FCI_Base'!R5*(1+Mail_Innovations_Markup),2))*(1+Mail_Innovations_Fuel_Surcharge),"N/A")</f>
        <v>5.3676</v>
      </c>
      <c r="R6" s="195">
        <f>IF(LEN('UPS FCI_Base'!S5)&gt;0,(ROUND('UPS FCI_Base'!S5*(1+Mail_Innovations_Markup),2))*(1+Mail_Innovations_Fuel_Surcharge),"N/A")</f>
        <v>6.4752</v>
      </c>
      <c r="S6" s="195">
        <f>IF(LEN('UPS FCI_Base'!T5)&gt;0,(ROUND('UPS FCI_Base'!T5*(1+Mail_Innovations_Markup),2))*(1+Mail_Innovations_Fuel_Surcharge),"N/A")</f>
        <v>3.84465</v>
      </c>
      <c r="T6" s="195">
        <f>IF(LEN('UPS FCI_Base'!U5)&gt;0,(ROUND('UPS FCI_Base'!U5*(1+Mail_Innovations_Markup),2))*(1+Mail_Innovations_Fuel_Surcharge),"N/A")</f>
        <v>4.71795</v>
      </c>
      <c r="U6" s="195" t="str">
        <f>IF(LEN('UPS FCI_Base'!V5)&gt;0,(ROUND('UPS FCI_Base'!V5*(1+Mail_Innovations_Markup),2))*(1+Mail_Innovations_Fuel_Surcharge),"N/A")</f>
        <v>N/A</v>
      </c>
      <c r="V6" s="195">
        <f>IF(LEN('UPS FCI_Base'!W5)&gt;0,(ROUND('UPS FCI_Base'!W5*(1+Mail_Innovations_Markup),2))*(1+Mail_Innovations_Fuel_Surcharge),"N/A")</f>
        <v>5.97465</v>
      </c>
      <c r="W6" s="195">
        <f>IF(LEN('UPS FCI_Base'!X5)&gt;0,(ROUND('UPS FCI_Base'!X5*(1+Mail_Innovations_Markup),2))*(1+Mail_Innovations_Fuel_Surcharge),"N/A")</f>
        <v>1.56555</v>
      </c>
    </row>
    <row r="7" ht="12.75" customHeight="1">
      <c r="A7" s="194">
        <v>0.125</v>
      </c>
      <c r="B7" s="195">
        <f>IF(LEN('UPS FCI_Base'!C6)&gt;0,ROUND('UPS FCI_Base'!C6*(1+Mail_Innovations_Markup),2),"N/A")</f>
        <v>7.81</v>
      </c>
      <c r="C7" s="195">
        <f>IF(LEN('UPS FCI_Base'!D6)&gt;0,(ROUND('UPS FCI_Base'!D6*(1+Mail_Innovations_Markup),2))*(1+Mail_Innovations_Fuel_Surcharge),"N/A")</f>
        <v>6.67755</v>
      </c>
      <c r="D7" s="195" t="str">
        <f>IF(LEN('UPS FCI_Base'!E6)&gt;0,(ROUND('UPS FCI_Base'!E6*(1+Mail_Innovations_Markup),2))*(1+Mail_Innovations_Fuel_Surcharge),"N/A")</f>
        <v>N/A</v>
      </c>
      <c r="E7" s="195" t="str">
        <f>IF(LEN('UPS FCI_Base'!F6)&gt;0,(ROUND('UPS FCI_Base'!F6*(1+Mail_Innovations_Markup),2))*(1+Mail_Innovations_Fuel_Surcharge),"N/A")</f>
        <v>N/A</v>
      </c>
      <c r="F7" s="195" t="str">
        <f>IF(LEN('UPS FCI_Base'!G6)&gt;0,(ROUND('UPS FCI_Base'!G6*(1+Mail_Innovations_Markup),2))*(1+Mail_Innovations_Fuel_Surcharge),"N/A")</f>
        <v>N/A</v>
      </c>
      <c r="G7" s="195" t="str">
        <f>IF(LEN('UPS FCI_Base'!H6)&gt;0,(ROUND('UPS FCI_Base'!H6*(1+Mail_Innovations_Markup),2))*(1+Mail_Innovations_Fuel_Surcharge),"N/A")</f>
        <v>N/A</v>
      </c>
      <c r="H7" s="195" t="str">
        <f>IF(LEN('UPS FCI_Base'!I6)&gt;0,(ROUND('UPS FCI_Base'!I6*(1+Mail_Innovations_Markup),2))*(1+Mail_Innovations_Fuel_Surcharge),"N/A")</f>
        <v>N/A</v>
      </c>
      <c r="I7" s="195">
        <f>IF(LEN('UPS FCI_Base'!J6)&gt;0,(ROUND('UPS FCI_Base'!J6*(1+Mail_Innovations_Markup),2))*(1+Mail_Innovations_Fuel_Surcharge),"N/A")</f>
        <v>3.73815</v>
      </c>
      <c r="J7" s="195">
        <f>IF(LEN('UPS FCI_Base'!K6)&gt;0,(ROUND('UPS FCI_Base'!K6*(1+Mail_Innovations_Markup),2))*(1+Mail_Innovations_Fuel_Surcharge),"N/A")</f>
        <v>5.22915</v>
      </c>
      <c r="K7" s="195">
        <f>IF(LEN('UPS FCI_Base'!L6)&gt;0,(ROUND('UPS FCI_Base'!L6*(1+Mail_Innovations_Markup),2))*(1+Mail_Innovations_Fuel_Surcharge),"N/A")</f>
        <v>7.42305</v>
      </c>
      <c r="L7" s="195">
        <f>IF(LEN('UPS FCI_Base'!M6)&gt;0,(ROUND('UPS FCI_Base'!M6*(1+Mail_Innovations_Markup),2))*(1+Mail_Innovations_Fuel_Surcharge),"N/A")</f>
        <v>4.76055</v>
      </c>
      <c r="M7" s="195" t="str">
        <f>IF(LEN('UPS FCI_Base'!N6)&gt;0,(ROUND('UPS FCI_Base'!N6*(1+Mail_Innovations_Markup),2))*(1+Mail_Innovations_Fuel_Surcharge),"N/A")</f>
        <v>N/A</v>
      </c>
      <c r="N7" s="195">
        <f>IF(LEN('UPS FCI_Base'!O6)&gt;0,(ROUND('UPS FCI_Base'!O6*(1+Mail_Innovations_Markup),2))*(1+Mail_Innovations_Fuel_Surcharge),"N/A")</f>
        <v>6.52845</v>
      </c>
      <c r="O7" s="195" t="str">
        <f>IF(LEN('UPS FCI_Base'!P6)&gt;0,(ROUND('UPS FCI_Base'!P6*(1+Mail_Innovations_Markup),2))*(1+Mail_Innovations_Fuel_Surcharge),"N/A")</f>
        <v>N/A</v>
      </c>
      <c r="P7" s="195" t="str">
        <f>IF(LEN('UPS FCI_Base'!Q6)&gt;0,(ROUND('UPS FCI_Base'!Q6*(1+Mail_Innovations_Markup),2))*(1+Mail_Innovations_Fuel_Surcharge),"N/A")</f>
        <v>N/A</v>
      </c>
      <c r="Q7" s="195">
        <f>IF(LEN('UPS FCI_Base'!R6)&gt;0,(ROUND('UPS FCI_Base'!R6*(1+Mail_Innovations_Markup),2))*(1+Mail_Innovations_Fuel_Surcharge),"N/A")</f>
        <v>5.63385</v>
      </c>
      <c r="R7" s="195">
        <f>IF(LEN('UPS FCI_Base'!S6)&gt;0,(ROUND('UPS FCI_Base'!S6*(1+Mail_Innovations_Markup),2))*(1+Mail_Innovations_Fuel_Surcharge),"N/A")</f>
        <v>6.8373</v>
      </c>
      <c r="S7" s="195">
        <f>IF(LEN('UPS FCI_Base'!T6)&gt;0,(ROUND('UPS FCI_Base'!T6*(1+Mail_Innovations_Markup),2))*(1+Mail_Innovations_Fuel_Surcharge),"N/A")</f>
        <v>4.41975</v>
      </c>
      <c r="T7" s="195">
        <f>IF(LEN('UPS FCI_Base'!U6)&gt;0,(ROUND('UPS FCI_Base'!U6*(1+Mail_Innovations_Markup),2))*(1+Mail_Innovations_Fuel_Surcharge),"N/A")</f>
        <v>5.0694</v>
      </c>
      <c r="U7" s="195" t="str">
        <f>IF(LEN('UPS FCI_Base'!V6)&gt;0,(ROUND('UPS FCI_Base'!V6*(1+Mail_Innovations_Markup),2))*(1+Mail_Innovations_Fuel_Surcharge),"N/A")</f>
        <v>N/A</v>
      </c>
      <c r="V7" s="195">
        <f>IF(LEN('UPS FCI_Base'!W6)&gt;0,(ROUND('UPS FCI_Base'!W6*(1+Mail_Innovations_Markup),2))*(1+Mail_Innovations_Fuel_Surcharge),"N/A")</f>
        <v>6.31545</v>
      </c>
      <c r="W7" s="195">
        <f>IF(LEN('UPS FCI_Base'!X6)&gt;0,(ROUND('UPS FCI_Base'!X6*(1+Mail_Innovations_Markup),2))*(1+Mail_Innovations_Fuel_Surcharge),"N/A")</f>
        <v>2.2152</v>
      </c>
    </row>
    <row r="8" ht="12.75" customHeight="1">
      <c r="A8" s="194">
        <v>0.1875</v>
      </c>
      <c r="B8" s="195">
        <f>IF(LEN('UPS FCI_Base'!C7)&gt;0,ROUND('UPS FCI_Base'!C7*(1+Mail_Innovations_Markup),2),"N/A")</f>
        <v>8.08</v>
      </c>
      <c r="C8" s="195">
        <f>IF(LEN('UPS FCI_Base'!D7)&gt;0,(ROUND('UPS FCI_Base'!D7*(1+Mail_Innovations_Markup),2))*(1+Mail_Innovations_Fuel_Surcharge),"N/A")</f>
        <v>6.95445</v>
      </c>
      <c r="D8" s="195" t="str">
        <f>IF(LEN('UPS FCI_Base'!E7)&gt;0,(ROUND('UPS FCI_Base'!E7*(1+Mail_Innovations_Markup),2))*(1+Mail_Innovations_Fuel_Surcharge),"N/A")</f>
        <v>N/A</v>
      </c>
      <c r="E8" s="195" t="str">
        <f>IF(LEN('UPS FCI_Base'!F7)&gt;0,(ROUND('UPS FCI_Base'!F7*(1+Mail_Innovations_Markup),2))*(1+Mail_Innovations_Fuel_Surcharge),"N/A")</f>
        <v>N/A</v>
      </c>
      <c r="F8" s="195" t="str">
        <f>IF(LEN('UPS FCI_Base'!G7)&gt;0,(ROUND('UPS FCI_Base'!G7*(1+Mail_Innovations_Markup),2))*(1+Mail_Innovations_Fuel_Surcharge),"N/A")</f>
        <v>N/A</v>
      </c>
      <c r="G8" s="195" t="str">
        <f>IF(LEN('UPS FCI_Base'!H7)&gt;0,(ROUND('UPS FCI_Base'!H7*(1+Mail_Innovations_Markup),2))*(1+Mail_Innovations_Fuel_Surcharge),"N/A")</f>
        <v>N/A</v>
      </c>
      <c r="H8" s="195" t="str">
        <f>IF(LEN('UPS FCI_Base'!I7)&gt;0,(ROUND('UPS FCI_Base'!I7*(1+Mail_Innovations_Markup),2))*(1+Mail_Innovations_Fuel_Surcharge),"N/A")</f>
        <v>N/A</v>
      </c>
      <c r="I8" s="195">
        <f>IF(LEN('UPS FCI_Base'!J7)&gt;0,(ROUND('UPS FCI_Base'!J7*(1+Mail_Innovations_Markup),2))*(1+Mail_Innovations_Fuel_Surcharge),"N/A")</f>
        <v>4.1322</v>
      </c>
      <c r="J8" s="195">
        <f>IF(LEN('UPS FCI_Base'!K7)&gt;0,(ROUND('UPS FCI_Base'!K7*(1+Mail_Innovations_Markup),2))*(1+Mail_Innovations_Fuel_Surcharge),"N/A")</f>
        <v>5.61255</v>
      </c>
      <c r="K8" s="195">
        <f>IF(LEN('UPS FCI_Base'!L7)&gt;0,(ROUND('UPS FCI_Base'!L7*(1+Mail_Innovations_Markup),2))*(1+Mail_Innovations_Fuel_Surcharge),"N/A")</f>
        <v>7.91295</v>
      </c>
      <c r="L8" s="195">
        <f>IF(LEN('UPS FCI_Base'!M7)&gt;0,(ROUND('UPS FCI_Base'!M7*(1+Mail_Innovations_Markup),2))*(1+Mail_Innovations_Fuel_Surcharge),"N/A")</f>
        <v>5.16525</v>
      </c>
      <c r="M8" s="195" t="str">
        <f>IF(LEN('UPS FCI_Base'!N7)&gt;0,(ROUND('UPS FCI_Base'!N7*(1+Mail_Innovations_Markup),2))*(1+Mail_Innovations_Fuel_Surcharge),"N/A")</f>
        <v>N/A</v>
      </c>
      <c r="N8" s="195">
        <f>IF(LEN('UPS FCI_Base'!O7)&gt;0,(ROUND('UPS FCI_Base'!O7*(1+Mail_Innovations_Markup),2))*(1+Mail_Innovations_Fuel_Surcharge),"N/A")</f>
        <v>7.1781</v>
      </c>
      <c r="O8" s="195" t="str">
        <f>IF(LEN('UPS FCI_Base'!P7)&gt;0,(ROUND('UPS FCI_Base'!P7*(1+Mail_Innovations_Markup),2))*(1+Mail_Innovations_Fuel_Surcharge),"N/A")</f>
        <v>N/A</v>
      </c>
      <c r="P8" s="195" t="str">
        <f>IF(LEN('UPS FCI_Base'!Q7)&gt;0,(ROUND('UPS FCI_Base'!Q7*(1+Mail_Innovations_Markup),2))*(1+Mail_Innovations_Fuel_Surcharge),"N/A")</f>
        <v>N/A</v>
      </c>
      <c r="Q8" s="195">
        <f>IF(LEN('UPS FCI_Base'!R7)&gt;0,(ROUND('UPS FCI_Base'!R7*(1+Mail_Innovations_Markup),2))*(1+Mail_Innovations_Fuel_Surcharge),"N/A")</f>
        <v>5.9001</v>
      </c>
      <c r="R8" s="195">
        <f>IF(LEN('UPS FCI_Base'!S7)&gt;0,(ROUND('UPS FCI_Base'!S7*(1+Mail_Innovations_Markup),2))*(1+Mail_Innovations_Fuel_Surcharge),"N/A")</f>
        <v>7.1781</v>
      </c>
      <c r="S8" s="195">
        <f>IF(LEN('UPS FCI_Base'!T7)&gt;0,(ROUND('UPS FCI_Base'!T7*(1+Mail_Innovations_Markup),2))*(1+Mail_Innovations_Fuel_Surcharge),"N/A")</f>
        <v>4.9842</v>
      </c>
      <c r="T8" s="195">
        <f>IF(LEN('UPS FCI_Base'!U7)&gt;0,(ROUND('UPS FCI_Base'!U7*(1+Mail_Innovations_Markup),2))*(1+Mail_Innovations_Fuel_Surcharge),"N/A")</f>
        <v>5.44215</v>
      </c>
      <c r="U8" s="195" t="str">
        <f>IF(LEN('UPS FCI_Base'!V7)&gt;0,(ROUND('UPS FCI_Base'!V7*(1+Mail_Innovations_Markup),2))*(1+Mail_Innovations_Fuel_Surcharge),"N/A")</f>
        <v>N/A</v>
      </c>
      <c r="V8" s="195">
        <f>IF(LEN('UPS FCI_Base'!W7)&gt;0,(ROUND('UPS FCI_Base'!W7*(1+Mail_Innovations_Markup),2))*(1+Mail_Innovations_Fuel_Surcharge),"N/A")</f>
        <v>6.6456</v>
      </c>
      <c r="W8" s="195">
        <f>IF(LEN('UPS FCI_Base'!X7)&gt;0,(ROUND('UPS FCI_Base'!X7*(1+Mail_Innovations_Markup),2))*(1+Mail_Innovations_Fuel_Surcharge),"N/A")</f>
        <v>2.8542</v>
      </c>
    </row>
    <row r="9" ht="12.75" customHeight="1">
      <c r="A9" s="194">
        <v>0.25</v>
      </c>
      <c r="B9" s="195">
        <f>IF(LEN('UPS FCI_Base'!C8)&gt;0,ROUND('UPS FCI_Base'!C8*(1+Mail_Innovations_Markup),2),"N/A")</f>
        <v>8.37</v>
      </c>
      <c r="C9" s="195">
        <f>IF(LEN('UPS FCI_Base'!D8)&gt;0,(ROUND('UPS FCI_Base'!D8*(1+Mail_Innovations_Markup),2))*(1+Mail_Innovations_Fuel_Surcharge),"N/A")</f>
        <v>7.242</v>
      </c>
      <c r="D9" s="195" t="str">
        <f>IF(LEN('UPS FCI_Base'!E8)&gt;0,(ROUND('UPS FCI_Base'!E8*(1+Mail_Innovations_Markup),2))*(1+Mail_Innovations_Fuel_Surcharge),"N/A")</f>
        <v>N/A</v>
      </c>
      <c r="E9" s="195" t="str">
        <f>IF(LEN('UPS FCI_Base'!F8)&gt;0,(ROUND('UPS FCI_Base'!F8*(1+Mail_Innovations_Markup),2))*(1+Mail_Innovations_Fuel_Surcharge),"N/A")</f>
        <v>N/A</v>
      </c>
      <c r="F9" s="195" t="str">
        <f>IF(LEN('UPS FCI_Base'!G8)&gt;0,(ROUND('UPS FCI_Base'!G8*(1+Mail_Innovations_Markup),2))*(1+Mail_Innovations_Fuel_Surcharge),"N/A")</f>
        <v>N/A</v>
      </c>
      <c r="G9" s="195" t="str">
        <f>IF(LEN('UPS FCI_Base'!H8)&gt;0,(ROUND('UPS FCI_Base'!H8*(1+Mail_Innovations_Markup),2))*(1+Mail_Innovations_Fuel_Surcharge),"N/A")</f>
        <v>N/A</v>
      </c>
      <c r="H9" s="195" t="str">
        <f>IF(LEN('UPS FCI_Base'!I8)&gt;0,(ROUND('UPS FCI_Base'!I8*(1+Mail_Innovations_Markup),2))*(1+Mail_Innovations_Fuel_Surcharge),"N/A")</f>
        <v>N/A</v>
      </c>
      <c r="I9" s="195">
        <f>IF(LEN('UPS FCI_Base'!J8)&gt;0,(ROUND('UPS FCI_Base'!J8*(1+Mail_Innovations_Markup),2))*(1+Mail_Innovations_Fuel_Surcharge),"N/A")</f>
        <v>4.50495</v>
      </c>
      <c r="J9" s="195">
        <f>IF(LEN('UPS FCI_Base'!K8)&gt;0,(ROUND('UPS FCI_Base'!K8*(1+Mail_Innovations_Markup),2))*(1+Mail_Innovations_Fuel_Surcharge),"N/A")</f>
        <v>5.97465</v>
      </c>
      <c r="K9" s="195">
        <f>IF(LEN('UPS FCI_Base'!L8)&gt;0,(ROUND('UPS FCI_Base'!L8*(1+Mail_Innovations_Markup),2))*(1+Mail_Innovations_Fuel_Surcharge),"N/A")</f>
        <v>8.40285</v>
      </c>
      <c r="L9" s="195">
        <f>IF(LEN('UPS FCI_Base'!M8)&gt;0,(ROUND('UPS FCI_Base'!M8*(1+Mail_Innovations_Markup),2))*(1+Mail_Innovations_Fuel_Surcharge),"N/A")</f>
        <v>5.56995</v>
      </c>
      <c r="M9" s="195" t="str">
        <f>IF(LEN('UPS FCI_Base'!N8)&gt;0,(ROUND('UPS FCI_Base'!N8*(1+Mail_Innovations_Markup),2))*(1+Mail_Innovations_Fuel_Surcharge),"N/A")</f>
        <v>N/A</v>
      </c>
      <c r="N9" s="195">
        <f>IF(LEN('UPS FCI_Base'!O8)&gt;0,(ROUND('UPS FCI_Base'!O8*(1+Mail_Innovations_Markup),2))*(1+Mail_Innovations_Fuel_Surcharge),"N/A")</f>
        <v>7.8384</v>
      </c>
      <c r="O9" s="195" t="str">
        <f>IF(LEN('UPS FCI_Base'!P8)&gt;0,(ROUND('UPS FCI_Base'!P8*(1+Mail_Innovations_Markup),2))*(1+Mail_Innovations_Fuel_Surcharge),"N/A")</f>
        <v>N/A</v>
      </c>
      <c r="P9" s="195" t="str">
        <f>IF(LEN('UPS FCI_Base'!Q8)&gt;0,(ROUND('UPS FCI_Base'!Q8*(1+Mail_Innovations_Markup),2))*(1+Mail_Innovations_Fuel_Surcharge),"N/A")</f>
        <v>N/A</v>
      </c>
      <c r="Q9" s="195">
        <f>IF(LEN('UPS FCI_Base'!R8)&gt;0,(ROUND('UPS FCI_Base'!R8*(1+Mail_Innovations_Markup),2))*(1+Mail_Innovations_Fuel_Surcharge),"N/A")</f>
        <v>6.177</v>
      </c>
      <c r="R9" s="195">
        <f>IF(LEN('UPS FCI_Base'!S8)&gt;0,(ROUND('UPS FCI_Base'!S8*(1+Mail_Innovations_Markup),2))*(1+Mail_Innovations_Fuel_Surcharge),"N/A")</f>
        <v>7.52955</v>
      </c>
      <c r="S9" s="195">
        <f>IF(LEN('UPS FCI_Base'!T8)&gt;0,(ROUND('UPS FCI_Base'!T8*(1+Mail_Innovations_Markup),2))*(1+Mail_Innovations_Fuel_Surcharge),"N/A")</f>
        <v>5.54865</v>
      </c>
      <c r="T9" s="195">
        <f>IF(LEN('UPS FCI_Base'!U8)&gt;0,(ROUND('UPS FCI_Base'!U8*(1+Mail_Innovations_Markup),2))*(1+Mail_Innovations_Fuel_Surcharge),"N/A")</f>
        <v>5.7936</v>
      </c>
      <c r="U9" s="195" t="str">
        <f>IF(LEN('UPS FCI_Base'!V8)&gt;0,(ROUND('UPS FCI_Base'!V8*(1+Mail_Innovations_Markup),2))*(1+Mail_Innovations_Fuel_Surcharge),"N/A")</f>
        <v>N/A</v>
      </c>
      <c r="V9" s="195">
        <f>IF(LEN('UPS FCI_Base'!W8)&gt;0,(ROUND('UPS FCI_Base'!W8*(1+Mail_Innovations_Markup),2))*(1+Mail_Innovations_Fuel_Surcharge),"N/A")</f>
        <v>6.99705</v>
      </c>
      <c r="W9" s="195">
        <f>IF(LEN('UPS FCI_Base'!X8)&gt;0,(ROUND('UPS FCI_Base'!X8*(1+Mail_Innovations_Markup),2))*(1+Mail_Innovations_Fuel_Surcharge),"N/A")</f>
        <v>3.50385</v>
      </c>
    </row>
    <row r="10" ht="12.75" customHeight="1">
      <c r="A10" s="194">
        <v>0.3125</v>
      </c>
      <c r="B10" s="195">
        <f>IF(LEN('UPS FCI_Base'!C9)&gt;0,ROUND('UPS FCI_Base'!C9*(1+Mail_Innovations_Markup),2),"N/A")</f>
        <v>8.66</v>
      </c>
      <c r="C10" s="195">
        <f>IF(LEN('UPS FCI_Base'!D9)&gt;0,(ROUND('UPS FCI_Base'!D9*(1+Mail_Innovations_Markup),2))*(1+Mail_Innovations_Fuel_Surcharge),"N/A")</f>
        <v>7.52955</v>
      </c>
      <c r="D10" s="195" t="str">
        <f>IF(LEN('UPS FCI_Base'!E9)&gt;0,(ROUND('UPS FCI_Base'!E9*(1+Mail_Innovations_Markup),2))*(1+Mail_Innovations_Fuel_Surcharge),"N/A")</f>
        <v>N/A</v>
      </c>
      <c r="E10" s="195" t="str">
        <f>IF(LEN('UPS FCI_Base'!F9)&gt;0,(ROUND('UPS FCI_Base'!F9*(1+Mail_Innovations_Markup),2))*(1+Mail_Innovations_Fuel_Surcharge),"N/A")</f>
        <v>N/A</v>
      </c>
      <c r="F10" s="195" t="str">
        <f>IF(LEN('UPS FCI_Base'!G9)&gt;0,(ROUND('UPS FCI_Base'!G9*(1+Mail_Innovations_Markup),2))*(1+Mail_Innovations_Fuel_Surcharge),"N/A")</f>
        <v>N/A</v>
      </c>
      <c r="G10" s="195" t="str">
        <f>IF(LEN('UPS FCI_Base'!H9)&gt;0,(ROUND('UPS FCI_Base'!H9*(1+Mail_Innovations_Markup),2))*(1+Mail_Innovations_Fuel_Surcharge),"N/A")</f>
        <v>N/A</v>
      </c>
      <c r="H10" s="195" t="str">
        <f>IF(LEN('UPS FCI_Base'!I9)&gt;0,(ROUND('UPS FCI_Base'!I9*(1+Mail_Innovations_Markup),2))*(1+Mail_Innovations_Fuel_Surcharge),"N/A")</f>
        <v>N/A</v>
      </c>
      <c r="I10" s="195">
        <f>IF(LEN('UPS FCI_Base'!J9)&gt;0,(ROUND('UPS FCI_Base'!J9*(1+Mail_Innovations_Markup),2))*(1+Mail_Innovations_Fuel_Surcharge),"N/A")</f>
        <v>4.899</v>
      </c>
      <c r="J10" s="195">
        <f>IF(LEN('UPS FCI_Base'!K9)&gt;0,(ROUND('UPS FCI_Base'!K9*(1+Mail_Innovations_Markup),2))*(1+Mail_Innovations_Fuel_Surcharge),"N/A")</f>
        <v>6.35805</v>
      </c>
      <c r="K10" s="195">
        <f>IF(LEN('UPS FCI_Base'!L9)&gt;0,(ROUND('UPS FCI_Base'!L9*(1+Mail_Innovations_Markup),2))*(1+Mail_Innovations_Fuel_Surcharge),"N/A")</f>
        <v>8.8821</v>
      </c>
      <c r="L10" s="195">
        <f>IF(LEN('UPS FCI_Base'!M9)&gt;0,(ROUND('UPS FCI_Base'!M9*(1+Mail_Innovations_Markup),2))*(1+Mail_Innovations_Fuel_Surcharge),"N/A")</f>
        <v>5.964</v>
      </c>
      <c r="M10" s="195" t="str">
        <f>IF(LEN('UPS FCI_Base'!N9)&gt;0,(ROUND('UPS FCI_Base'!N9*(1+Mail_Innovations_Markup),2))*(1+Mail_Innovations_Fuel_Surcharge),"N/A")</f>
        <v>N/A</v>
      </c>
      <c r="N10" s="195">
        <f>IF(LEN('UPS FCI_Base'!O9)&gt;0,(ROUND('UPS FCI_Base'!O9*(1+Mail_Innovations_Markup),2))*(1+Mail_Innovations_Fuel_Surcharge),"N/A")</f>
        <v>8.4987</v>
      </c>
      <c r="O10" s="195" t="str">
        <f>IF(LEN('UPS FCI_Base'!P9)&gt;0,(ROUND('UPS FCI_Base'!P9*(1+Mail_Innovations_Markup),2))*(1+Mail_Innovations_Fuel_Surcharge),"N/A")</f>
        <v>N/A</v>
      </c>
      <c r="P10" s="195" t="str">
        <f>IF(LEN('UPS FCI_Base'!Q9)&gt;0,(ROUND('UPS FCI_Base'!Q9*(1+Mail_Innovations_Markup),2))*(1+Mail_Innovations_Fuel_Surcharge),"N/A")</f>
        <v>N/A</v>
      </c>
      <c r="Q10" s="195">
        <f>IF(LEN('UPS FCI_Base'!R9)&gt;0,(ROUND('UPS FCI_Base'!R9*(1+Mail_Innovations_Markup),2))*(1+Mail_Innovations_Fuel_Surcharge),"N/A")</f>
        <v>6.44325</v>
      </c>
      <c r="R10" s="195">
        <f>IF(LEN('UPS FCI_Base'!S9)&gt;0,(ROUND('UPS FCI_Base'!S9*(1+Mail_Innovations_Markup),2))*(1+Mail_Innovations_Fuel_Surcharge),"N/A")</f>
        <v>7.87035</v>
      </c>
      <c r="S10" s="195">
        <f>IF(LEN('UPS FCI_Base'!T9)&gt;0,(ROUND('UPS FCI_Base'!T9*(1+Mail_Innovations_Markup),2))*(1+Mail_Innovations_Fuel_Surcharge),"N/A")</f>
        <v>6.12375</v>
      </c>
      <c r="T10" s="195">
        <f>IF(LEN('UPS FCI_Base'!U9)&gt;0,(ROUND('UPS FCI_Base'!U9*(1+Mail_Innovations_Markup),2))*(1+Mail_Innovations_Fuel_Surcharge),"N/A")</f>
        <v>6.1557</v>
      </c>
      <c r="U10" s="195" t="str">
        <f>IF(LEN('UPS FCI_Base'!V9)&gt;0,(ROUND('UPS FCI_Base'!V9*(1+Mail_Innovations_Markup),2))*(1+Mail_Innovations_Fuel_Surcharge),"N/A")</f>
        <v>N/A</v>
      </c>
      <c r="V10" s="195">
        <f>IF(LEN('UPS FCI_Base'!W9)&gt;0,(ROUND('UPS FCI_Base'!W9*(1+Mail_Innovations_Markup),2))*(1+Mail_Innovations_Fuel_Surcharge),"N/A")</f>
        <v>7.3272</v>
      </c>
      <c r="W10" s="195">
        <f>IF(LEN('UPS FCI_Base'!X9)&gt;0,(ROUND('UPS FCI_Base'!X9*(1+Mail_Innovations_Markup),2))*(1+Mail_Innovations_Fuel_Surcharge),"N/A")</f>
        <v>4.1535</v>
      </c>
    </row>
    <row r="11" ht="12.75" customHeight="1">
      <c r="A11" s="194">
        <v>0.375</v>
      </c>
      <c r="B11" s="195">
        <f>IF(LEN('UPS FCI_Base'!C10)&gt;0,ROUND('UPS FCI_Base'!C10*(1+Mail_Innovations_Markup),2),"N/A")</f>
        <v>8.95</v>
      </c>
      <c r="C11" s="195">
        <f>IF(LEN('UPS FCI_Base'!D10)&gt;0,(ROUND('UPS FCI_Base'!D10*(1+Mail_Innovations_Markup),2))*(1+Mail_Innovations_Fuel_Surcharge),"N/A")</f>
        <v>7.8171</v>
      </c>
      <c r="D11" s="195" t="str">
        <f>IF(LEN('UPS FCI_Base'!E10)&gt;0,(ROUND('UPS FCI_Base'!E10*(1+Mail_Innovations_Markup),2))*(1+Mail_Innovations_Fuel_Surcharge),"N/A")</f>
        <v>N/A</v>
      </c>
      <c r="E11" s="195" t="str">
        <f>IF(LEN('UPS FCI_Base'!F10)&gt;0,(ROUND('UPS FCI_Base'!F10*(1+Mail_Innovations_Markup),2))*(1+Mail_Innovations_Fuel_Surcharge),"N/A")</f>
        <v>N/A</v>
      </c>
      <c r="F11" s="195" t="str">
        <f>IF(LEN('UPS FCI_Base'!G10)&gt;0,(ROUND('UPS FCI_Base'!G10*(1+Mail_Innovations_Markup),2))*(1+Mail_Innovations_Fuel_Surcharge),"N/A")</f>
        <v>N/A</v>
      </c>
      <c r="G11" s="195" t="str">
        <f>IF(LEN('UPS FCI_Base'!H10)&gt;0,(ROUND('UPS FCI_Base'!H10*(1+Mail_Innovations_Markup),2))*(1+Mail_Innovations_Fuel_Surcharge),"N/A")</f>
        <v>N/A</v>
      </c>
      <c r="H11" s="195" t="str">
        <f>IF(LEN('UPS FCI_Base'!I10)&gt;0,(ROUND('UPS FCI_Base'!I10*(1+Mail_Innovations_Markup),2))*(1+Mail_Innovations_Fuel_Surcharge),"N/A")</f>
        <v>N/A</v>
      </c>
      <c r="I11" s="195">
        <f>IF(LEN('UPS FCI_Base'!J10)&gt;0,(ROUND('UPS FCI_Base'!J10*(1+Mail_Innovations_Markup),2))*(1+Mail_Innovations_Fuel_Surcharge),"N/A")</f>
        <v>5.2824</v>
      </c>
      <c r="J11" s="195">
        <f>IF(LEN('UPS FCI_Base'!K10)&gt;0,(ROUND('UPS FCI_Base'!K10*(1+Mail_Innovations_Markup),2))*(1+Mail_Innovations_Fuel_Surcharge),"N/A")</f>
        <v>6.72015</v>
      </c>
      <c r="K11" s="195">
        <f>IF(LEN('UPS FCI_Base'!L10)&gt;0,(ROUND('UPS FCI_Base'!L10*(1+Mail_Innovations_Markup),2))*(1+Mail_Innovations_Fuel_Surcharge),"N/A")</f>
        <v>9.372</v>
      </c>
      <c r="L11" s="195">
        <f>IF(LEN('UPS FCI_Base'!M10)&gt;0,(ROUND('UPS FCI_Base'!M10*(1+Mail_Innovations_Markup),2))*(1+Mail_Innovations_Fuel_Surcharge),"N/A")</f>
        <v>6.3687</v>
      </c>
      <c r="M11" s="195" t="str">
        <f>IF(LEN('UPS FCI_Base'!N10)&gt;0,(ROUND('UPS FCI_Base'!N10*(1+Mail_Innovations_Markup),2))*(1+Mail_Innovations_Fuel_Surcharge),"N/A")</f>
        <v>N/A</v>
      </c>
      <c r="N11" s="195">
        <f>IF(LEN('UPS FCI_Base'!O10)&gt;0,(ROUND('UPS FCI_Base'!O10*(1+Mail_Innovations_Markup),2))*(1+Mail_Innovations_Fuel_Surcharge),"N/A")</f>
        <v>9.159</v>
      </c>
      <c r="O11" s="195" t="str">
        <f>IF(LEN('UPS FCI_Base'!P10)&gt;0,(ROUND('UPS FCI_Base'!P10*(1+Mail_Innovations_Markup),2))*(1+Mail_Innovations_Fuel_Surcharge),"N/A")</f>
        <v>N/A</v>
      </c>
      <c r="P11" s="195" t="str">
        <f>IF(LEN('UPS FCI_Base'!Q10)&gt;0,(ROUND('UPS FCI_Base'!Q10*(1+Mail_Innovations_Markup),2))*(1+Mail_Innovations_Fuel_Surcharge),"N/A")</f>
        <v>N/A</v>
      </c>
      <c r="Q11" s="195">
        <f>IF(LEN('UPS FCI_Base'!R10)&gt;0,(ROUND('UPS FCI_Base'!R10*(1+Mail_Innovations_Markup),2))*(1+Mail_Innovations_Fuel_Surcharge),"N/A")</f>
        <v>6.7095</v>
      </c>
      <c r="R11" s="195">
        <f>IF(LEN('UPS FCI_Base'!S10)&gt;0,(ROUND('UPS FCI_Base'!S10*(1+Mail_Innovations_Markup),2))*(1+Mail_Innovations_Fuel_Surcharge),"N/A")</f>
        <v>8.23245</v>
      </c>
      <c r="S11" s="195">
        <f>IF(LEN('UPS FCI_Base'!T10)&gt;0,(ROUND('UPS FCI_Base'!T10*(1+Mail_Innovations_Markup),2))*(1+Mail_Innovations_Fuel_Surcharge),"N/A")</f>
        <v>6.6882</v>
      </c>
      <c r="T11" s="195">
        <f>IF(LEN('UPS FCI_Base'!U10)&gt;0,(ROUND('UPS FCI_Base'!U10*(1+Mail_Innovations_Markup),2))*(1+Mail_Innovations_Fuel_Surcharge),"N/A")</f>
        <v>6.5178</v>
      </c>
      <c r="U11" s="195" t="str">
        <f>IF(LEN('UPS FCI_Base'!V10)&gt;0,(ROUND('UPS FCI_Base'!V10*(1+Mail_Innovations_Markup),2))*(1+Mail_Innovations_Fuel_Surcharge),"N/A")</f>
        <v>N/A</v>
      </c>
      <c r="V11" s="195">
        <f>IF(LEN('UPS FCI_Base'!W10)&gt;0,(ROUND('UPS FCI_Base'!W10*(1+Mail_Innovations_Markup),2))*(1+Mail_Innovations_Fuel_Surcharge),"N/A")</f>
        <v>7.668</v>
      </c>
      <c r="W11" s="195">
        <f>IF(LEN('UPS FCI_Base'!X10)&gt;0,(ROUND('UPS FCI_Base'!X10*(1+Mail_Innovations_Markup),2))*(1+Mail_Innovations_Fuel_Surcharge),"N/A")</f>
        <v>4.80315</v>
      </c>
    </row>
    <row r="12" ht="12.75" customHeight="1">
      <c r="A12" s="194">
        <v>0.4375</v>
      </c>
      <c r="B12" s="195">
        <f>IF(LEN('UPS FCI_Base'!C11)&gt;0,ROUND('UPS FCI_Base'!C11*(1+Mail_Innovations_Markup),2),"N/A")</f>
        <v>9.23</v>
      </c>
      <c r="C12" s="195">
        <f>IF(LEN('UPS FCI_Base'!D11)&gt;0,(ROUND('UPS FCI_Base'!D11*(1+Mail_Innovations_Markup),2))*(1+Mail_Innovations_Fuel_Surcharge),"N/A")</f>
        <v>8.094</v>
      </c>
      <c r="D12" s="195" t="str">
        <f>IF(LEN('UPS FCI_Base'!E11)&gt;0,(ROUND('UPS FCI_Base'!E11*(1+Mail_Innovations_Markup),2))*(1+Mail_Innovations_Fuel_Surcharge),"N/A")</f>
        <v>N/A</v>
      </c>
      <c r="E12" s="195" t="str">
        <f>IF(LEN('UPS FCI_Base'!F11)&gt;0,(ROUND('UPS FCI_Base'!F11*(1+Mail_Innovations_Markup),2))*(1+Mail_Innovations_Fuel_Surcharge),"N/A")</f>
        <v>N/A</v>
      </c>
      <c r="F12" s="195" t="str">
        <f>IF(LEN('UPS FCI_Base'!G11)&gt;0,(ROUND('UPS FCI_Base'!G11*(1+Mail_Innovations_Markup),2))*(1+Mail_Innovations_Fuel_Surcharge),"N/A")</f>
        <v>N/A</v>
      </c>
      <c r="G12" s="195" t="str">
        <f>IF(LEN('UPS FCI_Base'!H11)&gt;0,(ROUND('UPS FCI_Base'!H11*(1+Mail_Innovations_Markup),2))*(1+Mail_Innovations_Fuel_Surcharge),"N/A")</f>
        <v>N/A</v>
      </c>
      <c r="H12" s="195" t="str">
        <f>IF(LEN('UPS FCI_Base'!I11)&gt;0,(ROUND('UPS FCI_Base'!I11*(1+Mail_Innovations_Markup),2))*(1+Mail_Innovations_Fuel_Surcharge),"N/A")</f>
        <v>N/A</v>
      </c>
      <c r="I12" s="195">
        <f>IF(LEN('UPS FCI_Base'!J11)&gt;0,(ROUND('UPS FCI_Base'!J11*(1+Mail_Innovations_Markup),2))*(1+Mail_Innovations_Fuel_Surcharge),"N/A")</f>
        <v>5.6658</v>
      </c>
      <c r="J12" s="195">
        <f>IF(LEN('UPS FCI_Base'!K11)&gt;0,(ROUND('UPS FCI_Base'!K11*(1+Mail_Innovations_Markup),2))*(1+Mail_Innovations_Fuel_Surcharge),"N/A")</f>
        <v>7.10355</v>
      </c>
      <c r="K12" s="195">
        <f>IF(LEN('UPS FCI_Base'!L11)&gt;0,(ROUND('UPS FCI_Base'!L11*(1+Mail_Innovations_Markup),2))*(1+Mail_Innovations_Fuel_Surcharge),"N/A")</f>
        <v>9.8619</v>
      </c>
      <c r="L12" s="195">
        <f>IF(LEN('UPS FCI_Base'!M11)&gt;0,(ROUND('UPS FCI_Base'!M11*(1+Mail_Innovations_Markup),2))*(1+Mail_Innovations_Fuel_Surcharge),"N/A")</f>
        <v>6.76275</v>
      </c>
      <c r="M12" s="195" t="str">
        <f>IF(LEN('UPS FCI_Base'!N11)&gt;0,(ROUND('UPS FCI_Base'!N11*(1+Mail_Innovations_Markup),2))*(1+Mail_Innovations_Fuel_Surcharge),"N/A")</f>
        <v>N/A</v>
      </c>
      <c r="N12" s="195">
        <f>IF(LEN('UPS FCI_Base'!O11)&gt;0,(ROUND('UPS FCI_Base'!O11*(1+Mail_Innovations_Markup),2))*(1+Mail_Innovations_Fuel_Surcharge),"N/A")</f>
        <v>9.80865</v>
      </c>
      <c r="O12" s="195" t="str">
        <f>IF(LEN('UPS FCI_Base'!P11)&gt;0,(ROUND('UPS FCI_Base'!P11*(1+Mail_Innovations_Markup),2))*(1+Mail_Innovations_Fuel_Surcharge),"N/A")</f>
        <v>N/A</v>
      </c>
      <c r="P12" s="195" t="str">
        <f>IF(LEN('UPS FCI_Base'!Q11)&gt;0,(ROUND('UPS FCI_Base'!Q11*(1+Mail_Innovations_Markup),2))*(1+Mail_Innovations_Fuel_Surcharge),"N/A")</f>
        <v>N/A</v>
      </c>
      <c r="Q12" s="195">
        <f>IF(LEN('UPS FCI_Base'!R11)&gt;0,(ROUND('UPS FCI_Base'!R11*(1+Mail_Innovations_Markup),2))*(1+Mail_Innovations_Fuel_Surcharge),"N/A")</f>
        <v>6.9864</v>
      </c>
      <c r="R12" s="195">
        <f>IF(LEN('UPS FCI_Base'!S11)&gt;0,(ROUND('UPS FCI_Base'!S11*(1+Mail_Innovations_Markup),2))*(1+Mail_Innovations_Fuel_Surcharge),"N/A")</f>
        <v>8.57325</v>
      </c>
      <c r="S12" s="195">
        <f>IF(LEN('UPS FCI_Base'!T11)&gt;0,(ROUND('UPS FCI_Base'!T11*(1+Mail_Innovations_Markup),2))*(1+Mail_Innovations_Fuel_Surcharge),"N/A")</f>
        <v>7.25265</v>
      </c>
      <c r="T12" s="195">
        <f>IF(LEN('UPS FCI_Base'!U11)&gt;0,(ROUND('UPS FCI_Base'!U11*(1+Mail_Innovations_Markup),2))*(1+Mail_Innovations_Fuel_Surcharge),"N/A")</f>
        <v>6.8799</v>
      </c>
      <c r="U12" s="195" t="str">
        <f>IF(LEN('UPS FCI_Base'!V11)&gt;0,(ROUND('UPS FCI_Base'!V11*(1+Mail_Innovations_Markup),2))*(1+Mail_Innovations_Fuel_Surcharge),"N/A")</f>
        <v>N/A</v>
      </c>
      <c r="V12" s="195">
        <f>IF(LEN('UPS FCI_Base'!W11)&gt;0,(ROUND('UPS FCI_Base'!W11*(1+Mail_Innovations_Markup),2))*(1+Mail_Innovations_Fuel_Surcharge),"N/A")</f>
        <v>7.99815</v>
      </c>
      <c r="W12" s="195">
        <f>IF(LEN('UPS FCI_Base'!X11)&gt;0,(ROUND('UPS FCI_Base'!X11*(1+Mail_Innovations_Markup),2))*(1+Mail_Innovations_Fuel_Surcharge),"N/A")</f>
        <v>5.44215</v>
      </c>
    </row>
    <row r="13" ht="12.75" customHeight="1">
      <c r="A13" s="194">
        <v>0.5</v>
      </c>
      <c r="B13" s="195">
        <f>IF(LEN('UPS FCI_Base'!C12)&gt;0,ROUND('UPS FCI_Base'!C12*(1+Mail_Innovations_Markup),2),"N/A")</f>
        <v>9.52</v>
      </c>
      <c r="C13" s="195">
        <f>IF(LEN('UPS FCI_Base'!D12)&gt;0,(ROUND('UPS FCI_Base'!D12*(1+Mail_Innovations_Markup),2))*(1+Mail_Innovations_Fuel_Surcharge),"N/A")</f>
        <v>8.3922</v>
      </c>
      <c r="D13" s="195" t="str">
        <f>IF(LEN('UPS FCI_Base'!E12)&gt;0,(ROUND('UPS FCI_Base'!E12*(1+Mail_Innovations_Markup),2))*(1+Mail_Innovations_Fuel_Surcharge),"N/A")</f>
        <v>N/A</v>
      </c>
      <c r="E13" s="195" t="str">
        <f>IF(LEN('UPS FCI_Base'!F12)&gt;0,(ROUND('UPS FCI_Base'!F12*(1+Mail_Innovations_Markup),2))*(1+Mail_Innovations_Fuel_Surcharge),"N/A")</f>
        <v>N/A</v>
      </c>
      <c r="F13" s="195" t="str">
        <f>IF(LEN('UPS FCI_Base'!G12)&gt;0,(ROUND('UPS FCI_Base'!G12*(1+Mail_Innovations_Markup),2))*(1+Mail_Innovations_Fuel_Surcharge),"N/A")</f>
        <v>N/A</v>
      </c>
      <c r="G13" s="195" t="str">
        <f>IF(LEN('UPS FCI_Base'!H12)&gt;0,(ROUND('UPS FCI_Base'!H12*(1+Mail_Innovations_Markup),2))*(1+Mail_Innovations_Fuel_Surcharge),"N/A")</f>
        <v>N/A</v>
      </c>
      <c r="H13" s="195" t="str">
        <f>IF(LEN('UPS FCI_Base'!I12)&gt;0,(ROUND('UPS FCI_Base'!I12*(1+Mail_Innovations_Markup),2))*(1+Mail_Innovations_Fuel_Surcharge),"N/A")</f>
        <v>N/A</v>
      </c>
      <c r="I13" s="195">
        <f>IF(LEN('UPS FCI_Base'!J12)&gt;0,(ROUND('UPS FCI_Base'!J12*(1+Mail_Innovations_Markup),2))*(1+Mail_Innovations_Fuel_Surcharge),"N/A")</f>
        <v>6.05985</v>
      </c>
      <c r="J13" s="195">
        <f>IF(LEN('UPS FCI_Base'!K12)&gt;0,(ROUND('UPS FCI_Base'!K12*(1+Mail_Innovations_Markup),2))*(1+Mail_Innovations_Fuel_Surcharge),"N/A")</f>
        <v>7.4763</v>
      </c>
      <c r="K13" s="195">
        <f>IF(LEN('UPS FCI_Base'!L12)&gt;0,(ROUND('UPS FCI_Base'!L12*(1+Mail_Innovations_Markup),2))*(1+Mail_Innovations_Fuel_Surcharge),"N/A")</f>
        <v>10.3518</v>
      </c>
      <c r="L13" s="195">
        <f>IF(LEN('UPS FCI_Base'!M12)&gt;0,(ROUND('UPS FCI_Base'!M12*(1+Mail_Innovations_Markup),2))*(1+Mail_Innovations_Fuel_Surcharge),"N/A")</f>
        <v>7.16745</v>
      </c>
      <c r="M13" s="195" t="str">
        <f>IF(LEN('UPS FCI_Base'!N12)&gt;0,(ROUND('UPS FCI_Base'!N12*(1+Mail_Innovations_Markup),2))*(1+Mail_Innovations_Fuel_Surcharge),"N/A")</f>
        <v>N/A</v>
      </c>
      <c r="N13" s="195">
        <f>IF(LEN('UPS FCI_Base'!O12)&gt;0,(ROUND('UPS FCI_Base'!O12*(1+Mail_Innovations_Markup),2))*(1+Mail_Innovations_Fuel_Surcharge),"N/A")</f>
        <v>10.46895</v>
      </c>
      <c r="O13" s="195" t="str">
        <f>IF(LEN('UPS FCI_Base'!P12)&gt;0,(ROUND('UPS FCI_Base'!P12*(1+Mail_Innovations_Markup),2))*(1+Mail_Innovations_Fuel_Surcharge),"N/A")</f>
        <v>N/A</v>
      </c>
      <c r="P13" s="195" t="str">
        <f>IF(LEN('UPS FCI_Base'!Q12)&gt;0,(ROUND('UPS FCI_Base'!Q12*(1+Mail_Innovations_Markup),2))*(1+Mail_Innovations_Fuel_Surcharge),"N/A")</f>
        <v>N/A</v>
      </c>
      <c r="Q13" s="195">
        <f>IF(LEN('UPS FCI_Base'!R12)&gt;0,(ROUND('UPS FCI_Base'!R12*(1+Mail_Innovations_Markup),2))*(1+Mail_Innovations_Fuel_Surcharge),"N/A")</f>
        <v>7.25265</v>
      </c>
      <c r="R13" s="195">
        <f>IF(LEN('UPS FCI_Base'!S12)&gt;0,(ROUND('UPS FCI_Base'!S12*(1+Mail_Innovations_Markup),2))*(1+Mail_Innovations_Fuel_Surcharge),"N/A")</f>
        <v>8.9247</v>
      </c>
      <c r="S13" s="195">
        <f>IF(LEN('UPS FCI_Base'!T12)&gt;0,(ROUND('UPS FCI_Base'!T12*(1+Mail_Innovations_Markup),2))*(1+Mail_Innovations_Fuel_Surcharge),"N/A")</f>
        <v>7.82775</v>
      </c>
      <c r="T13" s="195">
        <f>IF(LEN('UPS FCI_Base'!U12)&gt;0,(ROUND('UPS FCI_Base'!U12*(1+Mail_Innovations_Markup),2))*(1+Mail_Innovations_Fuel_Surcharge),"N/A")</f>
        <v>7.25265</v>
      </c>
      <c r="U13" s="195" t="str">
        <f>IF(LEN('UPS FCI_Base'!V12)&gt;0,(ROUND('UPS FCI_Base'!V12*(1+Mail_Innovations_Markup),2))*(1+Mail_Innovations_Fuel_Surcharge),"N/A")</f>
        <v>N/A</v>
      </c>
      <c r="V13" s="195">
        <f>IF(LEN('UPS FCI_Base'!W12)&gt;0,(ROUND('UPS FCI_Base'!W12*(1+Mail_Innovations_Markup),2))*(1+Mail_Innovations_Fuel_Surcharge),"N/A")</f>
        <v>8.33895</v>
      </c>
      <c r="W13" s="195">
        <f>IF(LEN('UPS FCI_Base'!X12)&gt;0,(ROUND('UPS FCI_Base'!X12*(1+Mail_Innovations_Markup),2))*(1+Mail_Innovations_Fuel_Surcharge),"N/A")</f>
        <v>6.0918</v>
      </c>
    </row>
    <row r="14" ht="12.75" customHeight="1">
      <c r="A14" s="194">
        <v>0.5625</v>
      </c>
      <c r="B14" s="195">
        <f>IF(LEN('UPS FCI_Base'!C13)&gt;0,ROUND('UPS FCI_Base'!C13*(1+Mail_Innovations_Markup),2),"N/A")</f>
        <v>9.8</v>
      </c>
      <c r="C14" s="195">
        <f>IF(LEN('UPS FCI_Base'!D13)&gt;0,(ROUND('UPS FCI_Base'!D13*(1+Mail_Innovations_Markup),2))*(1+Mail_Innovations_Fuel_Surcharge),"N/A")</f>
        <v>8.6691</v>
      </c>
      <c r="D14" s="195" t="str">
        <f>IF(LEN('UPS FCI_Base'!E13)&gt;0,(ROUND('UPS FCI_Base'!E13*(1+Mail_Innovations_Markup),2))*(1+Mail_Innovations_Fuel_Surcharge),"N/A")</f>
        <v>N/A</v>
      </c>
      <c r="E14" s="195" t="str">
        <f>IF(LEN('UPS FCI_Base'!F13)&gt;0,(ROUND('UPS FCI_Base'!F13*(1+Mail_Innovations_Markup),2))*(1+Mail_Innovations_Fuel_Surcharge),"N/A")</f>
        <v>N/A</v>
      </c>
      <c r="F14" s="195" t="str">
        <f>IF(LEN('UPS FCI_Base'!G13)&gt;0,(ROUND('UPS FCI_Base'!G13*(1+Mail_Innovations_Markup),2))*(1+Mail_Innovations_Fuel_Surcharge),"N/A")</f>
        <v>N/A</v>
      </c>
      <c r="G14" s="195" t="str">
        <f>IF(LEN('UPS FCI_Base'!H13)&gt;0,(ROUND('UPS FCI_Base'!H13*(1+Mail_Innovations_Markup),2))*(1+Mail_Innovations_Fuel_Surcharge),"N/A")</f>
        <v>N/A</v>
      </c>
      <c r="H14" s="195" t="str">
        <f>IF(LEN('UPS FCI_Base'!I13)&gt;0,(ROUND('UPS FCI_Base'!I13*(1+Mail_Innovations_Markup),2))*(1+Mail_Innovations_Fuel_Surcharge),"N/A")</f>
        <v>N/A</v>
      </c>
      <c r="I14" s="195">
        <f>IF(LEN('UPS FCI_Base'!J13)&gt;0,(ROUND('UPS FCI_Base'!J13*(1+Mail_Innovations_Markup),2))*(1+Mail_Innovations_Fuel_Surcharge),"N/A")</f>
        <v>6.44325</v>
      </c>
      <c r="J14" s="195">
        <f>IF(LEN('UPS FCI_Base'!K13)&gt;0,(ROUND('UPS FCI_Base'!K13*(1+Mail_Innovations_Markup),2))*(1+Mail_Innovations_Fuel_Surcharge),"N/A")</f>
        <v>7.84905</v>
      </c>
      <c r="K14" s="195">
        <f>IF(LEN('UPS FCI_Base'!L13)&gt;0,(ROUND('UPS FCI_Base'!L13*(1+Mail_Innovations_Markup),2))*(1+Mail_Innovations_Fuel_Surcharge),"N/A")</f>
        <v>10.83105</v>
      </c>
      <c r="L14" s="195">
        <f>IF(LEN('UPS FCI_Base'!M13)&gt;0,(ROUND('UPS FCI_Base'!M13*(1+Mail_Innovations_Markup),2))*(1+Mail_Innovations_Fuel_Surcharge),"N/A")</f>
        <v>7.57215</v>
      </c>
      <c r="M14" s="195" t="str">
        <f>IF(LEN('UPS FCI_Base'!N13)&gt;0,(ROUND('UPS FCI_Base'!N13*(1+Mail_Innovations_Markup),2))*(1+Mail_Innovations_Fuel_Surcharge),"N/A")</f>
        <v>N/A</v>
      </c>
      <c r="N14" s="195">
        <f>IF(LEN('UPS FCI_Base'!O13)&gt;0,(ROUND('UPS FCI_Base'!O13*(1+Mail_Innovations_Markup),2))*(1+Mail_Innovations_Fuel_Surcharge),"N/A")</f>
        <v>11.12925</v>
      </c>
      <c r="O14" s="195" t="str">
        <f>IF(LEN('UPS FCI_Base'!P13)&gt;0,(ROUND('UPS FCI_Base'!P13*(1+Mail_Innovations_Markup),2))*(1+Mail_Innovations_Fuel_Surcharge),"N/A")</f>
        <v>N/A</v>
      </c>
      <c r="P14" s="195" t="str">
        <f>IF(LEN('UPS FCI_Base'!Q13)&gt;0,(ROUND('UPS FCI_Base'!Q13*(1+Mail_Innovations_Markup),2))*(1+Mail_Innovations_Fuel_Surcharge),"N/A")</f>
        <v>N/A</v>
      </c>
      <c r="Q14" s="195">
        <f>IF(LEN('UPS FCI_Base'!R13)&gt;0,(ROUND('UPS FCI_Base'!R13*(1+Mail_Innovations_Markup),2))*(1+Mail_Innovations_Fuel_Surcharge),"N/A")</f>
        <v>7.5189</v>
      </c>
      <c r="R14" s="195">
        <f>IF(LEN('UPS FCI_Base'!S13)&gt;0,(ROUND('UPS FCI_Base'!S13*(1+Mail_Innovations_Markup),2))*(1+Mail_Innovations_Fuel_Surcharge),"N/A")</f>
        <v>9.27615</v>
      </c>
      <c r="S14" s="195">
        <f>IF(LEN('UPS FCI_Base'!T13)&gt;0,(ROUND('UPS FCI_Base'!T13*(1+Mail_Innovations_Markup),2))*(1+Mail_Innovations_Fuel_Surcharge),"N/A")</f>
        <v>8.3922</v>
      </c>
      <c r="T14" s="195">
        <f>IF(LEN('UPS FCI_Base'!U13)&gt;0,(ROUND('UPS FCI_Base'!U13*(1+Mail_Innovations_Markup),2))*(1+Mail_Innovations_Fuel_Surcharge),"N/A")</f>
        <v>7.6041</v>
      </c>
      <c r="U14" s="195" t="str">
        <f>IF(LEN('UPS FCI_Base'!V13)&gt;0,(ROUND('UPS FCI_Base'!V13*(1+Mail_Innovations_Markup),2))*(1+Mail_Innovations_Fuel_Surcharge),"N/A")</f>
        <v>N/A</v>
      </c>
      <c r="V14" s="195">
        <f>IF(LEN('UPS FCI_Base'!W13)&gt;0,(ROUND('UPS FCI_Base'!W13*(1+Mail_Innovations_Markup),2))*(1+Mail_Innovations_Fuel_Surcharge),"N/A")</f>
        <v>8.6691</v>
      </c>
      <c r="W14" s="195">
        <f>IF(LEN('UPS FCI_Base'!X13)&gt;0,(ROUND('UPS FCI_Base'!X13*(1+Mail_Innovations_Markup),2))*(1+Mail_Innovations_Fuel_Surcharge),"N/A")</f>
        <v>6.74145</v>
      </c>
    </row>
    <row r="15" ht="12.75" customHeight="1">
      <c r="A15" s="194">
        <v>0.625</v>
      </c>
      <c r="B15" s="195">
        <f>IF(LEN('UPS FCI_Base'!C14)&gt;0,ROUND('UPS FCI_Base'!C14*(1+Mail_Innovations_Markup),2),"N/A")</f>
        <v>10.09</v>
      </c>
      <c r="C15" s="195">
        <f>IF(LEN('UPS FCI_Base'!D14)&gt;0,(ROUND('UPS FCI_Base'!D14*(1+Mail_Innovations_Markup),2))*(1+Mail_Innovations_Fuel_Surcharge),"N/A")</f>
        <v>8.95665</v>
      </c>
      <c r="D15" s="195" t="str">
        <f>IF(LEN('UPS FCI_Base'!E14)&gt;0,(ROUND('UPS FCI_Base'!E14*(1+Mail_Innovations_Markup),2))*(1+Mail_Innovations_Fuel_Surcharge),"N/A")</f>
        <v>N/A</v>
      </c>
      <c r="E15" s="195" t="str">
        <f>IF(LEN('UPS FCI_Base'!F14)&gt;0,(ROUND('UPS FCI_Base'!F14*(1+Mail_Innovations_Markup),2))*(1+Mail_Innovations_Fuel_Surcharge),"N/A")</f>
        <v>N/A</v>
      </c>
      <c r="F15" s="195" t="str">
        <f>IF(LEN('UPS FCI_Base'!G14)&gt;0,(ROUND('UPS FCI_Base'!G14*(1+Mail_Innovations_Markup),2))*(1+Mail_Innovations_Fuel_Surcharge),"N/A")</f>
        <v>N/A</v>
      </c>
      <c r="G15" s="195" t="str">
        <f>IF(LEN('UPS FCI_Base'!H14)&gt;0,(ROUND('UPS FCI_Base'!H14*(1+Mail_Innovations_Markup),2))*(1+Mail_Innovations_Fuel_Surcharge),"N/A")</f>
        <v>N/A</v>
      </c>
      <c r="H15" s="195" t="str">
        <f>IF(LEN('UPS FCI_Base'!I14)&gt;0,(ROUND('UPS FCI_Base'!I14*(1+Mail_Innovations_Markup),2))*(1+Mail_Innovations_Fuel_Surcharge),"N/A")</f>
        <v>N/A</v>
      </c>
      <c r="I15" s="195">
        <f>IF(LEN('UPS FCI_Base'!J14)&gt;0,(ROUND('UPS FCI_Base'!J14*(1+Mail_Innovations_Markup),2))*(1+Mail_Innovations_Fuel_Surcharge),"N/A")</f>
        <v>6.8373</v>
      </c>
      <c r="J15" s="195">
        <f>IF(LEN('UPS FCI_Base'!K14)&gt;0,(ROUND('UPS FCI_Base'!K14*(1+Mail_Innovations_Markup),2))*(1+Mail_Innovations_Fuel_Surcharge),"N/A")</f>
        <v>8.2218</v>
      </c>
      <c r="K15" s="195">
        <f>IF(LEN('UPS FCI_Base'!L14)&gt;0,(ROUND('UPS FCI_Base'!L14*(1+Mail_Innovations_Markup),2))*(1+Mail_Innovations_Fuel_Surcharge),"N/A")</f>
        <v>11.32095</v>
      </c>
      <c r="L15" s="195">
        <f>IF(LEN('UPS FCI_Base'!M14)&gt;0,(ROUND('UPS FCI_Base'!M14*(1+Mail_Innovations_Markup),2))*(1+Mail_Innovations_Fuel_Surcharge),"N/A")</f>
        <v>7.9662</v>
      </c>
      <c r="M15" s="195" t="str">
        <f>IF(LEN('UPS FCI_Base'!N14)&gt;0,(ROUND('UPS FCI_Base'!N14*(1+Mail_Innovations_Markup),2))*(1+Mail_Innovations_Fuel_Surcharge),"N/A")</f>
        <v>N/A</v>
      </c>
      <c r="N15" s="195">
        <f>IF(LEN('UPS FCI_Base'!O14)&gt;0,(ROUND('UPS FCI_Base'!O14*(1+Mail_Innovations_Markup),2))*(1+Mail_Innovations_Fuel_Surcharge),"N/A")</f>
        <v>11.78955</v>
      </c>
      <c r="O15" s="195" t="str">
        <f>IF(LEN('UPS FCI_Base'!P14)&gt;0,(ROUND('UPS FCI_Base'!P14*(1+Mail_Innovations_Markup),2))*(1+Mail_Innovations_Fuel_Surcharge),"N/A")</f>
        <v>N/A</v>
      </c>
      <c r="P15" s="195" t="str">
        <f>IF(LEN('UPS FCI_Base'!Q14)&gt;0,(ROUND('UPS FCI_Base'!Q14*(1+Mail_Innovations_Markup),2))*(1+Mail_Innovations_Fuel_Surcharge),"N/A")</f>
        <v>N/A</v>
      </c>
      <c r="Q15" s="195">
        <f>IF(LEN('UPS FCI_Base'!R14)&gt;0,(ROUND('UPS FCI_Base'!R14*(1+Mail_Innovations_Markup),2))*(1+Mail_Innovations_Fuel_Surcharge),"N/A")</f>
        <v>7.78515</v>
      </c>
      <c r="R15" s="195">
        <f>IF(LEN('UPS FCI_Base'!S14)&gt;0,(ROUND('UPS FCI_Base'!S14*(1+Mail_Innovations_Markup),2))*(1+Mail_Innovations_Fuel_Surcharge),"N/A")</f>
        <v>9.61695</v>
      </c>
      <c r="S15" s="195">
        <f>IF(LEN('UPS FCI_Base'!T14)&gt;0,(ROUND('UPS FCI_Base'!T14*(1+Mail_Innovations_Markup),2))*(1+Mail_Innovations_Fuel_Surcharge),"N/A")</f>
        <v>8.95665</v>
      </c>
      <c r="T15" s="195">
        <f>IF(LEN('UPS FCI_Base'!U14)&gt;0,(ROUND('UPS FCI_Base'!U14*(1+Mail_Innovations_Markup),2))*(1+Mail_Innovations_Fuel_Surcharge),"N/A")</f>
        <v>7.97685</v>
      </c>
      <c r="U15" s="195" t="str">
        <f>IF(LEN('UPS FCI_Base'!V14)&gt;0,(ROUND('UPS FCI_Base'!V14*(1+Mail_Innovations_Markup),2))*(1+Mail_Innovations_Fuel_Surcharge),"N/A")</f>
        <v>N/A</v>
      </c>
      <c r="V15" s="195">
        <f>IF(LEN('UPS FCI_Base'!W14)&gt;0,(ROUND('UPS FCI_Base'!W14*(1+Mail_Innovations_Markup),2))*(1+Mail_Innovations_Fuel_Surcharge),"N/A")</f>
        <v>8.99925</v>
      </c>
      <c r="W15" s="195">
        <f>IF(LEN('UPS FCI_Base'!X14)&gt;0,(ROUND('UPS FCI_Base'!X14*(1+Mail_Innovations_Markup),2))*(1+Mail_Innovations_Fuel_Surcharge),"N/A")</f>
        <v>7.38045</v>
      </c>
    </row>
    <row r="16" ht="12.75" customHeight="1">
      <c r="A16" s="194">
        <v>0.6875</v>
      </c>
      <c r="B16" s="195">
        <f>IF(LEN('UPS FCI_Base'!C15)&gt;0,ROUND('UPS FCI_Base'!C15*(1+Mail_Innovations_Markup),2),"N/A")</f>
        <v>10.37</v>
      </c>
      <c r="C16" s="195">
        <f>IF(LEN('UPS FCI_Base'!D15)&gt;0,(ROUND('UPS FCI_Base'!D15*(1+Mail_Innovations_Markup),2))*(1+Mail_Innovations_Fuel_Surcharge),"N/A")</f>
        <v>9.23355</v>
      </c>
      <c r="D16" s="195" t="str">
        <f>IF(LEN('UPS FCI_Base'!E15)&gt;0,(ROUND('UPS FCI_Base'!E15*(1+Mail_Innovations_Markup),2))*(1+Mail_Innovations_Fuel_Surcharge),"N/A")</f>
        <v>N/A</v>
      </c>
      <c r="E16" s="195" t="str">
        <f>IF(LEN('UPS FCI_Base'!F15)&gt;0,(ROUND('UPS FCI_Base'!F15*(1+Mail_Innovations_Markup),2))*(1+Mail_Innovations_Fuel_Surcharge),"N/A")</f>
        <v>N/A</v>
      </c>
      <c r="F16" s="195" t="str">
        <f>IF(LEN('UPS FCI_Base'!G15)&gt;0,(ROUND('UPS FCI_Base'!G15*(1+Mail_Innovations_Markup),2))*(1+Mail_Innovations_Fuel_Surcharge),"N/A")</f>
        <v>N/A</v>
      </c>
      <c r="G16" s="195" t="str">
        <f>IF(LEN('UPS FCI_Base'!H15)&gt;0,(ROUND('UPS FCI_Base'!H15*(1+Mail_Innovations_Markup),2))*(1+Mail_Innovations_Fuel_Surcharge),"N/A")</f>
        <v>N/A</v>
      </c>
      <c r="H16" s="195" t="str">
        <f>IF(LEN('UPS FCI_Base'!I15)&gt;0,(ROUND('UPS FCI_Base'!I15*(1+Mail_Innovations_Markup),2))*(1+Mail_Innovations_Fuel_Surcharge),"N/A")</f>
        <v>N/A</v>
      </c>
      <c r="I16" s="195">
        <f>IF(LEN('UPS FCI_Base'!J15)&gt;0,(ROUND('UPS FCI_Base'!J15*(1+Mail_Innovations_Markup),2))*(1+Mail_Innovations_Fuel_Surcharge),"N/A")</f>
        <v>7.21005</v>
      </c>
      <c r="J16" s="195">
        <f>IF(LEN('UPS FCI_Base'!K15)&gt;0,(ROUND('UPS FCI_Base'!K15*(1+Mail_Innovations_Markup),2))*(1+Mail_Innovations_Fuel_Surcharge),"N/A")</f>
        <v>8.59455</v>
      </c>
      <c r="K16" s="195">
        <f>IF(LEN('UPS FCI_Base'!L15)&gt;0,(ROUND('UPS FCI_Base'!L15*(1+Mail_Innovations_Markup),2))*(1+Mail_Innovations_Fuel_Surcharge),"N/A")</f>
        <v>11.81085</v>
      </c>
      <c r="L16" s="195">
        <f>IF(LEN('UPS FCI_Base'!M15)&gt;0,(ROUND('UPS FCI_Base'!M15*(1+Mail_Innovations_Markup),2))*(1+Mail_Innovations_Fuel_Surcharge),"N/A")</f>
        <v>8.36025</v>
      </c>
      <c r="M16" s="195" t="str">
        <f>IF(LEN('UPS FCI_Base'!N15)&gt;0,(ROUND('UPS FCI_Base'!N15*(1+Mail_Innovations_Markup),2))*(1+Mail_Innovations_Fuel_Surcharge),"N/A")</f>
        <v>N/A</v>
      </c>
      <c r="N16" s="195">
        <f>IF(LEN('UPS FCI_Base'!O15)&gt;0,(ROUND('UPS FCI_Base'!O15*(1+Mail_Innovations_Markup),2))*(1+Mail_Innovations_Fuel_Surcharge),"N/A")</f>
        <v>12.4392</v>
      </c>
      <c r="O16" s="195" t="str">
        <f>IF(LEN('UPS FCI_Base'!P15)&gt;0,(ROUND('UPS FCI_Base'!P15*(1+Mail_Innovations_Markup),2))*(1+Mail_Innovations_Fuel_Surcharge),"N/A")</f>
        <v>N/A</v>
      </c>
      <c r="P16" s="195" t="str">
        <f>IF(LEN('UPS FCI_Base'!Q15)&gt;0,(ROUND('UPS FCI_Base'!Q15*(1+Mail_Innovations_Markup),2))*(1+Mail_Innovations_Fuel_Surcharge),"N/A")</f>
        <v>N/A</v>
      </c>
      <c r="Q16" s="195">
        <f>IF(LEN('UPS FCI_Base'!R15)&gt;0,(ROUND('UPS FCI_Base'!R15*(1+Mail_Innovations_Markup),2))*(1+Mail_Innovations_Fuel_Surcharge),"N/A")</f>
        <v>8.06205</v>
      </c>
      <c r="R16" s="195">
        <f>IF(LEN('UPS FCI_Base'!S15)&gt;0,(ROUND('UPS FCI_Base'!S15*(1+Mail_Innovations_Markup),2))*(1+Mail_Innovations_Fuel_Surcharge),"N/A")</f>
        <v>9.9684</v>
      </c>
      <c r="S16" s="195">
        <f>IF(LEN('UPS FCI_Base'!T15)&gt;0,(ROUND('UPS FCI_Base'!T15*(1+Mail_Innovations_Markup),2))*(1+Mail_Innovations_Fuel_Surcharge),"N/A")</f>
        <v>9.5211</v>
      </c>
      <c r="T16" s="195">
        <f>IF(LEN('UPS FCI_Base'!U15)&gt;0,(ROUND('UPS FCI_Base'!U15*(1+Mail_Innovations_Markup),2))*(1+Mail_Innovations_Fuel_Surcharge),"N/A")</f>
        <v>8.3283</v>
      </c>
      <c r="U16" s="195" t="str">
        <f>IF(LEN('UPS FCI_Base'!V15)&gt;0,(ROUND('UPS FCI_Base'!V15*(1+Mail_Innovations_Markup),2))*(1+Mail_Innovations_Fuel_Surcharge),"N/A")</f>
        <v>N/A</v>
      </c>
      <c r="V16" s="195">
        <f>IF(LEN('UPS FCI_Base'!W15)&gt;0,(ROUND('UPS FCI_Base'!W15*(1+Mail_Innovations_Markup),2))*(1+Mail_Innovations_Fuel_Surcharge),"N/A")</f>
        <v>9.34005</v>
      </c>
      <c r="W16" s="195">
        <f>IF(LEN('UPS FCI_Base'!X15)&gt;0,(ROUND('UPS FCI_Base'!X15*(1+Mail_Innovations_Markup),2))*(1+Mail_Innovations_Fuel_Surcharge),"N/A")</f>
        <v>8.01945</v>
      </c>
    </row>
    <row r="17" ht="12.75" customHeight="1">
      <c r="A17" s="194">
        <v>0.75</v>
      </c>
      <c r="B17" s="195">
        <f>IF(LEN('UPS FCI_Base'!C16)&gt;0,ROUND('UPS FCI_Base'!C16*(1+Mail_Innovations_Markup),2),"N/A")</f>
        <v>10.66</v>
      </c>
      <c r="C17" s="195">
        <f>IF(LEN('UPS FCI_Base'!D16)&gt;0,(ROUND('UPS FCI_Base'!D16*(1+Mail_Innovations_Markup),2))*(1+Mail_Innovations_Fuel_Surcharge),"N/A")</f>
        <v>9.53175</v>
      </c>
      <c r="D17" s="195" t="str">
        <f>IF(LEN('UPS FCI_Base'!E16)&gt;0,(ROUND('UPS FCI_Base'!E16*(1+Mail_Innovations_Markup),2))*(1+Mail_Innovations_Fuel_Surcharge),"N/A")</f>
        <v>N/A</v>
      </c>
      <c r="E17" s="195" t="str">
        <f>IF(LEN('UPS FCI_Base'!F16)&gt;0,(ROUND('UPS FCI_Base'!F16*(1+Mail_Innovations_Markup),2))*(1+Mail_Innovations_Fuel_Surcharge),"N/A")</f>
        <v>N/A</v>
      </c>
      <c r="F17" s="195" t="str">
        <f>IF(LEN('UPS FCI_Base'!G16)&gt;0,(ROUND('UPS FCI_Base'!G16*(1+Mail_Innovations_Markup),2))*(1+Mail_Innovations_Fuel_Surcharge),"N/A")</f>
        <v>N/A</v>
      </c>
      <c r="G17" s="195" t="str">
        <f>IF(LEN('UPS FCI_Base'!H16)&gt;0,(ROUND('UPS FCI_Base'!H16*(1+Mail_Innovations_Markup),2))*(1+Mail_Innovations_Fuel_Surcharge),"N/A")</f>
        <v>N/A</v>
      </c>
      <c r="H17" s="195" t="str">
        <f>IF(LEN('UPS FCI_Base'!I16)&gt;0,(ROUND('UPS FCI_Base'!I16*(1+Mail_Innovations_Markup),2))*(1+Mail_Innovations_Fuel_Surcharge),"N/A")</f>
        <v>N/A</v>
      </c>
      <c r="I17" s="195">
        <f>IF(LEN('UPS FCI_Base'!J16)&gt;0,(ROUND('UPS FCI_Base'!J16*(1+Mail_Innovations_Markup),2))*(1+Mail_Innovations_Fuel_Surcharge),"N/A")</f>
        <v>7.6041</v>
      </c>
      <c r="J17" s="195">
        <f>IF(LEN('UPS FCI_Base'!K16)&gt;0,(ROUND('UPS FCI_Base'!K16*(1+Mail_Innovations_Markup),2))*(1+Mail_Innovations_Fuel_Surcharge),"N/A")</f>
        <v>8.9673</v>
      </c>
      <c r="K17" s="195">
        <f>IF(LEN('UPS FCI_Base'!L16)&gt;0,(ROUND('UPS FCI_Base'!L16*(1+Mail_Innovations_Markup),2))*(1+Mail_Innovations_Fuel_Surcharge),"N/A")</f>
        <v>12.27945</v>
      </c>
      <c r="L17" s="195">
        <f>IF(LEN('UPS FCI_Base'!M16)&gt;0,(ROUND('UPS FCI_Base'!M16*(1+Mail_Innovations_Markup),2))*(1+Mail_Innovations_Fuel_Surcharge),"N/A")</f>
        <v>8.76495</v>
      </c>
      <c r="M17" s="195" t="str">
        <f>IF(LEN('UPS FCI_Base'!N16)&gt;0,(ROUND('UPS FCI_Base'!N16*(1+Mail_Innovations_Markup),2))*(1+Mail_Innovations_Fuel_Surcharge),"N/A")</f>
        <v>N/A</v>
      </c>
      <c r="N17" s="195">
        <f>IF(LEN('UPS FCI_Base'!O16)&gt;0,(ROUND('UPS FCI_Base'!O16*(1+Mail_Innovations_Markup),2))*(1+Mail_Innovations_Fuel_Surcharge),"N/A")</f>
        <v>13.11015</v>
      </c>
      <c r="O17" s="195" t="str">
        <f>IF(LEN('UPS FCI_Base'!P16)&gt;0,(ROUND('UPS FCI_Base'!P16*(1+Mail_Innovations_Markup),2))*(1+Mail_Innovations_Fuel_Surcharge),"N/A")</f>
        <v>N/A</v>
      </c>
      <c r="P17" s="195" t="str">
        <f>IF(LEN('UPS FCI_Base'!Q16)&gt;0,(ROUND('UPS FCI_Base'!Q16*(1+Mail_Innovations_Markup),2))*(1+Mail_Innovations_Fuel_Surcharge),"N/A")</f>
        <v>N/A</v>
      </c>
      <c r="Q17" s="195">
        <f>IF(LEN('UPS FCI_Base'!R16)&gt;0,(ROUND('UPS FCI_Base'!R16*(1+Mail_Innovations_Markup),2))*(1+Mail_Innovations_Fuel_Surcharge),"N/A")</f>
        <v>8.3283</v>
      </c>
      <c r="R17" s="195">
        <f>IF(LEN('UPS FCI_Base'!S16)&gt;0,(ROUND('UPS FCI_Base'!S16*(1+Mail_Innovations_Markup),2))*(1+Mail_Innovations_Fuel_Surcharge),"N/A")</f>
        <v>10.3092</v>
      </c>
      <c r="S17" s="195">
        <f>IF(LEN('UPS FCI_Base'!T16)&gt;0,(ROUND('UPS FCI_Base'!T16*(1+Mail_Innovations_Markup),2))*(1+Mail_Innovations_Fuel_Surcharge),"N/A")</f>
        <v>10.0962</v>
      </c>
      <c r="T17" s="195">
        <f>IF(LEN('UPS FCI_Base'!U16)&gt;0,(ROUND('UPS FCI_Base'!U16*(1+Mail_Innovations_Markup),2))*(1+Mail_Innovations_Fuel_Surcharge),"N/A")</f>
        <v>8.70105</v>
      </c>
      <c r="U17" s="195" t="str">
        <f>IF(LEN('UPS FCI_Base'!V16)&gt;0,(ROUND('UPS FCI_Base'!V16*(1+Mail_Innovations_Markup),2))*(1+Mail_Innovations_Fuel_Surcharge),"N/A")</f>
        <v>N/A</v>
      </c>
      <c r="V17" s="195">
        <f>IF(LEN('UPS FCI_Base'!W16)&gt;0,(ROUND('UPS FCI_Base'!W16*(1+Mail_Innovations_Markup),2))*(1+Mail_Innovations_Fuel_Surcharge),"N/A")</f>
        <v>9.68085</v>
      </c>
      <c r="W17" s="195">
        <f>IF(LEN('UPS FCI_Base'!X16)&gt;0,(ROUND('UPS FCI_Base'!X16*(1+Mail_Innovations_Markup),2))*(1+Mail_Innovations_Fuel_Surcharge),"N/A")</f>
        <v>8.6691</v>
      </c>
    </row>
    <row r="18" ht="12.75" customHeight="1">
      <c r="A18" s="194">
        <v>0.8125</v>
      </c>
      <c r="B18" s="195">
        <f>IF(LEN('UPS FCI_Base'!C17)&gt;0,ROUND('UPS FCI_Base'!C17*(1+Mail_Innovations_Markup),2),"N/A")</f>
        <v>10.95</v>
      </c>
      <c r="C18" s="195">
        <f>IF(LEN('UPS FCI_Base'!D17)&gt;0,(ROUND('UPS FCI_Base'!D17*(1+Mail_Innovations_Markup),2))*(1+Mail_Innovations_Fuel_Surcharge),"N/A")</f>
        <v>9.80865</v>
      </c>
      <c r="D18" s="195" t="str">
        <f>IF(LEN('UPS FCI_Base'!E17)&gt;0,(ROUND('UPS FCI_Base'!E17*(1+Mail_Innovations_Markup),2))*(1+Mail_Innovations_Fuel_Surcharge),"N/A")</f>
        <v>N/A</v>
      </c>
      <c r="E18" s="195" t="str">
        <f>IF(LEN('UPS FCI_Base'!F17)&gt;0,(ROUND('UPS FCI_Base'!F17*(1+Mail_Innovations_Markup),2))*(1+Mail_Innovations_Fuel_Surcharge),"N/A")</f>
        <v>N/A</v>
      </c>
      <c r="F18" s="195" t="str">
        <f>IF(LEN('UPS FCI_Base'!G17)&gt;0,(ROUND('UPS FCI_Base'!G17*(1+Mail_Innovations_Markup),2))*(1+Mail_Innovations_Fuel_Surcharge),"N/A")</f>
        <v>N/A</v>
      </c>
      <c r="G18" s="195" t="str">
        <f>IF(LEN('UPS FCI_Base'!H17)&gt;0,(ROUND('UPS FCI_Base'!H17*(1+Mail_Innovations_Markup),2))*(1+Mail_Innovations_Fuel_Surcharge),"N/A")</f>
        <v>N/A</v>
      </c>
      <c r="H18" s="195" t="str">
        <f>IF(LEN('UPS FCI_Base'!I17)&gt;0,(ROUND('UPS FCI_Base'!I17*(1+Mail_Innovations_Markup),2))*(1+Mail_Innovations_Fuel_Surcharge),"N/A")</f>
        <v>N/A</v>
      </c>
      <c r="I18" s="195">
        <f>IF(LEN('UPS FCI_Base'!J17)&gt;0,(ROUND('UPS FCI_Base'!J17*(1+Mail_Innovations_Markup),2))*(1+Mail_Innovations_Fuel_Surcharge),"N/A")</f>
        <v>7.9875</v>
      </c>
      <c r="J18" s="195">
        <f>IF(LEN('UPS FCI_Base'!K17)&gt;0,(ROUND('UPS FCI_Base'!K17*(1+Mail_Innovations_Markup),2))*(1+Mail_Innovations_Fuel_Surcharge),"N/A")</f>
        <v>9.34005</v>
      </c>
      <c r="K18" s="195">
        <f>IF(LEN('UPS FCI_Base'!L17)&gt;0,(ROUND('UPS FCI_Base'!L17*(1+Mail_Innovations_Markup),2))*(1+Mail_Innovations_Fuel_Surcharge),"N/A")</f>
        <v>12.76935</v>
      </c>
      <c r="L18" s="195">
        <f>IF(LEN('UPS FCI_Base'!M17)&gt;0,(ROUND('UPS FCI_Base'!M17*(1+Mail_Innovations_Markup),2))*(1+Mail_Innovations_Fuel_Surcharge),"N/A")</f>
        <v>9.159</v>
      </c>
      <c r="M18" s="195" t="str">
        <f>IF(LEN('UPS FCI_Base'!N17)&gt;0,(ROUND('UPS FCI_Base'!N17*(1+Mail_Innovations_Markup),2))*(1+Mail_Innovations_Fuel_Surcharge),"N/A")</f>
        <v>N/A</v>
      </c>
      <c r="N18" s="195">
        <f>IF(LEN('UPS FCI_Base'!O17)&gt;0,(ROUND('UPS FCI_Base'!O17*(1+Mail_Innovations_Markup),2))*(1+Mail_Innovations_Fuel_Surcharge),"N/A")</f>
        <v>13.77045</v>
      </c>
      <c r="O18" s="195" t="str">
        <f>IF(LEN('UPS FCI_Base'!P17)&gt;0,(ROUND('UPS FCI_Base'!P17*(1+Mail_Innovations_Markup),2))*(1+Mail_Innovations_Fuel_Surcharge),"N/A")</f>
        <v>N/A</v>
      </c>
      <c r="P18" s="195" t="str">
        <f>IF(LEN('UPS FCI_Base'!Q17)&gt;0,(ROUND('UPS FCI_Base'!Q17*(1+Mail_Innovations_Markup),2))*(1+Mail_Innovations_Fuel_Surcharge),"N/A")</f>
        <v>N/A</v>
      </c>
      <c r="Q18" s="195">
        <f>IF(LEN('UPS FCI_Base'!R17)&gt;0,(ROUND('UPS FCI_Base'!R17*(1+Mail_Innovations_Markup),2))*(1+Mail_Innovations_Fuel_Surcharge),"N/A")</f>
        <v>8.59455</v>
      </c>
      <c r="R18" s="195">
        <f>IF(LEN('UPS FCI_Base'!S17)&gt;0,(ROUND('UPS FCI_Base'!S17*(1+Mail_Innovations_Markup),2))*(1+Mail_Innovations_Fuel_Surcharge),"N/A")</f>
        <v>10.6713</v>
      </c>
      <c r="S18" s="195">
        <f>IF(LEN('UPS FCI_Base'!T17)&gt;0,(ROUND('UPS FCI_Base'!T17*(1+Mail_Innovations_Markup),2))*(1+Mail_Innovations_Fuel_Surcharge),"N/A")</f>
        <v>10.66065</v>
      </c>
      <c r="T18" s="195">
        <f>IF(LEN('UPS FCI_Base'!U17)&gt;0,(ROUND('UPS FCI_Base'!U17*(1+Mail_Innovations_Markup),2))*(1+Mail_Innovations_Fuel_Surcharge),"N/A")</f>
        <v>9.0525</v>
      </c>
      <c r="U18" s="195" t="str">
        <f>IF(LEN('UPS FCI_Base'!V17)&gt;0,(ROUND('UPS FCI_Base'!V17*(1+Mail_Innovations_Markup),2))*(1+Mail_Innovations_Fuel_Surcharge),"N/A")</f>
        <v>N/A</v>
      </c>
      <c r="V18" s="195">
        <f>IF(LEN('UPS FCI_Base'!W17)&gt;0,(ROUND('UPS FCI_Base'!W17*(1+Mail_Innovations_Markup),2))*(1+Mail_Innovations_Fuel_Surcharge),"N/A")</f>
        <v>10.02165</v>
      </c>
      <c r="W18" s="195">
        <f>IF(LEN('UPS FCI_Base'!X17)&gt;0,(ROUND('UPS FCI_Base'!X17*(1+Mail_Innovations_Markup),2))*(1+Mail_Innovations_Fuel_Surcharge),"N/A")</f>
        <v>9.31875</v>
      </c>
    </row>
    <row r="19" ht="12.75" customHeight="1">
      <c r="A19" s="194">
        <v>0.875</v>
      </c>
      <c r="B19" s="195">
        <f>IF(LEN('UPS FCI_Base'!C18)&gt;0,ROUND('UPS FCI_Base'!C18*(1+Mail_Innovations_Markup),2),"N/A")</f>
        <v>11.22</v>
      </c>
      <c r="C19" s="195">
        <f>IF(LEN('UPS FCI_Base'!D18)&gt;0,(ROUND('UPS FCI_Base'!D18*(1+Mail_Innovations_Markup),2))*(1+Mail_Innovations_Fuel_Surcharge),"N/A")</f>
        <v>10.0962</v>
      </c>
      <c r="D19" s="195" t="str">
        <f>IF(LEN('UPS FCI_Base'!E18)&gt;0,(ROUND('UPS FCI_Base'!E18*(1+Mail_Innovations_Markup),2))*(1+Mail_Innovations_Fuel_Surcharge),"N/A")</f>
        <v>N/A</v>
      </c>
      <c r="E19" s="195" t="str">
        <f>IF(LEN('UPS FCI_Base'!F18)&gt;0,(ROUND('UPS FCI_Base'!F18*(1+Mail_Innovations_Markup),2))*(1+Mail_Innovations_Fuel_Surcharge),"N/A")</f>
        <v>N/A</v>
      </c>
      <c r="F19" s="195" t="str">
        <f>IF(LEN('UPS FCI_Base'!G18)&gt;0,(ROUND('UPS FCI_Base'!G18*(1+Mail_Innovations_Markup),2))*(1+Mail_Innovations_Fuel_Surcharge),"N/A")</f>
        <v>N/A</v>
      </c>
      <c r="G19" s="195" t="str">
        <f>IF(LEN('UPS FCI_Base'!H18)&gt;0,(ROUND('UPS FCI_Base'!H18*(1+Mail_Innovations_Markup),2))*(1+Mail_Innovations_Fuel_Surcharge),"N/A")</f>
        <v>N/A</v>
      </c>
      <c r="H19" s="195" t="str">
        <f>IF(LEN('UPS FCI_Base'!I18)&gt;0,(ROUND('UPS FCI_Base'!I18*(1+Mail_Innovations_Markup),2))*(1+Mail_Innovations_Fuel_Surcharge),"N/A")</f>
        <v>N/A</v>
      </c>
      <c r="I19" s="195">
        <f>IF(LEN('UPS FCI_Base'!J18)&gt;0,(ROUND('UPS FCI_Base'!J18*(1+Mail_Innovations_Markup),2))*(1+Mail_Innovations_Fuel_Surcharge),"N/A")</f>
        <v>8.38155</v>
      </c>
      <c r="J19" s="195">
        <f>IF(LEN('UPS FCI_Base'!K18)&gt;0,(ROUND('UPS FCI_Base'!K18*(1+Mail_Innovations_Markup),2))*(1+Mail_Innovations_Fuel_Surcharge),"N/A")</f>
        <v>9.7128</v>
      </c>
      <c r="K19" s="195">
        <f>IF(LEN('UPS FCI_Base'!L18)&gt;0,(ROUND('UPS FCI_Base'!L18*(1+Mail_Innovations_Markup),2))*(1+Mail_Innovations_Fuel_Surcharge),"N/A")</f>
        <v>13.25925</v>
      </c>
      <c r="L19" s="195">
        <f>IF(LEN('UPS FCI_Base'!M18)&gt;0,(ROUND('UPS FCI_Base'!M18*(1+Mail_Innovations_Markup),2))*(1+Mail_Innovations_Fuel_Surcharge),"N/A")</f>
        <v>9.5637</v>
      </c>
      <c r="M19" s="195" t="str">
        <f>IF(LEN('UPS FCI_Base'!N18)&gt;0,(ROUND('UPS FCI_Base'!N18*(1+Mail_Innovations_Markup),2))*(1+Mail_Innovations_Fuel_Surcharge),"N/A")</f>
        <v>N/A</v>
      </c>
      <c r="N19" s="195">
        <f>IF(LEN('UPS FCI_Base'!O18)&gt;0,(ROUND('UPS FCI_Base'!O18*(1+Mail_Innovations_Markup),2))*(1+Mail_Innovations_Fuel_Surcharge),"N/A")</f>
        <v>14.43075</v>
      </c>
      <c r="O19" s="195" t="str">
        <f>IF(LEN('UPS FCI_Base'!P18)&gt;0,(ROUND('UPS FCI_Base'!P18*(1+Mail_Innovations_Markup),2))*(1+Mail_Innovations_Fuel_Surcharge),"N/A")</f>
        <v>N/A</v>
      </c>
      <c r="P19" s="195" t="str">
        <f>IF(LEN('UPS FCI_Base'!Q18)&gt;0,(ROUND('UPS FCI_Base'!Q18*(1+Mail_Innovations_Markup),2))*(1+Mail_Innovations_Fuel_Surcharge),"N/A")</f>
        <v>N/A</v>
      </c>
      <c r="Q19" s="195">
        <f>IF(LEN('UPS FCI_Base'!R18)&gt;0,(ROUND('UPS FCI_Base'!R18*(1+Mail_Innovations_Markup),2))*(1+Mail_Innovations_Fuel_Surcharge),"N/A")</f>
        <v>8.87145</v>
      </c>
      <c r="R19" s="195">
        <f>IF(LEN('UPS FCI_Base'!S18)&gt;0,(ROUND('UPS FCI_Base'!S18*(1+Mail_Innovations_Markup),2))*(1+Mail_Innovations_Fuel_Surcharge),"N/A")</f>
        <v>11.0121</v>
      </c>
      <c r="S19" s="195">
        <f>IF(LEN('UPS FCI_Base'!T18)&gt;0,(ROUND('UPS FCI_Base'!T18*(1+Mail_Innovations_Markup),2))*(1+Mail_Innovations_Fuel_Surcharge),"N/A")</f>
        <v>11.21445</v>
      </c>
      <c r="T19" s="195">
        <f>IF(LEN('UPS FCI_Base'!U18)&gt;0,(ROUND('UPS FCI_Base'!U18*(1+Mail_Innovations_Markup),2))*(1+Mail_Innovations_Fuel_Surcharge),"N/A")</f>
        <v>9.4146</v>
      </c>
      <c r="U19" s="195" t="str">
        <f>IF(LEN('UPS FCI_Base'!V18)&gt;0,(ROUND('UPS FCI_Base'!V18*(1+Mail_Innovations_Markup),2))*(1+Mail_Innovations_Fuel_Surcharge),"N/A")</f>
        <v>N/A</v>
      </c>
      <c r="V19" s="195">
        <f>IF(LEN('UPS FCI_Base'!W18)&gt;0,(ROUND('UPS FCI_Base'!W18*(1+Mail_Innovations_Markup),2))*(1+Mail_Innovations_Fuel_Surcharge),"N/A")</f>
        <v>10.3518</v>
      </c>
      <c r="W19" s="195">
        <f>IF(LEN('UPS FCI_Base'!X18)&gt;0,(ROUND('UPS FCI_Base'!X18*(1+Mail_Innovations_Markup),2))*(1+Mail_Innovations_Fuel_Surcharge),"N/A")</f>
        <v>9.9684</v>
      </c>
    </row>
    <row r="20" ht="12.75" customHeight="1">
      <c r="A20" s="194">
        <v>0.9375</v>
      </c>
      <c r="B20" s="195">
        <f>IF(LEN('UPS FCI_Base'!C19)&gt;0,ROUND('UPS FCI_Base'!C19*(1+Mail_Innovations_Markup),2),"N/A")</f>
        <v>11.51</v>
      </c>
      <c r="C20" s="195">
        <f>IF(LEN('UPS FCI_Base'!D19)&gt;0,(ROUND('UPS FCI_Base'!D19*(1+Mail_Innovations_Markup),2))*(1+Mail_Innovations_Fuel_Surcharge),"N/A")</f>
        <v>10.38375</v>
      </c>
      <c r="D20" s="195" t="str">
        <f>IF(LEN('UPS FCI_Base'!E19)&gt;0,(ROUND('UPS FCI_Base'!E19*(1+Mail_Innovations_Markup),2))*(1+Mail_Innovations_Fuel_Surcharge),"N/A")</f>
        <v>N/A</v>
      </c>
      <c r="E20" s="195" t="str">
        <f>IF(LEN('UPS FCI_Base'!F19)&gt;0,(ROUND('UPS FCI_Base'!F19*(1+Mail_Innovations_Markup),2))*(1+Mail_Innovations_Fuel_Surcharge),"N/A")</f>
        <v>N/A</v>
      </c>
      <c r="F20" s="195" t="str">
        <f>IF(LEN('UPS FCI_Base'!G19)&gt;0,(ROUND('UPS FCI_Base'!G19*(1+Mail_Innovations_Markup),2))*(1+Mail_Innovations_Fuel_Surcharge),"N/A")</f>
        <v>N/A</v>
      </c>
      <c r="G20" s="195" t="str">
        <f>IF(LEN('UPS FCI_Base'!H19)&gt;0,(ROUND('UPS FCI_Base'!H19*(1+Mail_Innovations_Markup),2))*(1+Mail_Innovations_Fuel_Surcharge),"N/A")</f>
        <v>N/A</v>
      </c>
      <c r="H20" s="195" t="str">
        <f>IF(LEN('UPS FCI_Base'!I19)&gt;0,(ROUND('UPS FCI_Base'!I19*(1+Mail_Innovations_Markup),2))*(1+Mail_Innovations_Fuel_Surcharge),"N/A")</f>
        <v>N/A</v>
      </c>
      <c r="I20" s="195">
        <f>IF(LEN('UPS FCI_Base'!J19)&gt;0,(ROUND('UPS FCI_Base'!J19*(1+Mail_Innovations_Markup),2))*(1+Mail_Innovations_Fuel_Surcharge),"N/A")</f>
        <v>8.7543</v>
      </c>
      <c r="J20" s="195">
        <f>IF(LEN('UPS FCI_Base'!K19)&gt;0,(ROUND('UPS FCI_Base'!K19*(1+Mail_Innovations_Markup),2))*(1+Mail_Innovations_Fuel_Surcharge),"N/A")</f>
        <v>10.0962</v>
      </c>
      <c r="K20" s="195">
        <f>IF(LEN('UPS FCI_Base'!L19)&gt;0,(ROUND('UPS FCI_Base'!L19*(1+Mail_Innovations_Markup),2))*(1+Mail_Innovations_Fuel_Surcharge),"N/A")</f>
        <v>13.7385</v>
      </c>
      <c r="L20" s="195">
        <f>IF(LEN('UPS FCI_Base'!M19)&gt;0,(ROUND('UPS FCI_Base'!M19*(1+Mail_Innovations_Markup),2))*(1+Mail_Innovations_Fuel_Surcharge),"N/A")</f>
        <v>9.95775</v>
      </c>
      <c r="M20" s="195" t="str">
        <f>IF(LEN('UPS FCI_Base'!N19)&gt;0,(ROUND('UPS FCI_Base'!N19*(1+Mail_Innovations_Markup),2))*(1+Mail_Innovations_Fuel_Surcharge),"N/A")</f>
        <v>N/A</v>
      </c>
      <c r="N20" s="195">
        <f>IF(LEN('UPS FCI_Base'!O19)&gt;0,(ROUND('UPS FCI_Base'!O19*(1+Mail_Innovations_Markup),2))*(1+Mail_Innovations_Fuel_Surcharge),"N/A")</f>
        <v>15.0804</v>
      </c>
      <c r="O20" s="195" t="str">
        <f>IF(LEN('UPS FCI_Base'!P19)&gt;0,(ROUND('UPS FCI_Base'!P19*(1+Mail_Innovations_Markup),2))*(1+Mail_Innovations_Fuel_Surcharge),"N/A")</f>
        <v>N/A</v>
      </c>
      <c r="P20" s="195" t="str">
        <f>IF(LEN('UPS FCI_Base'!Q19)&gt;0,(ROUND('UPS FCI_Base'!Q19*(1+Mail_Innovations_Markup),2))*(1+Mail_Innovations_Fuel_Surcharge),"N/A")</f>
        <v>N/A</v>
      </c>
      <c r="Q20" s="195">
        <f>IF(LEN('UPS FCI_Base'!R19)&gt;0,(ROUND('UPS FCI_Base'!R19*(1+Mail_Innovations_Markup),2))*(1+Mail_Innovations_Fuel_Surcharge),"N/A")</f>
        <v>9.1377</v>
      </c>
      <c r="R20" s="195">
        <f>IF(LEN('UPS FCI_Base'!S19)&gt;0,(ROUND('UPS FCI_Base'!S19*(1+Mail_Innovations_Markup),2))*(1+Mail_Innovations_Fuel_Surcharge),"N/A")</f>
        <v>11.36355</v>
      </c>
      <c r="S20" s="195">
        <f>IF(LEN('UPS FCI_Base'!T19)&gt;0,(ROUND('UPS FCI_Base'!T19*(1+Mail_Innovations_Markup),2))*(1+Mail_Innovations_Fuel_Surcharge),"N/A")</f>
        <v>11.78955</v>
      </c>
      <c r="T20" s="195">
        <f>IF(LEN('UPS FCI_Base'!U19)&gt;0,(ROUND('UPS FCI_Base'!U19*(1+Mail_Innovations_Markup),2))*(1+Mail_Innovations_Fuel_Surcharge),"N/A")</f>
        <v>9.7767</v>
      </c>
      <c r="U20" s="195" t="str">
        <f>IF(LEN('UPS FCI_Base'!V19)&gt;0,(ROUND('UPS FCI_Base'!V19*(1+Mail_Innovations_Markup),2))*(1+Mail_Innovations_Fuel_Surcharge),"N/A")</f>
        <v>N/A</v>
      </c>
      <c r="V20" s="195">
        <f>IF(LEN('UPS FCI_Base'!W19)&gt;0,(ROUND('UPS FCI_Base'!W19*(1+Mail_Innovations_Markup),2))*(1+Mail_Innovations_Fuel_Surcharge),"N/A")</f>
        <v>10.6926</v>
      </c>
      <c r="W20" s="195">
        <f>IF(LEN('UPS FCI_Base'!X19)&gt;0,(ROUND('UPS FCI_Base'!X19*(1+Mail_Innovations_Markup),2))*(1+Mail_Innovations_Fuel_Surcharge),"N/A")</f>
        <v>10.6074</v>
      </c>
    </row>
    <row r="21" ht="12.75" customHeight="1">
      <c r="A21" s="194">
        <v>1.0</v>
      </c>
      <c r="B21" s="195">
        <f>IF(LEN('UPS FCI_Base'!C20)&gt;0,ROUND('UPS FCI_Base'!C20*(1+Mail_Innovations_Markup),2),"N/A")</f>
        <v>11.8</v>
      </c>
      <c r="C21" s="195">
        <f>IF(LEN('UPS FCI_Base'!D20)&gt;0,(ROUND('UPS FCI_Base'!D20*(1+Mail_Innovations_Markup),2))*(1+Mail_Innovations_Fuel_Surcharge),"N/A")</f>
        <v>10.6713</v>
      </c>
      <c r="D21" s="195" t="str">
        <f>IF(LEN('UPS FCI_Base'!E20)&gt;0,(ROUND('UPS FCI_Base'!E20*(1+Mail_Innovations_Markup),2))*(1+Mail_Innovations_Fuel_Surcharge),"N/A")</f>
        <v>N/A</v>
      </c>
      <c r="E21" s="195" t="str">
        <f>IF(LEN('UPS FCI_Base'!F20)&gt;0,(ROUND('UPS FCI_Base'!F20*(1+Mail_Innovations_Markup),2))*(1+Mail_Innovations_Fuel_Surcharge),"N/A")</f>
        <v>N/A</v>
      </c>
      <c r="F21" s="195" t="str">
        <f>IF(LEN('UPS FCI_Base'!G20)&gt;0,(ROUND('UPS FCI_Base'!G20*(1+Mail_Innovations_Markup),2))*(1+Mail_Innovations_Fuel_Surcharge),"N/A")</f>
        <v>N/A</v>
      </c>
      <c r="G21" s="195" t="str">
        <f>IF(LEN('UPS FCI_Base'!H20)&gt;0,(ROUND('UPS FCI_Base'!H20*(1+Mail_Innovations_Markup),2))*(1+Mail_Innovations_Fuel_Surcharge),"N/A")</f>
        <v>N/A</v>
      </c>
      <c r="H21" s="195" t="str">
        <f>IF(LEN('UPS FCI_Base'!I20)&gt;0,(ROUND('UPS FCI_Base'!I20*(1+Mail_Innovations_Markup),2))*(1+Mail_Innovations_Fuel_Surcharge),"N/A")</f>
        <v>N/A</v>
      </c>
      <c r="I21" s="195">
        <f>IF(LEN('UPS FCI_Base'!J20)&gt;0,(ROUND('UPS FCI_Base'!J20*(1+Mail_Innovations_Markup),2))*(1+Mail_Innovations_Fuel_Surcharge),"N/A")</f>
        <v>9.14835</v>
      </c>
      <c r="J21" s="195">
        <f>IF(LEN('UPS FCI_Base'!K20)&gt;0,(ROUND('UPS FCI_Base'!K20*(1+Mail_Innovations_Markup),2))*(1+Mail_Innovations_Fuel_Surcharge),"N/A")</f>
        <v>10.4583</v>
      </c>
      <c r="K21" s="195">
        <f>IF(LEN('UPS FCI_Base'!L20)&gt;0,(ROUND('UPS FCI_Base'!L20*(1+Mail_Innovations_Markup),2))*(1+Mail_Innovations_Fuel_Surcharge),"N/A")</f>
        <v>14.2284</v>
      </c>
      <c r="L21" s="195">
        <f>IF(LEN('UPS FCI_Base'!M20)&gt;0,(ROUND('UPS FCI_Base'!M20*(1+Mail_Innovations_Markup),2))*(1+Mail_Innovations_Fuel_Surcharge),"N/A")</f>
        <v>10.36245</v>
      </c>
      <c r="M21" s="195" t="str">
        <f>IF(LEN('UPS FCI_Base'!N20)&gt;0,(ROUND('UPS FCI_Base'!N20*(1+Mail_Innovations_Markup),2))*(1+Mail_Innovations_Fuel_Surcharge),"N/A")</f>
        <v>N/A</v>
      </c>
      <c r="N21" s="195">
        <f>IF(LEN('UPS FCI_Base'!O20)&gt;0,(ROUND('UPS FCI_Base'!O20*(1+Mail_Innovations_Markup),2))*(1+Mail_Innovations_Fuel_Surcharge),"N/A")</f>
        <v>15.7407</v>
      </c>
      <c r="O21" s="195" t="str">
        <f>IF(LEN('UPS FCI_Base'!P20)&gt;0,(ROUND('UPS FCI_Base'!P20*(1+Mail_Innovations_Markup),2))*(1+Mail_Innovations_Fuel_Surcharge),"N/A")</f>
        <v>N/A</v>
      </c>
      <c r="P21" s="195" t="str">
        <f>IF(LEN('UPS FCI_Base'!Q20)&gt;0,(ROUND('UPS FCI_Base'!Q20*(1+Mail_Innovations_Markup),2))*(1+Mail_Innovations_Fuel_Surcharge),"N/A")</f>
        <v>N/A</v>
      </c>
      <c r="Q21" s="195">
        <f>IF(LEN('UPS FCI_Base'!R20)&gt;0,(ROUND('UPS FCI_Base'!R20*(1+Mail_Innovations_Markup),2))*(1+Mail_Innovations_Fuel_Surcharge),"N/A")</f>
        <v>9.40395</v>
      </c>
      <c r="R21" s="195">
        <f>IF(LEN('UPS FCI_Base'!S20)&gt;0,(ROUND('UPS FCI_Base'!S20*(1+Mail_Innovations_Markup),2))*(1+Mail_Innovations_Fuel_Surcharge),"N/A")</f>
        <v>11.70435</v>
      </c>
      <c r="S21" s="195">
        <f>IF(LEN('UPS FCI_Base'!T20)&gt;0,(ROUND('UPS FCI_Base'!T20*(1+Mail_Innovations_Markup),2))*(1+Mail_Innovations_Fuel_Surcharge),"N/A")</f>
        <v>12.354</v>
      </c>
      <c r="T21" s="195">
        <f>IF(LEN('UPS FCI_Base'!U20)&gt;0,(ROUND('UPS FCI_Base'!U20*(1+Mail_Innovations_Markup),2))*(1+Mail_Innovations_Fuel_Surcharge),"N/A")</f>
        <v>10.1388</v>
      </c>
      <c r="U21" s="195" t="str">
        <f>IF(LEN('UPS FCI_Base'!V20)&gt;0,(ROUND('UPS FCI_Base'!V20*(1+Mail_Innovations_Markup),2))*(1+Mail_Innovations_Fuel_Surcharge),"N/A")</f>
        <v>N/A</v>
      </c>
      <c r="V21" s="195">
        <f>IF(LEN('UPS FCI_Base'!W20)&gt;0,(ROUND('UPS FCI_Base'!W20*(1+Mail_Innovations_Markup),2))*(1+Mail_Innovations_Fuel_Surcharge),"N/A")</f>
        <v>11.02275</v>
      </c>
      <c r="W21" s="195">
        <f>IF(LEN('UPS FCI_Base'!X20)&gt;0,(ROUND('UPS FCI_Base'!X20*(1+Mail_Innovations_Markup),2))*(1+Mail_Innovations_Fuel_Surcharge),"N/A")</f>
        <v>11.25705</v>
      </c>
    </row>
    <row r="22" ht="12.75" customHeight="1">
      <c r="A22" s="194">
        <v>1.0625</v>
      </c>
      <c r="B22" s="195">
        <f>IF(LEN('UPS FCI_Base'!C21)&gt;0,ROUND('UPS FCI_Base'!C21*(1+Mail_Innovations_Markup),2),"N/A")</f>
        <v>12.09</v>
      </c>
      <c r="C22" s="195">
        <f>IF(LEN('UPS FCI_Base'!D21)&gt;0,(ROUND('UPS FCI_Base'!D21*(1+Mail_Innovations_Markup),2))*(1+Mail_Innovations_Fuel_Surcharge),"N/A")</f>
        <v>10.9482</v>
      </c>
      <c r="D22" s="195" t="str">
        <f>IF(LEN('UPS FCI_Base'!E21)&gt;0,(ROUND('UPS FCI_Base'!E21*(1+Mail_Innovations_Markup),2))*(1+Mail_Innovations_Fuel_Surcharge),"N/A")</f>
        <v>N/A</v>
      </c>
      <c r="E22" s="195" t="str">
        <f>IF(LEN('UPS FCI_Base'!F21)&gt;0,(ROUND('UPS FCI_Base'!F21*(1+Mail_Innovations_Markup),2))*(1+Mail_Innovations_Fuel_Surcharge),"N/A")</f>
        <v>N/A</v>
      </c>
      <c r="F22" s="195" t="str">
        <f>IF(LEN('UPS FCI_Base'!G21)&gt;0,(ROUND('UPS FCI_Base'!G21*(1+Mail_Innovations_Markup),2))*(1+Mail_Innovations_Fuel_Surcharge),"N/A")</f>
        <v>N/A</v>
      </c>
      <c r="G22" s="195" t="str">
        <f>IF(LEN('UPS FCI_Base'!H21)&gt;0,(ROUND('UPS FCI_Base'!H21*(1+Mail_Innovations_Markup),2))*(1+Mail_Innovations_Fuel_Surcharge),"N/A")</f>
        <v>N/A</v>
      </c>
      <c r="H22" s="195" t="str">
        <f>IF(LEN('UPS FCI_Base'!I21)&gt;0,(ROUND('UPS FCI_Base'!I21*(1+Mail_Innovations_Markup),2))*(1+Mail_Innovations_Fuel_Surcharge),"N/A")</f>
        <v>N/A</v>
      </c>
      <c r="I22" s="195">
        <f>IF(LEN('UPS FCI_Base'!J21)&gt;0,(ROUND('UPS FCI_Base'!J21*(1+Mail_Innovations_Markup),2))*(1+Mail_Innovations_Fuel_Surcharge),"N/A")</f>
        <v>9.5424</v>
      </c>
      <c r="J22" s="195">
        <f>IF(LEN('UPS FCI_Base'!K21)&gt;0,(ROUND('UPS FCI_Base'!K21*(1+Mail_Innovations_Markup),2))*(1+Mail_Innovations_Fuel_Surcharge),"N/A")</f>
        <v>10.8417</v>
      </c>
      <c r="K22" s="195">
        <f>IF(LEN('UPS FCI_Base'!L21)&gt;0,(ROUND('UPS FCI_Base'!L21*(1+Mail_Innovations_Markup),2))*(1+Mail_Innovations_Fuel_Surcharge),"N/A")</f>
        <v>14.7183</v>
      </c>
      <c r="L22" s="195">
        <f>IF(LEN('UPS FCI_Base'!M21)&gt;0,(ROUND('UPS FCI_Base'!M21*(1+Mail_Innovations_Markup),2))*(1+Mail_Innovations_Fuel_Surcharge),"N/A")</f>
        <v>10.76715</v>
      </c>
      <c r="M22" s="195" t="str">
        <f>IF(LEN('UPS FCI_Base'!N21)&gt;0,(ROUND('UPS FCI_Base'!N21*(1+Mail_Innovations_Markup),2))*(1+Mail_Innovations_Fuel_Surcharge),"N/A")</f>
        <v>N/A</v>
      </c>
      <c r="N22" s="195">
        <f>IF(LEN('UPS FCI_Base'!O21)&gt;0,(ROUND('UPS FCI_Base'!O21*(1+Mail_Innovations_Markup),2))*(1+Mail_Innovations_Fuel_Surcharge),"N/A")</f>
        <v>16.401</v>
      </c>
      <c r="O22" s="195" t="str">
        <f>IF(LEN('UPS FCI_Base'!P21)&gt;0,(ROUND('UPS FCI_Base'!P21*(1+Mail_Innovations_Markup),2))*(1+Mail_Innovations_Fuel_Surcharge),"N/A")</f>
        <v>N/A</v>
      </c>
      <c r="P22" s="195" t="str">
        <f>IF(LEN('UPS FCI_Base'!Q21)&gt;0,(ROUND('UPS FCI_Base'!Q21*(1+Mail_Innovations_Markup),2))*(1+Mail_Innovations_Fuel_Surcharge),"N/A")</f>
        <v>N/A</v>
      </c>
      <c r="Q22" s="195">
        <f>IF(LEN('UPS FCI_Base'!R21)&gt;0,(ROUND('UPS FCI_Base'!R21*(1+Mail_Innovations_Markup),2))*(1+Mail_Innovations_Fuel_Surcharge),"N/A")</f>
        <v>9.68085</v>
      </c>
      <c r="R22" s="195">
        <f>IF(LEN('UPS FCI_Base'!S21)&gt;0,(ROUND('UPS FCI_Base'!S21*(1+Mail_Innovations_Markup),2))*(1+Mail_Innovations_Fuel_Surcharge),"N/A")</f>
        <v>12.0558</v>
      </c>
      <c r="S22" s="195">
        <f>IF(LEN('UPS FCI_Base'!T21)&gt;0,(ROUND('UPS FCI_Base'!T21*(1+Mail_Innovations_Markup),2))*(1+Mail_Innovations_Fuel_Surcharge),"N/A")</f>
        <v>12.91845</v>
      </c>
      <c r="T22" s="195">
        <f>IF(LEN('UPS FCI_Base'!U21)&gt;0,(ROUND('UPS FCI_Base'!U21*(1+Mail_Innovations_Markup),2))*(1+Mail_Innovations_Fuel_Surcharge),"N/A")</f>
        <v>10.51155</v>
      </c>
      <c r="U22" s="195" t="str">
        <f>IF(LEN('UPS FCI_Base'!V21)&gt;0,(ROUND('UPS FCI_Base'!V21*(1+Mail_Innovations_Markup),2))*(1+Mail_Innovations_Fuel_Surcharge),"N/A")</f>
        <v>N/A</v>
      </c>
      <c r="V22" s="195">
        <f>IF(LEN('UPS FCI_Base'!W21)&gt;0,(ROUND('UPS FCI_Base'!W21*(1+Mail_Innovations_Markup),2))*(1+Mail_Innovations_Fuel_Surcharge),"N/A")</f>
        <v>11.3529</v>
      </c>
      <c r="W22" s="195">
        <f>IF(LEN('UPS FCI_Base'!X21)&gt;0,(ROUND('UPS FCI_Base'!X21*(1+Mail_Innovations_Markup),2))*(1+Mail_Innovations_Fuel_Surcharge),"N/A")</f>
        <v>11.9067</v>
      </c>
    </row>
    <row r="23" ht="12.75" customHeight="1">
      <c r="A23" s="194">
        <v>1.125</v>
      </c>
      <c r="B23" s="195">
        <f>IF(LEN('UPS FCI_Base'!C22)&gt;0,ROUND('UPS FCI_Base'!C22*(1+Mail_Innovations_Markup),2),"N/A")</f>
        <v>12.37</v>
      </c>
      <c r="C23" s="195">
        <f>IF(LEN('UPS FCI_Base'!D22)&gt;0,(ROUND('UPS FCI_Base'!D22*(1+Mail_Innovations_Markup),2))*(1+Mail_Innovations_Fuel_Surcharge),"N/A")</f>
        <v>11.2464</v>
      </c>
      <c r="D23" s="195" t="str">
        <f>IF(LEN('UPS FCI_Base'!E22)&gt;0,(ROUND('UPS FCI_Base'!E22*(1+Mail_Innovations_Markup),2))*(1+Mail_Innovations_Fuel_Surcharge),"N/A")</f>
        <v>N/A</v>
      </c>
      <c r="E23" s="195" t="str">
        <f>IF(LEN('UPS FCI_Base'!F22)&gt;0,(ROUND('UPS FCI_Base'!F22*(1+Mail_Innovations_Markup),2))*(1+Mail_Innovations_Fuel_Surcharge),"N/A")</f>
        <v>N/A</v>
      </c>
      <c r="F23" s="195" t="str">
        <f>IF(LEN('UPS FCI_Base'!G22)&gt;0,(ROUND('UPS FCI_Base'!G22*(1+Mail_Innovations_Markup),2))*(1+Mail_Innovations_Fuel_Surcharge),"N/A")</f>
        <v>N/A</v>
      </c>
      <c r="G23" s="195" t="str">
        <f>IF(LEN('UPS FCI_Base'!H22)&gt;0,(ROUND('UPS FCI_Base'!H22*(1+Mail_Innovations_Markup),2))*(1+Mail_Innovations_Fuel_Surcharge),"N/A")</f>
        <v>N/A</v>
      </c>
      <c r="H23" s="195" t="str">
        <f>IF(LEN('UPS FCI_Base'!I22)&gt;0,(ROUND('UPS FCI_Base'!I22*(1+Mail_Innovations_Markup),2))*(1+Mail_Innovations_Fuel_Surcharge),"N/A")</f>
        <v>N/A</v>
      </c>
      <c r="I23" s="195">
        <f>IF(LEN('UPS FCI_Base'!J22)&gt;0,(ROUND('UPS FCI_Base'!J22*(1+Mail_Innovations_Markup),2))*(1+Mail_Innovations_Fuel_Surcharge),"N/A")</f>
        <v>9.9258</v>
      </c>
      <c r="J23" s="195">
        <f>IF(LEN('UPS FCI_Base'!K22)&gt;0,(ROUND('UPS FCI_Base'!K22*(1+Mail_Innovations_Markup),2))*(1+Mail_Innovations_Fuel_Surcharge),"N/A")</f>
        <v>11.2038</v>
      </c>
      <c r="K23" s="195">
        <f>IF(LEN('UPS FCI_Base'!L22)&gt;0,(ROUND('UPS FCI_Base'!L22*(1+Mail_Innovations_Markup),2))*(1+Mail_Innovations_Fuel_Surcharge),"N/A")</f>
        <v>15.19755</v>
      </c>
      <c r="L23" s="195">
        <f>IF(LEN('UPS FCI_Base'!M22)&gt;0,(ROUND('UPS FCI_Base'!M22*(1+Mail_Innovations_Markup),2))*(1+Mail_Innovations_Fuel_Surcharge),"N/A")</f>
        <v>11.1612</v>
      </c>
      <c r="M23" s="195" t="str">
        <f>IF(LEN('UPS FCI_Base'!N22)&gt;0,(ROUND('UPS FCI_Base'!N22*(1+Mail_Innovations_Markup),2))*(1+Mail_Innovations_Fuel_Surcharge),"N/A")</f>
        <v>N/A</v>
      </c>
      <c r="N23" s="195">
        <f>IF(LEN('UPS FCI_Base'!O22)&gt;0,(ROUND('UPS FCI_Base'!O22*(1+Mail_Innovations_Markup),2))*(1+Mail_Innovations_Fuel_Surcharge),"N/A")</f>
        <v>17.0613</v>
      </c>
      <c r="O23" s="195" t="str">
        <f>IF(LEN('UPS FCI_Base'!P22)&gt;0,(ROUND('UPS FCI_Base'!P22*(1+Mail_Innovations_Markup),2))*(1+Mail_Innovations_Fuel_Surcharge),"N/A")</f>
        <v>N/A</v>
      </c>
      <c r="P23" s="195" t="str">
        <f>IF(LEN('UPS FCI_Base'!Q22)&gt;0,(ROUND('UPS FCI_Base'!Q22*(1+Mail_Innovations_Markup),2))*(1+Mail_Innovations_Fuel_Surcharge),"N/A")</f>
        <v>N/A</v>
      </c>
      <c r="Q23" s="195">
        <f>IF(LEN('UPS FCI_Base'!R22)&gt;0,(ROUND('UPS FCI_Base'!R22*(1+Mail_Innovations_Markup),2))*(1+Mail_Innovations_Fuel_Surcharge),"N/A")</f>
        <v>9.9471</v>
      </c>
      <c r="R23" s="195">
        <f>IF(LEN('UPS FCI_Base'!S22)&gt;0,(ROUND('UPS FCI_Base'!S22*(1+Mail_Innovations_Markup),2))*(1+Mail_Innovations_Fuel_Surcharge),"N/A")</f>
        <v>12.40725</v>
      </c>
      <c r="S23" s="195">
        <f>IF(LEN('UPS FCI_Base'!T22)&gt;0,(ROUND('UPS FCI_Base'!T22*(1+Mail_Innovations_Markup),2))*(1+Mail_Innovations_Fuel_Surcharge),"N/A")</f>
        <v>13.49355</v>
      </c>
      <c r="T23" s="195">
        <f>IF(LEN('UPS FCI_Base'!U22)&gt;0,(ROUND('UPS FCI_Base'!U22*(1+Mail_Innovations_Markup),2))*(1+Mail_Innovations_Fuel_Surcharge),"N/A")</f>
        <v>10.863</v>
      </c>
      <c r="U23" s="195" t="str">
        <f>IF(LEN('UPS FCI_Base'!V22)&gt;0,(ROUND('UPS FCI_Base'!V22*(1+Mail_Innovations_Markup),2))*(1+Mail_Innovations_Fuel_Surcharge),"N/A")</f>
        <v>N/A</v>
      </c>
      <c r="V23" s="195">
        <f>IF(LEN('UPS FCI_Base'!W22)&gt;0,(ROUND('UPS FCI_Base'!W22*(1+Mail_Innovations_Markup),2))*(1+Mail_Innovations_Fuel_Surcharge),"N/A")</f>
        <v>11.6937</v>
      </c>
      <c r="W23" s="195">
        <f>IF(LEN('UPS FCI_Base'!X22)&gt;0,(ROUND('UPS FCI_Base'!X22*(1+Mail_Innovations_Markup),2))*(1+Mail_Innovations_Fuel_Surcharge),"N/A")</f>
        <v>12.55635</v>
      </c>
    </row>
    <row r="24" ht="12.75" customHeight="1">
      <c r="A24" s="194">
        <v>1.1875</v>
      </c>
      <c r="B24" s="195">
        <f>IF(LEN('UPS FCI_Base'!C23)&gt;0,ROUND('UPS FCI_Base'!C23*(1+Mail_Innovations_Markup),2),"N/A")</f>
        <v>12.65</v>
      </c>
      <c r="C24" s="195">
        <f>IF(LEN('UPS FCI_Base'!D23)&gt;0,(ROUND('UPS FCI_Base'!D23*(1+Mail_Innovations_Markup),2))*(1+Mail_Innovations_Fuel_Surcharge),"N/A")</f>
        <v>11.5233</v>
      </c>
      <c r="D24" s="195" t="str">
        <f>IF(LEN('UPS FCI_Base'!E23)&gt;0,(ROUND('UPS FCI_Base'!E23*(1+Mail_Innovations_Markup),2))*(1+Mail_Innovations_Fuel_Surcharge),"N/A")</f>
        <v>N/A</v>
      </c>
      <c r="E24" s="195" t="str">
        <f>IF(LEN('UPS FCI_Base'!F23)&gt;0,(ROUND('UPS FCI_Base'!F23*(1+Mail_Innovations_Markup),2))*(1+Mail_Innovations_Fuel_Surcharge),"N/A")</f>
        <v>N/A</v>
      </c>
      <c r="F24" s="195" t="str">
        <f>IF(LEN('UPS FCI_Base'!G23)&gt;0,(ROUND('UPS FCI_Base'!G23*(1+Mail_Innovations_Markup),2))*(1+Mail_Innovations_Fuel_Surcharge),"N/A")</f>
        <v>N/A</v>
      </c>
      <c r="G24" s="195" t="str">
        <f>IF(LEN('UPS FCI_Base'!H23)&gt;0,(ROUND('UPS FCI_Base'!H23*(1+Mail_Innovations_Markup),2))*(1+Mail_Innovations_Fuel_Surcharge),"N/A")</f>
        <v>N/A</v>
      </c>
      <c r="H24" s="195" t="str">
        <f>IF(LEN('UPS FCI_Base'!I23)&gt;0,(ROUND('UPS FCI_Base'!I23*(1+Mail_Innovations_Markup),2))*(1+Mail_Innovations_Fuel_Surcharge),"N/A")</f>
        <v>N/A</v>
      </c>
      <c r="I24" s="195">
        <f>IF(LEN('UPS FCI_Base'!J23)&gt;0,(ROUND('UPS FCI_Base'!J23*(1+Mail_Innovations_Markup),2))*(1+Mail_Innovations_Fuel_Surcharge),"N/A")</f>
        <v>10.3092</v>
      </c>
      <c r="J24" s="195">
        <f>IF(LEN('UPS FCI_Base'!K23)&gt;0,(ROUND('UPS FCI_Base'!K23*(1+Mail_Innovations_Markup),2))*(1+Mail_Innovations_Fuel_Surcharge),"N/A")</f>
        <v>11.5872</v>
      </c>
      <c r="K24" s="195">
        <f>IF(LEN('UPS FCI_Base'!L23)&gt;0,(ROUND('UPS FCI_Base'!L23*(1+Mail_Innovations_Markup),2))*(1+Mail_Innovations_Fuel_Surcharge),"N/A")</f>
        <v>15.68745</v>
      </c>
      <c r="L24" s="195">
        <f>IF(LEN('UPS FCI_Base'!M23)&gt;0,(ROUND('UPS FCI_Base'!M23*(1+Mail_Innovations_Markup),2))*(1+Mail_Innovations_Fuel_Surcharge),"N/A")</f>
        <v>11.5659</v>
      </c>
      <c r="M24" s="195" t="str">
        <f>IF(LEN('UPS FCI_Base'!N23)&gt;0,(ROUND('UPS FCI_Base'!N23*(1+Mail_Innovations_Markup),2))*(1+Mail_Innovations_Fuel_Surcharge),"N/A")</f>
        <v>N/A</v>
      </c>
      <c r="N24" s="195">
        <f>IF(LEN('UPS FCI_Base'!O23)&gt;0,(ROUND('UPS FCI_Base'!O23*(1+Mail_Innovations_Markup),2))*(1+Mail_Innovations_Fuel_Surcharge),"N/A")</f>
        <v>17.71095</v>
      </c>
      <c r="O24" s="195" t="str">
        <f>IF(LEN('UPS FCI_Base'!P23)&gt;0,(ROUND('UPS FCI_Base'!P23*(1+Mail_Innovations_Markup),2))*(1+Mail_Innovations_Fuel_Surcharge),"N/A")</f>
        <v>N/A</v>
      </c>
      <c r="P24" s="195" t="str">
        <f>IF(LEN('UPS FCI_Base'!Q23)&gt;0,(ROUND('UPS FCI_Base'!Q23*(1+Mail_Innovations_Markup),2))*(1+Mail_Innovations_Fuel_Surcharge),"N/A")</f>
        <v>N/A</v>
      </c>
      <c r="Q24" s="195">
        <f>IF(LEN('UPS FCI_Base'!R23)&gt;0,(ROUND('UPS FCI_Base'!R23*(1+Mail_Innovations_Markup),2))*(1+Mail_Innovations_Fuel_Surcharge),"N/A")</f>
        <v>10.21335</v>
      </c>
      <c r="R24" s="195">
        <f>IF(LEN('UPS FCI_Base'!S23)&gt;0,(ROUND('UPS FCI_Base'!S23*(1+Mail_Innovations_Markup),2))*(1+Mail_Innovations_Fuel_Surcharge),"N/A")</f>
        <v>12.74805</v>
      </c>
      <c r="S24" s="195">
        <f>IF(LEN('UPS FCI_Base'!T23)&gt;0,(ROUND('UPS FCI_Base'!T23*(1+Mail_Innovations_Markup),2))*(1+Mail_Innovations_Fuel_Surcharge),"N/A")</f>
        <v>14.058</v>
      </c>
      <c r="T24" s="195">
        <f>IF(LEN('UPS FCI_Base'!U23)&gt;0,(ROUND('UPS FCI_Base'!U23*(1+Mail_Innovations_Markup),2))*(1+Mail_Innovations_Fuel_Surcharge),"N/A")</f>
        <v>11.23575</v>
      </c>
      <c r="U24" s="195" t="str">
        <f>IF(LEN('UPS FCI_Base'!V23)&gt;0,(ROUND('UPS FCI_Base'!V23*(1+Mail_Innovations_Markup),2))*(1+Mail_Innovations_Fuel_Surcharge),"N/A")</f>
        <v>N/A</v>
      </c>
      <c r="V24" s="195">
        <f>IF(LEN('UPS FCI_Base'!W23)&gt;0,(ROUND('UPS FCI_Base'!W23*(1+Mail_Innovations_Markup),2))*(1+Mail_Innovations_Fuel_Surcharge),"N/A")</f>
        <v>12.02385</v>
      </c>
      <c r="W24" s="195">
        <f>IF(LEN('UPS FCI_Base'!X23)&gt;0,(ROUND('UPS FCI_Base'!X23*(1+Mail_Innovations_Markup),2))*(1+Mail_Innovations_Fuel_Surcharge),"N/A")</f>
        <v>13.19535</v>
      </c>
    </row>
    <row r="25" ht="12.75" customHeight="1">
      <c r="A25" s="194">
        <v>1.25</v>
      </c>
      <c r="B25" s="195">
        <f>IF(LEN('UPS FCI_Base'!C24)&gt;0,ROUND('UPS FCI_Base'!C24*(1+Mail_Innovations_Markup),2),"N/A")</f>
        <v>12.94</v>
      </c>
      <c r="C25" s="195">
        <f>IF(LEN('UPS FCI_Base'!D24)&gt;0,(ROUND('UPS FCI_Base'!D24*(1+Mail_Innovations_Markup),2))*(1+Mail_Innovations_Fuel_Surcharge),"N/A")</f>
        <v>11.81085</v>
      </c>
      <c r="D25" s="195" t="str">
        <f>IF(LEN('UPS FCI_Base'!E24)&gt;0,(ROUND('UPS FCI_Base'!E24*(1+Mail_Innovations_Markup),2))*(1+Mail_Innovations_Fuel_Surcharge),"N/A")</f>
        <v>N/A</v>
      </c>
      <c r="E25" s="195" t="str">
        <f>IF(LEN('UPS FCI_Base'!F24)&gt;0,(ROUND('UPS FCI_Base'!F24*(1+Mail_Innovations_Markup),2))*(1+Mail_Innovations_Fuel_Surcharge),"N/A")</f>
        <v>N/A</v>
      </c>
      <c r="F25" s="195" t="str">
        <f>IF(LEN('UPS FCI_Base'!G24)&gt;0,(ROUND('UPS FCI_Base'!G24*(1+Mail_Innovations_Markup),2))*(1+Mail_Innovations_Fuel_Surcharge),"N/A")</f>
        <v>N/A</v>
      </c>
      <c r="G25" s="195" t="str">
        <f>IF(LEN('UPS FCI_Base'!H24)&gt;0,(ROUND('UPS FCI_Base'!H24*(1+Mail_Innovations_Markup),2))*(1+Mail_Innovations_Fuel_Surcharge),"N/A")</f>
        <v>N/A</v>
      </c>
      <c r="H25" s="195" t="str">
        <f>IF(LEN('UPS FCI_Base'!I24)&gt;0,(ROUND('UPS FCI_Base'!I24*(1+Mail_Innovations_Markup),2))*(1+Mail_Innovations_Fuel_Surcharge),"N/A")</f>
        <v>N/A</v>
      </c>
      <c r="I25" s="195">
        <f>IF(LEN('UPS FCI_Base'!J24)&gt;0,(ROUND('UPS FCI_Base'!J24*(1+Mail_Innovations_Markup),2))*(1+Mail_Innovations_Fuel_Surcharge),"N/A")</f>
        <v>10.6926</v>
      </c>
      <c r="J25" s="195">
        <f>IF(LEN('UPS FCI_Base'!K24)&gt;0,(ROUND('UPS FCI_Base'!K24*(1+Mail_Innovations_Markup),2))*(1+Mail_Innovations_Fuel_Surcharge),"N/A")</f>
        <v>11.9493</v>
      </c>
      <c r="K25" s="195">
        <f>IF(LEN('UPS FCI_Base'!L24)&gt;0,(ROUND('UPS FCI_Base'!L24*(1+Mail_Innovations_Markup),2))*(1+Mail_Innovations_Fuel_Surcharge),"N/A")</f>
        <v>16.17735</v>
      </c>
      <c r="L25" s="195">
        <f>IF(LEN('UPS FCI_Base'!M24)&gt;0,(ROUND('UPS FCI_Base'!M24*(1+Mail_Innovations_Markup),2))*(1+Mail_Innovations_Fuel_Surcharge),"N/A")</f>
        <v>11.9706</v>
      </c>
      <c r="M25" s="195" t="str">
        <f>IF(LEN('UPS FCI_Base'!N24)&gt;0,(ROUND('UPS FCI_Base'!N24*(1+Mail_Innovations_Markup),2))*(1+Mail_Innovations_Fuel_Surcharge),"N/A")</f>
        <v>N/A</v>
      </c>
      <c r="N25" s="195">
        <f>IF(LEN('UPS FCI_Base'!O24)&gt;0,(ROUND('UPS FCI_Base'!O24*(1+Mail_Innovations_Markup),2))*(1+Mail_Innovations_Fuel_Surcharge),"N/A")</f>
        <v>18.37125</v>
      </c>
      <c r="O25" s="195" t="str">
        <f>IF(LEN('UPS FCI_Base'!P24)&gt;0,(ROUND('UPS FCI_Base'!P24*(1+Mail_Innovations_Markup),2))*(1+Mail_Innovations_Fuel_Surcharge),"N/A")</f>
        <v>N/A</v>
      </c>
      <c r="P25" s="195" t="str">
        <f>IF(LEN('UPS FCI_Base'!Q24)&gt;0,(ROUND('UPS FCI_Base'!Q24*(1+Mail_Innovations_Markup),2))*(1+Mail_Innovations_Fuel_Surcharge),"N/A")</f>
        <v>N/A</v>
      </c>
      <c r="Q25" s="195">
        <f>IF(LEN('UPS FCI_Base'!R24)&gt;0,(ROUND('UPS FCI_Base'!R24*(1+Mail_Innovations_Markup),2))*(1+Mail_Innovations_Fuel_Surcharge),"N/A")</f>
        <v>10.4796</v>
      </c>
      <c r="R25" s="195">
        <f>IF(LEN('UPS FCI_Base'!S24)&gt;0,(ROUND('UPS FCI_Base'!S24*(1+Mail_Innovations_Markup),2))*(1+Mail_Innovations_Fuel_Surcharge),"N/A")</f>
        <v>13.11015</v>
      </c>
      <c r="S25" s="195">
        <f>IF(LEN('UPS FCI_Base'!T24)&gt;0,(ROUND('UPS FCI_Base'!T24*(1+Mail_Innovations_Markup),2))*(1+Mail_Innovations_Fuel_Surcharge),"N/A")</f>
        <v>14.62245</v>
      </c>
      <c r="T25" s="195">
        <f>IF(LEN('UPS FCI_Base'!U24)&gt;0,(ROUND('UPS FCI_Base'!U24*(1+Mail_Innovations_Markup),2))*(1+Mail_Innovations_Fuel_Surcharge),"N/A")</f>
        <v>11.5872</v>
      </c>
      <c r="U25" s="195" t="str">
        <f>IF(LEN('UPS FCI_Base'!V24)&gt;0,(ROUND('UPS FCI_Base'!V24*(1+Mail_Innovations_Markup),2))*(1+Mail_Innovations_Fuel_Surcharge),"N/A")</f>
        <v>N/A</v>
      </c>
      <c r="V25" s="195">
        <f>IF(LEN('UPS FCI_Base'!W24)&gt;0,(ROUND('UPS FCI_Base'!W24*(1+Mail_Innovations_Markup),2))*(1+Mail_Innovations_Fuel_Surcharge),"N/A")</f>
        <v>12.3753</v>
      </c>
      <c r="W25" s="195">
        <f>IF(LEN('UPS FCI_Base'!X24)&gt;0,(ROUND('UPS FCI_Base'!X24*(1+Mail_Innovations_Markup),2))*(1+Mail_Innovations_Fuel_Surcharge),"N/A")</f>
        <v>13.845</v>
      </c>
    </row>
    <row r="26" ht="12.75" customHeight="1">
      <c r="A26" s="194">
        <v>1.3125</v>
      </c>
      <c r="B26" s="195">
        <f>IF(LEN('UPS FCI_Base'!C25)&gt;0,ROUND('UPS FCI_Base'!C25*(1+Mail_Innovations_Markup),2),"N/A")</f>
        <v>13.23</v>
      </c>
      <c r="C26" s="195">
        <f>IF(LEN('UPS FCI_Base'!D25)&gt;0,(ROUND('UPS FCI_Base'!D25*(1+Mail_Innovations_Markup),2))*(1+Mail_Innovations_Fuel_Surcharge),"N/A")</f>
        <v>12.0984</v>
      </c>
      <c r="D26" s="195" t="str">
        <f>IF(LEN('UPS FCI_Base'!E25)&gt;0,(ROUND('UPS FCI_Base'!E25*(1+Mail_Innovations_Markup),2))*(1+Mail_Innovations_Fuel_Surcharge),"N/A")</f>
        <v>N/A</v>
      </c>
      <c r="E26" s="195" t="str">
        <f>IF(LEN('UPS FCI_Base'!F25)&gt;0,(ROUND('UPS FCI_Base'!F25*(1+Mail_Innovations_Markup),2))*(1+Mail_Innovations_Fuel_Surcharge),"N/A")</f>
        <v>N/A</v>
      </c>
      <c r="F26" s="195" t="str">
        <f>IF(LEN('UPS FCI_Base'!G25)&gt;0,(ROUND('UPS FCI_Base'!G25*(1+Mail_Innovations_Markup),2))*(1+Mail_Innovations_Fuel_Surcharge),"N/A")</f>
        <v>N/A</v>
      </c>
      <c r="G26" s="195" t="str">
        <f>IF(LEN('UPS FCI_Base'!H25)&gt;0,(ROUND('UPS FCI_Base'!H25*(1+Mail_Innovations_Markup),2))*(1+Mail_Innovations_Fuel_Surcharge),"N/A")</f>
        <v>N/A</v>
      </c>
      <c r="H26" s="195" t="str">
        <f>IF(LEN('UPS FCI_Base'!I25)&gt;0,(ROUND('UPS FCI_Base'!I25*(1+Mail_Innovations_Markup),2))*(1+Mail_Innovations_Fuel_Surcharge),"N/A")</f>
        <v>N/A</v>
      </c>
      <c r="I26" s="195">
        <f>IF(LEN('UPS FCI_Base'!J25)&gt;0,(ROUND('UPS FCI_Base'!J25*(1+Mail_Innovations_Markup),2))*(1+Mail_Innovations_Fuel_Surcharge),"N/A")</f>
        <v>11.08665</v>
      </c>
      <c r="J26" s="195">
        <f>IF(LEN('UPS FCI_Base'!K25)&gt;0,(ROUND('UPS FCI_Base'!K25*(1+Mail_Innovations_Markup),2))*(1+Mail_Innovations_Fuel_Surcharge),"N/A")</f>
        <v>12.3327</v>
      </c>
      <c r="K26" s="195">
        <f>IF(LEN('UPS FCI_Base'!L25)&gt;0,(ROUND('UPS FCI_Base'!L25*(1+Mail_Innovations_Markup),2))*(1+Mail_Innovations_Fuel_Surcharge),"N/A")</f>
        <v>16.6566</v>
      </c>
      <c r="L26" s="195">
        <f>IF(LEN('UPS FCI_Base'!M25)&gt;0,(ROUND('UPS FCI_Base'!M25*(1+Mail_Innovations_Markup),2))*(1+Mail_Innovations_Fuel_Surcharge),"N/A")</f>
        <v>12.354</v>
      </c>
      <c r="M26" s="195" t="str">
        <f>IF(LEN('UPS FCI_Base'!N25)&gt;0,(ROUND('UPS FCI_Base'!N25*(1+Mail_Innovations_Markup),2))*(1+Mail_Innovations_Fuel_Surcharge),"N/A")</f>
        <v>N/A</v>
      </c>
      <c r="N26" s="195">
        <f>IF(LEN('UPS FCI_Base'!O25)&gt;0,(ROUND('UPS FCI_Base'!O25*(1+Mail_Innovations_Markup),2))*(1+Mail_Innovations_Fuel_Surcharge),"N/A")</f>
        <v>19.03155</v>
      </c>
      <c r="O26" s="195" t="str">
        <f>IF(LEN('UPS FCI_Base'!P25)&gt;0,(ROUND('UPS FCI_Base'!P25*(1+Mail_Innovations_Markup),2))*(1+Mail_Innovations_Fuel_Surcharge),"N/A")</f>
        <v>N/A</v>
      </c>
      <c r="P26" s="195" t="str">
        <f>IF(LEN('UPS FCI_Base'!Q25)&gt;0,(ROUND('UPS FCI_Base'!Q25*(1+Mail_Innovations_Markup),2))*(1+Mail_Innovations_Fuel_Surcharge),"N/A")</f>
        <v>N/A</v>
      </c>
      <c r="Q26" s="195">
        <f>IF(LEN('UPS FCI_Base'!R25)&gt;0,(ROUND('UPS FCI_Base'!R25*(1+Mail_Innovations_Markup),2))*(1+Mail_Innovations_Fuel_Surcharge),"N/A")</f>
        <v>10.7565</v>
      </c>
      <c r="R26" s="195">
        <f>IF(LEN('UPS FCI_Base'!S25)&gt;0,(ROUND('UPS FCI_Base'!S25*(1+Mail_Innovations_Markup),2))*(1+Mail_Innovations_Fuel_Surcharge),"N/A")</f>
        <v>13.45095</v>
      </c>
      <c r="S26" s="195">
        <f>IF(LEN('UPS FCI_Base'!T25)&gt;0,(ROUND('UPS FCI_Base'!T25*(1+Mail_Innovations_Markup),2))*(1+Mail_Innovations_Fuel_Surcharge),"N/A")</f>
        <v>15.19755</v>
      </c>
      <c r="T26" s="195">
        <f>IF(LEN('UPS FCI_Base'!U25)&gt;0,(ROUND('UPS FCI_Base'!U25*(1+Mail_Innovations_Markup),2))*(1+Mail_Innovations_Fuel_Surcharge),"N/A")</f>
        <v>11.9493</v>
      </c>
      <c r="U26" s="195" t="str">
        <f>IF(LEN('UPS FCI_Base'!V25)&gt;0,(ROUND('UPS FCI_Base'!V25*(1+Mail_Innovations_Markup),2))*(1+Mail_Innovations_Fuel_Surcharge),"N/A")</f>
        <v>N/A</v>
      </c>
      <c r="V26" s="195">
        <f>IF(LEN('UPS FCI_Base'!W25)&gt;0,(ROUND('UPS FCI_Base'!W25*(1+Mail_Innovations_Markup),2))*(1+Mail_Innovations_Fuel_Surcharge),"N/A")</f>
        <v>12.70545</v>
      </c>
      <c r="W26" s="195">
        <f>IF(LEN('UPS FCI_Base'!X25)&gt;0,(ROUND('UPS FCI_Base'!X25*(1+Mail_Innovations_Markup),2))*(1+Mail_Innovations_Fuel_Surcharge),"N/A")</f>
        <v>14.484</v>
      </c>
    </row>
    <row r="27" ht="12.75" customHeight="1">
      <c r="A27" s="194">
        <v>1.375</v>
      </c>
      <c r="B27" s="195">
        <f>IF(LEN('UPS FCI_Base'!C26)&gt;0,ROUND('UPS FCI_Base'!C26*(1+Mail_Innovations_Markup),2),"N/A")</f>
        <v>13.51</v>
      </c>
      <c r="C27" s="195">
        <f>IF(LEN('UPS FCI_Base'!D26)&gt;0,(ROUND('UPS FCI_Base'!D26*(1+Mail_Innovations_Markup),2))*(1+Mail_Innovations_Fuel_Surcharge),"N/A")</f>
        <v>12.38595</v>
      </c>
      <c r="D27" s="195" t="str">
        <f>IF(LEN('UPS FCI_Base'!E26)&gt;0,(ROUND('UPS FCI_Base'!E26*(1+Mail_Innovations_Markup),2))*(1+Mail_Innovations_Fuel_Surcharge),"N/A")</f>
        <v>N/A</v>
      </c>
      <c r="E27" s="195" t="str">
        <f>IF(LEN('UPS FCI_Base'!F26)&gt;0,(ROUND('UPS FCI_Base'!F26*(1+Mail_Innovations_Markup),2))*(1+Mail_Innovations_Fuel_Surcharge),"N/A")</f>
        <v>N/A</v>
      </c>
      <c r="F27" s="195" t="str">
        <f>IF(LEN('UPS FCI_Base'!G26)&gt;0,(ROUND('UPS FCI_Base'!G26*(1+Mail_Innovations_Markup),2))*(1+Mail_Innovations_Fuel_Surcharge),"N/A")</f>
        <v>N/A</v>
      </c>
      <c r="G27" s="195" t="str">
        <f>IF(LEN('UPS FCI_Base'!H26)&gt;0,(ROUND('UPS FCI_Base'!H26*(1+Mail_Innovations_Markup),2))*(1+Mail_Innovations_Fuel_Surcharge),"N/A")</f>
        <v>N/A</v>
      </c>
      <c r="H27" s="195" t="str">
        <f>IF(LEN('UPS FCI_Base'!I26)&gt;0,(ROUND('UPS FCI_Base'!I26*(1+Mail_Innovations_Markup),2))*(1+Mail_Innovations_Fuel_Surcharge),"N/A")</f>
        <v>N/A</v>
      </c>
      <c r="I27" s="195">
        <f>IF(LEN('UPS FCI_Base'!J26)&gt;0,(ROUND('UPS FCI_Base'!J26*(1+Mail_Innovations_Markup),2))*(1+Mail_Innovations_Fuel_Surcharge),"N/A")</f>
        <v>11.4594</v>
      </c>
      <c r="J27" s="195">
        <f>IF(LEN('UPS FCI_Base'!K26)&gt;0,(ROUND('UPS FCI_Base'!K26*(1+Mail_Innovations_Markup),2))*(1+Mail_Innovations_Fuel_Surcharge),"N/A")</f>
        <v>12.70545</v>
      </c>
      <c r="K27" s="195">
        <f>IF(LEN('UPS FCI_Base'!L26)&gt;0,(ROUND('UPS FCI_Base'!L26*(1+Mail_Innovations_Markup),2))*(1+Mail_Innovations_Fuel_Surcharge),"N/A")</f>
        <v>17.1465</v>
      </c>
      <c r="L27" s="195">
        <f>IF(LEN('UPS FCI_Base'!M26)&gt;0,(ROUND('UPS FCI_Base'!M26*(1+Mail_Innovations_Markup),2))*(1+Mail_Innovations_Fuel_Surcharge),"N/A")</f>
        <v>12.7587</v>
      </c>
      <c r="M27" s="195" t="str">
        <f>IF(LEN('UPS FCI_Base'!N26)&gt;0,(ROUND('UPS FCI_Base'!N26*(1+Mail_Innovations_Markup),2))*(1+Mail_Innovations_Fuel_Surcharge),"N/A")</f>
        <v>N/A</v>
      </c>
      <c r="N27" s="195">
        <f>IF(LEN('UPS FCI_Base'!O26)&gt;0,(ROUND('UPS FCI_Base'!O26*(1+Mail_Innovations_Markup),2))*(1+Mail_Innovations_Fuel_Surcharge),"N/A")</f>
        <v>19.69185</v>
      </c>
      <c r="O27" s="195" t="str">
        <f>IF(LEN('UPS FCI_Base'!P26)&gt;0,(ROUND('UPS FCI_Base'!P26*(1+Mail_Innovations_Markup),2))*(1+Mail_Innovations_Fuel_Surcharge),"N/A")</f>
        <v>N/A</v>
      </c>
      <c r="P27" s="195" t="str">
        <f>IF(LEN('UPS FCI_Base'!Q26)&gt;0,(ROUND('UPS FCI_Base'!Q26*(1+Mail_Innovations_Markup),2))*(1+Mail_Innovations_Fuel_Surcharge),"N/A")</f>
        <v>N/A</v>
      </c>
      <c r="Q27" s="195">
        <f>IF(LEN('UPS FCI_Base'!R26)&gt;0,(ROUND('UPS FCI_Base'!R26*(1+Mail_Innovations_Markup),2))*(1+Mail_Innovations_Fuel_Surcharge),"N/A")</f>
        <v>11.02275</v>
      </c>
      <c r="R27" s="195">
        <f>IF(LEN('UPS FCI_Base'!S26)&gt;0,(ROUND('UPS FCI_Base'!S26*(1+Mail_Innovations_Markup),2))*(1+Mail_Innovations_Fuel_Surcharge),"N/A")</f>
        <v>13.8024</v>
      </c>
      <c r="S27" s="195">
        <f>IF(LEN('UPS FCI_Base'!T26)&gt;0,(ROUND('UPS FCI_Base'!T26*(1+Mail_Innovations_Markup),2))*(1+Mail_Innovations_Fuel_Surcharge),"N/A")</f>
        <v>15.762</v>
      </c>
      <c r="T27" s="195">
        <f>IF(LEN('UPS FCI_Base'!U26)&gt;0,(ROUND('UPS FCI_Base'!U26*(1+Mail_Innovations_Markup),2))*(1+Mail_Innovations_Fuel_Surcharge),"N/A")</f>
        <v>12.3114</v>
      </c>
      <c r="U27" s="195" t="str">
        <f>IF(LEN('UPS FCI_Base'!V26)&gt;0,(ROUND('UPS FCI_Base'!V26*(1+Mail_Innovations_Markup),2))*(1+Mail_Innovations_Fuel_Surcharge),"N/A")</f>
        <v>N/A</v>
      </c>
      <c r="V27" s="195">
        <f>IF(LEN('UPS FCI_Base'!W26)&gt;0,(ROUND('UPS FCI_Base'!W26*(1+Mail_Innovations_Markup),2))*(1+Mail_Innovations_Fuel_Surcharge),"N/A")</f>
        <v>13.04625</v>
      </c>
      <c r="W27" s="195">
        <f>IF(LEN('UPS FCI_Base'!X26)&gt;0,(ROUND('UPS FCI_Base'!X26*(1+Mail_Innovations_Markup),2))*(1+Mail_Innovations_Fuel_Surcharge),"N/A")</f>
        <v>15.13365</v>
      </c>
    </row>
    <row r="28" ht="12.75" customHeight="1">
      <c r="A28" s="194">
        <v>1.4375</v>
      </c>
      <c r="B28" s="195">
        <f>IF(LEN('UPS FCI_Base'!C27)&gt;0,ROUND('UPS FCI_Base'!C27*(1+Mail_Innovations_Markup),2),"N/A")</f>
        <v>13.8</v>
      </c>
      <c r="C28" s="195">
        <f>IF(LEN('UPS FCI_Base'!D27)&gt;0,(ROUND('UPS FCI_Base'!D27*(1+Mail_Innovations_Markup),2))*(1+Mail_Innovations_Fuel_Surcharge),"N/A")</f>
        <v>12.66285</v>
      </c>
      <c r="D28" s="195" t="str">
        <f>IF(LEN('UPS FCI_Base'!E27)&gt;0,(ROUND('UPS FCI_Base'!E27*(1+Mail_Innovations_Markup),2))*(1+Mail_Innovations_Fuel_Surcharge),"N/A")</f>
        <v>N/A</v>
      </c>
      <c r="E28" s="195" t="str">
        <f>IF(LEN('UPS FCI_Base'!F27)&gt;0,(ROUND('UPS FCI_Base'!F27*(1+Mail_Innovations_Markup),2))*(1+Mail_Innovations_Fuel_Surcharge),"N/A")</f>
        <v>N/A</v>
      </c>
      <c r="F28" s="195" t="str">
        <f>IF(LEN('UPS FCI_Base'!G27)&gt;0,(ROUND('UPS FCI_Base'!G27*(1+Mail_Innovations_Markup),2))*(1+Mail_Innovations_Fuel_Surcharge),"N/A")</f>
        <v>N/A</v>
      </c>
      <c r="G28" s="195" t="str">
        <f>IF(LEN('UPS FCI_Base'!H27)&gt;0,(ROUND('UPS FCI_Base'!H27*(1+Mail_Innovations_Markup),2))*(1+Mail_Innovations_Fuel_Surcharge),"N/A")</f>
        <v>N/A</v>
      </c>
      <c r="H28" s="195" t="str">
        <f>IF(LEN('UPS FCI_Base'!I27)&gt;0,(ROUND('UPS FCI_Base'!I27*(1+Mail_Innovations_Markup),2))*(1+Mail_Innovations_Fuel_Surcharge),"N/A")</f>
        <v>N/A</v>
      </c>
      <c r="I28" s="195">
        <f>IF(LEN('UPS FCI_Base'!J27)&gt;0,(ROUND('UPS FCI_Base'!J27*(1+Mail_Innovations_Markup),2))*(1+Mail_Innovations_Fuel_Surcharge),"N/A")</f>
        <v>11.85345</v>
      </c>
      <c r="J28" s="195">
        <f>IF(LEN('UPS FCI_Base'!K27)&gt;0,(ROUND('UPS FCI_Base'!K27*(1+Mail_Innovations_Markup),2))*(1+Mail_Innovations_Fuel_Surcharge),"N/A")</f>
        <v>13.0782</v>
      </c>
      <c r="K28" s="195">
        <f>IF(LEN('UPS FCI_Base'!L27)&gt;0,(ROUND('UPS FCI_Base'!L27*(1+Mail_Innovations_Markup),2))*(1+Mail_Innovations_Fuel_Surcharge),"N/A")</f>
        <v>17.6364</v>
      </c>
      <c r="L28" s="195">
        <f>IF(LEN('UPS FCI_Base'!M27)&gt;0,(ROUND('UPS FCI_Base'!M27*(1+Mail_Innovations_Markup),2))*(1+Mail_Innovations_Fuel_Surcharge),"N/A")</f>
        <v>13.15275</v>
      </c>
      <c r="M28" s="195" t="str">
        <f>IF(LEN('UPS FCI_Base'!N27)&gt;0,(ROUND('UPS FCI_Base'!N27*(1+Mail_Innovations_Markup),2))*(1+Mail_Innovations_Fuel_Surcharge),"N/A")</f>
        <v>N/A</v>
      </c>
      <c r="N28" s="195">
        <f>IF(LEN('UPS FCI_Base'!O27)&gt;0,(ROUND('UPS FCI_Base'!O27*(1+Mail_Innovations_Markup),2))*(1+Mail_Innovations_Fuel_Surcharge),"N/A")</f>
        <v>20.3415</v>
      </c>
      <c r="O28" s="195" t="str">
        <f>IF(LEN('UPS FCI_Base'!P27)&gt;0,(ROUND('UPS FCI_Base'!P27*(1+Mail_Innovations_Markup),2))*(1+Mail_Innovations_Fuel_Surcharge),"N/A")</f>
        <v>N/A</v>
      </c>
      <c r="P28" s="195" t="str">
        <f>IF(LEN('UPS FCI_Base'!Q27)&gt;0,(ROUND('UPS FCI_Base'!Q27*(1+Mail_Innovations_Markup),2))*(1+Mail_Innovations_Fuel_Surcharge),"N/A")</f>
        <v>N/A</v>
      </c>
      <c r="Q28" s="195">
        <f>IF(LEN('UPS FCI_Base'!R27)&gt;0,(ROUND('UPS FCI_Base'!R27*(1+Mail_Innovations_Markup),2))*(1+Mail_Innovations_Fuel_Surcharge),"N/A")</f>
        <v>11.289</v>
      </c>
      <c r="R28" s="195">
        <f>IF(LEN('UPS FCI_Base'!S27)&gt;0,(ROUND('UPS FCI_Base'!S27*(1+Mail_Innovations_Markup),2))*(1+Mail_Innovations_Fuel_Surcharge),"N/A")</f>
        <v>14.1432</v>
      </c>
      <c r="S28" s="195">
        <f>IF(LEN('UPS FCI_Base'!T27)&gt;0,(ROUND('UPS FCI_Base'!T27*(1+Mail_Innovations_Markup),2))*(1+Mail_Innovations_Fuel_Surcharge),"N/A")</f>
        <v>16.32645</v>
      </c>
      <c r="T28" s="195">
        <f>IF(LEN('UPS FCI_Base'!U27)&gt;0,(ROUND('UPS FCI_Base'!U27*(1+Mail_Innovations_Markup),2))*(1+Mail_Innovations_Fuel_Surcharge),"N/A")</f>
        <v>12.6735</v>
      </c>
      <c r="U28" s="195" t="str">
        <f>IF(LEN('UPS FCI_Base'!V27)&gt;0,(ROUND('UPS FCI_Base'!V27*(1+Mail_Innovations_Markup),2))*(1+Mail_Innovations_Fuel_Surcharge),"N/A")</f>
        <v>N/A</v>
      </c>
      <c r="V28" s="195">
        <f>IF(LEN('UPS FCI_Base'!W27)&gt;0,(ROUND('UPS FCI_Base'!W27*(1+Mail_Innovations_Markup),2))*(1+Mail_Innovations_Fuel_Surcharge),"N/A")</f>
        <v>13.3764</v>
      </c>
      <c r="W28" s="195">
        <f>IF(LEN('UPS FCI_Base'!X27)&gt;0,(ROUND('UPS FCI_Base'!X27*(1+Mail_Innovations_Markup),2))*(1+Mail_Innovations_Fuel_Surcharge),"N/A")</f>
        <v>15.77265</v>
      </c>
    </row>
    <row r="29" ht="12.75" customHeight="1">
      <c r="A29" s="194">
        <v>1.5</v>
      </c>
      <c r="B29" s="195">
        <f>IF(LEN('UPS FCI_Base'!C28)&gt;0,ROUND('UPS FCI_Base'!C28*(1+Mail_Innovations_Markup),2),"N/A")</f>
        <v>14.09</v>
      </c>
      <c r="C29" s="195">
        <f>IF(LEN('UPS FCI_Base'!D28)&gt;0,(ROUND('UPS FCI_Base'!D28*(1+Mail_Innovations_Markup),2))*(1+Mail_Innovations_Fuel_Surcharge),"N/A")</f>
        <v>12.96105</v>
      </c>
      <c r="D29" s="195" t="str">
        <f>IF(LEN('UPS FCI_Base'!E28)&gt;0,(ROUND('UPS FCI_Base'!E28*(1+Mail_Innovations_Markup),2))*(1+Mail_Innovations_Fuel_Surcharge),"N/A")</f>
        <v>N/A</v>
      </c>
      <c r="E29" s="195" t="str">
        <f>IF(LEN('UPS FCI_Base'!F28)&gt;0,(ROUND('UPS FCI_Base'!F28*(1+Mail_Innovations_Markup),2))*(1+Mail_Innovations_Fuel_Surcharge),"N/A")</f>
        <v>N/A</v>
      </c>
      <c r="F29" s="195" t="str">
        <f>IF(LEN('UPS FCI_Base'!G28)&gt;0,(ROUND('UPS FCI_Base'!G28*(1+Mail_Innovations_Markup),2))*(1+Mail_Innovations_Fuel_Surcharge),"N/A")</f>
        <v>N/A</v>
      </c>
      <c r="G29" s="195" t="str">
        <f>IF(LEN('UPS FCI_Base'!H28)&gt;0,(ROUND('UPS FCI_Base'!H28*(1+Mail_Innovations_Markup),2))*(1+Mail_Innovations_Fuel_Surcharge),"N/A")</f>
        <v>N/A</v>
      </c>
      <c r="H29" s="195" t="str">
        <f>IF(LEN('UPS FCI_Base'!I28)&gt;0,(ROUND('UPS FCI_Base'!I28*(1+Mail_Innovations_Markup),2))*(1+Mail_Innovations_Fuel_Surcharge),"N/A")</f>
        <v>N/A</v>
      </c>
      <c r="I29" s="195">
        <f>IF(LEN('UPS FCI_Base'!J28)&gt;0,(ROUND('UPS FCI_Base'!J28*(1+Mail_Innovations_Markup),2))*(1+Mail_Innovations_Fuel_Surcharge),"N/A")</f>
        <v>12.2475</v>
      </c>
      <c r="J29" s="195">
        <f>IF(LEN('UPS FCI_Base'!K28)&gt;0,(ROUND('UPS FCI_Base'!K28*(1+Mail_Innovations_Markup),2))*(1+Mail_Innovations_Fuel_Surcharge),"N/A")</f>
        <v>13.45095</v>
      </c>
      <c r="K29" s="195">
        <f>IF(LEN('UPS FCI_Base'!L28)&gt;0,(ROUND('UPS FCI_Base'!L28*(1+Mail_Innovations_Markup),2))*(1+Mail_Innovations_Fuel_Surcharge),"N/A")</f>
        <v>18.1263</v>
      </c>
      <c r="L29" s="195">
        <f>IF(LEN('UPS FCI_Base'!M28)&gt;0,(ROUND('UPS FCI_Base'!M28*(1+Mail_Innovations_Markup),2))*(1+Mail_Innovations_Fuel_Surcharge),"N/A")</f>
        <v>13.55745</v>
      </c>
      <c r="M29" s="195" t="str">
        <f>IF(LEN('UPS FCI_Base'!N28)&gt;0,(ROUND('UPS FCI_Base'!N28*(1+Mail_Innovations_Markup),2))*(1+Mail_Innovations_Fuel_Surcharge),"N/A")</f>
        <v>N/A</v>
      </c>
      <c r="N29" s="195">
        <f>IF(LEN('UPS FCI_Base'!O28)&gt;0,(ROUND('UPS FCI_Base'!O28*(1+Mail_Innovations_Markup),2))*(1+Mail_Innovations_Fuel_Surcharge),"N/A")</f>
        <v>21.0018</v>
      </c>
      <c r="O29" s="195" t="str">
        <f>IF(LEN('UPS FCI_Base'!P28)&gt;0,(ROUND('UPS FCI_Base'!P28*(1+Mail_Innovations_Markup),2))*(1+Mail_Innovations_Fuel_Surcharge),"N/A")</f>
        <v>N/A</v>
      </c>
      <c r="P29" s="195" t="str">
        <f>IF(LEN('UPS FCI_Base'!Q28)&gt;0,(ROUND('UPS FCI_Base'!Q28*(1+Mail_Innovations_Markup),2))*(1+Mail_Innovations_Fuel_Surcharge),"N/A")</f>
        <v>N/A</v>
      </c>
      <c r="Q29" s="195">
        <f>IF(LEN('UPS FCI_Base'!R28)&gt;0,(ROUND('UPS FCI_Base'!R28*(1+Mail_Innovations_Markup),2))*(1+Mail_Innovations_Fuel_Surcharge),"N/A")</f>
        <v>11.5659</v>
      </c>
      <c r="R29" s="195">
        <f>IF(LEN('UPS FCI_Base'!S28)&gt;0,(ROUND('UPS FCI_Base'!S28*(1+Mail_Innovations_Markup),2))*(1+Mail_Innovations_Fuel_Surcharge),"N/A")</f>
        <v>14.5053</v>
      </c>
      <c r="S29" s="195">
        <f>IF(LEN('UPS FCI_Base'!T28)&gt;0,(ROUND('UPS FCI_Base'!T28*(1+Mail_Innovations_Markup),2))*(1+Mail_Innovations_Fuel_Surcharge),"N/A")</f>
        <v>16.90155</v>
      </c>
      <c r="T29" s="195">
        <f>IF(LEN('UPS FCI_Base'!U28)&gt;0,(ROUND('UPS FCI_Base'!U28*(1+Mail_Innovations_Markup),2))*(1+Mail_Innovations_Fuel_Surcharge),"N/A")</f>
        <v>13.04625</v>
      </c>
      <c r="U29" s="195" t="str">
        <f>IF(LEN('UPS FCI_Base'!V28)&gt;0,(ROUND('UPS FCI_Base'!V28*(1+Mail_Innovations_Markup),2))*(1+Mail_Innovations_Fuel_Surcharge),"N/A")</f>
        <v>N/A</v>
      </c>
      <c r="V29" s="195">
        <f>IF(LEN('UPS FCI_Base'!W28)&gt;0,(ROUND('UPS FCI_Base'!W28*(1+Mail_Innovations_Markup),2))*(1+Mail_Innovations_Fuel_Surcharge),"N/A")</f>
        <v>13.7172</v>
      </c>
      <c r="W29" s="195">
        <f>IF(LEN('UPS FCI_Base'!X28)&gt;0,(ROUND('UPS FCI_Base'!X28*(1+Mail_Innovations_Markup),2))*(1+Mail_Innovations_Fuel_Surcharge),"N/A")</f>
        <v>16.4223</v>
      </c>
    </row>
    <row r="30" ht="12.75" customHeight="1">
      <c r="A30" s="194">
        <v>1.5625</v>
      </c>
      <c r="B30" s="195">
        <f>IF(LEN('UPS FCI_Base'!C29)&gt;0,ROUND('UPS FCI_Base'!C29*(1+Mail_Innovations_Markup),2),"N/A")</f>
        <v>14.36</v>
      </c>
      <c r="C30" s="195">
        <f>IF(LEN('UPS FCI_Base'!D29)&gt;0,(ROUND('UPS FCI_Base'!D29*(1+Mail_Innovations_Markup),2))*(1+Mail_Innovations_Fuel_Surcharge),"N/A")</f>
        <v>13.23795</v>
      </c>
      <c r="D30" s="195" t="str">
        <f>IF(LEN('UPS FCI_Base'!E29)&gt;0,(ROUND('UPS FCI_Base'!E29*(1+Mail_Innovations_Markup),2))*(1+Mail_Innovations_Fuel_Surcharge),"N/A")</f>
        <v>N/A</v>
      </c>
      <c r="E30" s="195" t="str">
        <f>IF(LEN('UPS FCI_Base'!F29)&gt;0,(ROUND('UPS FCI_Base'!F29*(1+Mail_Innovations_Markup),2))*(1+Mail_Innovations_Fuel_Surcharge),"N/A")</f>
        <v>N/A</v>
      </c>
      <c r="F30" s="195" t="str">
        <f>IF(LEN('UPS FCI_Base'!G29)&gt;0,(ROUND('UPS FCI_Base'!G29*(1+Mail_Innovations_Markup),2))*(1+Mail_Innovations_Fuel_Surcharge),"N/A")</f>
        <v>N/A</v>
      </c>
      <c r="G30" s="195" t="str">
        <f>IF(LEN('UPS FCI_Base'!H29)&gt;0,(ROUND('UPS FCI_Base'!H29*(1+Mail_Innovations_Markup),2))*(1+Mail_Innovations_Fuel_Surcharge),"N/A")</f>
        <v>N/A</v>
      </c>
      <c r="H30" s="195" t="str">
        <f>IF(LEN('UPS FCI_Base'!I29)&gt;0,(ROUND('UPS FCI_Base'!I29*(1+Mail_Innovations_Markup),2))*(1+Mail_Innovations_Fuel_Surcharge),"N/A")</f>
        <v>N/A</v>
      </c>
      <c r="I30" s="195">
        <f>IF(LEN('UPS FCI_Base'!J29)&gt;0,(ROUND('UPS FCI_Base'!J29*(1+Mail_Innovations_Markup),2))*(1+Mail_Innovations_Fuel_Surcharge),"N/A")</f>
        <v>12.6309</v>
      </c>
      <c r="J30" s="195">
        <f>IF(LEN('UPS FCI_Base'!K29)&gt;0,(ROUND('UPS FCI_Base'!K29*(1+Mail_Innovations_Markup),2))*(1+Mail_Innovations_Fuel_Surcharge),"N/A")</f>
        <v>13.8237</v>
      </c>
      <c r="K30" s="195">
        <f>IF(LEN('UPS FCI_Base'!L29)&gt;0,(ROUND('UPS FCI_Base'!L29*(1+Mail_Innovations_Markup),2))*(1+Mail_Innovations_Fuel_Surcharge),"N/A")</f>
        <v>18.60555</v>
      </c>
      <c r="L30" s="195">
        <f>IF(LEN('UPS FCI_Base'!M29)&gt;0,(ROUND('UPS FCI_Base'!M29*(1+Mail_Innovations_Markup),2))*(1+Mail_Innovations_Fuel_Surcharge),"N/A")</f>
        <v>13.96215</v>
      </c>
      <c r="M30" s="195" t="str">
        <f>IF(LEN('UPS FCI_Base'!N29)&gt;0,(ROUND('UPS FCI_Base'!N29*(1+Mail_Innovations_Markup),2))*(1+Mail_Innovations_Fuel_Surcharge),"N/A")</f>
        <v>N/A</v>
      </c>
      <c r="N30" s="195">
        <f>IF(LEN('UPS FCI_Base'!O29)&gt;0,(ROUND('UPS FCI_Base'!O29*(1+Mail_Innovations_Markup),2))*(1+Mail_Innovations_Fuel_Surcharge),"N/A")</f>
        <v>21.6621</v>
      </c>
      <c r="O30" s="195" t="str">
        <f>IF(LEN('UPS FCI_Base'!P29)&gt;0,(ROUND('UPS FCI_Base'!P29*(1+Mail_Innovations_Markup),2))*(1+Mail_Innovations_Fuel_Surcharge),"N/A")</f>
        <v>N/A</v>
      </c>
      <c r="P30" s="195" t="str">
        <f>IF(LEN('UPS FCI_Base'!Q29)&gt;0,(ROUND('UPS FCI_Base'!Q29*(1+Mail_Innovations_Markup),2))*(1+Mail_Innovations_Fuel_Surcharge),"N/A")</f>
        <v>N/A</v>
      </c>
      <c r="Q30" s="195">
        <f>IF(LEN('UPS FCI_Base'!R29)&gt;0,(ROUND('UPS FCI_Base'!R29*(1+Mail_Innovations_Markup),2))*(1+Mail_Innovations_Fuel_Surcharge),"N/A")</f>
        <v>11.83215</v>
      </c>
      <c r="R30" s="195">
        <f>IF(LEN('UPS FCI_Base'!S29)&gt;0,(ROUND('UPS FCI_Base'!S29*(1+Mail_Innovations_Markup),2))*(1+Mail_Innovations_Fuel_Surcharge),"N/A")</f>
        <v>14.8461</v>
      </c>
      <c r="S30" s="195">
        <f>IF(LEN('UPS FCI_Base'!T29)&gt;0,(ROUND('UPS FCI_Base'!T29*(1+Mail_Innovations_Markup),2))*(1+Mail_Innovations_Fuel_Surcharge),"N/A")</f>
        <v>17.466</v>
      </c>
      <c r="T30" s="195">
        <f>IF(LEN('UPS FCI_Base'!U29)&gt;0,(ROUND('UPS FCI_Base'!U29*(1+Mail_Innovations_Markup),2))*(1+Mail_Innovations_Fuel_Surcharge),"N/A")</f>
        <v>13.3977</v>
      </c>
      <c r="U30" s="195" t="str">
        <f>IF(LEN('UPS FCI_Base'!V29)&gt;0,(ROUND('UPS FCI_Base'!V29*(1+Mail_Innovations_Markup),2))*(1+Mail_Innovations_Fuel_Surcharge),"N/A")</f>
        <v>N/A</v>
      </c>
      <c r="V30" s="195">
        <f>IF(LEN('UPS FCI_Base'!W29)&gt;0,(ROUND('UPS FCI_Base'!W29*(1+Mail_Innovations_Markup),2))*(1+Mail_Innovations_Fuel_Surcharge),"N/A")</f>
        <v>14.04735</v>
      </c>
      <c r="W30" s="195">
        <f>IF(LEN('UPS FCI_Base'!X29)&gt;0,(ROUND('UPS FCI_Base'!X29*(1+Mail_Innovations_Markup),2))*(1+Mail_Innovations_Fuel_Surcharge),"N/A")</f>
        <v>17.07195</v>
      </c>
    </row>
    <row r="31" ht="12.75" customHeight="1">
      <c r="A31" s="194">
        <v>1.625</v>
      </c>
      <c r="B31" s="195">
        <f>IF(LEN('UPS FCI_Base'!C30)&gt;0,ROUND('UPS FCI_Base'!C30*(1+Mail_Innovations_Markup),2),"N/A")</f>
        <v>14.65</v>
      </c>
      <c r="C31" s="195">
        <f>IF(LEN('UPS FCI_Base'!D30)&gt;0,(ROUND('UPS FCI_Base'!D30*(1+Mail_Innovations_Markup),2))*(1+Mail_Innovations_Fuel_Surcharge),"N/A")</f>
        <v>13.5255</v>
      </c>
      <c r="D31" s="195" t="str">
        <f>IF(LEN('UPS FCI_Base'!E30)&gt;0,(ROUND('UPS FCI_Base'!E30*(1+Mail_Innovations_Markup),2))*(1+Mail_Innovations_Fuel_Surcharge),"N/A")</f>
        <v>N/A</v>
      </c>
      <c r="E31" s="195" t="str">
        <f>IF(LEN('UPS FCI_Base'!F30)&gt;0,(ROUND('UPS FCI_Base'!F30*(1+Mail_Innovations_Markup),2))*(1+Mail_Innovations_Fuel_Surcharge),"N/A")</f>
        <v>N/A</v>
      </c>
      <c r="F31" s="195" t="str">
        <f>IF(LEN('UPS FCI_Base'!G30)&gt;0,(ROUND('UPS FCI_Base'!G30*(1+Mail_Innovations_Markup),2))*(1+Mail_Innovations_Fuel_Surcharge),"N/A")</f>
        <v>N/A</v>
      </c>
      <c r="G31" s="195" t="str">
        <f>IF(LEN('UPS FCI_Base'!H30)&gt;0,(ROUND('UPS FCI_Base'!H30*(1+Mail_Innovations_Markup),2))*(1+Mail_Innovations_Fuel_Surcharge),"N/A")</f>
        <v>N/A</v>
      </c>
      <c r="H31" s="195" t="str">
        <f>IF(LEN('UPS FCI_Base'!I30)&gt;0,(ROUND('UPS FCI_Base'!I30*(1+Mail_Innovations_Markup),2))*(1+Mail_Innovations_Fuel_Surcharge),"N/A")</f>
        <v>N/A</v>
      </c>
      <c r="I31" s="195">
        <f>IF(LEN('UPS FCI_Base'!J30)&gt;0,(ROUND('UPS FCI_Base'!J30*(1+Mail_Innovations_Markup),2))*(1+Mail_Innovations_Fuel_Surcharge),"N/A")</f>
        <v>13.0143</v>
      </c>
      <c r="J31" s="195">
        <f>IF(LEN('UPS FCI_Base'!K30)&gt;0,(ROUND('UPS FCI_Base'!K30*(1+Mail_Innovations_Markup),2))*(1+Mail_Innovations_Fuel_Surcharge),"N/A")</f>
        <v>14.19645</v>
      </c>
      <c r="K31" s="195">
        <f>IF(LEN('UPS FCI_Base'!L30)&gt;0,(ROUND('UPS FCI_Base'!L30*(1+Mail_Innovations_Markup),2))*(1+Mail_Innovations_Fuel_Surcharge),"N/A")</f>
        <v>19.09545</v>
      </c>
      <c r="L31" s="195">
        <f>IF(LEN('UPS FCI_Base'!M30)&gt;0,(ROUND('UPS FCI_Base'!M30*(1+Mail_Innovations_Markup),2))*(1+Mail_Innovations_Fuel_Surcharge),"N/A")</f>
        <v>14.3562</v>
      </c>
      <c r="M31" s="195" t="str">
        <f>IF(LEN('UPS FCI_Base'!N30)&gt;0,(ROUND('UPS FCI_Base'!N30*(1+Mail_Innovations_Markup),2))*(1+Mail_Innovations_Fuel_Surcharge),"N/A")</f>
        <v>N/A</v>
      </c>
      <c r="N31" s="195">
        <f>IF(LEN('UPS FCI_Base'!O30)&gt;0,(ROUND('UPS FCI_Base'!O30*(1+Mail_Innovations_Markup),2))*(1+Mail_Innovations_Fuel_Surcharge),"N/A")</f>
        <v>22.3224</v>
      </c>
      <c r="O31" s="195" t="str">
        <f>IF(LEN('UPS FCI_Base'!P30)&gt;0,(ROUND('UPS FCI_Base'!P30*(1+Mail_Innovations_Markup),2))*(1+Mail_Innovations_Fuel_Surcharge),"N/A")</f>
        <v>N/A</v>
      </c>
      <c r="P31" s="195" t="str">
        <f>IF(LEN('UPS FCI_Base'!Q30)&gt;0,(ROUND('UPS FCI_Base'!Q30*(1+Mail_Innovations_Markup),2))*(1+Mail_Innovations_Fuel_Surcharge),"N/A")</f>
        <v>N/A</v>
      </c>
      <c r="Q31" s="195">
        <f>IF(LEN('UPS FCI_Base'!R30)&gt;0,(ROUND('UPS FCI_Base'!R30*(1+Mail_Innovations_Markup),2))*(1+Mail_Innovations_Fuel_Surcharge),"N/A")</f>
        <v>12.0984</v>
      </c>
      <c r="R31" s="195">
        <f>IF(LEN('UPS FCI_Base'!S30)&gt;0,(ROUND('UPS FCI_Base'!S30*(1+Mail_Innovations_Markup),2))*(1+Mail_Innovations_Fuel_Surcharge),"N/A")</f>
        <v>15.1869</v>
      </c>
      <c r="S31" s="195">
        <f>IF(LEN('UPS FCI_Base'!T30)&gt;0,(ROUND('UPS FCI_Base'!T30*(1+Mail_Innovations_Markup),2))*(1+Mail_Innovations_Fuel_Surcharge),"N/A")</f>
        <v>18.03045</v>
      </c>
      <c r="T31" s="195">
        <f>IF(LEN('UPS FCI_Base'!U30)&gt;0,(ROUND('UPS FCI_Base'!U30*(1+Mail_Innovations_Markup),2))*(1+Mail_Innovations_Fuel_Surcharge),"N/A")</f>
        <v>13.77045</v>
      </c>
      <c r="U31" s="195" t="str">
        <f>IF(LEN('UPS FCI_Base'!V30)&gt;0,(ROUND('UPS FCI_Base'!V30*(1+Mail_Innovations_Markup),2))*(1+Mail_Innovations_Fuel_Surcharge),"N/A")</f>
        <v>N/A</v>
      </c>
      <c r="V31" s="195">
        <f>IF(LEN('UPS FCI_Base'!W30)&gt;0,(ROUND('UPS FCI_Base'!W30*(1+Mail_Innovations_Markup),2))*(1+Mail_Innovations_Fuel_Surcharge),"N/A")</f>
        <v>14.3775</v>
      </c>
      <c r="W31" s="195">
        <f>IF(LEN('UPS FCI_Base'!X30)&gt;0,(ROUND('UPS FCI_Base'!X30*(1+Mail_Innovations_Markup),2))*(1+Mail_Innovations_Fuel_Surcharge),"N/A")</f>
        <v>17.7216</v>
      </c>
    </row>
    <row r="32" ht="12.75" customHeight="1">
      <c r="A32" s="194">
        <v>1.6875</v>
      </c>
      <c r="B32" s="195">
        <f>IF(LEN('UPS FCI_Base'!C31)&gt;0,ROUND('UPS FCI_Base'!C31*(1+Mail_Innovations_Markup),2),"N/A")</f>
        <v>14.94</v>
      </c>
      <c r="C32" s="195">
        <f>IF(LEN('UPS FCI_Base'!D31)&gt;0,(ROUND('UPS FCI_Base'!D31*(1+Mail_Innovations_Markup),2))*(1+Mail_Innovations_Fuel_Surcharge),"N/A")</f>
        <v>13.8024</v>
      </c>
      <c r="D32" s="195" t="str">
        <f>IF(LEN('UPS FCI_Base'!E31)&gt;0,(ROUND('UPS FCI_Base'!E31*(1+Mail_Innovations_Markup),2))*(1+Mail_Innovations_Fuel_Surcharge),"N/A")</f>
        <v>N/A</v>
      </c>
      <c r="E32" s="195" t="str">
        <f>IF(LEN('UPS FCI_Base'!F31)&gt;0,(ROUND('UPS FCI_Base'!F31*(1+Mail_Innovations_Markup),2))*(1+Mail_Innovations_Fuel_Surcharge),"N/A")</f>
        <v>N/A</v>
      </c>
      <c r="F32" s="195" t="str">
        <f>IF(LEN('UPS FCI_Base'!G31)&gt;0,(ROUND('UPS FCI_Base'!G31*(1+Mail_Innovations_Markup),2))*(1+Mail_Innovations_Fuel_Surcharge),"N/A")</f>
        <v>N/A</v>
      </c>
      <c r="G32" s="195" t="str">
        <f>IF(LEN('UPS FCI_Base'!H31)&gt;0,(ROUND('UPS FCI_Base'!H31*(1+Mail_Innovations_Markup),2))*(1+Mail_Innovations_Fuel_Surcharge),"N/A")</f>
        <v>N/A</v>
      </c>
      <c r="H32" s="195" t="str">
        <f>IF(LEN('UPS FCI_Base'!I31)&gt;0,(ROUND('UPS FCI_Base'!I31*(1+Mail_Innovations_Markup),2))*(1+Mail_Innovations_Fuel_Surcharge),"N/A")</f>
        <v>N/A</v>
      </c>
      <c r="I32" s="195">
        <f>IF(LEN('UPS FCI_Base'!J31)&gt;0,(ROUND('UPS FCI_Base'!J31*(1+Mail_Innovations_Markup),2))*(1+Mail_Innovations_Fuel_Surcharge),"N/A")</f>
        <v>13.3977</v>
      </c>
      <c r="J32" s="195">
        <f>IF(LEN('UPS FCI_Base'!K31)&gt;0,(ROUND('UPS FCI_Base'!K31*(1+Mail_Innovations_Markup),2))*(1+Mail_Innovations_Fuel_Surcharge),"N/A")</f>
        <v>14.57985</v>
      </c>
      <c r="K32" s="195">
        <f>IF(LEN('UPS FCI_Base'!L31)&gt;0,(ROUND('UPS FCI_Base'!L31*(1+Mail_Innovations_Markup),2))*(1+Mail_Innovations_Fuel_Surcharge),"N/A")</f>
        <v>19.58535</v>
      </c>
      <c r="L32" s="195">
        <f>IF(LEN('UPS FCI_Base'!M31)&gt;0,(ROUND('UPS FCI_Base'!M31*(1+Mail_Innovations_Markup),2))*(1+Mail_Innovations_Fuel_Surcharge),"N/A")</f>
        <v>14.7609</v>
      </c>
      <c r="M32" s="195" t="str">
        <f>IF(LEN('UPS FCI_Base'!N31)&gt;0,(ROUND('UPS FCI_Base'!N31*(1+Mail_Innovations_Markup),2))*(1+Mail_Innovations_Fuel_Surcharge),"N/A")</f>
        <v>N/A</v>
      </c>
      <c r="N32" s="195">
        <f>IF(LEN('UPS FCI_Base'!O31)&gt;0,(ROUND('UPS FCI_Base'!O31*(1+Mail_Innovations_Markup),2))*(1+Mail_Innovations_Fuel_Surcharge),"N/A")</f>
        <v>22.97205</v>
      </c>
      <c r="O32" s="195" t="str">
        <f>IF(LEN('UPS FCI_Base'!P31)&gt;0,(ROUND('UPS FCI_Base'!P31*(1+Mail_Innovations_Markup),2))*(1+Mail_Innovations_Fuel_Surcharge),"N/A")</f>
        <v>N/A</v>
      </c>
      <c r="P32" s="195" t="str">
        <f>IF(LEN('UPS FCI_Base'!Q31)&gt;0,(ROUND('UPS FCI_Base'!Q31*(1+Mail_Innovations_Markup),2))*(1+Mail_Innovations_Fuel_Surcharge),"N/A")</f>
        <v>N/A</v>
      </c>
      <c r="Q32" s="195">
        <f>IF(LEN('UPS FCI_Base'!R31)&gt;0,(ROUND('UPS FCI_Base'!R31*(1+Mail_Innovations_Markup),2))*(1+Mail_Innovations_Fuel_Surcharge),"N/A")</f>
        <v>12.3753</v>
      </c>
      <c r="R32" s="195">
        <f>IF(LEN('UPS FCI_Base'!S31)&gt;0,(ROUND('UPS FCI_Base'!S31*(1+Mail_Innovations_Markup),2))*(1+Mail_Innovations_Fuel_Surcharge),"N/A")</f>
        <v>15.53835</v>
      </c>
      <c r="S32" s="195">
        <f>IF(LEN('UPS FCI_Base'!T31)&gt;0,(ROUND('UPS FCI_Base'!T31*(1+Mail_Innovations_Markup),2))*(1+Mail_Innovations_Fuel_Surcharge),"N/A")</f>
        <v>18.5949</v>
      </c>
      <c r="T32" s="195">
        <f>IF(LEN('UPS FCI_Base'!U31)&gt;0,(ROUND('UPS FCI_Base'!U31*(1+Mail_Innovations_Markup),2))*(1+Mail_Innovations_Fuel_Surcharge),"N/A")</f>
        <v>14.1219</v>
      </c>
      <c r="U32" s="195" t="str">
        <f>IF(LEN('UPS FCI_Base'!V31)&gt;0,(ROUND('UPS FCI_Base'!V31*(1+Mail_Innovations_Markup),2))*(1+Mail_Innovations_Fuel_Surcharge),"N/A")</f>
        <v>N/A</v>
      </c>
      <c r="V32" s="195">
        <f>IF(LEN('UPS FCI_Base'!W31)&gt;0,(ROUND('UPS FCI_Base'!W31*(1+Mail_Innovations_Markup),2))*(1+Mail_Innovations_Fuel_Surcharge),"N/A")</f>
        <v>14.7183</v>
      </c>
      <c r="W32" s="195">
        <f>IF(LEN('UPS FCI_Base'!X31)&gt;0,(ROUND('UPS FCI_Base'!X31*(1+Mail_Innovations_Markup),2))*(1+Mail_Innovations_Fuel_Surcharge),"N/A")</f>
        <v>18.3606</v>
      </c>
    </row>
    <row r="33" ht="12.75" customHeight="1">
      <c r="A33" s="194">
        <v>1.75</v>
      </c>
      <c r="B33" s="195">
        <f>IF(LEN('UPS FCI_Base'!C32)&gt;0,ROUND('UPS FCI_Base'!C32*(1+Mail_Innovations_Markup),2),"N/A")</f>
        <v>15.23</v>
      </c>
      <c r="C33" s="195">
        <f>IF(LEN('UPS FCI_Base'!D32)&gt;0,(ROUND('UPS FCI_Base'!D32*(1+Mail_Innovations_Markup),2))*(1+Mail_Innovations_Fuel_Surcharge),"N/A")</f>
        <v>14.1006</v>
      </c>
      <c r="D33" s="195" t="str">
        <f>IF(LEN('UPS FCI_Base'!E32)&gt;0,(ROUND('UPS FCI_Base'!E32*(1+Mail_Innovations_Markup),2))*(1+Mail_Innovations_Fuel_Surcharge),"N/A")</f>
        <v>N/A</v>
      </c>
      <c r="E33" s="195" t="str">
        <f>IF(LEN('UPS FCI_Base'!F32)&gt;0,(ROUND('UPS FCI_Base'!F32*(1+Mail_Innovations_Markup),2))*(1+Mail_Innovations_Fuel_Surcharge),"N/A")</f>
        <v>N/A</v>
      </c>
      <c r="F33" s="195" t="str">
        <f>IF(LEN('UPS FCI_Base'!G32)&gt;0,(ROUND('UPS FCI_Base'!G32*(1+Mail_Innovations_Markup),2))*(1+Mail_Innovations_Fuel_Surcharge),"N/A")</f>
        <v>N/A</v>
      </c>
      <c r="G33" s="195" t="str">
        <f>IF(LEN('UPS FCI_Base'!H32)&gt;0,(ROUND('UPS FCI_Base'!H32*(1+Mail_Innovations_Markup),2))*(1+Mail_Innovations_Fuel_Surcharge),"N/A")</f>
        <v>N/A</v>
      </c>
      <c r="H33" s="195" t="str">
        <f>IF(LEN('UPS FCI_Base'!I32)&gt;0,(ROUND('UPS FCI_Base'!I32*(1+Mail_Innovations_Markup),2))*(1+Mail_Innovations_Fuel_Surcharge),"N/A")</f>
        <v>N/A</v>
      </c>
      <c r="I33" s="195">
        <f>IF(LEN('UPS FCI_Base'!J32)&gt;0,(ROUND('UPS FCI_Base'!J32*(1+Mail_Innovations_Markup),2))*(1+Mail_Innovations_Fuel_Surcharge),"N/A")</f>
        <v>13.79175</v>
      </c>
      <c r="J33" s="195">
        <f>IF(LEN('UPS FCI_Base'!K32)&gt;0,(ROUND('UPS FCI_Base'!K32*(1+Mail_Innovations_Markup),2))*(1+Mail_Innovations_Fuel_Surcharge),"N/A")</f>
        <v>14.94195</v>
      </c>
      <c r="K33" s="195">
        <f>IF(LEN('UPS FCI_Base'!L32)&gt;0,(ROUND('UPS FCI_Base'!L32*(1+Mail_Innovations_Markup),2))*(1+Mail_Innovations_Fuel_Surcharge),"N/A")</f>
        <v>20.0646</v>
      </c>
      <c r="L33" s="195">
        <f>IF(LEN('UPS FCI_Base'!M32)&gt;0,(ROUND('UPS FCI_Base'!M32*(1+Mail_Innovations_Markup),2))*(1+Mail_Innovations_Fuel_Surcharge),"N/A")</f>
        <v>15.1656</v>
      </c>
      <c r="M33" s="195" t="str">
        <f>IF(LEN('UPS FCI_Base'!N32)&gt;0,(ROUND('UPS FCI_Base'!N32*(1+Mail_Innovations_Markup),2))*(1+Mail_Innovations_Fuel_Surcharge),"N/A")</f>
        <v>N/A</v>
      </c>
      <c r="N33" s="195">
        <f>IF(LEN('UPS FCI_Base'!O32)&gt;0,(ROUND('UPS FCI_Base'!O32*(1+Mail_Innovations_Markup),2))*(1+Mail_Innovations_Fuel_Surcharge),"N/A")</f>
        <v>23.643</v>
      </c>
      <c r="O33" s="195" t="str">
        <f>IF(LEN('UPS FCI_Base'!P32)&gt;0,(ROUND('UPS FCI_Base'!P32*(1+Mail_Innovations_Markup),2))*(1+Mail_Innovations_Fuel_Surcharge),"N/A")</f>
        <v>N/A</v>
      </c>
      <c r="P33" s="195" t="str">
        <f>IF(LEN('UPS FCI_Base'!Q32)&gt;0,(ROUND('UPS FCI_Base'!Q32*(1+Mail_Innovations_Markup),2))*(1+Mail_Innovations_Fuel_Surcharge),"N/A")</f>
        <v>N/A</v>
      </c>
      <c r="Q33" s="195">
        <f>IF(LEN('UPS FCI_Base'!R32)&gt;0,(ROUND('UPS FCI_Base'!R32*(1+Mail_Innovations_Markup),2))*(1+Mail_Innovations_Fuel_Surcharge),"N/A")</f>
        <v>12.64155</v>
      </c>
      <c r="R33" s="195">
        <f>IF(LEN('UPS FCI_Base'!S32)&gt;0,(ROUND('UPS FCI_Base'!S32*(1+Mail_Innovations_Markup),2))*(1+Mail_Innovations_Fuel_Surcharge),"N/A")</f>
        <v>15.8898</v>
      </c>
      <c r="S33" s="195">
        <f>IF(LEN('UPS FCI_Base'!T32)&gt;0,(ROUND('UPS FCI_Base'!T32*(1+Mail_Innovations_Markup),2))*(1+Mail_Innovations_Fuel_Surcharge),"N/A")</f>
        <v>19.17</v>
      </c>
      <c r="T33" s="195">
        <f>IF(LEN('UPS FCI_Base'!U32)&gt;0,(ROUND('UPS FCI_Base'!U32*(1+Mail_Innovations_Markup),2))*(1+Mail_Innovations_Fuel_Surcharge),"N/A")</f>
        <v>14.484</v>
      </c>
      <c r="U33" s="195" t="str">
        <f>IF(LEN('UPS FCI_Base'!V32)&gt;0,(ROUND('UPS FCI_Base'!V32*(1+Mail_Innovations_Markup),2))*(1+Mail_Innovations_Fuel_Surcharge),"N/A")</f>
        <v>N/A</v>
      </c>
      <c r="V33" s="195">
        <f>IF(LEN('UPS FCI_Base'!W32)&gt;0,(ROUND('UPS FCI_Base'!W32*(1+Mail_Innovations_Markup),2))*(1+Mail_Innovations_Fuel_Surcharge),"N/A")</f>
        <v>15.04845</v>
      </c>
      <c r="W33" s="195">
        <f>IF(LEN('UPS FCI_Base'!X32)&gt;0,(ROUND('UPS FCI_Base'!X32*(1+Mail_Innovations_Markup),2))*(1+Mail_Innovations_Fuel_Surcharge),"N/A")</f>
        <v>19.01025</v>
      </c>
    </row>
    <row r="34" ht="12.75" customHeight="1">
      <c r="A34" s="194">
        <v>1.8125</v>
      </c>
      <c r="B34" s="195">
        <f>IF(LEN('UPS FCI_Base'!C33)&gt;0,ROUND('UPS FCI_Base'!C33*(1+Mail_Innovations_Markup),2),"N/A")</f>
        <v>15.51</v>
      </c>
      <c r="C34" s="195">
        <f>IF(LEN('UPS FCI_Base'!D33)&gt;0,(ROUND('UPS FCI_Base'!D33*(1+Mail_Innovations_Markup),2))*(1+Mail_Innovations_Fuel_Surcharge),"N/A")</f>
        <v>14.3775</v>
      </c>
      <c r="D34" s="195" t="str">
        <f>IF(LEN('UPS FCI_Base'!E33)&gt;0,(ROUND('UPS FCI_Base'!E33*(1+Mail_Innovations_Markup),2))*(1+Mail_Innovations_Fuel_Surcharge),"N/A")</f>
        <v>N/A</v>
      </c>
      <c r="E34" s="195" t="str">
        <f>IF(LEN('UPS FCI_Base'!F33)&gt;0,(ROUND('UPS FCI_Base'!F33*(1+Mail_Innovations_Markup),2))*(1+Mail_Innovations_Fuel_Surcharge),"N/A")</f>
        <v>N/A</v>
      </c>
      <c r="F34" s="195" t="str">
        <f>IF(LEN('UPS FCI_Base'!G33)&gt;0,(ROUND('UPS FCI_Base'!G33*(1+Mail_Innovations_Markup),2))*(1+Mail_Innovations_Fuel_Surcharge),"N/A")</f>
        <v>N/A</v>
      </c>
      <c r="G34" s="195" t="str">
        <f>IF(LEN('UPS FCI_Base'!H33)&gt;0,(ROUND('UPS FCI_Base'!H33*(1+Mail_Innovations_Markup),2))*(1+Mail_Innovations_Fuel_Surcharge),"N/A")</f>
        <v>N/A</v>
      </c>
      <c r="H34" s="195" t="str">
        <f>IF(LEN('UPS FCI_Base'!I33)&gt;0,(ROUND('UPS FCI_Base'!I33*(1+Mail_Innovations_Markup),2))*(1+Mail_Innovations_Fuel_Surcharge),"N/A")</f>
        <v>N/A</v>
      </c>
      <c r="I34" s="195">
        <f>IF(LEN('UPS FCI_Base'!J33)&gt;0,(ROUND('UPS FCI_Base'!J33*(1+Mail_Innovations_Markup),2))*(1+Mail_Innovations_Fuel_Surcharge),"N/A")</f>
        <v>14.17515</v>
      </c>
      <c r="J34" s="195">
        <f>IF(LEN('UPS FCI_Base'!K33)&gt;0,(ROUND('UPS FCI_Base'!K33*(1+Mail_Innovations_Markup),2))*(1+Mail_Innovations_Fuel_Surcharge),"N/A")</f>
        <v>15.32535</v>
      </c>
      <c r="K34" s="195">
        <f>IF(LEN('UPS FCI_Base'!L33)&gt;0,(ROUND('UPS FCI_Base'!L33*(1+Mail_Innovations_Markup),2))*(1+Mail_Innovations_Fuel_Surcharge),"N/A")</f>
        <v>20.5545</v>
      </c>
      <c r="L34" s="195">
        <f>IF(LEN('UPS FCI_Base'!M33)&gt;0,(ROUND('UPS FCI_Base'!M33*(1+Mail_Innovations_Markup),2))*(1+Mail_Innovations_Fuel_Surcharge),"N/A")</f>
        <v>15.55965</v>
      </c>
      <c r="M34" s="195" t="str">
        <f>IF(LEN('UPS FCI_Base'!N33)&gt;0,(ROUND('UPS FCI_Base'!N33*(1+Mail_Innovations_Markup),2))*(1+Mail_Innovations_Fuel_Surcharge),"N/A")</f>
        <v>N/A</v>
      </c>
      <c r="N34" s="195">
        <f>IF(LEN('UPS FCI_Base'!O33)&gt;0,(ROUND('UPS FCI_Base'!O33*(1+Mail_Innovations_Markup),2))*(1+Mail_Innovations_Fuel_Surcharge),"N/A")</f>
        <v>24.3033</v>
      </c>
      <c r="O34" s="195" t="str">
        <f>IF(LEN('UPS FCI_Base'!P33)&gt;0,(ROUND('UPS FCI_Base'!P33*(1+Mail_Innovations_Markup),2))*(1+Mail_Innovations_Fuel_Surcharge),"N/A")</f>
        <v>N/A</v>
      </c>
      <c r="P34" s="195" t="str">
        <f>IF(LEN('UPS FCI_Base'!Q33)&gt;0,(ROUND('UPS FCI_Base'!Q33*(1+Mail_Innovations_Markup),2))*(1+Mail_Innovations_Fuel_Surcharge),"N/A")</f>
        <v>N/A</v>
      </c>
      <c r="Q34" s="195">
        <f>IF(LEN('UPS FCI_Base'!R33)&gt;0,(ROUND('UPS FCI_Base'!R33*(1+Mail_Innovations_Markup),2))*(1+Mail_Innovations_Fuel_Surcharge),"N/A")</f>
        <v>12.9078</v>
      </c>
      <c r="R34" s="195">
        <f>IF(LEN('UPS FCI_Base'!S33)&gt;0,(ROUND('UPS FCI_Base'!S33*(1+Mail_Innovations_Markup),2))*(1+Mail_Innovations_Fuel_Surcharge),"N/A")</f>
        <v>16.24125</v>
      </c>
      <c r="S34" s="195">
        <f>IF(LEN('UPS FCI_Base'!T33)&gt;0,(ROUND('UPS FCI_Base'!T33*(1+Mail_Innovations_Markup),2))*(1+Mail_Innovations_Fuel_Surcharge),"N/A")</f>
        <v>19.73445</v>
      </c>
      <c r="T34" s="195">
        <f>IF(LEN('UPS FCI_Base'!U33)&gt;0,(ROUND('UPS FCI_Base'!U33*(1+Mail_Innovations_Markup),2))*(1+Mail_Innovations_Fuel_Surcharge),"N/A")</f>
        <v>14.8461</v>
      </c>
      <c r="U34" s="195" t="str">
        <f>IF(LEN('UPS FCI_Base'!V33)&gt;0,(ROUND('UPS FCI_Base'!V33*(1+Mail_Innovations_Markup),2))*(1+Mail_Innovations_Fuel_Surcharge),"N/A")</f>
        <v>N/A</v>
      </c>
      <c r="V34" s="195">
        <f>IF(LEN('UPS FCI_Base'!W33)&gt;0,(ROUND('UPS FCI_Base'!W33*(1+Mail_Innovations_Markup),2))*(1+Mail_Innovations_Fuel_Surcharge),"N/A")</f>
        <v>15.3999</v>
      </c>
      <c r="W34" s="195">
        <f>IF(LEN('UPS FCI_Base'!X33)&gt;0,(ROUND('UPS FCI_Base'!X33*(1+Mail_Innovations_Markup),2))*(1+Mail_Innovations_Fuel_Surcharge),"N/A")</f>
        <v>19.6599</v>
      </c>
    </row>
    <row r="35" ht="12.75" customHeight="1">
      <c r="A35" s="194">
        <v>1.875</v>
      </c>
      <c r="B35" s="195">
        <f>IF(LEN('UPS FCI_Base'!C34)&gt;0,ROUND('UPS FCI_Base'!C34*(1+Mail_Innovations_Markup),2),"N/A")</f>
        <v>15.79</v>
      </c>
      <c r="C35" s="195">
        <f>IF(LEN('UPS FCI_Base'!D34)&gt;0,(ROUND('UPS FCI_Base'!D34*(1+Mail_Innovations_Markup),2))*(1+Mail_Innovations_Fuel_Surcharge),"N/A")</f>
        <v>14.66505</v>
      </c>
      <c r="D35" s="195" t="str">
        <f>IF(LEN('UPS FCI_Base'!E34)&gt;0,(ROUND('UPS FCI_Base'!E34*(1+Mail_Innovations_Markup),2))*(1+Mail_Innovations_Fuel_Surcharge),"N/A")</f>
        <v>N/A</v>
      </c>
      <c r="E35" s="195" t="str">
        <f>IF(LEN('UPS FCI_Base'!F34)&gt;0,(ROUND('UPS FCI_Base'!F34*(1+Mail_Innovations_Markup),2))*(1+Mail_Innovations_Fuel_Surcharge),"N/A")</f>
        <v>N/A</v>
      </c>
      <c r="F35" s="195" t="str">
        <f>IF(LEN('UPS FCI_Base'!G34)&gt;0,(ROUND('UPS FCI_Base'!G34*(1+Mail_Innovations_Markup),2))*(1+Mail_Innovations_Fuel_Surcharge),"N/A")</f>
        <v>N/A</v>
      </c>
      <c r="G35" s="195" t="str">
        <f>IF(LEN('UPS FCI_Base'!H34)&gt;0,(ROUND('UPS FCI_Base'!H34*(1+Mail_Innovations_Markup),2))*(1+Mail_Innovations_Fuel_Surcharge),"N/A")</f>
        <v>N/A</v>
      </c>
      <c r="H35" s="195" t="str">
        <f>IF(LEN('UPS FCI_Base'!I34)&gt;0,(ROUND('UPS FCI_Base'!I34*(1+Mail_Innovations_Markup),2))*(1+Mail_Innovations_Fuel_Surcharge),"N/A")</f>
        <v>N/A</v>
      </c>
      <c r="I35" s="195">
        <f>IF(LEN('UPS FCI_Base'!J34)&gt;0,(ROUND('UPS FCI_Base'!J34*(1+Mail_Innovations_Markup),2))*(1+Mail_Innovations_Fuel_Surcharge),"N/A")</f>
        <v>14.55855</v>
      </c>
      <c r="J35" s="195">
        <f>IF(LEN('UPS FCI_Base'!K34)&gt;0,(ROUND('UPS FCI_Base'!K34*(1+Mail_Innovations_Markup),2))*(1+Mail_Innovations_Fuel_Surcharge),"N/A")</f>
        <v>15.68745</v>
      </c>
      <c r="K35" s="195">
        <f>IF(LEN('UPS FCI_Base'!L34)&gt;0,(ROUND('UPS FCI_Base'!L34*(1+Mail_Innovations_Markup),2))*(1+Mail_Innovations_Fuel_Surcharge),"N/A")</f>
        <v>21.0444</v>
      </c>
      <c r="L35" s="195">
        <f>IF(LEN('UPS FCI_Base'!M34)&gt;0,(ROUND('UPS FCI_Base'!M34*(1+Mail_Innovations_Markup),2))*(1+Mail_Innovations_Fuel_Surcharge),"N/A")</f>
        <v>15.9537</v>
      </c>
      <c r="M35" s="195" t="str">
        <f>IF(LEN('UPS FCI_Base'!N34)&gt;0,(ROUND('UPS FCI_Base'!N34*(1+Mail_Innovations_Markup),2))*(1+Mail_Innovations_Fuel_Surcharge),"N/A")</f>
        <v>N/A</v>
      </c>
      <c r="N35" s="195">
        <f>IF(LEN('UPS FCI_Base'!O34)&gt;0,(ROUND('UPS FCI_Base'!O34*(1+Mail_Innovations_Markup),2))*(1+Mail_Innovations_Fuel_Surcharge),"N/A")</f>
        <v>24.9636</v>
      </c>
      <c r="O35" s="195" t="str">
        <f>IF(LEN('UPS FCI_Base'!P34)&gt;0,(ROUND('UPS FCI_Base'!P34*(1+Mail_Innovations_Markup),2))*(1+Mail_Innovations_Fuel_Surcharge),"N/A")</f>
        <v>N/A</v>
      </c>
      <c r="P35" s="195" t="str">
        <f>IF(LEN('UPS FCI_Base'!Q34)&gt;0,(ROUND('UPS FCI_Base'!Q34*(1+Mail_Innovations_Markup),2))*(1+Mail_Innovations_Fuel_Surcharge),"N/A")</f>
        <v>N/A</v>
      </c>
      <c r="Q35" s="195">
        <f>IF(LEN('UPS FCI_Base'!R34)&gt;0,(ROUND('UPS FCI_Base'!R34*(1+Mail_Innovations_Markup),2))*(1+Mail_Innovations_Fuel_Surcharge),"N/A")</f>
        <v>13.17405</v>
      </c>
      <c r="R35" s="195">
        <f>IF(LEN('UPS FCI_Base'!S34)&gt;0,(ROUND('UPS FCI_Base'!S34*(1+Mail_Innovations_Markup),2))*(1+Mail_Innovations_Fuel_Surcharge),"N/A")</f>
        <v>16.58205</v>
      </c>
      <c r="S35" s="195">
        <f>IF(LEN('UPS FCI_Base'!T34)&gt;0,(ROUND('UPS FCI_Base'!T34*(1+Mail_Innovations_Markup),2))*(1+Mail_Innovations_Fuel_Surcharge),"N/A")</f>
        <v>20.2989</v>
      </c>
      <c r="T35" s="195">
        <f>IF(LEN('UPS FCI_Base'!U34)&gt;0,(ROUND('UPS FCI_Base'!U34*(1+Mail_Innovations_Markup),2))*(1+Mail_Innovations_Fuel_Surcharge),"N/A")</f>
        <v>15.2082</v>
      </c>
      <c r="U35" s="195" t="str">
        <f>IF(LEN('UPS FCI_Base'!V34)&gt;0,(ROUND('UPS FCI_Base'!V34*(1+Mail_Innovations_Markup),2))*(1+Mail_Innovations_Fuel_Surcharge),"N/A")</f>
        <v>N/A</v>
      </c>
      <c r="V35" s="195">
        <f>IF(LEN('UPS FCI_Base'!W34)&gt;0,(ROUND('UPS FCI_Base'!W34*(1+Mail_Innovations_Markup),2))*(1+Mail_Innovations_Fuel_Surcharge),"N/A")</f>
        <v>15.73005</v>
      </c>
      <c r="W35" s="195">
        <f>IF(LEN('UPS FCI_Base'!X34)&gt;0,(ROUND('UPS FCI_Base'!X34*(1+Mail_Innovations_Markup),2))*(1+Mail_Innovations_Fuel_Surcharge),"N/A")</f>
        <v>20.30955</v>
      </c>
    </row>
    <row r="36" ht="12.75" customHeight="1">
      <c r="A36" s="194">
        <v>1.9375</v>
      </c>
      <c r="B36" s="195">
        <f>IF(LEN('UPS FCI_Base'!C35)&gt;0,ROUND('UPS FCI_Base'!C35*(1+Mail_Innovations_Markup),2),"N/A")</f>
        <v>16.08</v>
      </c>
      <c r="C36" s="195">
        <f>IF(LEN('UPS FCI_Base'!D35)&gt;0,(ROUND('UPS FCI_Base'!D35*(1+Mail_Innovations_Markup),2))*(1+Mail_Innovations_Fuel_Surcharge),"N/A")</f>
        <v>14.9526</v>
      </c>
      <c r="D36" s="195" t="str">
        <f>IF(LEN('UPS FCI_Base'!E35)&gt;0,(ROUND('UPS FCI_Base'!E35*(1+Mail_Innovations_Markup),2))*(1+Mail_Innovations_Fuel_Surcharge),"N/A")</f>
        <v>N/A</v>
      </c>
      <c r="E36" s="195" t="str">
        <f>IF(LEN('UPS FCI_Base'!F35)&gt;0,(ROUND('UPS FCI_Base'!F35*(1+Mail_Innovations_Markup),2))*(1+Mail_Innovations_Fuel_Surcharge),"N/A")</f>
        <v>N/A</v>
      </c>
      <c r="F36" s="195" t="str">
        <f>IF(LEN('UPS FCI_Base'!G35)&gt;0,(ROUND('UPS FCI_Base'!G35*(1+Mail_Innovations_Markup),2))*(1+Mail_Innovations_Fuel_Surcharge),"N/A")</f>
        <v>N/A</v>
      </c>
      <c r="G36" s="195" t="str">
        <f>IF(LEN('UPS FCI_Base'!H35)&gt;0,(ROUND('UPS FCI_Base'!H35*(1+Mail_Innovations_Markup),2))*(1+Mail_Innovations_Fuel_Surcharge),"N/A")</f>
        <v>N/A</v>
      </c>
      <c r="H36" s="195" t="str">
        <f>IF(LEN('UPS FCI_Base'!I35)&gt;0,(ROUND('UPS FCI_Base'!I35*(1+Mail_Innovations_Markup),2))*(1+Mail_Innovations_Fuel_Surcharge),"N/A")</f>
        <v>N/A</v>
      </c>
      <c r="I36" s="195">
        <f>IF(LEN('UPS FCI_Base'!J35)&gt;0,(ROUND('UPS FCI_Base'!J35*(1+Mail_Innovations_Markup),2))*(1+Mail_Innovations_Fuel_Surcharge),"N/A")</f>
        <v>14.94195</v>
      </c>
      <c r="J36" s="195">
        <f>IF(LEN('UPS FCI_Base'!K35)&gt;0,(ROUND('UPS FCI_Base'!K35*(1+Mail_Innovations_Markup),2))*(1+Mail_Innovations_Fuel_Surcharge),"N/A")</f>
        <v>16.07085</v>
      </c>
      <c r="K36" s="195">
        <f>IF(LEN('UPS FCI_Base'!L35)&gt;0,(ROUND('UPS FCI_Base'!L35*(1+Mail_Innovations_Markup),2))*(1+Mail_Innovations_Fuel_Surcharge),"N/A")</f>
        <v>21.52365</v>
      </c>
      <c r="L36" s="195">
        <f>IF(LEN('UPS FCI_Base'!M35)&gt;0,(ROUND('UPS FCI_Base'!M35*(1+Mail_Innovations_Markup),2))*(1+Mail_Innovations_Fuel_Surcharge),"N/A")</f>
        <v>16.34775</v>
      </c>
      <c r="M36" s="195" t="str">
        <f>IF(LEN('UPS FCI_Base'!N35)&gt;0,(ROUND('UPS FCI_Base'!N35*(1+Mail_Innovations_Markup),2))*(1+Mail_Innovations_Fuel_Surcharge),"N/A")</f>
        <v>N/A</v>
      </c>
      <c r="N36" s="195">
        <f>IF(LEN('UPS FCI_Base'!O35)&gt;0,(ROUND('UPS FCI_Base'!O35*(1+Mail_Innovations_Markup),2))*(1+Mail_Innovations_Fuel_Surcharge),"N/A")</f>
        <v>25.61325</v>
      </c>
      <c r="O36" s="195" t="str">
        <f>IF(LEN('UPS FCI_Base'!P35)&gt;0,(ROUND('UPS FCI_Base'!P35*(1+Mail_Innovations_Markup),2))*(1+Mail_Innovations_Fuel_Surcharge),"N/A")</f>
        <v>N/A</v>
      </c>
      <c r="P36" s="195" t="str">
        <f>IF(LEN('UPS FCI_Base'!Q35)&gt;0,(ROUND('UPS FCI_Base'!Q35*(1+Mail_Innovations_Markup),2))*(1+Mail_Innovations_Fuel_Surcharge),"N/A")</f>
        <v>N/A</v>
      </c>
      <c r="Q36" s="195">
        <f>IF(LEN('UPS FCI_Base'!R35)&gt;0,(ROUND('UPS FCI_Base'!R35*(1+Mail_Innovations_Markup),2))*(1+Mail_Innovations_Fuel_Surcharge),"N/A")</f>
        <v>13.45095</v>
      </c>
      <c r="R36" s="195">
        <f>IF(LEN('UPS FCI_Base'!S35)&gt;0,(ROUND('UPS FCI_Base'!S35*(1+Mail_Innovations_Markup),2))*(1+Mail_Innovations_Fuel_Surcharge),"N/A")</f>
        <v>16.9335</v>
      </c>
      <c r="S36" s="195">
        <f>IF(LEN('UPS FCI_Base'!T35)&gt;0,(ROUND('UPS FCI_Base'!T35*(1+Mail_Innovations_Markup),2))*(1+Mail_Innovations_Fuel_Surcharge),"N/A")</f>
        <v>20.874</v>
      </c>
      <c r="T36" s="195">
        <f>IF(LEN('UPS FCI_Base'!U35)&gt;0,(ROUND('UPS FCI_Base'!U35*(1+Mail_Innovations_Markup),2))*(1+Mail_Innovations_Fuel_Surcharge),"N/A")</f>
        <v>15.5703</v>
      </c>
      <c r="U36" s="195" t="str">
        <f>IF(LEN('UPS FCI_Base'!V35)&gt;0,(ROUND('UPS FCI_Base'!V35*(1+Mail_Innovations_Markup),2))*(1+Mail_Innovations_Fuel_Surcharge),"N/A")</f>
        <v>N/A</v>
      </c>
      <c r="V36" s="195">
        <f>IF(LEN('UPS FCI_Base'!W35)&gt;0,(ROUND('UPS FCI_Base'!W35*(1+Mail_Innovations_Markup),2))*(1+Mail_Innovations_Fuel_Surcharge),"N/A")</f>
        <v>16.07085</v>
      </c>
      <c r="W36" s="195">
        <f>IF(LEN('UPS FCI_Base'!X35)&gt;0,(ROUND('UPS FCI_Base'!X35*(1+Mail_Innovations_Markup),2))*(1+Mail_Innovations_Fuel_Surcharge),"N/A")</f>
        <v>20.94855</v>
      </c>
    </row>
    <row r="37" ht="12.75" customHeight="1">
      <c r="A37" s="194">
        <v>2.0</v>
      </c>
      <c r="B37" s="195">
        <f>IF(LEN('UPS FCI_Base'!C36)&gt;0,ROUND('UPS FCI_Base'!C36*(1+Mail_Innovations_Markup),2),"N/A")</f>
        <v>16.36</v>
      </c>
      <c r="C37" s="195">
        <f>IF(LEN('UPS FCI_Base'!D36)&gt;0,(ROUND('UPS FCI_Base'!D36*(1+Mail_Innovations_Markup),2))*(1+Mail_Innovations_Fuel_Surcharge),"N/A")</f>
        <v>15.24015</v>
      </c>
      <c r="D37" s="195" t="str">
        <f>IF(LEN('UPS FCI_Base'!E36)&gt;0,(ROUND('UPS FCI_Base'!E36*(1+Mail_Innovations_Markup),2))*(1+Mail_Innovations_Fuel_Surcharge),"N/A")</f>
        <v>N/A</v>
      </c>
      <c r="E37" s="195" t="str">
        <f>IF(LEN('UPS FCI_Base'!F36)&gt;0,(ROUND('UPS FCI_Base'!F36*(1+Mail_Innovations_Markup),2))*(1+Mail_Innovations_Fuel_Surcharge),"N/A")</f>
        <v>N/A</v>
      </c>
      <c r="F37" s="195" t="str">
        <f>IF(LEN('UPS FCI_Base'!G36)&gt;0,(ROUND('UPS FCI_Base'!G36*(1+Mail_Innovations_Markup),2))*(1+Mail_Innovations_Fuel_Surcharge),"N/A")</f>
        <v>N/A</v>
      </c>
      <c r="G37" s="195" t="str">
        <f>IF(LEN('UPS FCI_Base'!H36)&gt;0,(ROUND('UPS FCI_Base'!H36*(1+Mail_Innovations_Markup),2))*(1+Mail_Innovations_Fuel_Surcharge),"N/A")</f>
        <v>N/A</v>
      </c>
      <c r="H37" s="195" t="str">
        <f>IF(LEN('UPS FCI_Base'!I36)&gt;0,(ROUND('UPS FCI_Base'!I36*(1+Mail_Innovations_Markup),2))*(1+Mail_Innovations_Fuel_Surcharge),"N/A")</f>
        <v>N/A</v>
      </c>
      <c r="I37" s="195">
        <f>IF(LEN('UPS FCI_Base'!J36)&gt;0,(ROUND('UPS FCI_Base'!J36*(1+Mail_Innovations_Markup),2))*(1+Mail_Innovations_Fuel_Surcharge),"N/A")</f>
        <v>15.336</v>
      </c>
      <c r="J37" s="195">
        <f>IF(LEN('UPS FCI_Base'!K36)&gt;0,(ROUND('UPS FCI_Base'!K36*(1+Mail_Innovations_Markup),2))*(1+Mail_Innovations_Fuel_Surcharge),"N/A")</f>
        <v>16.43295</v>
      </c>
      <c r="K37" s="195">
        <f>IF(LEN('UPS FCI_Base'!L36)&gt;0,(ROUND('UPS FCI_Base'!L36*(1+Mail_Innovations_Markup),2))*(1+Mail_Innovations_Fuel_Surcharge),"N/A")</f>
        <v>22.01355</v>
      </c>
      <c r="L37" s="195">
        <f>IF(LEN('UPS FCI_Base'!M36)&gt;0,(ROUND('UPS FCI_Base'!M36*(1+Mail_Innovations_Markup),2))*(1+Mail_Innovations_Fuel_Surcharge),"N/A")</f>
        <v>16.75245</v>
      </c>
      <c r="M37" s="195" t="str">
        <f>IF(LEN('UPS FCI_Base'!N36)&gt;0,(ROUND('UPS FCI_Base'!N36*(1+Mail_Innovations_Markup),2))*(1+Mail_Innovations_Fuel_Surcharge),"N/A")</f>
        <v>N/A</v>
      </c>
      <c r="N37" s="195">
        <f>IF(LEN('UPS FCI_Base'!O36)&gt;0,(ROUND('UPS FCI_Base'!O36*(1+Mail_Innovations_Markup),2))*(1+Mail_Innovations_Fuel_Surcharge),"N/A")</f>
        <v>26.27355</v>
      </c>
      <c r="O37" s="195" t="str">
        <f>IF(LEN('UPS FCI_Base'!P36)&gt;0,(ROUND('UPS FCI_Base'!P36*(1+Mail_Innovations_Markup),2))*(1+Mail_Innovations_Fuel_Surcharge),"N/A")</f>
        <v>N/A</v>
      </c>
      <c r="P37" s="195" t="str">
        <f>IF(LEN('UPS FCI_Base'!Q36)&gt;0,(ROUND('UPS FCI_Base'!Q36*(1+Mail_Innovations_Markup),2))*(1+Mail_Innovations_Fuel_Surcharge),"N/A")</f>
        <v>N/A</v>
      </c>
      <c r="Q37" s="195">
        <f>IF(LEN('UPS FCI_Base'!R36)&gt;0,(ROUND('UPS FCI_Base'!R36*(1+Mail_Innovations_Markup),2))*(1+Mail_Innovations_Fuel_Surcharge),"N/A")</f>
        <v>13.7172</v>
      </c>
      <c r="R37" s="195">
        <f>IF(LEN('UPS FCI_Base'!S36)&gt;0,(ROUND('UPS FCI_Base'!S36*(1+Mail_Innovations_Markup),2))*(1+Mail_Innovations_Fuel_Surcharge),"N/A")</f>
        <v>17.28495</v>
      </c>
      <c r="S37" s="195">
        <f>IF(LEN('UPS FCI_Base'!T36)&gt;0,(ROUND('UPS FCI_Base'!T36*(1+Mail_Innovations_Markup),2))*(1+Mail_Innovations_Fuel_Surcharge),"N/A")</f>
        <v>21.43845</v>
      </c>
      <c r="T37" s="195">
        <f>IF(LEN('UPS FCI_Base'!U36)&gt;0,(ROUND('UPS FCI_Base'!U36*(1+Mail_Innovations_Markup),2))*(1+Mail_Innovations_Fuel_Surcharge),"N/A")</f>
        <v>15.9324</v>
      </c>
      <c r="U37" s="195" t="str">
        <f>IF(LEN('UPS FCI_Base'!V36)&gt;0,(ROUND('UPS FCI_Base'!V36*(1+Mail_Innovations_Markup),2))*(1+Mail_Innovations_Fuel_Surcharge),"N/A")</f>
        <v>N/A</v>
      </c>
      <c r="V37" s="195">
        <f>IF(LEN('UPS FCI_Base'!W36)&gt;0,(ROUND('UPS FCI_Base'!W36*(1+Mail_Innovations_Markup),2))*(1+Mail_Innovations_Fuel_Surcharge),"N/A")</f>
        <v>16.401</v>
      </c>
      <c r="W37" s="195">
        <f>IF(LEN('UPS FCI_Base'!X36)&gt;0,(ROUND('UPS FCI_Base'!X36*(1+Mail_Innovations_Markup),2))*(1+Mail_Innovations_Fuel_Surcharge),"N/A")</f>
        <v>21.58755</v>
      </c>
    </row>
    <row r="38" ht="12.75" customHeight="1">
      <c r="A38" s="194">
        <v>2.0625</v>
      </c>
      <c r="B38" s="195">
        <f>IF(LEN('UPS FCI_Base'!C37)&gt;0,ROUND('UPS FCI_Base'!C37*(1+Mail_Innovations_Markup),2),"N/A")</f>
        <v>16.65</v>
      </c>
      <c r="C38" s="195">
        <f>IF(LEN('UPS FCI_Base'!D37)&gt;0,(ROUND('UPS FCI_Base'!D37*(1+Mail_Innovations_Markup),2))*(1+Mail_Innovations_Fuel_Surcharge),"N/A")</f>
        <v>15.51705</v>
      </c>
      <c r="D38" s="195" t="str">
        <f>IF(LEN('UPS FCI_Base'!E37)&gt;0,(ROUND('UPS FCI_Base'!E37*(1+Mail_Innovations_Markup),2))*(1+Mail_Innovations_Fuel_Surcharge),"N/A")</f>
        <v>N/A</v>
      </c>
      <c r="E38" s="195" t="str">
        <f>IF(LEN('UPS FCI_Base'!F37)&gt;0,(ROUND('UPS FCI_Base'!F37*(1+Mail_Innovations_Markup),2))*(1+Mail_Innovations_Fuel_Surcharge),"N/A")</f>
        <v>N/A</v>
      </c>
      <c r="F38" s="195" t="str">
        <f>IF(LEN('UPS FCI_Base'!G37)&gt;0,(ROUND('UPS FCI_Base'!G37*(1+Mail_Innovations_Markup),2))*(1+Mail_Innovations_Fuel_Surcharge),"N/A")</f>
        <v>N/A</v>
      </c>
      <c r="G38" s="195" t="str">
        <f>IF(LEN('UPS FCI_Base'!H37)&gt;0,(ROUND('UPS FCI_Base'!H37*(1+Mail_Innovations_Markup),2))*(1+Mail_Innovations_Fuel_Surcharge),"N/A")</f>
        <v>N/A</v>
      </c>
      <c r="H38" s="195" t="str">
        <f>IF(LEN('UPS FCI_Base'!I37)&gt;0,(ROUND('UPS FCI_Base'!I37*(1+Mail_Innovations_Markup),2))*(1+Mail_Innovations_Fuel_Surcharge),"N/A")</f>
        <v>N/A</v>
      </c>
      <c r="I38" s="195">
        <f>IF(LEN('UPS FCI_Base'!J37)&gt;0,(ROUND('UPS FCI_Base'!J37*(1+Mail_Innovations_Markup),2))*(1+Mail_Innovations_Fuel_Surcharge),"N/A")</f>
        <v>15.73005</v>
      </c>
      <c r="J38" s="195">
        <f>IF(LEN('UPS FCI_Base'!K37)&gt;0,(ROUND('UPS FCI_Base'!K37*(1+Mail_Innovations_Markup),2))*(1+Mail_Innovations_Fuel_Surcharge),"N/A")</f>
        <v>16.81635</v>
      </c>
      <c r="K38" s="195">
        <f>IF(LEN('UPS FCI_Base'!L37)&gt;0,(ROUND('UPS FCI_Base'!L37*(1+Mail_Innovations_Markup),2))*(1+Mail_Innovations_Fuel_Surcharge),"N/A")</f>
        <v>22.50345</v>
      </c>
      <c r="L38" s="195">
        <f>IF(LEN('UPS FCI_Base'!M37)&gt;0,(ROUND('UPS FCI_Base'!M37*(1+Mail_Innovations_Markup),2))*(1+Mail_Innovations_Fuel_Surcharge),"N/A")</f>
        <v>17.15715</v>
      </c>
      <c r="M38" s="195" t="str">
        <f>IF(LEN('UPS FCI_Base'!N37)&gt;0,(ROUND('UPS FCI_Base'!N37*(1+Mail_Innovations_Markup),2))*(1+Mail_Innovations_Fuel_Surcharge),"N/A")</f>
        <v>N/A</v>
      </c>
      <c r="N38" s="195">
        <f>IF(LEN('UPS FCI_Base'!O37)&gt;0,(ROUND('UPS FCI_Base'!O37*(1+Mail_Innovations_Markup),2))*(1+Mail_Innovations_Fuel_Surcharge),"N/A")</f>
        <v>26.93385</v>
      </c>
      <c r="O38" s="195" t="str">
        <f>IF(LEN('UPS FCI_Base'!P37)&gt;0,(ROUND('UPS FCI_Base'!P37*(1+Mail_Innovations_Markup),2))*(1+Mail_Innovations_Fuel_Surcharge),"N/A")</f>
        <v>N/A</v>
      </c>
      <c r="P38" s="195" t="str">
        <f>IF(LEN('UPS FCI_Base'!Q37)&gt;0,(ROUND('UPS FCI_Base'!Q37*(1+Mail_Innovations_Markup),2))*(1+Mail_Innovations_Fuel_Surcharge),"N/A")</f>
        <v>N/A</v>
      </c>
      <c r="Q38" s="195">
        <f>IF(LEN('UPS FCI_Base'!R37)&gt;0,(ROUND('UPS FCI_Base'!R37*(1+Mail_Innovations_Markup),2))*(1+Mail_Innovations_Fuel_Surcharge),"N/A")</f>
        <v>13.98345</v>
      </c>
      <c r="R38" s="195">
        <f>IF(LEN('UPS FCI_Base'!S37)&gt;0,(ROUND('UPS FCI_Base'!S37*(1+Mail_Innovations_Markup),2))*(1+Mail_Innovations_Fuel_Surcharge),"N/A")</f>
        <v>17.62575</v>
      </c>
      <c r="S38" s="195">
        <f>IF(LEN('UPS FCI_Base'!T37)&gt;0,(ROUND('UPS FCI_Base'!T37*(1+Mail_Innovations_Markup),2))*(1+Mail_Innovations_Fuel_Surcharge),"N/A")</f>
        <v>21.99225</v>
      </c>
      <c r="T38" s="195">
        <f>IF(LEN('UPS FCI_Base'!U37)&gt;0,(ROUND('UPS FCI_Base'!U37*(1+Mail_Innovations_Markup),2))*(1+Mail_Innovations_Fuel_Surcharge),"N/A")</f>
        <v>16.30515</v>
      </c>
      <c r="U38" s="195" t="str">
        <f>IF(LEN('UPS FCI_Base'!V37)&gt;0,(ROUND('UPS FCI_Base'!V37*(1+Mail_Innovations_Markup),2))*(1+Mail_Innovations_Fuel_Surcharge),"N/A")</f>
        <v>N/A</v>
      </c>
      <c r="V38" s="195">
        <f>IF(LEN('UPS FCI_Base'!W37)&gt;0,(ROUND('UPS FCI_Base'!W37*(1+Mail_Innovations_Markup),2))*(1+Mail_Innovations_Fuel_Surcharge),"N/A")</f>
        <v>16.73115</v>
      </c>
      <c r="W38" s="195">
        <f>IF(LEN('UPS FCI_Base'!X37)&gt;0,(ROUND('UPS FCI_Base'!X37*(1+Mail_Innovations_Markup),2))*(1+Mail_Innovations_Fuel_Surcharge),"N/A")</f>
        <v>22.2372</v>
      </c>
    </row>
    <row r="39" ht="12.75" customHeight="1">
      <c r="A39" s="194">
        <v>2.125</v>
      </c>
      <c r="B39" s="195">
        <f>IF(LEN('UPS FCI_Base'!C38)&gt;0,ROUND('UPS FCI_Base'!C38*(1+Mail_Innovations_Markup),2),"N/A")</f>
        <v>16.94</v>
      </c>
      <c r="C39" s="195">
        <f>IF(LEN('UPS FCI_Base'!D38)&gt;0,(ROUND('UPS FCI_Base'!D38*(1+Mail_Innovations_Markup),2))*(1+Mail_Innovations_Fuel_Surcharge),"N/A")</f>
        <v>15.81525</v>
      </c>
      <c r="D39" s="195" t="str">
        <f>IF(LEN('UPS FCI_Base'!E38)&gt;0,(ROUND('UPS FCI_Base'!E38*(1+Mail_Innovations_Markup),2))*(1+Mail_Innovations_Fuel_Surcharge),"N/A")</f>
        <v>N/A</v>
      </c>
      <c r="E39" s="195" t="str">
        <f>IF(LEN('UPS FCI_Base'!F38)&gt;0,(ROUND('UPS FCI_Base'!F38*(1+Mail_Innovations_Markup),2))*(1+Mail_Innovations_Fuel_Surcharge),"N/A")</f>
        <v>N/A</v>
      </c>
      <c r="F39" s="195" t="str">
        <f>IF(LEN('UPS FCI_Base'!G38)&gt;0,(ROUND('UPS FCI_Base'!G38*(1+Mail_Innovations_Markup),2))*(1+Mail_Innovations_Fuel_Surcharge),"N/A")</f>
        <v>N/A</v>
      </c>
      <c r="G39" s="195" t="str">
        <f>IF(LEN('UPS FCI_Base'!H38)&gt;0,(ROUND('UPS FCI_Base'!H38*(1+Mail_Innovations_Markup),2))*(1+Mail_Innovations_Fuel_Surcharge),"N/A")</f>
        <v>N/A</v>
      </c>
      <c r="H39" s="195" t="str">
        <f>IF(LEN('UPS FCI_Base'!I38)&gt;0,(ROUND('UPS FCI_Base'!I38*(1+Mail_Innovations_Markup),2))*(1+Mail_Innovations_Fuel_Surcharge),"N/A")</f>
        <v>N/A</v>
      </c>
      <c r="I39" s="195">
        <f>IF(LEN('UPS FCI_Base'!J38)&gt;0,(ROUND('UPS FCI_Base'!J38*(1+Mail_Innovations_Markup),2))*(1+Mail_Innovations_Fuel_Surcharge),"N/A")</f>
        <v>16.1028</v>
      </c>
      <c r="J39" s="195">
        <f>IF(LEN('UPS FCI_Base'!K38)&gt;0,(ROUND('UPS FCI_Base'!K38*(1+Mail_Innovations_Markup),2))*(1+Mail_Innovations_Fuel_Surcharge),"N/A")</f>
        <v>17.17845</v>
      </c>
      <c r="K39" s="195">
        <f>IF(LEN('UPS FCI_Base'!L38)&gt;0,(ROUND('UPS FCI_Base'!L38*(1+Mail_Innovations_Markup),2))*(1+Mail_Innovations_Fuel_Surcharge),"N/A")</f>
        <v>22.97205</v>
      </c>
      <c r="L39" s="195">
        <f>IF(LEN('UPS FCI_Base'!M38)&gt;0,(ROUND('UPS FCI_Base'!M38*(1+Mail_Innovations_Markup),2))*(1+Mail_Innovations_Fuel_Surcharge),"N/A")</f>
        <v>17.5512</v>
      </c>
      <c r="M39" s="195" t="str">
        <f>IF(LEN('UPS FCI_Base'!N38)&gt;0,(ROUND('UPS FCI_Base'!N38*(1+Mail_Innovations_Markup),2))*(1+Mail_Innovations_Fuel_Surcharge),"N/A")</f>
        <v>N/A</v>
      </c>
      <c r="N39" s="195">
        <f>IF(LEN('UPS FCI_Base'!O38)&gt;0,(ROUND('UPS FCI_Base'!O38*(1+Mail_Innovations_Markup),2))*(1+Mail_Innovations_Fuel_Surcharge),"N/A")</f>
        <v>27.59415</v>
      </c>
      <c r="O39" s="195" t="str">
        <f>IF(LEN('UPS FCI_Base'!P38)&gt;0,(ROUND('UPS FCI_Base'!P38*(1+Mail_Innovations_Markup),2))*(1+Mail_Innovations_Fuel_Surcharge),"N/A")</f>
        <v>N/A</v>
      </c>
      <c r="P39" s="195" t="str">
        <f>IF(LEN('UPS FCI_Base'!Q38)&gt;0,(ROUND('UPS FCI_Base'!Q38*(1+Mail_Innovations_Markup),2))*(1+Mail_Innovations_Fuel_Surcharge),"N/A")</f>
        <v>N/A</v>
      </c>
      <c r="Q39" s="195">
        <f>IF(LEN('UPS FCI_Base'!R38)&gt;0,(ROUND('UPS FCI_Base'!R38*(1+Mail_Innovations_Markup),2))*(1+Mail_Innovations_Fuel_Surcharge),"N/A")</f>
        <v>14.26035</v>
      </c>
      <c r="R39" s="195">
        <f>IF(LEN('UPS FCI_Base'!S38)&gt;0,(ROUND('UPS FCI_Base'!S38*(1+Mail_Innovations_Markup),2))*(1+Mail_Innovations_Fuel_Surcharge),"N/A")</f>
        <v>17.9772</v>
      </c>
      <c r="S39" s="195">
        <f>IF(LEN('UPS FCI_Base'!T38)&gt;0,(ROUND('UPS FCI_Base'!T38*(1+Mail_Innovations_Markup),2))*(1+Mail_Innovations_Fuel_Surcharge),"N/A")</f>
        <v>22.56735</v>
      </c>
      <c r="T39" s="195">
        <f>IF(LEN('UPS FCI_Base'!U38)&gt;0,(ROUND('UPS FCI_Base'!U38*(1+Mail_Innovations_Markup),2))*(1+Mail_Innovations_Fuel_Surcharge),"N/A")</f>
        <v>16.6566</v>
      </c>
      <c r="U39" s="195" t="str">
        <f>IF(LEN('UPS FCI_Base'!V38)&gt;0,(ROUND('UPS FCI_Base'!V38*(1+Mail_Innovations_Markup),2))*(1+Mail_Innovations_Fuel_Surcharge),"N/A")</f>
        <v>N/A</v>
      </c>
      <c r="V39" s="195">
        <f>IF(LEN('UPS FCI_Base'!W38)&gt;0,(ROUND('UPS FCI_Base'!W38*(1+Mail_Innovations_Markup),2))*(1+Mail_Innovations_Fuel_Surcharge),"N/A")</f>
        <v>17.07195</v>
      </c>
      <c r="W39" s="195">
        <f>IF(LEN('UPS FCI_Base'!X38)&gt;0,(ROUND('UPS FCI_Base'!X38*(1+Mail_Innovations_Markup),2))*(1+Mail_Innovations_Fuel_Surcharge),"N/A")</f>
        <v>22.88685</v>
      </c>
    </row>
    <row r="40" ht="12.75" customHeight="1">
      <c r="A40" s="194">
        <v>2.1875</v>
      </c>
      <c r="B40" s="195">
        <f>IF(LEN('UPS FCI_Base'!C39)&gt;0,ROUND('UPS FCI_Base'!C39*(1+Mail_Innovations_Markup),2),"N/A")</f>
        <v>17.22</v>
      </c>
      <c r="C40" s="195">
        <f>IF(LEN('UPS FCI_Base'!D39)&gt;0,(ROUND('UPS FCI_Base'!D39*(1+Mail_Innovations_Markup),2))*(1+Mail_Innovations_Fuel_Surcharge),"N/A")</f>
        <v>16.09215</v>
      </c>
      <c r="D40" s="195" t="str">
        <f>IF(LEN('UPS FCI_Base'!E39)&gt;0,(ROUND('UPS FCI_Base'!E39*(1+Mail_Innovations_Markup),2))*(1+Mail_Innovations_Fuel_Surcharge),"N/A")</f>
        <v>N/A</v>
      </c>
      <c r="E40" s="195" t="str">
        <f>IF(LEN('UPS FCI_Base'!F39)&gt;0,(ROUND('UPS FCI_Base'!F39*(1+Mail_Innovations_Markup),2))*(1+Mail_Innovations_Fuel_Surcharge),"N/A")</f>
        <v>N/A</v>
      </c>
      <c r="F40" s="195" t="str">
        <f>IF(LEN('UPS FCI_Base'!G39)&gt;0,(ROUND('UPS FCI_Base'!G39*(1+Mail_Innovations_Markup),2))*(1+Mail_Innovations_Fuel_Surcharge),"N/A")</f>
        <v>N/A</v>
      </c>
      <c r="G40" s="195" t="str">
        <f>IF(LEN('UPS FCI_Base'!H39)&gt;0,(ROUND('UPS FCI_Base'!H39*(1+Mail_Innovations_Markup),2))*(1+Mail_Innovations_Fuel_Surcharge),"N/A")</f>
        <v>N/A</v>
      </c>
      <c r="H40" s="195" t="str">
        <f>IF(LEN('UPS FCI_Base'!I39)&gt;0,(ROUND('UPS FCI_Base'!I39*(1+Mail_Innovations_Markup),2))*(1+Mail_Innovations_Fuel_Surcharge),"N/A")</f>
        <v>N/A</v>
      </c>
      <c r="I40" s="195">
        <f>IF(LEN('UPS FCI_Base'!J39)&gt;0,(ROUND('UPS FCI_Base'!J39*(1+Mail_Innovations_Markup),2))*(1+Mail_Innovations_Fuel_Surcharge),"N/A")</f>
        <v>16.49685</v>
      </c>
      <c r="J40" s="195">
        <f>IF(LEN('UPS FCI_Base'!K39)&gt;0,(ROUND('UPS FCI_Base'!K39*(1+Mail_Innovations_Markup),2))*(1+Mail_Innovations_Fuel_Surcharge),"N/A")</f>
        <v>17.56185</v>
      </c>
      <c r="K40" s="195">
        <f>IF(LEN('UPS FCI_Base'!L39)&gt;0,(ROUND('UPS FCI_Base'!L39*(1+Mail_Innovations_Markup),2))*(1+Mail_Innovations_Fuel_Surcharge),"N/A")</f>
        <v>23.46195</v>
      </c>
      <c r="L40" s="195">
        <f>IF(LEN('UPS FCI_Base'!M39)&gt;0,(ROUND('UPS FCI_Base'!M39*(1+Mail_Innovations_Markup),2))*(1+Mail_Innovations_Fuel_Surcharge),"N/A")</f>
        <v>17.9559</v>
      </c>
      <c r="M40" s="195" t="str">
        <f>IF(LEN('UPS FCI_Base'!N39)&gt;0,(ROUND('UPS FCI_Base'!N39*(1+Mail_Innovations_Markup),2))*(1+Mail_Innovations_Fuel_Surcharge),"N/A")</f>
        <v>N/A</v>
      </c>
      <c r="N40" s="195">
        <f>IF(LEN('UPS FCI_Base'!O39)&gt;0,(ROUND('UPS FCI_Base'!O39*(1+Mail_Innovations_Markup),2))*(1+Mail_Innovations_Fuel_Surcharge),"N/A")</f>
        <v>28.2438</v>
      </c>
      <c r="O40" s="195" t="str">
        <f>IF(LEN('UPS FCI_Base'!P39)&gt;0,(ROUND('UPS FCI_Base'!P39*(1+Mail_Innovations_Markup),2))*(1+Mail_Innovations_Fuel_Surcharge),"N/A")</f>
        <v>N/A</v>
      </c>
      <c r="P40" s="195" t="str">
        <f>IF(LEN('UPS FCI_Base'!Q39)&gt;0,(ROUND('UPS FCI_Base'!Q39*(1+Mail_Innovations_Markup),2))*(1+Mail_Innovations_Fuel_Surcharge),"N/A")</f>
        <v>N/A</v>
      </c>
      <c r="Q40" s="195">
        <f>IF(LEN('UPS FCI_Base'!R39)&gt;0,(ROUND('UPS FCI_Base'!R39*(1+Mail_Innovations_Markup),2))*(1+Mail_Innovations_Fuel_Surcharge),"N/A")</f>
        <v>14.5266</v>
      </c>
      <c r="R40" s="195">
        <f>IF(LEN('UPS FCI_Base'!S39)&gt;0,(ROUND('UPS FCI_Base'!S39*(1+Mail_Innovations_Markup),2))*(1+Mail_Innovations_Fuel_Surcharge),"N/A")</f>
        <v>18.318</v>
      </c>
      <c r="S40" s="195">
        <f>IF(LEN('UPS FCI_Base'!T39)&gt;0,(ROUND('UPS FCI_Base'!T39*(1+Mail_Innovations_Markup),2))*(1+Mail_Innovations_Fuel_Surcharge),"N/A")</f>
        <v>23.1318</v>
      </c>
      <c r="T40" s="195">
        <f>IF(LEN('UPS FCI_Base'!U39)&gt;0,(ROUND('UPS FCI_Base'!U39*(1+Mail_Innovations_Markup),2))*(1+Mail_Innovations_Fuel_Surcharge),"N/A")</f>
        <v>17.02935</v>
      </c>
      <c r="U40" s="195" t="str">
        <f>IF(LEN('UPS FCI_Base'!V39)&gt;0,(ROUND('UPS FCI_Base'!V39*(1+Mail_Innovations_Markup),2))*(1+Mail_Innovations_Fuel_Surcharge),"N/A")</f>
        <v>N/A</v>
      </c>
      <c r="V40" s="195">
        <f>IF(LEN('UPS FCI_Base'!W39)&gt;0,(ROUND('UPS FCI_Base'!W39*(1+Mail_Innovations_Markup),2))*(1+Mail_Innovations_Fuel_Surcharge),"N/A")</f>
        <v>17.4021</v>
      </c>
      <c r="W40" s="195">
        <f>IF(LEN('UPS FCI_Base'!X39)&gt;0,(ROUND('UPS FCI_Base'!X39*(1+Mail_Innovations_Markup),2))*(1+Mail_Innovations_Fuel_Surcharge),"N/A")</f>
        <v>23.52585</v>
      </c>
    </row>
    <row r="41" ht="12.75" customHeight="1">
      <c r="A41" s="194">
        <v>2.25</v>
      </c>
      <c r="B41" s="195">
        <f>IF(LEN('UPS FCI_Base'!C40)&gt;0,ROUND('UPS FCI_Base'!C40*(1+Mail_Innovations_Markup),2),"N/A")</f>
        <v>17.5</v>
      </c>
      <c r="C41" s="195">
        <f>IF(LEN('UPS FCI_Base'!D40)&gt;0,(ROUND('UPS FCI_Base'!D40*(1+Mail_Innovations_Markup),2))*(1+Mail_Innovations_Fuel_Surcharge),"N/A")</f>
        <v>16.3797</v>
      </c>
      <c r="D41" s="195" t="str">
        <f>IF(LEN('UPS FCI_Base'!E40)&gt;0,(ROUND('UPS FCI_Base'!E40*(1+Mail_Innovations_Markup),2))*(1+Mail_Innovations_Fuel_Surcharge),"N/A")</f>
        <v>N/A</v>
      </c>
      <c r="E41" s="195" t="str">
        <f>IF(LEN('UPS FCI_Base'!F40)&gt;0,(ROUND('UPS FCI_Base'!F40*(1+Mail_Innovations_Markup),2))*(1+Mail_Innovations_Fuel_Surcharge),"N/A")</f>
        <v>N/A</v>
      </c>
      <c r="F41" s="195" t="str">
        <f>IF(LEN('UPS FCI_Base'!G40)&gt;0,(ROUND('UPS FCI_Base'!G40*(1+Mail_Innovations_Markup),2))*(1+Mail_Innovations_Fuel_Surcharge),"N/A")</f>
        <v>N/A</v>
      </c>
      <c r="G41" s="195" t="str">
        <f>IF(LEN('UPS FCI_Base'!H40)&gt;0,(ROUND('UPS FCI_Base'!H40*(1+Mail_Innovations_Markup),2))*(1+Mail_Innovations_Fuel_Surcharge),"N/A")</f>
        <v>N/A</v>
      </c>
      <c r="H41" s="195" t="str">
        <f>IF(LEN('UPS FCI_Base'!I40)&gt;0,(ROUND('UPS FCI_Base'!I40*(1+Mail_Innovations_Markup),2))*(1+Mail_Innovations_Fuel_Surcharge),"N/A")</f>
        <v>N/A</v>
      </c>
      <c r="I41" s="195">
        <f>IF(LEN('UPS FCI_Base'!J40)&gt;0,(ROUND('UPS FCI_Base'!J40*(1+Mail_Innovations_Markup),2))*(1+Mail_Innovations_Fuel_Surcharge),"N/A")</f>
        <v>16.88025</v>
      </c>
      <c r="J41" s="195">
        <f>IF(LEN('UPS FCI_Base'!K40)&gt;0,(ROUND('UPS FCI_Base'!K40*(1+Mail_Innovations_Markup),2))*(1+Mail_Innovations_Fuel_Surcharge),"N/A")</f>
        <v>17.9346</v>
      </c>
      <c r="K41" s="195">
        <f>IF(LEN('UPS FCI_Base'!L40)&gt;0,(ROUND('UPS FCI_Base'!L40*(1+Mail_Innovations_Markup),2))*(1+Mail_Innovations_Fuel_Surcharge),"N/A")</f>
        <v>23.95185</v>
      </c>
      <c r="L41" s="195">
        <f>IF(LEN('UPS FCI_Base'!M40)&gt;0,(ROUND('UPS FCI_Base'!M40*(1+Mail_Innovations_Markup),2))*(1+Mail_Innovations_Fuel_Surcharge),"N/A")</f>
        <v>18.3606</v>
      </c>
      <c r="M41" s="195" t="str">
        <f>IF(LEN('UPS FCI_Base'!N40)&gt;0,(ROUND('UPS FCI_Base'!N40*(1+Mail_Innovations_Markup),2))*(1+Mail_Innovations_Fuel_Surcharge),"N/A")</f>
        <v>N/A</v>
      </c>
      <c r="N41" s="195">
        <f>IF(LEN('UPS FCI_Base'!O40)&gt;0,(ROUND('UPS FCI_Base'!O40*(1+Mail_Innovations_Markup),2))*(1+Mail_Innovations_Fuel_Surcharge),"N/A")</f>
        <v>28.9041</v>
      </c>
      <c r="O41" s="195" t="str">
        <f>IF(LEN('UPS FCI_Base'!P40)&gt;0,(ROUND('UPS FCI_Base'!P40*(1+Mail_Innovations_Markup),2))*(1+Mail_Innovations_Fuel_Surcharge),"N/A")</f>
        <v>N/A</v>
      </c>
      <c r="P41" s="195" t="str">
        <f>IF(LEN('UPS FCI_Base'!Q40)&gt;0,(ROUND('UPS FCI_Base'!Q40*(1+Mail_Innovations_Markup),2))*(1+Mail_Innovations_Fuel_Surcharge),"N/A")</f>
        <v>N/A</v>
      </c>
      <c r="Q41" s="195">
        <f>IF(LEN('UPS FCI_Base'!R40)&gt;0,(ROUND('UPS FCI_Base'!R40*(1+Mail_Innovations_Markup),2))*(1+Mail_Innovations_Fuel_Surcharge),"N/A")</f>
        <v>14.79285</v>
      </c>
      <c r="R41" s="195">
        <f>IF(LEN('UPS FCI_Base'!S40)&gt;0,(ROUND('UPS FCI_Base'!S40*(1+Mail_Innovations_Markup),2))*(1+Mail_Innovations_Fuel_Surcharge),"N/A")</f>
        <v>18.6801</v>
      </c>
      <c r="S41" s="195">
        <f>IF(LEN('UPS FCI_Base'!T40)&gt;0,(ROUND('UPS FCI_Base'!T40*(1+Mail_Innovations_Markup),2))*(1+Mail_Innovations_Fuel_Surcharge),"N/A")</f>
        <v>23.69625</v>
      </c>
      <c r="T41" s="195">
        <f>IF(LEN('UPS FCI_Base'!U40)&gt;0,(ROUND('UPS FCI_Base'!U40*(1+Mail_Innovations_Markup),2))*(1+Mail_Innovations_Fuel_Surcharge),"N/A")</f>
        <v>17.3808</v>
      </c>
      <c r="U41" s="195" t="str">
        <f>IF(LEN('UPS FCI_Base'!V40)&gt;0,(ROUND('UPS FCI_Base'!V40*(1+Mail_Innovations_Markup),2))*(1+Mail_Innovations_Fuel_Surcharge),"N/A")</f>
        <v>N/A</v>
      </c>
      <c r="V41" s="195">
        <f>IF(LEN('UPS FCI_Base'!W40)&gt;0,(ROUND('UPS FCI_Base'!W40*(1+Mail_Innovations_Markup),2))*(1+Mail_Innovations_Fuel_Surcharge),"N/A")</f>
        <v>17.7429</v>
      </c>
      <c r="W41" s="195">
        <f>IF(LEN('UPS FCI_Base'!X40)&gt;0,(ROUND('UPS FCI_Base'!X40*(1+Mail_Innovations_Markup),2))*(1+Mail_Innovations_Fuel_Surcharge),"N/A")</f>
        <v>24.1755</v>
      </c>
    </row>
    <row r="42" ht="12.75" customHeight="1">
      <c r="A42" s="194">
        <v>2.3125</v>
      </c>
      <c r="B42" s="195">
        <f>IF(LEN('UPS FCI_Base'!C41)&gt;0,ROUND('UPS FCI_Base'!C41*(1+Mail_Innovations_Markup),2),"N/A")</f>
        <v>17.79</v>
      </c>
      <c r="C42" s="195">
        <f>IF(LEN('UPS FCI_Base'!D41)&gt;0,(ROUND('UPS FCI_Base'!D41*(1+Mail_Innovations_Markup),2))*(1+Mail_Innovations_Fuel_Surcharge),"N/A")</f>
        <v>16.66725</v>
      </c>
      <c r="D42" s="195" t="str">
        <f>IF(LEN('UPS FCI_Base'!E41)&gt;0,(ROUND('UPS FCI_Base'!E41*(1+Mail_Innovations_Markup),2))*(1+Mail_Innovations_Fuel_Surcharge),"N/A")</f>
        <v>N/A</v>
      </c>
      <c r="E42" s="195" t="str">
        <f>IF(LEN('UPS FCI_Base'!F41)&gt;0,(ROUND('UPS FCI_Base'!F41*(1+Mail_Innovations_Markup),2))*(1+Mail_Innovations_Fuel_Surcharge),"N/A")</f>
        <v>N/A</v>
      </c>
      <c r="F42" s="195" t="str">
        <f>IF(LEN('UPS FCI_Base'!G41)&gt;0,(ROUND('UPS FCI_Base'!G41*(1+Mail_Innovations_Markup),2))*(1+Mail_Innovations_Fuel_Surcharge),"N/A")</f>
        <v>N/A</v>
      </c>
      <c r="G42" s="195" t="str">
        <f>IF(LEN('UPS FCI_Base'!H41)&gt;0,(ROUND('UPS FCI_Base'!H41*(1+Mail_Innovations_Markup),2))*(1+Mail_Innovations_Fuel_Surcharge),"N/A")</f>
        <v>N/A</v>
      </c>
      <c r="H42" s="195" t="str">
        <f>IF(LEN('UPS FCI_Base'!I41)&gt;0,(ROUND('UPS FCI_Base'!I41*(1+Mail_Innovations_Markup),2))*(1+Mail_Innovations_Fuel_Surcharge),"N/A")</f>
        <v>N/A</v>
      </c>
      <c r="I42" s="195">
        <f>IF(LEN('UPS FCI_Base'!J41)&gt;0,(ROUND('UPS FCI_Base'!J41*(1+Mail_Innovations_Markup),2))*(1+Mail_Innovations_Fuel_Surcharge),"N/A")</f>
        <v>17.2743</v>
      </c>
      <c r="J42" s="195">
        <f>IF(LEN('UPS FCI_Base'!K41)&gt;0,(ROUND('UPS FCI_Base'!K41*(1+Mail_Innovations_Markup),2))*(1+Mail_Innovations_Fuel_Surcharge),"N/A")</f>
        <v>18.30735</v>
      </c>
      <c r="K42" s="195">
        <f>IF(LEN('UPS FCI_Base'!L41)&gt;0,(ROUND('UPS FCI_Base'!L41*(1+Mail_Innovations_Markup),2))*(1+Mail_Innovations_Fuel_Surcharge),"N/A")</f>
        <v>24.4311</v>
      </c>
      <c r="L42" s="195">
        <f>IF(LEN('UPS FCI_Base'!M41)&gt;0,(ROUND('UPS FCI_Base'!M41*(1+Mail_Innovations_Markup),2))*(1+Mail_Innovations_Fuel_Surcharge),"N/A")</f>
        <v>18.75465</v>
      </c>
      <c r="M42" s="195" t="str">
        <f>IF(LEN('UPS FCI_Base'!N41)&gt;0,(ROUND('UPS FCI_Base'!N41*(1+Mail_Innovations_Markup),2))*(1+Mail_Innovations_Fuel_Surcharge),"N/A")</f>
        <v>N/A</v>
      </c>
      <c r="N42" s="195">
        <f>IF(LEN('UPS FCI_Base'!O41)&gt;0,(ROUND('UPS FCI_Base'!O41*(1+Mail_Innovations_Markup),2))*(1+Mail_Innovations_Fuel_Surcharge),"N/A")</f>
        <v>29.5644</v>
      </c>
      <c r="O42" s="195" t="str">
        <f>IF(LEN('UPS FCI_Base'!P41)&gt;0,(ROUND('UPS FCI_Base'!P41*(1+Mail_Innovations_Markup),2))*(1+Mail_Innovations_Fuel_Surcharge),"N/A")</f>
        <v>N/A</v>
      </c>
      <c r="P42" s="195" t="str">
        <f>IF(LEN('UPS FCI_Base'!Q41)&gt;0,(ROUND('UPS FCI_Base'!Q41*(1+Mail_Innovations_Markup),2))*(1+Mail_Innovations_Fuel_Surcharge),"N/A")</f>
        <v>N/A</v>
      </c>
      <c r="Q42" s="195">
        <f>IF(LEN('UPS FCI_Base'!R41)&gt;0,(ROUND('UPS FCI_Base'!R41*(1+Mail_Innovations_Markup),2))*(1+Mail_Innovations_Fuel_Surcharge),"N/A")</f>
        <v>15.06975</v>
      </c>
      <c r="R42" s="195">
        <f>IF(LEN('UPS FCI_Base'!S41)&gt;0,(ROUND('UPS FCI_Base'!S41*(1+Mail_Innovations_Markup),2))*(1+Mail_Innovations_Fuel_Surcharge),"N/A")</f>
        <v>19.0209</v>
      </c>
      <c r="S42" s="195">
        <f>IF(LEN('UPS FCI_Base'!T41)&gt;0,(ROUND('UPS FCI_Base'!T41*(1+Mail_Innovations_Markup),2))*(1+Mail_Innovations_Fuel_Surcharge),"N/A")</f>
        <v>24.27135</v>
      </c>
      <c r="T42" s="195">
        <f>IF(LEN('UPS FCI_Base'!U41)&gt;0,(ROUND('UPS FCI_Base'!U41*(1+Mail_Innovations_Markup),2))*(1+Mail_Innovations_Fuel_Surcharge),"N/A")</f>
        <v>17.7429</v>
      </c>
      <c r="U42" s="195" t="str">
        <f>IF(LEN('UPS FCI_Base'!V41)&gt;0,(ROUND('UPS FCI_Base'!V41*(1+Mail_Innovations_Markup),2))*(1+Mail_Innovations_Fuel_Surcharge),"N/A")</f>
        <v>N/A</v>
      </c>
      <c r="V42" s="195">
        <f>IF(LEN('UPS FCI_Base'!W41)&gt;0,(ROUND('UPS FCI_Base'!W41*(1+Mail_Innovations_Markup),2))*(1+Mail_Innovations_Fuel_Surcharge),"N/A")</f>
        <v>18.07305</v>
      </c>
      <c r="W42" s="195">
        <f>IF(LEN('UPS FCI_Base'!X41)&gt;0,(ROUND('UPS FCI_Base'!X41*(1+Mail_Innovations_Markup),2))*(1+Mail_Innovations_Fuel_Surcharge),"N/A")</f>
        <v>24.82515</v>
      </c>
    </row>
    <row r="43" ht="12.75" customHeight="1">
      <c r="A43" s="194">
        <v>2.375</v>
      </c>
      <c r="B43" s="195">
        <f>IF(LEN('UPS FCI_Base'!C42)&gt;0,ROUND('UPS FCI_Base'!C42*(1+Mail_Innovations_Markup),2),"N/A")</f>
        <v>18.08</v>
      </c>
      <c r="C43" s="195">
        <f>IF(LEN('UPS FCI_Base'!D42)&gt;0,(ROUND('UPS FCI_Base'!D42*(1+Mail_Innovations_Markup),2))*(1+Mail_Innovations_Fuel_Surcharge),"N/A")</f>
        <v>16.9548</v>
      </c>
      <c r="D43" s="195" t="str">
        <f>IF(LEN('UPS FCI_Base'!E42)&gt;0,(ROUND('UPS FCI_Base'!E42*(1+Mail_Innovations_Markup),2))*(1+Mail_Innovations_Fuel_Surcharge),"N/A")</f>
        <v>N/A</v>
      </c>
      <c r="E43" s="195" t="str">
        <f>IF(LEN('UPS FCI_Base'!F42)&gt;0,(ROUND('UPS FCI_Base'!F42*(1+Mail_Innovations_Markup),2))*(1+Mail_Innovations_Fuel_Surcharge),"N/A")</f>
        <v>N/A</v>
      </c>
      <c r="F43" s="195" t="str">
        <f>IF(LEN('UPS FCI_Base'!G42)&gt;0,(ROUND('UPS FCI_Base'!G42*(1+Mail_Innovations_Markup),2))*(1+Mail_Innovations_Fuel_Surcharge),"N/A")</f>
        <v>N/A</v>
      </c>
      <c r="G43" s="195" t="str">
        <f>IF(LEN('UPS FCI_Base'!H42)&gt;0,(ROUND('UPS FCI_Base'!H42*(1+Mail_Innovations_Markup),2))*(1+Mail_Innovations_Fuel_Surcharge),"N/A")</f>
        <v>N/A</v>
      </c>
      <c r="H43" s="195" t="str">
        <f>IF(LEN('UPS FCI_Base'!I42)&gt;0,(ROUND('UPS FCI_Base'!I42*(1+Mail_Innovations_Markup),2))*(1+Mail_Innovations_Fuel_Surcharge),"N/A")</f>
        <v>N/A</v>
      </c>
      <c r="I43" s="195">
        <f>IF(LEN('UPS FCI_Base'!J42)&gt;0,(ROUND('UPS FCI_Base'!J42*(1+Mail_Innovations_Markup),2))*(1+Mail_Innovations_Fuel_Surcharge),"N/A")</f>
        <v>17.64705</v>
      </c>
      <c r="J43" s="195">
        <f>IF(LEN('UPS FCI_Base'!K42)&gt;0,(ROUND('UPS FCI_Base'!K42*(1+Mail_Innovations_Markup),2))*(1+Mail_Innovations_Fuel_Surcharge),"N/A")</f>
        <v>18.6801</v>
      </c>
      <c r="K43" s="195">
        <f>IF(LEN('UPS FCI_Base'!L42)&gt;0,(ROUND('UPS FCI_Base'!L42*(1+Mail_Innovations_Markup),2))*(1+Mail_Innovations_Fuel_Surcharge),"N/A")</f>
        <v>24.921</v>
      </c>
      <c r="L43" s="195">
        <f>IF(LEN('UPS FCI_Base'!M42)&gt;0,(ROUND('UPS FCI_Base'!M42*(1+Mail_Innovations_Markup),2))*(1+Mail_Innovations_Fuel_Surcharge),"N/A")</f>
        <v>19.15935</v>
      </c>
      <c r="M43" s="195" t="str">
        <f>IF(LEN('UPS FCI_Base'!N42)&gt;0,(ROUND('UPS FCI_Base'!N42*(1+Mail_Innovations_Markup),2))*(1+Mail_Innovations_Fuel_Surcharge),"N/A")</f>
        <v>N/A</v>
      </c>
      <c r="N43" s="195">
        <f>IF(LEN('UPS FCI_Base'!O42)&gt;0,(ROUND('UPS FCI_Base'!O42*(1+Mail_Innovations_Markup),2))*(1+Mail_Innovations_Fuel_Surcharge),"N/A")</f>
        <v>30.2247</v>
      </c>
      <c r="O43" s="195" t="str">
        <f>IF(LEN('UPS FCI_Base'!P42)&gt;0,(ROUND('UPS FCI_Base'!P42*(1+Mail_Innovations_Markup),2))*(1+Mail_Innovations_Fuel_Surcharge),"N/A")</f>
        <v>N/A</v>
      </c>
      <c r="P43" s="195" t="str">
        <f>IF(LEN('UPS FCI_Base'!Q42)&gt;0,(ROUND('UPS FCI_Base'!Q42*(1+Mail_Innovations_Markup),2))*(1+Mail_Innovations_Fuel_Surcharge),"N/A")</f>
        <v>N/A</v>
      </c>
      <c r="Q43" s="195">
        <f>IF(LEN('UPS FCI_Base'!R42)&gt;0,(ROUND('UPS FCI_Base'!R42*(1+Mail_Innovations_Markup),2))*(1+Mail_Innovations_Fuel_Surcharge),"N/A")</f>
        <v>15.336</v>
      </c>
      <c r="R43" s="195">
        <f>IF(LEN('UPS FCI_Base'!S42)&gt;0,(ROUND('UPS FCI_Base'!S42*(1+Mail_Innovations_Markup),2))*(1+Mail_Innovations_Fuel_Surcharge),"N/A")</f>
        <v>19.37235</v>
      </c>
      <c r="S43" s="195">
        <f>IF(LEN('UPS FCI_Base'!T42)&gt;0,(ROUND('UPS FCI_Base'!T42*(1+Mail_Innovations_Markup),2))*(1+Mail_Innovations_Fuel_Surcharge),"N/A")</f>
        <v>24.8358</v>
      </c>
      <c r="T43" s="195">
        <f>IF(LEN('UPS FCI_Base'!U42)&gt;0,(ROUND('UPS FCI_Base'!U42*(1+Mail_Innovations_Markup),2))*(1+Mail_Innovations_Fuel_Surcharge),"N/A")</f>
        <v>18.105</v>
      </c>
      <c r="U43" s="195" t="str">
        <f>IF(LEN('UPS FCI_Base'!V42)&gt;0,(ROUND('UPS FCI_Base'!V42*(1+Mail_Innovations_Markup),2))*(1+Mail_Innovations_Fuel_Surcharge),"N/A")</f>
        <v>N/A</v>
      </c>
      <c r="V43" s="195">
        <f>IF(LEN('UPS FCI_Base'!W42)&gt;0,(ROUND('UPS FCI_Base'!W42*(1+Mail_Innovations_Markup),2))*(1+Mail_Innovations_Fuel_Surcharge),"N/A")</f>
        <v>18.4245</v>
      </c>
      <c r="W43" s="195">
        <f>IF(LEN('UPS FCI_Base'!X42)&gt;0,(ROUND('UPS FCI_Base'!X42*(1+Mail_Innovations_Markup),2))*(1+Mail_Innovations_Fuel_Surcharge),"N/A")</f>
        <v>25.4748</v>
      </c>
    </row>
    <row r="44" ht="12.75" customHeight="1">
      <c r="A44" s="194">
        <v>2.4375</v>
      </c>
      <c r="B44" s="195">
        <f>IF(LEN('UPS FCI_Base'!C43)&gt;0,ROUND('UPS FCI_Base'!C43*(1+Mail_Innovations_Markup),2),"N/A")</f>
        <v>18.37</v>
      </c>
      <c r="C44" s="195">
        <f>IF(LEN('UPS FCI_Base'!D43)&gt;0,(ROUND('UPS FCI_Base'!D43*(1+Mail_Innovations_Markup),2))*(1+Mail_Innovations_Fuel_Surcharge),"N/A")</f>
        <v>17.2317</v>
      </c>
      <c r="D44" s="195" t="str">
        <f>IF(LEN('UPS FCI_Base'!E43)&gt;0,(ROUND('UPS FCI_Base'!E43*(1+Mail_Innovations_Markup),2))*(1+Mail_Innovations_Fuel_Surcharge),"N/A")</f>
        <v>N/A</v>
      </c>
      <c r="E44" s="195" t="str">
        <f>IF(LEN('UPS FCI_Base'!F43)&gt;0,(ROUND('UPS FCI_Base'!F43*(1+Mail_Innovations_Markup),2))*(1+Mail_Innovations_Fuel_Surcharge),"N/A")</f>
        <v>N/A</v>
      </c>
      <c r="F44" s="195" t="str">
        <f>IF(LEN('UPS FCI_Base'!G43)&gt;0,(ROUND('UPS FCI_Base'!G43*(1+Mail_Innovations_Markup),2))*(1+Mail_Innovations_Fuel_Surcharge),"N/A")</f>
        <v>N/A</v>
      </c>
      <c r="G44" s="195" t="str">
        <f>IF(LEN('UPS FCI_Base'!H43)&gt;0,(ROUND('UPS FCI_Base'!H43*(1+Mail_Innovations_Markup),2))*(1+Mail_Innovations_Fuel_Surcharge),"N/A")</f>
        <v>N/A</v>
      </c>
      <c r="H44" s="195" t="str">
        <f>IF(LEN('UPS FCI_Base'!I43)&gt;0,(ROUND('UPS FCI_Base'!I43*(1+Mail_Innovations_Markup),2))*(1+Mail_Innovations_Fuel_Surcharge),"N/A")</f>
        <v>N/A</v>
      </c>
      <c r="I44" s="195">
        <f>IF(LEN('UPS FCI_Base'!J43)&gt;0,(ROUND('UPS FCI_Base'!J43*(1+Mail_Innovations_Markup),2))*(1+Mail_Innovations_Fuel_Surcharge),"N/A")</f>
        <v>18.0411</v>
      </c>
      <c r="J44" s="195">
        <f>IF(LEN('UPS FCI_Base'!K43)&gt;0,(ROUND('UPS FCI_Base'!K43*(1+Mail_Innovations_Markup),2))*(1+Mail_Innovations_Fuel_Surcharge),"N/A")</f>
        <v>19.05285</v>
      </c>
      <c r="K44" s="195">
        <f>IF(LEN('UPS FCI_Base'!L43)&gt;0,(ROUND('UPS FCI_Base'!L43*(1+Mail_Innovations_Markup),2))*(1+Mail_Innovations_Fuel_Surcharge),"N/A")</f>
        <v>25.4109</v>
      </c>
      <c r="L44" s="195">
        <f>IF(LEN('UPS FCI_Base'!M43)&gt;0,(ROUND('UPS FCI_Base'!M43*(1+Mail_Innovations_Markup),2))*(1+Mail_Innovations_Fuel_Surcharge),"N/A")</f>
        <v>19.54275</v>
      </c>
      <c r="M44" s="195" t="str">
        <f>IF(LEN('UPS FCI_Base'!N43)&gt;0,(ROUND('UPS FCI_Base'!N43*(1+Mail_Innovations_Markup),2))*(1+Mail_Innovations_Fuel_Surcharge),"N/A")</f>
        <v>N/A</v>
      </c>
      <c r="N44" s="195">
        <f>IF(LEN('UPS FCI_Base'!O43)&gt;0,(ROUND('UPS FCI_Base'!O43*(1+Mail_Innovations_Markup),2))*(1+Mail_Innovations_Fuel_Surcharge),"N/A")</f>
        <v>30.87435</v>
      </c>
      <c r="O44" s="195" t="str">
        <f>IF(LEN('UPS FCI_Base'!P43)&gt;0,(ROUND('UPS FCI_Base'!P43*(1+Mail_Innovations_Markup),2))*(1+Mail_Innovations_Fuel_Surcharge),"N/A")</f>
        <v>N/A</v>
      </c>
      <c r="P44" s="195" t="str">
        <f>IF(LEN('UPS FCI_Base'!Q43)&gt;0,(ROUND('UPS FCI_Base'!Q43*(1+Mail_Innovations_Markup),2))*(1+Mail_Innovations_Fuel_Surcharge),"N/A")</f>
        <v>N/A</v>
      </c>
      <c r="Q44" s="195">
        <f>IF(LEN('UPS FCI_Base'!R43)&gt;0,(ROUND('UPS FCI_Base'!R43*(1+Mail_Innovations_Markup),2))*(1+Mail_Innovations_Fuel_Surcharge),"N/A")</f>
        <v>15.60225</v>
      </c>
      <c r="R44" s="195">
        <f>IF(LEN('UPS FCI_Base'!S43)&gt;0,(ROUND('UPS FCI_Base'!S43*(1+Mail_Innovations_Markup),2))*(1+Mail_Innovations_Fuel_Surcharge),"N/A")</f>
        <v>19.7238</v>
      </c>
      <c r="S44" s="195">
        <f>IF(LEN('UPS FCI_Base'!T43)&gt;0,(ROUND('UPS FCI_Base'!T43*(1+Mail_Innovations_Markup),2))*(1+Mail_Innovations_Fuel_Surcharge),"N/A")</f>
        <v>25.40025</v>
      </c>
      <c r="T44" s="195">
        <f>IF(LEN('UPS FCI_Base'!U43)&gt;0,(ROUND('UPS FCI_Base'!U43*(1+Mail_Innovations_Markup),2))*(1+Mail_Innovations_Fuel_Surcharge),"N/A")</f>
        <v>18.4671</v>
      </c>
      <c r="U44" s="195" t="str">
        <f>IF(LEN('UPS FCI_Base'!V43)&gt;0,(ROUND('UPS FCI_Base'!V43*(1+Mail_Innovations_Markup),2))*(1+Mail_Innovations_Fuel_Surcharge),"N/A")</f>
        <v>N/A</v>
      </c>
      <c r="V44" s="195">
        <f>IF(LEN('UPS FCI_Base'!W43)&gt;0,(ROUND('UPS FCI_Base'!W43*(1+Mail_Innovations_Markup),2))*(1+Mail_Innovations_Fuel_Surcharge),"N/A")</f>
        <v>18.75465</v>
      </c>
      <c r="W44" s="195">
        <f>IF(LEN('UPS FCI_Base'!X43)&gt;0,(ROUND('UPS FCI_Base'!X43*(1+Mail_Innovations_Markup),2))*(1+Mail_Innovations_Fuel_Surcharge),"N/A")</f>
        <v>26.1138</v>
      </c>
    </row>
    <row r="45" ht="12.75" customHeight="1">
      <c r="A45" s="194">
        <v>2.5</v>
      </c>
      <c r="B45" s="195">
        <f>IF(LEN('UPS FCI_Base'!C44)&gt;0,ROUND('UPS FCI_Base'!C44*(1+Mail_Innovations_Markup),2),"N/A")</f>
        <v>18.65</v>
      </c>
      <c r="C45" s="195">
        <f>IF(LEN('UPS FCI_Base'!D44)&gt;0,(ROUND('UPS FCI_Base'!D44*(1+Mail_Innovations_Markup),2))*(1+Mail_Innovations_Fuel_Surcharge),"N/A")</f>
        <v>17.5299</v>
      </c>
      <c r="D45" s="195" t="str">
        <f>IF(LEN('UPS FCI_Base'!E44)&gt;0,(ROUND('UPS FCI_Base'!E44*(1+Mail_Innovations_Markup),2))*(1+Mail_Innovations_Fuel_Surcharge),"N/A")</f>
        <v>N/A</v>
      </c>
      <c r="E45" s="195" t="str">
        <f>IF(LEN('UPS FCI_Base'!F44)&gt;0,(ROUND('UPS FCI_Base'!F44*(1+Mail_Innovations_Markup),2))*(1+Mail_Innovations_Fuel_Surcharge),"N/A")</f>
        <v>N/A</v>
      </c>
      <c r="F45" s="195" t="str">
        <f>IF(LEN('UPS FCI_Base'!G44)&gt;0,(ROUND('UPS FCI_Base'!G44*(1+Mail_Innovations_Markup),2))*(1+Mail_Innovations_Fuel_Surcharge),"N/A")</f>
        <v>N/A</v>
      </c>
      <c r="G45" s="195" t="str">
        <f>IF(LEN('UPS FCI_Base'!H44)&gt;0,(ROUND('UPS FCI_Base'!H44*(1+Mail_Innovations_Markup),2))*(1+Mail_Innovations_Fuel_Surcharge),"N/A")</f>
        <v>N/A</v>
      </c>
      <c r="H45" s="195" t="str">
        <f>IF(LEN('UPS FCI_Base'!I44)&gt;0,(ROUND('UPS FCI_Base'!I44*(1+Mail_Innovations_Markup),2))*(1+Mail_Innovations_Fuel_Surcharge),"N/A")</f>
        <v>N/A</v>
      </c>
      <c r="I45" s="195">
        <f>IF(LEN('UPS FCI_Base'!J44)&gt;0,(ROUND('UPS FCI_Base'!J44*(1+Mail_Innovations_Markup),2))*(1+Mail_Innovations_Fuel_Surcharge),"N/A")</f>
        <v>18.43515</v>
      </c>
      <c r="J45" s="195">
        <f>IF(LEN('UPS FCI_Base'!K44)&gt;0,(ROUND('UPS FCI_Base'!K44*(1+Mail_Innovations_Markup),2))*(1+Mail_Innovations_Fuel_Surcharge),"N/A")</f>
        <v>19.4256</v>
      </c>
      <c r="K45" s="195">
        <f>IF(LEN('UPS FCI_Base'!L44)&gt;0,(ROUND('UPS FCI_Base'!L44*(1+Mail_Innovations_Markup),2))*(1+Mail_Innovations_Fuel_Surcharge),"N/A")</f>
        <v>25.9008</v>
      </c>
      <c r="L45" s="195">
        <f>IF(LEN('UPS FCI_Base'!M44)&gt;0,(ROUND('UPS FCI_Base'!M44*(1+Mail_Innovations_Markup),2))*(1+Mail_Innovations_Fuel_Surcharge),"N/A")</f>
        <v>19.94745</v>
      </c>
      <c r="M45" s="195" t="str">
        <f>IF(LEN('UPS FCI_Base'!N44)&gt;0,(ROUND('UPS FCI_Base'!N44*(1+Mail_Innovations_Markup),2))*(1+Mail_Innovations_Fuel_Surcharge),"N/A")</f>
        <v>N/A</v>
      </c>
      <c r="N45" s="195">
        <f>IF(LEN('UPS FCI_Base'!O44)&gt;0,(ROUND('UPS FCI_Base'!O44*(1+Mail_Innovations_Markup),2))*(1+Mail_Innovations_Fuel_Surcharge),"N/A")</f>
        <v>31.53465</v>
      </c>
      <c r="O45" s="195" t="str">
        <f>IF(LEN('UPS FCI_Base'!P44)&gt;0,(ROUND('UPS FCI_Base'!P44*(1+Mail_Innovations_Markup),2))*(1+Mail_Innovations_Fuel_Surcharge),"N/A")</f>
        <v>N/A</v>
      </c>
      <c r="P45" s="195" t="str">
        <f>IF(LEN('UPS FCI_Base'!Q44)&gt;0,(ROUND('UPS FCI_Base'!Q44*(1+Mail_Innovations_Markup),2))*(1+Mail_Innovations_Fuel_Surcharge),"N/A")</f>
        <v>N/A</v>
      </c>
      <c r="Q45" s="195">
        <f>IF(LEN('UPS FCI_Base'!R44)&gt;0,(ROUND('UPS FCI_Base'!R44*(1+Mail_Innovations_Markup),2))*(1+Mail_Innovations_Fuel_Surcharge),"N/A")</f>
        <v>15.8685</v>
      </c>
      <c r="R45" s="195">
        <f>IF(LEN('UPS FCI_Base'!S44)&gt;0,(ROUND('UPS FCI_Base'!S44*(1+Mail_Innovations_Markup),2))*(1+Mail_Innovations_Fuel_Surcharge),"N/A")</f>
        <v>20.07525</v>
      </c>
      <c r="S45" s="195">
        <f>IF(LEN('UPS FCI_Base'!T44)&gt;0,(ROUND('UPS FCI_Base'!T44*(1+Mail_Innovations_Markup),2))*(1+Mail_Innovations_Fuel_Surcharge),"N/A")</f>
        <v>25.97535</v>
      </c>
      <c r="T45" s="195">
        <f>IF(LEN('UPS FCI_Base'!U44)&gt;0,(ROUND('UPS FCI_Base'!U44*(1+Mail_Innovations_Markup),2))*(1+Mail_Innovations_Fuel_Surcharge),"N/A")</f>
        <v>18.83985</v>
      </c>
      <c r="U45" s="195" t="str">
        <f>IF(LEN('UPS FCI_Base'!V44)&gt;0,(ROUND('UPS FCI_Base'!V44*(1+Mail_Innovations_Markup),2))*(1+Mail_Innovations_Fuel_Surcharge),"N/A")</f>
        <v>N/A</v>
      </c>
      <c r="V45" s="195">
        <f>IF(LEN('UPS FCI_Base'!W44)&gt;0,(ROUND('UPS FCI_Base'!W44*(1+Mail_Innovations_Markup),2))*(1+Mail_Innovations_Fuel_Surcharge),"N/A")</f>
        <v>19.09545</v>
      </c>
      <c r="W45" s="195">
        <f>IF(LEN('UPS FCI_Base'!X44)&gt;0,(ROUND('UPS FCI_Base'!X44*(1+Mail_Innovations_Markup),2))*(1+Mail_Innovations_Fuel_Surcharge),"N/A")</f>
        <v>26.76345</v>
      </c>
    </row>
    <row r="46" ht="12.75" customHeight="1">
      <c r="A46" s="194">
        <v>2.5625</v>
      </c>
      <c r="B46" s="195">
        <f>IF(LEN('UPS FCI_Base'!C45)&gt;0,ROUND('UPS FCI_Base'!C45*(1+Mail_Innovations_Markup),2),"N/A")</f>
        <v>18.93</v>
      </c>
      <c r="C46" s="195">
        <f>IF(LEN('UPS FCI_Base'!D45)&gt;0,(ROUND('UPS FCI_Base'!D45*(1+Mail_Innovations_Markup),2))*(1+Mail_Innovations_Fuel_Surcharge),"N/A")</f>
        <v>17.8068</v>
      </c>
      <c r="D46" s="195" t="str">
        <f>IF(LEN('UPS FCI_Base'!E45)&gt;0,(ROUND('UPS FCI_Base'!E45*(1+Mail_Innovations_Markup),2))*(1+Mail_Innovations_Fuel_Surcharge),"N/A")</f>
        <v>N/A</v>
      </c>
      <c r="E46" s="195" t="str">
        <f>IF(LEN('UPS FCI_Base'!F45)&gt;0,(ROUND('UPS FCI_Base'!F45*(1+Mail_Innovations_Markup),2))*(1+Mail_Innovations_Fuel_Surcharge),"N/A")</f>
        <v>N/A</v>
      </c>
      <c r="F46" s="195" t="str">
        <f>IF(LEN('UPS FCI_Base'!G45)&gt;0,(ROUND('UPS FCI_Base'!G45*(1+Mail_Innovations_Markup),2))*(1+Mail_Innovations_Fuel_Surcharge),"N/A")</f>
        <v>N/A</v>
      </c>
      <c r="G46" s="195" t="str">
        <f>IF(LEN('UPS FCI_Base'!H45)&gt;0,(ROUND('UPS FCI_Base'!H45*(1+Mail_Innovations_Markup),2))*(1+Mail_Innovations_Fuel_Surcharge),"N/A")</f>
        <v>N/A</v>
      </c>
      <c r="H46" s="195" t="str">
        <f>IF(LEN('UPS FCI_Base'!I45)&gt;0,(ROUND('UPS FCI_Base'!I45*(1+Mail_Innovations_Markup),2))*(1+Mail_Innovations_Fuel_Surcharge),"N/A")</f>
        <v>N/A</v>
      </c>
      <c r="I46" s="195">
        <f>IF(LEN('UPS FCI_Base'!J45)&gt;0,(ROUND('UPS FCI_Base'!J45*(1+Mail_Innovations_Markup),2))*(1+Mail_Innovations_Fuel_Surcharge),"N/A")</f>
        <v>18.8079</v>
      </c>
      <c r="J46" s="195">
        <f>IF(LEN('UPS FCI_Base'!K45)&gt;0,(ROUND('UPS FCI_Base'!K45*(1+Mail_Innovations_Markup),2))*(1+Mail_Innovations_Fuel_Surcharge),"N/A")</f>
        <v>19.809</v>
      </c>
      <c r="K46" s="195">
        <f>IF(LEN('UPS FCI_Base'!L45)&gt;0,(ROUND('UPS FCI_Base'!L45*(1+Mail_Innovations_Markup),2))*(1+Mail_Innovations_Fuel_Surcharge),"N/A")</f>
        <v>26.38005</v>
      </c>
      <c r="L46" s="195">
        <f>IF(LEN('UPS FCI_Base'!M45)&gt;0,(ROUND('UPS FCI_Base'!M45*(1+Mail_Innovations_Markup),2))*(1+Mail_Innovations_Fuel_Surcharge),"N/A")</f>
        <v>20.35215</v>
      </c>
      <c r="M46" s="195" t="str">
        <f>IF(LEN('UPS FCI_Base'!N45)&gt;0,(ROUND('UPS FCI_Base'!N45*(1+Mail_Innovations_Markup),2))*(1+Mail_Innovations_Fuel_Surcharge),"N/A")</f>
        <v>N/A</v>
      </c>
      <c r="N46" s="195">
        <f>IF(LEN('UPS FCI_Base'!O45)&gt;0,(ROUND('UPS FCI_Base'!O45*(1+Mail_Innovations_Markup),2))*(1+Mail_Innovations_Fuel_Surcharge),"N/A")</f>
        <v>32.19495</v>
      </c>
      <c r="O46" s="195" t="str">
        <f>IF(LEN('UPS FCI_Base'!P45)&gt;0,(ROUND('UPS FCI_Base'!P45*(1+Mail_Innovations_Markup),2))*(1+Mail_Innovations_Fuel_Surcharge),"N/A")</f>
        <v>N/A</v>
      </c>
      <c r="P46" s="195" t="str">
        <f>IF(LEN('UPS FCI_Base'!Q45)&gt;0,(ROUND('UPS FCI_Base'!Q45*(1+Mail_Innovations_Markup),2))*(1+Mail_Innovations_Fuel_Surcharge),"N/A")</f>
        <v>N/A</v>
      </c>
      <c r="Q46" s="195">
        <f>IF(LEN('UPS FCI_Base'!R45)&gt;0,(ROUND('UPS FCI_Base'!R45*(1+Mail_Innovations_Markup),2))*(1+Mail_Innovations_Fuel_Surcharge),"N/A")</f>
        <v>16.1454</v>
      </c>
      <c r="R46" s="195">
        <f>IF(LEN('UPS FCI_Base'!S45)&gt;0,(ROUND('UPS FCI_Base'!S45*(1+Mail_Innovations_Markup),2))*(1+Mail_Innovations_Fuel_Surcharge),"N/A")</f>
        <v>20.41605</v>
      </c>
      <c r="S46" s="195">
        <f>IF(LEN('UPS FCI_Base'!T45)&gt;0,(ROUND('UPS FCI_Base'!T45*(1+Mail_Innovations_Markup),2))*(1+Mail_Innovations_Fuel_Surcharge),"N/A")</f>
        <v>26.5398</v>
      </c>
      <c r="T46" s="195">
        <f>IF(LEN('UPS FCI_Base'!U45)&gt;0,(ROUND('UPS FCI_Base'!U45*(1+Mail_Innovations_Markup),2))*(1+Mail_Innovations_Fuel_Surcharge),"N/A")</f>
        <v>19.1913</v>
      </c>
      <c r="U46" s="195" t="str">
        <f>IF(LEN('UPS FCI_Base'!V45)&gt;0,(ROUND('UPS FCI_Base'!V45*(1+Mail_Innovations_Markup),2))*(1+Mail_Innovations_Fuel_Surcharge),"N/A")</f>
        <v>N/A</v>
      </c>
      <c r="V46" s="195">
        <f>IF(LEN('UPS FCI_Base'!W45)&gt;0,(ROUND('UPS FCI_Base'!W45*(1+Mail_Innovations_Markup),2))*(1+Mail_Innovations_Fuel_Surcharge),"N/A")</f>
        <v>19.4256</v>
      </c>
      <c r="W46" s="195">
        <f>IF(LEN('UPS FCI_Base'!X45)&gt;0,(ROUND('UPS FCI_Base'!X45*(1+Mail_Innovations_Markup),2))*(1+Mail_Innovations_Fuel_Surcharge),"N/A")</f>
        <v>27.4131</v>
      </c>
    </row>
    <row r="47" ht="12.75" customHeight="1">
      <c r="A47" s="194">
        <v>2.625</v>
      </c>
      <c r="B47" s="195">
        <f>IF(LEN('UPS FCI_Base'!C46)&gt;0,ROUND('UPS FCI_Base'!C46*(1+Mail_Innovations_Markup),2),"N/A")</f>
        <v>19.22</v>
      </c>
      <c r="C47" s="195">
        <f>IF(LEN('UPS FCI_Base'!D46)&gt;0,(ROUND('UPS FCI_Base'!D46*(1+Mail_Innovations_Markup),2))*(1+Mail_Innovations_Fuel_Surcharge),"N/A")</f>
        <v>18.09435</v>
      </c>
      <c r="D47" s="195" t="str">
        <f>IF(LEN('UPS FCI_Base'!E46)&gt;0,(ROUND('UPS FCI_Base'!E46*(1+Mail_Innovations_Markup),2))*(1+Mail_Innovations_Fuel_Surcharge),"N/A")</f>
        <v>N/A</v>
      </c>
      <c r="E47" s="195" t="str">
        <f>IF(LEN('UPS FCI_Base'!F46)&gt;0,(ROUND('UPS FCI_Base'!F46*(1+Mail_Innovations_Markup),2))*(1+Mail_Innovations_Fuel_Surcharge),"N/A")</f>
        <v>N/A</v>
      </c>
      <c r="F47" s="195" t="str">
        <f>IF(LEN('UPS FCI_Base'!G46)&gt;0,(ROUND('UPS FCI_Base'!G46*(1+Mail_Innovations_Markup),2))*(1+Mail_Innovations_Fuel_Surcharge),"N/A")</f>
        <v>N/A</v>
      </c>
      <c r="G47" s="195" t="str">
        <f>IF(LEN('UPS FCI_Base'!H46)&gt;0,(ROUND('UPS FCI_Base'!H46*(1+Mail_Innovations_Markup),2))*(1+Mail_Innovations_Fuel_Surcharge),"N/A")</f>
        <v>N/A</v>
      </c>
      <c r="H47" s="195" t="str">
        <f>IF(LEN('UPS FCI_Base'!I46)&gt;0,(ROUND('UPS FCI_Base'!I46*(1+Mail_Innovations_Markup),2))*(1+Mail_Innovations_Fuel_Surcharge),"N/A")</f>
        <v>N/A</v>
      </c>
      <c r="I47" s="195">
        <f>IF(LEN('UPS FCI_Base'!J46)&gt;0,(ROUND('UPS FCI_Base'!J46*(1+Mail_Innovations_Markup),2))*(1+Mail_Innovations_Fuel_Surcharge),"N/A")</f>
        <v>19.20195</v>
      </c>
      <c r="J47" s="195">
        <f>IF(LEN('UPS FCI_Base'!K46)&gt;0,(ROUND('UPS FCI_Base'!K46*(1+Mail_Innovations_Markup),2))*(1+Mail_Innovations_Fuel_Surcharge),"N/A")</f>
        <v>20.1711</v>
      </c>
      <c r="K47" s="195">
        <f>IF(LEN('UPS FCI_Base'!L46)&gt;0,(ROUND('UPS FCI_Base'!L46*(1+Mail_Innovations_Markup),2))*(1+Mail_Innovations_Fuel_Surcharge),"N/A")</f>
        <v>26.86995</v>
      </c>
      <c r="L47" s="195">
        <f>IF(LEN('UPS FCI_Base'!M46)&gt;0,(ROUND('UPS FCI_Base'!M46*(1+Mail_Innovations_Markup),2))*(1+Mail_Innovations_Fuel_Surcharge),"N/A")</f>
        <v>20.7462</v>
      </c>
      <c r="M47" s="195" t="str">
        <f>IF(LEN('UPS FCI_Base'!N46)&gt;0,(ROUND('UPS FCI_Base'!N46*(1+Mail_Innovations_Markup),2))*(1+Mail_Innovations_Fuel_Surcharge),"N/A")</f>
        <v>N/A</v>
      </c>
      <c r="N47" s="195">
        <f>IF(LEN('UPS FCI_Base'!O46)&gt;0,(ROUND('UPS FCI_Base'!O46*(1+Mail_Innovations_Markup),2))*(1+Mail_Innovations_Fuel_Surcharge),"N/A")</f>
        <v>32.85525</v>
      </c>
      <c r="O47" s="195" t="str">
        <f>IF(LEN('UPS FCI_Base'!P46)&gt;0,(ROUND('UPS FCI_Base'!P46*(1+Mail_Innovations_Markup),2))*(1+Mail_Innovations_Fuel_Surcharge),"N/A")</f>
        <v>N/A</v>
      </c>
      <c r="P47" s="195" t="str">
        <f>IF(LEN('UPS FCI_Base'!Q46)&gt;0,(ROUND('UPS FCI_Base'!Q46*(1+Mail_Innovations_Markup),2))*(1+Mail_Innovations_Fuel_Surcharge),"N/A")</f>
        <v>N/A</v>
      </c>
      <c r="Q47" s="195">
        <f>IF(LEN('UPS FCI_Base'!R46)&gt;0,(ROUND('UPS FCI_Base'!R46*(1+Mail_Innovations_Markup),2))*(1+Mail_Innovations_Fuel_Surcharge),"N/A")</f>
        <v>16.41165</v>
      </c>
      <c r="R47" s="195">
        <f>IF(LEN('UPS FCI_Base'!S46)&gt;0,(ROUND('UPS FCI_Base'!S46*(1+Mail_Innovations_Markup),2))*(1+Mail_Innovations_Fuel_Surcharge),"N/A")</f>
        <v>20.75685</v>
      </c>
      <c r="S47" s="195">
        <f>IF(LEN('UPS FCI_Base'!T46)&gt;0,(ROUND('UPS FCI_Base'!T46*(1+Mail_Innovations_Markup),2))*(1+Mail_Innovations_Fuel_Surcharge),"N/A")</f>
        <v>27.10425</v>
      </c>
      <c r="T47" s="195">
        <f>IF(LEN('UPS FCI_Base'!U46)&gt;0,(ROUND('UPS FCI_Base'!U46*(1+Mail_Innovations_Markup),2))*(1+Mail_Innovations_Fuel_Surcharge),"N/A")</f>
        <v>19.56405</v>
      </c>
      <c r="U47" s="195" t="str">
        <f>IF(LEN('UPS FCI_Base'!V46)&gt;0,(ROUND('UPS FCI_Base'!V46*(1+Mail_Innovations_Markup),2))*(1+Mail_Innovations_Fuel_Surcharge),"N/A")</f>
        <v>N/A</v>
      </c>
      <c r="V47" s="195">
        <f>IF(LEN('UPS FCI_Base'!W46)&gt;0,(ROUND('UPS FCI_Base'!W46*(1+Mail_Innovations_Markup),2))*(1+Mail_Innovations_Fuel_Surcharge),"N/A")</f>
        <v>19.75575</v>
      </c>
      <c r="W47" s="195">
        <f>IF(LEN('UPS FCI_Base'!X46)&gt;0,(ROUND('UPS FCI_Base'!X46*(1+Mail_Innovations_Markup),2))*(1+Mail_Innovations_Fuel_Surcharge),"N/A")</f>
        <v>28.06275</v>
      </c>
    </row>
    <row r="48" ht="12.75" customHeight="1">
      <c r="A48" s="194">
        <v>2.6875</v>
      </c>
      <c r="B48" s="195">
        <f>IF(LEN('UPS FCI_Base'!C47)&gt;0,ROUND('UPS FCI_Base'!C47*(1+Mail_Innovations_Markup),2),"N/A")</f>
        <v>19.5</v>
      </c>
      <c r="C48" s="195">
        <f>IF(LEN('UPS FCI_Base'!D47)&gt;0,(ROUND('UPS FCI_Base'!D47*(1+Mail_Innovations_Markup),2))*(1+Mail_Innovations_Fuel_Surcharge),"N/A")</f>
        <v>18.37125</v>
      </c>
      <c r="D48" s="195" t="str">
        <f>IF(LEN('UPS FCI_Base'!E47)&gt;0,(ROUND('UPS FCI_Base'!E47*(1+Mail_Innovations_Markup),2))*(1+Mail_Innovations_Fuel_Surcharge),"N/A")</f>
        <v>N/A</v>
      </c>
      <c r="E48" s="195" t="str">
        <f>IF(LEN('UPS FCI_Base'!F47)&gt;0,(ROUND('UPS FCI_Base'!F47*(1+Mail_Innovations_Markup),2))*(1+Mail_Innovations_Fuel_Surcharge),"N/A")</f>
        <v>N/A</v>
      </c>
      <c r="F48" s="195" t="str">
        <f>IF(LEN('UPS FCI_Base'!G47)&gt;0,(ROUND('UPS FCI_Base'!G47*(1+Mail_Innovations_Markup),2))*(1+Mail_Innovations_Fuel_Surcharge),"N/A")</f>
        <v>N/A</v>
      </c>
      <c r="G48" s="195" t="str">
        <f>IF(LEN('UPS FCI_Base'!H47)&gt;0,(ROUND('UPS FCI_Base'!H47*(1+Mail_Innovations_Markup),2))*(1+Mail_Innovations_Fuel_Surcharge),"N/A")</f>
        <v>N/A</v>
      </c>
      <c r="H48" s="195" t="str">
        <f>IF(LEN('UPS FCI_Base'!I47)&gt;0,(ROUND('UPS FCI_Base'!I47*(1+Mail_Innovations_Markup),2))*(1+Mail_Innovations_Fuel_Surcharge),"N/A")</f>
        <v>N/A</v>
      </c>
      <c r="I48" s="195">
        <f>IF(LEN('UPS FCI_Base'!J47)&gt;0,(ROUND('UPS FCI_Base'!J47*(1+Mail_Innovations_Markup),2))*(1+Mail_Innovations_Fuel_Surcharge),"N/A")</f>
        <v>19.58535</v>
      </c>
      <c r="J48" s="195">
        <f>IF(LEN('UPS FCI_Base'!K47)&gt;0,(ROUND('UPS FCI_Base'!K47*(1+Mail_Innovations_Markup),2))*(1+Mail_Innovations_Fuel_Surcharge),"N/A")</f>
        <v>20.5545</v>
      </c>
      <c r="K48" s="195">
        <f>IF(LEN('UPS FCI_Base'!L47)&gt;0,(ROUND('UPS FCI_Base'!L47*(1+Mail_Innovations_Markup),2))*(1+Mail_Innovations_Fuel_Surcharge),"N/A")</f>
        <v>27.35985</v>
      </c>
      <c r="L48" s="195">
        <f>IF(LEN('UPS FCI_Base'!M47)&gt;0,(ROUND('UPS FCI_Base'!M47*(1+Mail_Innovations_Markup),2))*(1+Mail_Innovations_Fuel_Surcharge),"N/A")</f>
        <v>21.1509</v>
      </c>
      <c r="M48" s="195" t="str">
        <f>IF(LEN('UPS FCI_Base'!N47)&gt;0,(ROUND('UPS FCI_Base'!N47*(1+Mail_Innovations_Markup),2))*(1+Mail_Innovations_Fuel_Surcharge),"N/A")</f>
        <v>N/A</v>
      </c>
      <c r="N48" s="195">
        <f>IF(LEN('UPS FCI_Base'!O47)&gt;0,(ROUND('UPS FCI_Base'!O47*(1+Mail_Innovations_Markup),2))*(1+Mail_Innovations_Fuel_Surcharge),"N/A")</f>
        <v>33.5049</v>
      </c>
      <c r="O48" s="195" t="str">
        <f>IF(LEN('UPS FCI_Base'!P47)&gt;0,(ROUND('UPS FCI_Base'!P47*(1+Mail_Innovations_Markup),2))*(1+Mail_Innovations_Fuel_Surcharge),"N/A")</f>
        <v>N/A</v>
      </c>
      <c r="P48" s="195" t="str">
        <f>IF(LEN('UPS FCI_Base'!Q47)&gt;0,(ROUND('UPS FCI_Base'!Q47*(1+Mail_Innovations_Markup),2))*(1+Mail_Innovations_Fuel_Surcharge),"N/A")</f>
        <v>N/A</v>
      </c>
      <c r="Q48" s="195">
        <f>IF(LEN('UPS FCI_Base'!R47)&gt;0,(ROUND('UPS FCI_Base'!R47*(1+Mail_Innovations_Markup),2))*(1+Mail_Innovations_Fuel_Surcharge),"N/A")</f>
        <v>16.6779</v>
      </c>
      <c r="R48" s="195">
        <f>IF(LEN('UPS FCI_Base'!S47)&gt;0,(ROUND('UPS FCI_Base'!S47*(1+Mail_Innovations_Markup),2))*(1+Mail_Innovations_Fuel_Surcharge),"N/A")</f>
        <v>21.11895</v>
      </c>
      <c r="S48" s="195">
        <f>IF(LEN('UPS FCI_Base'!T47)&gt;0,(ROUND('UPS FCI_Base'!T47*(1+Mail_Innovations_Markup),2))*(1+Mail_Innovations_Fuel_Surcharge),"N/A")</f>
        <v>27.6687</v>
      </c>
      <c r="T48" s="195">
        <f>IF(LEN('UPS FCI_Base'!U47)&gt;0,(ROUND('UPS FCI_Base'!U47*(1+Mail_Innovations_Markup),2))*(1+Mail_Innovations_Fuel_Surcharge),"N/A")</f>
        <v>19.9155</v>
      </c>
      <c r="U48" s="195" t="str">
        <f>IF(LEN('UPS FCI_Base'!V47)&gt;0,(ROUND('UPS FCI_Base'!V47*(1+Mail_Innovations_Markup),2))*(1+Mail_Innovations_Fuel_Surcharge),"N/A")</f>
        <v>N/A</v>
      </c>
      <c r="V48" s="195">
        <f>IF(LEN('UPS FCI_Base'!W47)&gt;0,(ROUND('UPS FCI_Base'!W47*(1+Mail_Innovations_Markup),2))*(1+Mail_Innovations_Fuel_Surcharge),"N/A")</f>
        <v>20.09655</v>
      </c>
      <c r="W48" s="195">
        <f>IF(LEN('UPS FCI_Base'!X47)&gt;0,(ROUND('UPS FCI_Base'!X47*(1+Mail_Innovations_Markup),2))*(1+Mail_Innovations_Fuel_Surcharge),"N/A")</f>
        <v>28.6911</v>
      </c>
    </row>
    <row r="49" ht="12.75" customHeight="1">
      <c r="A49" s="194">
        <v>2.75</v>
      </c>
      <c r="B49" s="195">
        <f>IF(LEN('UPS FCI_Base'!C48)&gt;0,ROUND('UPS FCI_Base'!C48*(1+Mail_Innovations_Markup),2),"N/A")</f>
        <v>19.79</v>
      </c>
      <c r="C49" s="195">
        <f>IF(LEN('UPS FCI_Base'!D48)&gt;0,(ROUND('UPS FCI_Base'!D48*(1+Mail_Innovations_Markup),2))*(1+Mail_Innovations_Fuel_Surcharge),"N/A")</f>
        <v>18.66945</v>
      </c>
      <c r="D49" s="195" t="str">
        <f>IF(LEN('UPS FCI_Base'!E48)&gt;0,(ROUND('UPS FCI_Base'!E48*(1+Mail_Innovations_Markup),2))*(1+Mail_Innovations_Fuel_Surcharge),"N/A")</f>
        <v>N/A</v>
      </c>
      <c r="E49" s="195" t="str">
        <f>IF(LEN('UPS FCI_Base'!F48)&gt;0,(ROUND('UPS FCI_Base'!F48*(1+Mail_Innovations_Markup),2))*(1+Mail_Innovations_Fuel_Surcharge),"N/A")</f>
        <v>N/A</v>
      </c>
      <c r="F49" s="195" t="str">
        <f>IF(LEN('UPS FCI_Base'!G48)&gt;0,(ROUND('UPS FCI_Base'!G48*(1+Mail_Innovations_Markup),2))*(1+Mail_Innovations_Fuel_Surcharge),"N/A")</f>
        <v>N/A</v>
      </c>
      <c r="G49" s="195" t="str">
        <f>IF(LEN('UPS FCI_Base'!H48)&gt;0,(ROUND('UPS FCI_Base'!H48*(1+Mail_Innovations_Markup),2))*(1+Mail_Innovations_Fuel_Surcharge),"N/A")</f>
        <v>N/A</v>
      </c>
      <c r="H49" s="195" t="str">
        <f>IF(LEN('UPS FCI_Base'!I48)&gt;0,(ROUND('UPS FCI_Base'!I48*(1+Mail_Innovations_Markup),2))*(1+Mail_Innovations_Fuel_Surcharge),"N/A")</f>
        <v>N/A</v>
      </c>
      <c r="I49" s="195">
        <f>IF(LEN('UPS FCI_Base'!J48)&gt;0,(ROUND('UPS FCI_Base'!J48*(1+Mail_Innovations_Markup),2))*(1+Mail_Innovations_Fuel_Surcharge),"N/A")</f>
        <v>19.9794</v>
      </c>
      <c r="J49" s="195">
        <f>IF(LEN('UPS FCI_Base'!K48)&gt;0,(ROUND('UPS FCI_Base'!K48*(1+Mail_Innovations_Markup),2))*(1+Mail_Innovations_Fuel_Surcharge),"N/A")</f>
        <v>20.9166</v>
      </c>
      <c r="K49" s="195">
        <f>IF(LEN('UPS FCI_Base'!L48)&gt;0,(ROUND('UPS FCI_Base'!L48*(1+Mail_Innovations_Markup),2))*(1+Mail_Innovations_Fuel_Surcharge),"N/A")</f>
        <v>27.8391</v>
      </c>
      <c r="L49" s="195">
        <f>IF(LEN('UPS FCI_Base'!M48)&gt;0,(ROUND('UPS FCI_Base'!M48*(1+Mail_Innovations_Markup),2))*(1+Mail_Innovations_Fuel_Surcharge),"N/A")</f>
        <v>21.5556</v>
      </c>
      <c r="M49" s="195" t="str">
        <f>IF(LEN('UPS FCI_Base'!N48)&gt;0,(ROUND('UPS FCI_Base'!N48*(1+Mail_Innovations_Markup),2))*(1+Mail_Innovations_Fuel_Surcharge),"N/A")</f>
        <v>N/A</v>
      </c>
      <c r="N49" s="195">
        <f>IF(LEN('UPS FCI_Base'!O48)&gt;0,(ROUND('UPS FCI_Base'!O48*(1+Mail_Innovations_Markup),2))*(1+Mail_Innovations_Fuel_Surcharge),"N/A")</f>
        <v>34.17585</v>
      </c>
      <c r="O49" s="195" t="str">
        <f>IF(LEN('UPS FCI_Base'!P48)&gt;0,(ROUND('UPS FCI_Base'!P48*(1+Mail_Innovations_Markup),2))*(1+Mail_Innovations_Fuel_Surcharge),"N/A")</f>
        <v>N/A</v>
      </c>
      <c r="P49" s="195" t="str">
        <f>IF(LEN('UPS FCI_Base'!Q48)&gt;0,(ROUND('UPS FCI_Base'!Q48*(1+Mail_Innovations_Markup),2))*(1+Mail_Innovations_Fuel_Surcharge),"N/A")</f>
        <v>N/A</v>
      </c>
      <c r="Q49" s="195">
        <f>IF(LEN('UPS FCI_Base'!R48)&gt;0,(ROUND('UPS FCI_Base'!R48*(1+Mail_Innovations_Markup),2))*(1+Mail_Innovations_Fuel_Surcharge),"N/A")</f>
        <v>16.9548</v>
      </c>
      <c r="R49" s="195">
        <f>IF(LEN('UPS FCI_Base'!S48)&gt;0,(ROUND('UPS FCI_Base'!S48*(1+Mail_Innovations_Markup),2))*(1+Mail_Innovations_Fuel_Surcharge),"N/A")</f>
        <v>21.45975</v>
      </c>
      <c r="S49" s="195">
        <f>IF(LEN('UPS FCI_Base'!T48)&gt;0,(ROUND('UPS FCI_Base'!T48*(1+Mail_Innovations_Markup),2))*(1+Mail_Innovations_Fuel_Surcharge),"N/A")</f>
        <v>28.2438</v>
      </c>
      <c r="T49" s="195">
        <f>IF(LEN('UPS FCI_Base'!U48)&gt;0,(ROUND('UPS FCI_Base'!U48*(1+Mail_Innovations_Markup),2))*(1+Mail_Innovations_Fuel_Surcharge),"N/A")</f>
        <v>20.2776</v>
      </c>
      <c r="U49" s="195" t="str">
        <f>IF(LEN('UPS FCI_Base'!V48)&gt;0,(ROUND('UPS FCI_Base'!V48*(1+Mail_Innovations_Markup),2))*(1+Mail_Innovations_Fuel_Surcharge),"N/A")</f>
        <v>N/A</v>
      </c>
      <c r="V49" s="195">
        <f>IF(LEN('UPS FCI_Base'!W48)&gt;0,(ROUND('UPS FCI_Base'!W48*(1+Mail_Innovations_Markup),2))*(1+Mail_Innovations_Fuel_Surcharge),"N/A")</f>
        <v>20.4267</v>
      </c>
      <c r="W49" s="195">
        <f>IF(LEN('UPS FCI_Base'!X48)&gt;0,(ROUND('UPS FCI_Base'!X48*(1+Mail_Innovations_Markup),2))*(1+Mail_Innovations_Fuel_Surcharge),"N/A")</f>
        <v>29.34075</v>
      </c>
    </row>
    <row r="50" ht="12.75" customHeight="1">
      <c r="A50" s="194">
        <v>2.8125</v>
      </c>
      <c r="B50" s="195">
        <f>IF(LEN('UPS FCI_Base'!C49)&gt;0,ROUND('UPS FCI_Base'!C49*(1+Mail_Innovations_Markup),2),"N/A")</f>
        <v>20.08</v>
      </c>
      <c r="C50" s="195">
        <f>IF(LEN('UPS FCI_Base'!D49)&gt;0,(ROUND('UPS FCI_Base'!D49*(1+Mail_Innovations_Markup),2))*(1+Mail_Innovations_Fuel_Surcharge),"N/A")</f>
        <v>18.94635</v>
      </c>
      <c r="D50" s="195" t="str">
        <f>IF(LEN('UPS FCI_Base'!E49)&gt;0,(ROUND('UPS FCI_Base'!E49*(1+Mail_Innovations_Markup),2))*(1+Mail_Innovations_Fuel_Surcharge),"N/A")</f>
        <v>N/A</v>
      </c>
      <c r="E50" s="195" t="str">
        <f>IF(LEN('UPS FCI_Base'!F49)&gt;0,(ROUND('UPS FCI_Base'!F49*(1+Mail_Innovations_Markup),2))*(1+Mail_Innovations_Fuel_Surcharge),"N/A")</f>
        <v>N/A</v>
      </c>
      <c r="F50" s="195" t="str">
        <f>IF(LEN('UPS FCI_Base'!G49)&gt;0,(ROUND('UPS FCI_Base'!G49*(1+Mail_Innovations_Markup),2))*(1+Mail_Innovations_Fuel_Surcharge),"N/A")</f>
        <v>N/A</v>
      </c>
      <c r="G50" s="195" t="str">
        <f>IF(LEN('UPS FCI_Base'!H49)&gt;0,(ROUND('UPS FCI_Base'!H49*(1+Mail_Innovations_Markup),2))*(1+Mail_Innovations_Fuel_Surcharge),"N/A")</f>
        <v>N/A</v>
      </c>
      <c r="H50" s="195" t="str">
        <f>IF(LEN('UPS FCI_Base'!I49)&gt;0,(ROUND('UPS FCI_Base'!I49*(1+Mail_Innovations_Markup),2))*(1+Mail_Innovations_Fuel_Surcharge),"N/A")</f>
        <v>N/A</v>
      </c>
      <c r="I50" s="195">
        <f>IF(LEN('UPS FCI_Base'!J49)&gt;0,(ROUND('UPS FCI_Base'!J49*(1+Mail_Innovations_Markup),2))*(1+Mail_Innovations_Fuel_Surcharge),"N/A")</f>
        <v>20.35215</v>
      </c>
      <c r="J50" s="195">
        <f>IF(LEN('UPS FCI_Base'!K49)&gt;0,(ROUND('UPS FCI_Base'!K49*(1+Mail_Innovations_Markup),2))*(1+Mail_Innovations_Fuel_Surcharge),"N/A")</f>
        <v>21.3</v>
      </c>
      <c r="K50" s="195">
        <f>IF(LEN('UPS FCI_Base'!L49)&gt;0,(ROUND('UPS FCI_Base'!L49*(1+Mail_Innovations_Markup),2))*(1+Mail_Innovations_Fuel_Surcharge),"N/A")</f>
        <v>28.329</v>
      </c>
      <c r="L50" s="195">
        <f>IF(LEN('UPS FCI_Base'!M49)&gt;0,(ROUND('UPS FCI_Base'!M49*(1+Mail_Innovations_Markup),2))*(1+Mail_Innovations_Fuel_Surcharge),"N/A")</f>
        <v>21.94965</v>
      </c>
      <c r="M50" s="195" t="str">
        <f>IF(LEN('UPS FCI_Base'!N49)&gt;0,(ROUND('UPS FCI_Base'!N49*(1+Mail_Innovations_Markup),2))*(1+Mail_Innovations_Fuel_Surcharge),"N/A")</f>
        <v>N/A</v>
      </c>
      <c r="N50" s="195">
        <f>IF(LEN('UPS FCI_Base'!O49)&gt;0,(ROUND('UPS FCI_Base'!O49*(1+Mail_Innovations_Markup),2))*(1+Mail_Innovations_Fuel_Surcharge),"N/A")</f>
        <v>34.83615</v>
      </c>
      <c r="O50" s="195" t="str">
        <f>IF(LEN('UPS FCI_Base'!P49)&gt;0,(ROUND('UPS FCI_Base'!P49*(1+Mail_Innovations_Markup),2))*(1+Mail_Innovations_Fuel_Surcharge),"N/A")</f>
        <v>N/A</v>
      </c>
      <c r="P50" s="195" t="str">
        <f>IF(LEN('UPS FCI_Base'!Q49)&gt;0,(ROUND('UPS FCI_Base'!Q49*(1+Mail_Innovations_Markup),2))*(1+Mail_Innovations_Fuel_Surcharge),"N/A")</f>
        <v>N/A</v>
      </c>
      <c r="Q50" s="195">
        <f>IF(LEN('UPS FCI_Base'!R49)&gt;0,(ROUND('UPS FCI_Base'!R49*(1+Mail_Innovations_Markup),2))*(1+Mail_Innovations_Fuel_Surcharge),"N/A")</f>
        <v>17.22105</v>
      </c>
      <c r="R50" s="195">
        <f>IF(LEN('UPS FCI_Base'!S49)&gt;0,(ROUND('UPS FCI_Base'!S49*(1+Mail_Innovations_Markup),2))*(1+Mail_Innovations_Fuel_Surcharge),"N/A")</f>
        <v>21.8112</v>
      </c>
      <c r="S50" s="195">
        <f>IF(LEN('UPS FCI_Base'!T49)&gt;0,(ROUND('UPS FCI_Base'!T49*(1+Mail_Innovations_Markup),2))*(1+Mail_Innovations_Fuel_Surcharge),"N/A")</f>
        <v>28.80825</v>
      </c>
      <c r="T50" s="195">
        <f>IF(LEN('UPS FCI_Base'!U49)&gt;0,(ROUND('UPS FCI_Base'!U49*(1+Mail_Innovations_Markup),2))*(1+Mail_Innovations_Fuel_Surcharge),"N/A")</f>
        <v>20.6397</v>
      </c>
      <c r="U50" s="195" t="str">
        <f>IF(LEN('UPS FCI_Base'!V49)&gt;0,(ROUND('UPS FCI_Base'!V49*(1+Mail_Innovations_Markup),2))*(1+Mail_Innovations_Fuel_Surcharge),"N/A")</f>
        <v>N/A</v>
      </c>
      <c r="V50" s="195">
        <f>IF(LEN('UPS FCI_Base'!W49)&gt;0,(ROUND('UPS FCI_Base'!W49*(1+Mail_Innovations_Markup),2))*(1+Mail_Innovations_Fuel_Surcharge),"N/A")</f>
        <v>20.7675</v>
      </c>
      <c r="W50" s="195">
        <f>IF(LEN('UPS FCI_Base'!X49)&gt;0,(ROUND('UPS FCI_Base'!X49*(1+Mail_Innovations_Markup),2))*(1+Mail_Innovations_Fuel_Surcharge),"N/A")</f>
        <v>29.9904</v>
      </c>
    </row>
    <row r="51" ht="12.75" customHeight="1">
      <c r="A51" s="194">
        <v>2.875</v>
      </c>
      <c r="B51" s="195">
        <f>IF(LEN('UPS FCI_Base'!C50)&gt;0,ROUND('UPS FCI_Base'!C50*(1+Mail_Innovations_Markup),2),"N/A")</f>
        <v>20.36</v>
      </c>
      <c r="C51" s="195">
        <f>IF(LEN('UPS FCI_Base'!D50)&gt;0,(ROUND('UPS FCI_Base'!D50*(1+Mail_Innovations_Markup),2))*(1+Mail_Innovations_Fuel_Surcharge),"N/A")</f>
        <v>19.2339</v>
      </c>
      <c r="D51" s="195" t="str">
        <f>IF(LEN('UPS FCI_Base'!E50)&gt;0,(ROUND('UPS FCI_Base'!E50*(1+Mail_Innovations_Markup),2))*(1+Mail_Innovations_Fuel_Surcharge),"N/A")</f>
        <v>N/A</v>
      </c>
      <c r="E51" s="195" t="str">
        <f>IF(LEN('UPS FCI_Base'!F50)&gt;0,(ROUND('UPS FCI_Base'!F50*(1+Mail_Innovations_Markup),2))*(1+Mail_Innovations_Fuel_Surcharge),"N/A")</f>
        <v>N/A</v>
      </c>
      <c r="F51" s="195" t="str">
        <f>IF(LEN('UPS FCI_Base'!G50)&gt;0,(ROUND('UPS FCI_Base'!G50*(1+Mail_Innovations_Markup),2))*(1+Mail_Innovations_Fuel_Surcharge),"N/A")</f>
        <v>N/A</v>
      </c>
      <c r="G51" s="195" t="str">
        <f>IF(LEN('UPS FCI_Base'!H50)&gt;0,(ROUND('UPS FCI_Base'!H50*(1+Mail_Innovations_Markup),2))*(1+Mail_Innovations_Fuel_Surcharge),"N/A")</f>
        <v>N/A</v>
      </c>
      <c r="H51" s="195" t="str">
        <f>IF(LEN('UPS FCI_Base'!I50)&gt;0,(ROUND('UPS FCI_Base'!I50*(1+Mail_Innovations_Markup),2))*(1+Mail_Innovations_Fuel_Surcharge),"N/A")</f>
        <v>N/A</v>
      </c>
      <c r="I51" s="195">
        <f>IF(LEN('UPS FCI_Base'!J50)&gt;0,(ROUND('UPS FCI_Base'!J50*(1+Mail_Innovations_Markup),2))*(1+Mail_Innovations_Fuel_Surcharge),"N/A")</f>
        <v>20.7462</v>
      </c>
      <c r="J51" s="195">
        <f>IF(LEN('UPS FCI_Base'!K50)&gt;0,(ROUND('UPS FCI_Base'!K50*(1+Mail_Innovations_Markup),2))*(1+Mail_Innovations_Fuel_Surcharge),"N/A")</f>
        <v>21.6621</v>
      </c>
      <c r="K51" s="195">
        <f>IF(LEN('UPS FCI_Base'!L50)&gt;0,(ROUND('UPS FCI_Base'!L50*(1+Mail_Innovations_Markup),2))*(1+Mail_Innovations_Fuel_Surcharge),"N/A")</f>
        <v>28.8189</v>
      </c>
      <c r="L51" s="195">
        <f>IF(LEN('UPS FCI_Base'!M50)&gt;0,(ROUND('UPS FCI_Base'!M50*(1+Mail_Innovations_Markup),2))*(1+Mail_Innovations_Fuel_Surcharge),"N/A")</f>
        <v>22.35435</v>
      </c>
      <c r="M51" s="195" t="str">
        <f>IF(LEN('UPS FCI_Base'!N50)&gt;0,(ROUND('UPS FCI_Base'!N50*(1+Mail_Innovations_Markup),2))*(1+Mail_Innovations_Fuel_Surcharge),"N/A")</f>
        <v>N/A</v>
      </c>
      <c r="N51" s="195">
        <f>IF(LEN('UPS FCI_Base'!O50)&gt;0,(ROUND('UPS FCI_Base'!O50*(1+Mail_Innovations_Markup),2))*(1+Mail_Innovations_Fuel_Surcharge),"N/A")</f>
        <v>35.49645</v>
      </c>
      <c r="O51" s="195" t="str">
        <f>IF(LEN('UPS FCI_Base'!P50)&gt;0,(ROUND('UPS FCI_Base'!P50*(1+Mail_Innovations_Markup),2))*(1+Mail_Innovations_Fuel_Surcharge),"N/A")</f>
        <v>N/A</v>
      </c>
      <c r="P51" s="195" t="str">
        <f>IF(LEN('UPS FCI_Base'!Q50)&gt;0,(ROUND('UPS FCI_Base'!Q50*(1+Mail_Innovations_Markup),2))*(1+Mail_Innovations_Fuel_Surcharge),"N/A")</f>
        <v>N/A</v>
      </c>
      <c r="Q51" s="195">
        <f>IF(LEN('UPS FCI_Base'!R50)&gt;0,(ROUND('UPS FCI_Base'!R50*(1+Mail_Innovations_Markup),2))*(1+Mail_Innovations_Fuel_Surcharge),"N/A")</f>
        <v>17.4873</v>
      </c>
      <c r="R51" s="195">
        <f>IF(LEN('UPS FCI_Base'!S50)&gt;0,(ROUND('UPS FCI_Base'!S50*(1+Mail_Innovations_Markup),2))*(1+Mail_Innovations_Fuel_Surcharge),"N/A")</f>
        <v>22.152</v>
      </c>
      <c r="S51" s="195">
        <f>IF(LEN('UPS FCI_Base'!T50)&gt;0,(ROUND('UPS FCI_Base'!T50*(1+Mail_Innovations_Markup),2))*(1+Mail_Innovations_Fuel_Surcharge),"N/A")</f>
        <v>29.3727</v>
      </c>
      <c r="T51" s="195">
        <f>IF(LEN('UPS FCI_Base'!U50)&gt;0,(ROUND('UPS FCI_Base'!U50*(1+Mail_Innovations_Markup),2))*(1+Mail_Innovations_Fuel_Surcharge),"N/A")</f>
        <v>21.0018</v>
      </c>
      <c r="U51" s="195" t="str">
        <f>IF(LEN('UPS FCI_Base'!V50)&gt;0,(ROUND('UPS FCI_Base'!V50*(1+Mail_Innovations_Markup),2))*(1+Mail_Innovations_Fuel_Surcharge),"N/A")</f>
        <v>N/A</v>
      </c>
      <c r="V51" s="195">
        <f>IF(LEN('UPS FCI_Base'!W50)&gt;0,(ROUND('UPS FCI_Base'!W50*(1+Mail_Innovations_Markup),2))*(1+Mail_Innovations_Fuel_Surcharge),"N/A")</f>
        <v>21.09765</v>
      </c>
      <c r="W51" s="195">
        <f>IF(LEN('UPS FCI_Base'!X50)&gt;0,(ROUND('UPS FCI_Base'!X50*(1+Mail_Innovations_Markup),2))*(1+Mail_Innovations_Fuel_Surcharge),"N/A")</f>
        <v>30.64005</v>
      </c>
    </row>
    <row r="52" ht="12.75" customHeight="1">
      <c r="A52" s="194">
        <v>2.9375</v>
      </c>
      <c r="B52" s="195">
        <f>IF(LEN('UPS FCI_Base'!C51)&gt;0,ROUND('UPS FCI_Base'!C51*(1+Mail_Innovations_Markup),2),"N/A")</f>
        <v>20.64</v>
      </c>
      <c r="C52" s="195">
        <f>IF(LEN('UPS FCI_Base'!D51)&gt;0,(ROUND('UPS FCI_Base'!D51*(1+Mail_Innovations_Markup),2))*(1+Mail_Innovations_Fuel_Surcharge),"N/A")</f>
        <v>19.52145</v>
      </c>
      <c r="D52" s="195" t="str">
        <f>IF(LEN('UPS FCI_Base'!E51)&gt;0,(ROUND('UPS FCI_Base'!E51*(1+Mail_Innovations_Markup),2))*(1+Mail_Innovations_Fuel_Surcharge),"N/A")</f>
        <v>N/A</v>
      </c>
      <c r="E52" s="195" t="str">
        <f>IF(LEN('UPS FCI_Base'!F51)&gt;0,(ROUND('UPS FCI_Base'!F51*(1+Mail_Innovations_Markup),2))*(1+Mail_Innovations_Fuel_Surcharge),"N/A")</f>
        <v>N/A</v>
      </c>
      <c r="F52" s="195" t="str">
        <f>IF(LEN('UPS FCI_Base'!G51)&gt;0,(ROUND('UPS FCI_Base'!G51*(1+Mail_Innovations_Markup),2))*(1+Mail_Innovations_Fuel_Surcharge),"N/A")</f>
        <v>N/A</v>
      </c>
      <c r="G52" s="195" t="str">
        <f>IF(LEN('UPS FCI_Base'!H51)&gt;0,(ROUND('UPS FCI_Base'!H51*(1+Mail_Innovations_Markup),2))*(1+Mail_Innovations_Fuel_Surcharge),"N/A")</f>
        <v>N/A</v>
      </c>
      <c r="H52" s="195" t="str">
        <f>IF(LEN('UPS FCI_Base'!I51)&gt;0,(ROUND('UPS FCI_Base'!I51*(1+Mail_Innovations_Markup),2))*(1+Mail_Innovations_Fuel_Surcharge),"N/A")</f>
        <v>N/A</v>
      </c>
      <c r="I52" s="195">
        <f>IF(LEN('UPS FCI_Base'!J51)&gt;0,(ROUND('UPS FCI_Base'!J51*(1+Mail_Innovations_Markup),2))*(1+Mail_Innovations_Fuel_Surcharge),"N/A")</f>
        <v>21.1296</v>
      </c>
      <c r="J52" s="195">
        <f>IF(LEN('UPS FCI_Base'!K51)&gt;0,(ROUND('UPS FCI_Base'!K51*(1+Mail_Innovations_Markup),2))*(1+Mail_Innovations_Fuel_Surcharge),"N/A")</f>
        <v>22.0455</v>
      </c>
      <c r="K52" s="195">
        <f>IF(LEN('UPS FCI_Base'!L51)&gt;0,(ROUND('UPS FCI_Base'!L51*(1+Mail_Innovations_Markup),2))*(1+Mail_Innovations_Fuel_Surcharge),"N/A")</f>
        <v>29.29815</v>
      </c>
      <c r="L52" s="195">
        <f>IF(LEN('UPS FCI_Base'!M51)&gt;0,(ROUND('UPS FCI_Base'!M51*(1+Mail_Innovations_Markup),2))*(1+Mail_Innovations_Fuel_Surcharge),"N/A")</f>
        <v>22.7484</v>
      </c>
      <c r="M52" s="195" t="str">
        <f>IF(LEN('UPS FCI_Base'!N51)&gt;0,(ROUND('UPS FCI_Base'!N51*(1+Mail_Innovations_Markup),2))*(1+Mail_Innovations_Fuel_Surcharge),"N/A")</f>
        <v>N/A</v>
      </c>
      <c r="N52" s="195">
        <f>IF(LEN('UPS FCI_Base'!O51)&gt;0,(ROUND('UPS FCI_Base'!O51*(1+Mail_Innovations_Markup),2))*(1+Mail_Innovations_Fuel_Surcharge),"N/A")</f>
        <v>36.1461</v>
      </c>
      <c r="O52" s="195" t="str">
        <f>IF(LEN('UPS FCI_Base'!P51)&gt;0,(ROUND('UPS FCI_Base'!P51*(1+Mail_Innovations_Markup),2))*(1+Mail_Innovations_Fuel_Surcharge),"N/A")</f>
        <v>N/A</v>
      </c>
      <c r="P52" s="195" t="str">
        <f>IF(LEN('UPS FCI_Base'!Q51)&gt;0,(ROUND('UPS FCI_Base'!Q51*(1+Mail_Innovations_Markup),2))*(1+Mail_Innovations_Fuel_Surcharge),"N/A")</f>
        <v>N/A</v>
      </c>
      <c r="Q52" s="195">
        <f>IF(LEN('UPS FCI_Base'!R51)&gt;0,(ROUND('UPS FCI_Base'!R51*(1+Mail_Innovations_Markup),2))*(1+Mail_Innovations_Fuel_Surcharge),"N/A")</f>
        <v>17.7642</v>
      </c>
      <c r="R52" s="195">
        <f>IF(LEN('UPS FCI_Base'!S51)&gt;0,(ROUND('UPS FCI_Base'!S51*(1+Mail_Innovations_Markup),2))*(1+Mail_Innovations_Fuel_Surcharge),"N/A")</f>
        <v>22.5141</v>
      </c>
      <c r="S52" s="195">
        <f>IF(LEN('UPS FCI_Base'!T51)&gt;0,(ROUND('UPS FCI_Base'!T51*(1+Mail_Innovations_Markup),2))*(1+Mail_Innovations_Fuel_Surcharge),"N/A")</f>
        <v>29.9478</v>
      </c>
      <c r="T52" s="195">
        <f>IF(LEN('UPS FCI_Base'!U51)&gt;0,(ROUND('UPS FCI_Base'!U51*(1+Mail_Innovations_Markup),2))*(1+Mail_Innovations_Fuel_Surcharge),"N/A")</f>
        <v>21.3639</v>
      </c>
      <c r="U52" s="195" t="str">
        <f>IF(LEN('UPS FCI_Base'!V51)&gt;0,(ROUND('UPS FCI_Base'!V51*(1+Mail_Innovations_Markup),2))*(1+Mail_Innovations_Fuel_Surcharge),"N/A")</f>
        <v>N/A</v>
      </c>
      <c r="V52" s="195">
        <f>IF(LEN('UPS FCI_Base'!W51)&gt;0,(ROUND('UPS FCI_Base'!W51*(1+Mail_Innovations_Markup),2))*(1+Mail_Innovations_Fuel_Surcharge),"N/A")</f>
        <v>21.4491</v>
      </c>
      <c r="W52" s="195">
        <f>IF(LEN('UPS FCI_Base'!X51)&gt;0,(ROUND('UPS FCI_Base'!X51*(1+Mail_Innovations_Markup),2))*(1+Mail_Innovations_Fuel_Surcharge),"N/A")</f>
        <v>31.27905</v>
      </c>
    </row>
    <row r="53" ht="12.75" customHeight="1">
      <c r="A53" s="194">
        <v>3.0</v>
      </c>
      <c r="B53" s="195">
        <f>IF(LEN('UPS FCI_Base'!C52)&gt;0,ROUND('UPS FCI_Base'!C52*(1+Mail_Innovations_Markup),2),"N/A")</f>
        <v>20.93</v>
      </c>
      <c r="C53" s="195">
        <f>IF(LEN('UPS FCI_Base'!D52)&gt;0,(ROUND('UPS FCI_Base'!D52*(1+Mail_Innovations_Markup),2))*(1+Mail_Innovations_Fuel_Surcharge),"N/A")</f>
        <v>19.809</v>
      </c>
      <c r="D53" s="195" t="str">
        <f>IF(LEN('UPS FCI_Base'!E52)&gt;0,(ROUND('UPS FCI_Base'!E52*(1+Mail_Innovations_Markup),2))*(1+Mail_Innovations_Fuel_Surcharge),"N/A")</f>
        <v>N/A</v>
      </c>
      <c r="E53" s="195" t="str">
        <f>IF(LEN('UPS FCI_Base'!F52)&gt;0,(ROUND('UPS FCI_Base'!F52*(1+Mail_Innovations_Markup),2))*(1+Mail_Innovations_Fuel_Surcharge),"N/A")</f>
        <v>N/A</v>
      </c>
      <c r="F53" s="195" t="str">
        <f>IF(LEN('UPS FCI_Base'!G52)&gt;0,(ROUND('UPS FCI_Base'!G52*(1+Mail_Innovations_Markup),2))*(1+Mail_Innovations_Fuel_Surcharge),"N/A")</f>
        <v>N/A</v>
      </c>
      <c r="G53" s="195" t="str">
        <f>IF(LEN('UPS FCI_Base'!H52)&gt;0,(ROUND('UPS FCI_Base'!H52*(1+Mail_Innovations_Markup),2))*(1+Mail_Innovations_Fuel_Surcharge),"N/A")</f>
        <v>N/A</v>
      </c>
      <c r="H53" s="195" t="str">
        <f>IF(LEN('UPS FCI_Base'!I52)&gt;0,(ROUND('UPS FCI_Base'!I52*(1+Mail_Innovations_Markup),2))*(1+Mail_Innovations_Fuel_Surcharge),"N/A")</f>
        <v>N/A</v>
      </c>
      <c r="I53" s="195">
        <f>IF(LEN('UPS FCI_Base'!J52)&gt;0,(ROUND('UPS FCI_Base'!J52*(1+Mail_Innovations_Markup),2))*(1+Mail_Innovations_Fuel_Surcharge),"N/A")</f>
        <v>21.52365</v>
      </c>
      <c r="J53" s="195">
        <f>IF(LEN('UPS FCI_Base'!K52)&gt;0,(ROUND('UPS FCI_Base'!K52*(1+Mail_Innovations_Markup),2))*(1+Mail_Innovations_Fuel_Surcharge),"N/A")</f>
        <v>22.41825</v>
      </c>
      <c r="K53" s="195">
        <f>IF(LEN('UPS FCI_Base'!L52)&gt;0,(ROUND('UPS FCI_Base'!L52*(1+Mail_Innovations_Markup),2))*(1+Mail_Innovations_Fuel_Surcharge),"N/A")</f>
        <v>29.78805</v>
      </c>
      <c r="L53" s="195">
        <f>IF(LEN('UPS FCI_Base'!M52)&gt;0,(ROUND('UPS FCI_Base'!M52*(1+Mail_Innovations_Markup),2))*(1+Mail_Innovations_Fuel_Surcharge),"N/A")</f>
        <v>23.1531</v>
      </c>
      <c r="M53" s="195" t="str">
        <f>IF(LEN('UPS FCI_Base'!N52)&gt;0,(ROUND('UPS FCI_Base'!N52*(1+Mail_Innovations_Markup),2))*(1+Mail_Innovations_Fuel_Surcharge),"N/A")</f>
        <v>N/A</v>
      </c>
      <c r="N53" s="195">
        <f>IF(LEN('UPS FCI_Base'!O52)&gt;0,(ROUND('UPS FCI_Base'!O52*(1+Mail_Innovations_Markup),2))*(1+Mail_Innovations_Fuel_Surcharge),"N/A")</f>
        <v>36.8064</v>
      </c>
      <c r="O53" s="195" t="str">
        <f>IF(LEN('UPS FCI_Base'!P52)&gt;0,(ROUND('UPS FCI_Base'!P52*(1+Mail_Innovations_Markup),2))*(1+Mail_Innovations_Fuel_Surcharge),"N/A")</f>
        <v>N/A</v>
      </c>
      <c r="P53" s="195" t="str">
        <f>IF(LEN('UPS FCI_Base'!Q52)&gt;0,(ROUND('UPS FCI_Base'!Q52*(1+Mail_Innovations_Markup),2))*(1+Mail_Innovations_Fuel_Surcharge),"N/A")</f>
        <v>N/A</v>
      </c>
      <c r="Q53" s="195">
        <f>IF(LEN('UPS FCI_Base'!R52)&gt;0,(ROUND('UPS FCI_Base'!R52*(1+Mail_Innovations_Markup),2))*(1+Mail_Innovations_Fuel_Surcharge),"N/A")</f>
        <v>18.03045</v>
      </c>
      <c r="R53" s="195">
        <f>IF(LEN('UPS FCI_Base'!S52)&gt;0,(ROUND('UPS FCI_Base'!S52*(1+Mail_Innovations_Markup),2))*(1+Mail_Innovations_Fuel_Surcharge),"N/A")</f>
        <v>22.8549</v>
      </c>
      <c r="S53" s="195">
        <f>IF(LEN('UPS FCI_Base'!T52)&gt;0,(ROUND('UPS FCI_Base'!T52*(1+Mail_Innovations_Markup),2))*(1+Mail_Innovations_Fuel_Surcharge),"N/A")</f>
        <v>30.51225</v>
      </c>
      <c r="T53" s="195">
        <f>IF(LEN('UPS FCI_Base'!U52)&gt;0,(ROUND('UPS FCI_Base'!U52*(1+Mail_Innovations_Markup),2))*(1+Mail_Innovations_Fuel_Surcharge),"N/A")</f>
        <v>21.726</v>
      </c>
      <c r="U53" s="195" t="str">
        <f>IF(LEN('UPS FCI_Base'!V52)&gt;0,(ROUND('UPS FCI_Base'!V52*(1+Mail_Innovations_Markup),2))*(1+Mail_Innovations_Fuel_Surcharge),"N/A")</f>
        <v>N/A</v>
      </c>
      <c r="V53" s="195">
        <f>IF(LEN('UPS FCI_Base'!W52)&gt;0,(ROUND('UPS FCI_Base'!W52*(1+Mail_Innovations_Markup),2))*(1+Mail_Innovations_Fuel_Surcharge),"N/A")</f>
        <v>21.77925</v>
      </c>
      <c r="W53" s="195">
        <f>IF(LEN('UPS FCI_Base'!X52)&gt;0,(ROUND('UPS FCI_Base'!X52*(1+Mail_Innovations_Markup),2))*(1+Mail_Innovations_Fuel_Surcharge),"N/A")</f>
        <v>31.9287</v>
      </c>
    </row>
    <row r="54" ht="12.75" customHeight="1">
      <c r="A54" s="194">
        <v>3.0625</v>
      </c>
      <c r="B54" s="195">
        <f>IF(LEN('UPS FCI_Base'!C53)&gt;0,ROUND('UPS FCI_Base'!C53*(1+Mail_Innovations_Markup),2),"N/A")</f>
        <v>21.22</v>
      </c>
      <c r="C54" s="195">
        <f>IF(LEN('UPS FCI_Base'!D53)&gt;0,(ROUND('UPS FCI_Base'!D53*(1+Mail_Innovations_Markup),2))*(1+Mail_Innovations_Fuel_Surcharge),"N/A")</f>
        <v>20.0859</v>
      </c>
      <c r="D54" s="195" t="str">
        <f>IF(LEN('UPS FCI_Base'!E53)&gt;0,(ROUND('UPS FCI_Base'!E53*(1+Mail_Innovations_Markup),2))*(1+Mail_Innovations_Fuel_Surcharge),"N/A")</f>
        <v>N/A</v>
      </c>
      <c r="E54" s="195" t="str">
        <f>IF(LEN('UPS FCI_Base'!F53)&gt;0,(ROUND('UPS FCI_Base'!F53*(1+Mail_Innovations_Markup),2))*(1+Mail_Innovations_Fuel_Surcharge),"N/A")</f>
        <v>N/A</v>
      </c>
      <c r="F54" s="195" t="str">
        <f>IF(LEN('UPS FCI_Base'!G53)&gt;0,(ROUND('UPS FCI_Base'!G53*(1+Mail_Innovations_Markup),2))*(1+Mail_Innovations_Fuel_Surcharge),"N/A")</f>
        <v>N/A</v>
      </c>
      <c r="G54" s="195" t="str">
        <f>IF(LEN('UPS FCI_Base'!H53)&gt;0,(ROUND('UPS FCI_Base'!H53*(1+Mail_Innovations_Markup),2))*(1+Mail_Innovations_Fuel_Surcharge),"N/A")</f>
        <v>N/A</v>
      </c>
      <c r="H54" s="195" t="str">
        <f>IF(LEN('UPS FCI_Base'!I53)&gt;0,(ROUND('UPS FCI_Base'!I53*(1+Mail_Innovations_Markup),2))*(1+Mail_Innovations_Fuel_Surcharge),"N/A")</f>
        <v>N/A</v>
      </c>
      <c r="I54" s="195">
        <f>IF(LEN('UPS FCI_Base'!J53)&gt;0,(ROUND('UPS FCI_Base'!J53*(1+Mail_Innovations_Markup),2))*(1+Mail_Innovations_Fuel_Surcharge),"N/A")</f>
        <v>21.90705</v>
      </c>
      <c r="J54" s="195">
        <f>IF(LEN('UPS FCI_Base'!K53)&gt;0,(ROUND('UPS FCI_Base'!K53*(1+Mail_Innovations_Markup),2))*(1+Mail_Innovations_Fuel_Surcharge),"N/A")</f>
        <v>22.791</v>
      </c>
      <c r="K54" s="195">
        <f>IF(LEN('UPS FCI_Base'!L53)&gt;0,(ROUND('UPS FCI_Base'!L53*(1+Mail_Innovations_Markup),2))*(1+Mail_Innovations_Fuel_Surcharge),"N/A")</f>
        <v>30.27795</v>
      </c>
      <c r="L54" s="195">
        <f>IF(LEN('UPS FCI_Base'!M53)&gt;0,(ROUND('UPS FCI_Base'!M53*(1+Mail_Innovations_Markup),2))*(1+Mail_Innovations_Fuel_Surcharge),"N/A")</f>
        <v>23.54715</v>
      </c>
      <c r="M54" s="195" t="str">
        <f>IF(LEN('UPS FCI_Base'!N53)&gt;0,(ROUND('UPS FCI_Base'!N53*(1+Mail_Innovations_Markup),2))*(1+Mail_Innovations_Fuel_Surcharge),"N/A")</f>
        <v>N/A</v>
      </c>
      <c r="N54" s="195">
        <f>IF(LEN('UPS FCI_Base'!O53)&gt;0,(ROUND('UPS FCI_Base'!O53*(1+Mail_Innovations_Markup),2))*(1+Mail_Innovations_Fuel_Surcharge),"N/A")</f>
        <v>37.4667</v>
      </c>
      <c r="O54" s="195" t="str">
        <f>IF(LEN('UPS FCI_Base'!P53)&gt;0,(ROUND('UPS FCI_Base'!P53*(1+Mail_Innovations_Markup),2))*(1+Mail_Innovations_Fuel_Surcharge),"N/A")</f>
        <v>N/A</v>
      </c>
      <c r="P54" s="195" t="str">
        <f>IF(LEN('UPS FCI_Base'!Q53)&gt;0,(ROUND('UPS FCI_Base'!Q53*(1+Mail_Innovations_Markup),2))*(1+Mail_Innovations_Fuel_Surcharge),"N/A")</f>
        <v>N/A</v>
      </c>
      <c r="Q54" s="195">
        <f>IF(LEN('UPS FCI_Base'!R53)&gt;0,(ROUND('UPS FCI_Base'!R53*(1+Mail_Innovations_Markup),2))*(1+Mail_Innovations_Fuel_Surcharge),"N/A")</f>
        <v>18.2967</v>
      </c>
      <c r="R54" s="195">
        <f>IF(LEN('UPS FCI_Base'!S53)&gt;0,(ROUND('UPS FCI_Base'!S53*(1+Mail_Innovations_Markup),2))*(1+Mail_Innovations_Fuel_Surcharge),"N/A")</f>
        <v>23.1957</v>
      </c>
      <c r="S54" s="195">
        <f>IF(LEN('UPS FCI_Base'!T53)&gt;0,(ROUND('UPS FCI_Base'!T53*(1+Mail_Innovations_Markup),2))*(1+Mail_Innovations_Fuel_Surcharge),"N/A")</f>
        <v>31.0767</v>
      </c>
      <c r="T54" s="195">
        <f>IF(LEN('UPS FCI_Base'!U53)&gt;0,(ROUND('UPS FCI_Base'!U53*(1+Mail_Innovations_Markup),2))*(1+Mail_Innovations_Fuel_Surcharge),"N/A")</f>
        <v>22.09875</v>
      </c>
      <c r="U54" s="195" t="str">
        <f>IF(LEN('UPS FCI_Base'!V53)&gt;0,(ROUND('UPS FCI_Base'!V53*(1+Mail_Innovations_Markup),2))*(1+Mail_Innovations_Fuel_Surcharge),"N/A")</f>
        <v>N/A</v>
      </c>
      <c r="V54" s="195">
        <f>IF(LEN('UPS FCI_Base'!W53)&gt;0,(ROUND('UPS FCI_Base'!W53*(1+Mail_Innovations_Markup),2))*(1+Mail_Innovations_Fuel_Surcharge),"N/A")</f>
        <v>22.1094</v>
      </c>
      <c r="W54" s="195">
        <f>IF(LEN('UPS FCI_Base'!X53)&gt;0,(ROUND('UPS FCI_Base'!X53*(1+Mail_Innovations_Markup),2))*(1+Mail_Innovations_Fuel_Surcharge),"N/A")</f>
        <v>32.57835</v>
      </c>
    </row>
    <row r="55" ht="12.75" customHeight="1">
      <c r="A55" s="194">
        <v>3.125</v>
      </c>
      <c r="B55" s="195">
        <f>IF(LEN('UPS FCI_Base'!C54)&gt;0,ROUND('UPS FCI_Base'!C54*(1+Mail_Innovations_Markup),2),"N/A")</f>
        <v>21.51</v>
      </c>
      <c r="C55" s="195">
        <f>IF(LEN('UPS FCI_Base'!D54)&gt;0,(ROUND('UPS FCI_Base'!D54*(1+Mail_Innovations_Markup),2))*(1+Mail_Innovations_Fuel_Surcharge),"N/A")</f>
        <v>20.3841</v>
      </c>
      <c r="D55" s="195" t="str">
        <f>IF(LEN('UPS FCI_Base'!E54)&gt;0,(ROUND('UPS FCI_Base'!E54*(1+Mail_Innovations_Markup),2))*(1+Mail_Innovations_Fuel_Surcharge),"N/A")</f>
        <v>N/A</v>
      </c>
      <c r="E55" s="195" t="str">
        <f>IF(LEN('UPS FCI_Base'!F54)&gt;0,(ROUND('UPS FCI_Base'!F54*(1+Mail_Innovations_Markup),2))*(1+Mail_Innovations_Fuel_Surcharge),"N/A")</f>
        <v>N/A</v>
      </c>
      <c r="F55" s="195" t="str">
        <f>IF(LEN('UPS FCI_Base'!G54)&gt;0,(ROUND('UPS FCI_Base'!G54*(1+Mail_Innovations_Markup),2))*(1+Mail_Innovations_Fuel_Surcharge),"N/A")</f>
        <v>N/A</v>
      </c>
      <c r="G55" s="195" t="str">
        <f>IF(LEN('UPS FCI_Base'!H54)&gt;0,(ROUND('UPS FCI_Base'!H54*(1+Mail_Innovations_Markup),2))*(1+Mail_Innovations_Fuel_Surcharge),"N/A")</f>
        <v>N/A</v>
      </c>
      <c r="H55" s="195" t="str">
        <f>IF(LEN('UPS FCI_Base'!I54)&gt;0,(ROUND('UPS FCI_Base'!I54*(1+Mail_Innovations_Markup),2))*(1+Mail_Innovations_Fuel_Surcharge),"N/A")</f>
        <v>N/A</v>
      </c>
      <c r="I55" s="195">
        <f>IF(LEN('UPS FCI_Base'!J54)&gt;0,(ROUND('UPS FCI_Base'!J54*(1+Mail_Innovations_Markup),2))*(1+Mail_Innovations_Fuel_Surcharge),"N/A")</f>
        <v>22.29045</v>
      </c>
      <c r="J55" s="195">
        <f>IF(LEN('UPS FCI_Base'!K54)&gt;0,(ROUND('UPS FCI_Base'!K54*(1+Mail_Innovations_Markup),2))*(1+Mail_Innovations_Fuel_Surcharge),"N/A")</f>
        <v>23.16375</v>
      </c>
      <c r="K55" s="195">
        <f>IF(LEN('UPS FCI_Base'!L54)&gt;0,(ROUND('UPS FCI_Base'!L54*(1+Mail_Innovations_Markup),2))*(1+Mail_Innovations_Fuel_Surcharge),"N/A")</f>
        <v>30.7572</v>
      </c>
      <c r="L55" s="195">
        <f>IF(LEN('UPS FCI_Base'!M54)&gt;0,(ROUND('UPS FCI_Base'!M54*(1+Mail_Innovations_Markup),2))*(1+Mail_Innovations_Fuel_Surcharge),"N/A")</f>
        <v>23.9412</v>
      </c>
      <c r="M55" s="195" t="str">
        <f>IF(LEN('UPS FCI_Base'!N54)&gt;0,(ROUND('UPS FCI_Base'!N54*(1+Mail_Innovations_Markup),2))*(1+Mail_Innovations_Fuel_Surcharge),"N/A")</f>
        <v>N/A</v>
      </c>
      <c r="N55" s="195">
        <f>IF(LEN('UPS FCI_Base'!O54)&gt;0,(ROUND('UPS FCI_Base'!O54*(1+Mail_Innovations_Markup),2))*(1+Mail_Innovations_Fuel_Surcharge),"N/A")</f>
        <v>38.127</v>
      </c>
      <c r="O55" s="195" t="str">
        <f>IF(LEN('UPS FCI_Base'!P54)&gt;0,(ROUND('UPS FCI_Base'!P54*(1+Mail_Innovations_Markup),2))*(1+Mail_Innovations_Fuel_Surcharge),"N/A")</f>
        <v>N/A</v>
      </c>
      <c r="P55" s="195" t="str">
        <f>IF(LEN('UPS FCI_Base'!Q54)&gt;0,(ROUND('UPS FCI_Base'!Q54*(1+Mail_Innovations_Markup),2))*(1+Mail_Innovations_Fuel_Surcharge),"N/A")</f>
        <v>N/A</v>
      </c>
      <c r="Q55" s="195">
        <f>IF(LEN('UPS FCI_Base'!R54)&gt;0,(ROUND('UPS FCI_Base'!R54*(1+Mail_Innovations_Markup),2))*(1+Mail_Innovations_Fuel_Surcharge),"N/A")</f>
        <v>18.56295</v>
      </c>
      <c r="R55" s="195">
        <f>IF(LEN('UPS FCI_Base'!S54)&gt;0,(ROUND('UPS FCI_Base'!S54*(1+Mail_Innovations_Markup),2))*(1+Mail_Innovations_Fuel_Surcharge),"N/A")</f>
        <v>23.54715</v>
      </c>
      <c r="S55" s="195">
        <f>IF(LEN('UPS FCI_Base'!T54)&gt;0,(ROUND('UPS FCI_Base'!T54*(1+Mail_Innovations_Markup),2))*(1+Mail_Innovations_Fuel_Surcharge),"N/A")</f>
        <v>31.6518</v>
      </c>
      <c r="T55" s="195">
        <f>IF(LEN('UPS FCI_Base'!U54)&gt;0,(ROUND('UPS FCI_Base'!U54*(1+Mail_Innovations_Markup),2))*(1+Mail_Innovations_Fuel_Surcharge),"N/A")</f>
        <v>22.4502</v>
      </c>
      <c r="U55" s="195" t="str">
        <f>IF(LEN('UPS FCI_Base'!V54)&gt;0,(ROUND('UPS FCI_Base'!V54*(1+Mail_Innovations_Markup),2))*(1+Mail_Innovations_Fuel_Surcharge),"N/A")</f>
        <v>N/A</v>
      </c>
      <c r="V55" s="195">
        <f>IF(LEN('UPS FCI_Base'!W54)&gt;0,(ROUND('UPS FCI_Base'!W54*(1+Mail_Innovations_Markup),2))*(1+Mail_Innovations_Fuel_Surcharge),"N/A")</f>
        <v>22.4502</v>
      </c>
      <c r="W55" s="195">
        <f>IF(LEN('UPS FCI_Base'!X54)&gt;0,(ROUND('UPS FCI_Base'!X54*(1+Mail_Innovations_Markup),2))*(1+Mail_Innovations_Fuel_Surcharge),"N/A")</f>
        <v>33.228</v>
      </c>
    </row>
    <row r="56" ht="12.75" customHeight="1">
      <c r="A56" s="194">
        <v>3.1875</v>
      </c>
      <c r="B56" s="195">
        <f>IF(LEN('UPS FCI_Base'!C55)&gt;0,ROUND('UPS FCI_Base'!C55*(1+Mail_Innovations_Markup),2),"N/A")</f>
        <v>21.78</v>
      </c>
      <c r="C56" s="195">
        <f>IF(LEN('UPS FCI_Base'!D55)&gt;0,(ROUND('UPS FCI_Base'!D55*(1+Mail_Innovations_Markup),2))*(1+Mail_Innovations_Fuel_Surcharge),"N/A")</f>
        <v>20.661</v>
      </c>
      <c r="D56" s="195" t="str">
        <f>IF(LEN('UPS FCI_Base'!E55)&gt;0,(ROUND('UPS FCI_Base'!E55*(1+Mail_Innovations_Markup),2))*(1+Mail_Innovations_Fuel_Surcharge),"N/A")</f>
        <v>N/A</v>
      </c>
      <c r="E56" s="195" t="str">
        <f>IF(LEN('UPS FCI_Base'!F55)&gt;0,(ROUND('UPS FCI_Base'!F55*(1+Mail_Innovations_Markup),2))*(1+Mail_Innovations_Fuel_Surcharge),"N/A")</f>
        <v>N/A</v>
      </c>
      <c r="F56" s="195" t="str">
        <f>IF(LEN('UPS FCI_Base'!G55)&gt;0,(ROUND('UPS FCI_Base'!G55*(1+Mail_Innovations_Markup),2))*(1+Mail_Innovations_Fuel_Surcharge),"N/A")</f>
        <v>N/A</v>
      </c>
      <c r="G56" s="195" t="str">
        <f>IF(LEN('UPS FCI_Base'!H55)&gt;0,(ROUND('UPS FCI_Base'!H55*(1+Mail_Innovations_Markup),2))*(1+Mail_Innovations_Fuel_Surcharge),"N/A")</f>
        <v>N/A</v>
      </c>
      <c r="H56" s="195" t="str">
        <f>IF(LEN('UPS FCI_Base'!I55)&gt;0,(ROUND('UPS FCI_Base'!I55*(1+Mail_Innovations_Markup),2))*(1+Mail_Innovations_Fuel_Surcharge),"N/A")</f>
        <v>N/A</v>
      </c>
      <c r="I56" s="195">
        <f>IF(LEN('UPS FCI_Base'!J55)&gt;0,(ROUND('UPS FCI_Base'!J55*(1+Mail_Innovations_Markup),2))*(1+Mail_Innovations_Fuel_Surcharge),"N/A")</f>
        <v>22.6845</v>
      </c>
      <c r="J56" s="195">
        <f>IF(LEN('UPS FCI_Base'!K55)&gt;0,(ROUND('UPS FCI_Base'!K55*(1+Mail_Innovations_Markup),2))*(1+Mail_Innovations_Fuel_Surcharge),"N/A")</f>
        <v>23.5365</v>
      </c>
      <c r="K56" s="195">
        <f>IF(LEN('UPS FCI_Base'!L55)&gt;0,(ROUND('UPS FCI_Base'!L55*(1+Mail_Innovations_Markup),2))*(1+Mail_Innovations_Fuel_Surcharge),"N/A")</f>
        <v>31.2471</v>
      </c>
      <c r="L56" s="195">
        <f>IF(LEN('UPS FCI_Base'!M55)&gt;0,(ROUND('UPS FCI_Base'!M55*(1+Mail_Innovations_Markup),2))*(1+Mail_Innovations_Fuel_Surcharge),"N/A")</f>
        <v>24.3459</v>
      </c>
      <c r="M56" s="195" t="str">
        <f>IF(LEN('UPS FCI_Base'!N55)&gt;0,(ROUND('UPS FCI_Base'!N55*(1+Mail_Innovations_Markup),2))*(1+Mail_Innovations_Fuel_Surcharge),"N/A")</f>
        <v>N/A</v>
      </c>
      <c r="N56" s="195">
        <f>IF(LEN('UPS FCI_Base'!O55)&gt;0,(ROUND('UPS FCI_Base'!O55*(1+Mail_Innovations_Markup),2))*(1+Mail_Innovations_Fuel_Surcharge),"N/A")</f>
        <v>38.77665</v>
      </c>
      <c r="O56" s="195" t="str">
        <f>IF(LEN('UPS FCI_Base'!P55)&gt;0,(ROUND('UPS FCI_Base'!P55*(1+Mail_Innovations_Markup),2))*(1+Mail_Innovations_Fuel_Surcharge),"N/A")</f>
        <v>N/A</v>
      </c>
      <c r="P56" s="195" t="str">
        <f>IF(LEN('UPS FCI_Base'!Q55)&gt;0,(ROUND('UPS FCI_Base'!Q55*(1+Mail_Innovations_Markup),2))*(1+Mail_Innovations_Fuel_Surcharge),"N/A")</f>
        <v>N/A</v>
      </c>
      <c r="Q56" s="195">
        <f>IF(LEN('UPS FCI_Base'!R55)&gt;0,(ROUND('UPS FCI_Base'!R55*(1+Mail_Innovations_Markup),2))*(1+Mail_Innovations_Fuel_Surcharge),"N/A")</f>
        <v>18.83985</v>
      </c>
      <c r="R56" s="195">
        <f>IF(LEN('UPS FCI_Base'!S55)&gt;0,(ROUND('UPS FCI_Base'!S55*(1+Mail_Innovations_Markup),2))*(1+Mail_Innovations_Fuel_Surcharge),"N/A")</f>
        <v>23.8986</v>
      </c>
      <c r="S56" s="195">
        <f>IF(LEN('UPS FCI_Base'!T55)&gt;0,(ROUND('UPS FCI_Base'!T55*(1+Mail_Innovations_Markup),2))*(1+Mail_Innovations_Fuel_Surcharge),"N/A")</f>
        <v>32.21625</v>
      </c>
      <c r="T56" s="195">
        <f>IF(LEN('UPS FCI_Base'!U55)&gt;0,(ROUND('UPS FCI_Base'!U55*(1+Mail_Innovations_Markup),2))*(1+Mail_Innovations_Fuel_Surcharge),"N/A")</f>
        <v>22.8123</v>
      </c>
      <c r="U56" s="195" t="str">
        <f>IF(LEN('UPS FCI_Base'!V55)&gt;0,(ROUND('UPS FCI_Base'!V55*(1+Mail_Innovations_Markup),2))*(1+Mail_Innovations_Fuel_Surcharge),"N/A")</f>
        <v>N/A</v>
      </c>
      <c r="V56" s="195">
        <f>IF(LEN('UPS FCI_Base'!W55)&gt;0,(ROUND('UPS FCI_Base'!W55*(1+Mail_Innovations_Markup),2))*(1+Mail_Innovations_Fuel_Surcharge),"N/A")</f>
        <v>22.78035</v>
      </c>
      <c r="W56" s="195">
        <f>IF(LEN('UPS FCI_Base'!X55)&gt;0,(ROUND('UPS FCI_Base'!X55*(1+Mail_Innovations_Markup),2))*(1+Mail_Innovations_Fuel_Surcharge),"N/A")</f>
        <v>33.867</v>
      </c>
    </row>
    <row r="57" ht="12.75" customHeight="1">
      <c r="A57" s="194">
        <v>3.25</v>
      </c>
      <c r="B57" s="195">
        <f>IF(LEN('UPS FCI_Base'!C56)&gt;0,ROUND('UPS FCI_Base'!C56*(1+Mail_Innovations_Markup),2),"N/A")</f>
        <v>22.07</v>
      </c>
      <c r="C57" s="195">
        <f>IF(LEN('UPS FCI_Base'!D56)&gt;0,(ROUND('UPS FCI_Base'!D56*(1+Mail_Innovations_Markup),2))*(1+Mail_Innovations_Fuel_Surcharge),"N/A")</f>
        <v>20.94855</v>
      </c>
      <c r="D57" s="195" t="str">
        <f>IF(LEN('UPS FCI_Base'!E56)&gt;0,(ROUND('UPS FCI_Base'!E56*(1+Mail_Innovations_Markup),2))*(1+Mail_Innovations_Fuel_Surcharge),"N/A")</f>
        <v>N/A</v>
      </c>
      <c r="E57" s="195" t="str">
        <f>IF(LEN('UPS FCI_Base'!F56)&gt;0,(ROUND('UPS FCI_Base'!F56*(1+Mail_Innovations_Markup),2))*(1+Mail_Innovations_Fuel_Surcharge),"N/A")</f>
        <v>N/A</v>
      </c>
      <c r="F57" s="195" t="str">
        <f>IF(LEN('UPS FCI_Base'!G56)&gt;0,(ROUND('UPS FCI_Base'!G56*(1+Mail_Innovations_Markup),2))*(1+Mail_Innovations_Fuel_Surcharge),"N/A")</f>
        <v>N/A</v>
      </c>
      <c r="G57" s="195" t="str">
        <f>IF(LEN('UPS FCI_Base'!H56)&gt;0,(ROUND('UPS FCI_Base'!H56*(1+Mail_Innovations_Markup),2))*(1+Mail_Innovations_Fuel_Surcharge),"N/A")</f>
        <v>N/A</v>
      </c>
      <c r="H57" s="195" t="str">
        <f>IF(LEN('UPS FCI_Base'!I56)&gt;0,(ROUND('UPS FCI_Base'!I56*(1+Mail_Innovations_Markup),2))*(1+Mail_Innovations_Fuel_Surcharge),"N/A")</f>
        <v>N/A</v>
      </c>
      <c r="I57" s="195">
        <f>IF(LEN('UPS FCI_Base'!J56)&gt;0,(ROUND('UPS FCI_Base'!J56*(1+Mail_Innovations_Markup),2))*(1+Mail_Innovations_Fuel_Surcharge),"N/A")</f>
        <v>23.05725</v>
      </c>
      <c r="J57" s="195">
        <f>IF(LEN('UPS FCI_Base'!K56)&gt;0,(ROUND('UPS FCI_Base'!K56*(1+Mail_Innovations_Markup),2))*(1+Mail_Innovations_Fuel_Surcharge),"N/A")</f>
        <v>23.90925</v>
      </c>
      <c r="K57" s="195">
        <f>IF(LEN('UPS FCI_Base'!L56)&gt;0,(ROUND('UPS FCI_Base'!L56*(1+Mail_Innovations_Markup),2))*(1+Mail_Innovations_Fuel_Surcharge),"N/A")</f>
        <v>31.737</v>
      </c>
      <c r="L57" s="195">
        <f>IF(LEN('UPS FCI_Base'!M56)&gt;0,(ROUND('UPS FCI_Base'!M56*(1+Mail_Innovations_Markup),2))*(1+Mail_Innovations_Fuel_Surcharge),"N/A")</f>
        <v>24.7506</v>
      </c>
      <c r="M57" s="195" t="str">
        <f>IF(LEN('UPS FCI_Base'!N56)&gt;0,(ROUND('UPS FCI_Base'!N56*(1+Mail_Innovations_Markup),2))*(1+Mail_Innovations_Fuel_Surcharge),"N/A")</f>
        <v>N/A</v>
      </c>
      <c r="N57" s="195">
        <f>IF(LEN('UPS FCI_Base'!O56)&gt;0,(ROUND('UPS FCI_Base'!O56*(1+Mail_Innovations_Markup),2))*(1+Mail_Innovations_Fuel_Surcharge),"N/A")</f>
        <v>39.43695</v>
      </c>
      <c r="O57" s="195" t="str">
        <f>IF(LEN('UPS FCI_Base'!P56)&gt;0,(ROUND('UPS FCI_Base'!P56*(1+Mail_Innovations_Markup),2))*(1+Mail_Innovations_Fuel_Surcharge),"N/A")</f>
        <v>N/A</v>
      </c>
      <c r="P57" s="195" t="str">
        <f>IF(LEN('UPS FCI_Base'!Q56)&gt;0,(ROUND('UPS FCI_Base'!Q56*(1+Mail_Innovations_Markup),2))*(1+Mail_Innovations_Fuel_Surcharge),"N/A")</f>
        <v>N/A</v>
      </c>
      <c r="Q57" s="195">
        <f>IF(LEN('UPS FCI_Base'!R56)&gt;0,(ROUND('UPS FCI_Base'!R56*(1+Mail_Innovations_Markup),2))*(1+Mail_Innovations_Fuel_Surcharge),"N/A")</f>
        <v>19.1061</v>
      </c>
      <c r="R57" s="195">
        <f>IF(LEN('UPS FCI_Base'!S56)&gt;0,(ROUND('UPS FCI_Base'!S56*(1+Mail_Innovations_Markup),2))*(1+Mail_Innovations_Fuel_Surcharge),"N/A")</f>
        <v>24.25005</v>
      </c>
      <c r="S57" s="195">
        <f>IF(LEN('UPS FCI_Base'!T56)&gt;0,(ROUND('UPS FCI_Base'!T56*(1+Mail_Innovations_Markup),2))*(1+Mail_Innovations_Fuel_Surcharge),"N/A")</f>
        <v>32.77005</v>
      </c>
      <c r="T57" s="195">
        <f>IF(LEN('UPS FCI_Base'!U56)&gt;0,(ROUND('UPS FCI_Base'!U56*(1+Mail_Innovations_Markup),2))*(1+Mail_Innovations_Fuel_Surcharge),"N/A")</f>
        <v>23.1744</v>
      </c>
      <c r="U57" s="195" t="str">
        <f>IF(LEN('UPS FCI_Base'!V56)&gt;0,(ROUND('UPS FCI_Base'!V56*(1+Mail_Innovations_Markup),2))*(1+Mail_Innovations_Fuel_Surcharge),"N/A")</f>
        <v>N/A</v>
      </c>
      <c r="V57" s="195">
        <f>IF(LEN('UPS FCI_Base'!W56)&gt;0,(ROUND('UPS FCI_Base'!W56*(1+Mail_Innovations_Markup),2))*(1+Mail_Innovations_Fuel_Surcharge),"N/A")</f>
        <v>23.12115</v>
      </c>
      <c r="W57" s="195">
        <f>IF(LEN('UPS FCI_Base'!X56)&gt;0,(ROUND('UPS FCI_Base'!X56*(1+Mail_Innovations_Markup),2))*(1+Mail_Innovations_Fuel_Surcharge),"N/A")</f>
        <v>34.51665</v>
      </c>
    </row>
    <row r="58" ht="12.75" customHeight="1">
      <c r="A58" s="194">
        <v>3.3125</v>
      </c>
      <c r="B58" s="195">
        <f>IF(LEN('UPS FCI_Base'!C57)&gt;0,ROUND('UPS FCI_Base'!C57*(1+Mail_Innovations_Markup),2),"N/A")</f>
        <v>22.36</v>
      </c>
      <c r="C58" s="195">
        <f>IF(LEN('UPS FCI_Base'!D57)&gt;0,(ROUND('UPS FCI_Base'!D57*(1+Mail_Innovations_Markup),2))*(1+Mail_Innovations_Fuel_Surcharge),"N/A")</f>
        <v>21.2361</v>
      </c>
      <c r="D58" s="195" t="str">
        <f>IF(LEN('UPS FCI_Base'!E57)&gt;0,(ROUND('UPS FCI_Base'!E57*(1+Mail_Innovations_Markup),2))*(1+Mail_Innovations_Fuel_Surcharge),"N/A")</f>
        <v>N/A</v>
      </c>
      <c r="E58" s="195" t="str">
        <f>IF(LEN('UPS FCI_Base'!F57)&gt;0,(ROUND('UPS FCI_Base'!F57*(1+Mail_Innovations_Markup),2))*(1+Mail_Innovations_Fuel_Surcharge),"N/A")</f>
        <v>N/A</v>
      </c>
      <c r="F58" s="195" t="str">
        <f>IF(LEN('UPS FCI_Base'!G57)&gt;0,(ROUND('UPS FCI_Base'!G57*(1+Mail_Innovations_Markup),2))*(1+Mail_Innovations_Fuel_Surcharge),"N/A")</f>
        <v>N/A</v>
      </c>
      <c r="G58" s="195" t="str">
        <f>IF(LEN('UPS FCI_Base'!H57)&gt;0,(ROUND('UPS FCI_Base'!H57*(1+Mail_Innovations_Markup),2))*(1+Mail_Innovations_Fuel_Surcharge),"N/A")</f>
        <v>N/A</v>
      </c>
      <c r="H58" s="195" t="str">
        <f>IF(LEN('UPS FCI_Base'!I57)&gt;0,(ROUND('UPS FCI_Base'!I57*(1+Mail_Innovations_Markup),2))*(1+Mail_Innovations_Fuel_Surcharge),"N/A")</f>
        <v>N/A</v>
      </c>
      <c r="I58" s="195">
        <f>IF(LEN('UPS FCI_Base'!J57)&gt;0,(ROUND('UPS FCI_Base'!J57*(1+Mail_Innovations_Markup),2))*(1+Mail_Innovations_Fuel_Surcharge),"N/A")</f>
        <v>23.4513</v>
      </c>
      <c r="J58" s="195">
        <f>IF(LEN('UPS FCI_Base'!K57)&gt;0,(ROUND('UPS FCI_Base'!K57*(1+Mail_Innovations_Markup),2))*(1+Mail_Innovations_Fuel_Surcharge),"N/A")</f>
        <v>24.282</v>
      </c>
      <c r="K58" s="195">
        <f>IF(LEN('UPS FCI_Base'!L57)&gt;0,(ROUND('UPS FCI_Base'!L57*(1+Mail_Innovations_Markup),2))*(1+Mail_Innovations_Fuel_Surcharge),"N/A")</f>
        <v>32.21625</v>
      </c>
      <c r="L58" s="195">
        <f>IF(LEN('UPS FCI_Base'!M57)&gt;0,(ROUND('UPS FCI_Base'!M57*(1+Mail_Innovations_Markup),2))*(1+Mail_Innovations_Fuel_Surcharge),"N/A")</f>
        <v>25.14465</v>
      </c>
      <c r="M58" s="195" t="str">
        <f>IF(LEN('UPS FCI_Base'!N57)&gt;0,(ROUND('UPS FCI_Base'!N57*(1+Mail_Innovations_Markup),2))*(1+Mail_Innovations_Fuel_Surcharge),"N/A")</f>
        <v>N/A</v>
      </c>
      <c r="N58" s="195">
        <f>IF(LEN('UPS FCI_Base'!O57)&gt;0,(ROUND('UPS FCI_Base'!O57*(1+Mail_Innovations_Markup),2))*(1+Mail_Innovations_Fuel_Surcharge),"N/A")</f>
        <v>40.09725</v>
      </c>
      <c r="O58" s="195" t="str">
        <f>IF(LEN('UPS FCI_Base'!P57)&gt;0,(ROUND('UPS FCI_Base'!P57*(1+Mail_Innovations_Markup),2))*(1+Mail_Innovations_Fuel_Surcharge),"N/A")</f>
        <v>N/A</v>
      </c>
      <c r="P58" s="195" t="str">
        <f>IF(LEN('UPS FCI_Base'!Q57)&gt;0,(ROUND('UPS FCI_Base'!Q57*(1+Mail_Innovations_Markup),2))*(1+Mail_Innovations_Fuel_Surcharge),"N/A")</f>
        <v>N/A</v>
      </c>
      <c r="Q58" s="195">
        <f>IF(LEN('UPS FCI_Base'!R57)&gt;0,(ROUND('UPS FCI_Base'!R57*(1+Mail_Innovations_Markup),2))*(1+Mail_Innovations_Fuel_Surcharge),"N/A")</f>
        <v>19.37235</v>
      </c>
      <c r="R58" s="195">
        <f>IF(LEN('UPS FCI_Base'!S57)&gt;0,(ROUND('UPS FCI_Base'!S57*(1+Mail_Innovations_Markup),2))*(1+Mail_Innovations_Fuel_Surcharge),"N/A")</f>
        <v>24.59085</v>
      </c>
      <c r="S58" s="195">
        <f>IF(LEN('UPS FCI_Base'!T57)&gt;0,(ROUND('UPS FCI_Base'!T57*(1+Mail_Innovations_Markup),2))*(1+Mail_Innovations_Fuel_Surcharge),"N/A")</f>
        <v>33.34515</v>
      </c>
      <c r="T58" s="195">
        <f>IF(LEN('UPS FCI_Base'!U57)&gt;0,(ROUND('UPS FCI_Base'!U57*(1+Mail_Innovations_Markup),2))*(1+Mail_Innovations_Fuel_Surcharge),"N/A")</f>
        <v>23.5365</v>
      </c>
      <c r="U58" s="195" t="str">
        <f>IF(LEN('UPS FCI_Base'!V57)&gt;0,(ROUND('UPS FCI_Base'!V57*(1+Mail_Innovations_Markup),2))*(1+Mail_Innovations_Fuel_Surcharge),"N/A")</f>
        <v>N/A</v>
      </c>
      <c r="V58" s="195">
        <f>IF(LEN('UPS FCI_Base'!W57)&gt;0,(ROUND('UPS FCI_Base'!W57*(1+Mail_Innovations_Markup),2))*(1+Mail_Innovations_Fuel_Surcharge),"N/A")</f>
        <v>23.4513</v>
      </c>
      <c r="W58" s="195">
        <f>IF(LEN('UPS FCI_Base'!X57)&gt;0,(ROUND('UPS FCI_Base'!X57*(1+Mail_Innovations_Markup),2))*(1+Mail_Innovations_Fuel_Surcharge),"N/A")</f>
        <v>35.1663</v>
      </c>
    </row>
    <row r="59" ht="12.75" customHeight="1">
      <c r="A59" s="194">
        <v>3.375</v>
      </c>
      <c r="B59" s="195">
        <f>IF(LEN('UPS FCI_Base'!C58)&gt;0,ROUND('UPS FCI_Base'!C58*(1+Mail_Innovations_Markup),2),"N/A")</f>
        <v>22.64</v>
      </c>
      <c r="C59" s="195">
        <f>IF(LEN('UPS FCI_Base'!D58)&gt;0,(ROUND('UPS FCI_Base'!D58*(1+Mail_Innovations_Markup),2))*(1+Mail_Innovations_Fuel_Surcharge),"N/A")</f>
        <v>21.52365</v>
      </c>
      <c r="D59" s="195" t="str">
        <f>IF(LEN('UPS FCI_Base'!E58)&gt;0,(ROUND('UPS FCI_Base'!E58*(1+Mail_Innovations_Markup),2))*(1+Mail_Innovations_Fuel_Surcharge),"N/A")</f>
        <v>N/A</v>
      </c>
      <c r="E59" s="195" t="str">
        <f>IF(LEN('UPS FCI_Base'!F58)&gt;0,(ROUND('UPS FCI_Base'!F58*(1+Mail_Innovations_Markup),2))*(1+Mail_Innovations_Fuel_Surcharge),"N/A")</f>
        <v>N/A</v>
      </c>
      <c r="F59" s="195" t="str">
        <f>IF(LEN('UPS FCI_Base'!G58)&gt;0,(ROUND('UPS FCI_Base'!G58*(1+Mail_Innovations_Markup),2))*(1+Mail_Innovations_Fuel_Surcharge),"N/A")</f>
        <v>N/A</v>
      </c>
      <c r="G59" s="195" t="str">
        <f>IF(LEN('UPS FCI_Base'!H58)&gt;0,(ROUND('UPS FCI_Base'!H58*(1+Mail_Innovations_Markup),2))*(1+Mail_Innovations_Fuel_Surcharge),"N/A")</f>
        <v>N/A</v>
      </c>
      <c r="H59" s="195" t="str">
        <f>IF(LEN('UPS FCI_Base'!I58)&gt;0,(ROUND('UPS FCI_Base'!I58*(1+Mail_Innovations_Markup),2))*(1+Mail_Innovations_Fuel_Surcharge),"N/A")</f>
        <v>N/A</v>
      </c>
      <c r="I59" s="195">
        <f>IF(LEN('UPS FCI_Base'!J58)&gt;0,(ROUND('UPS FCI_Base'!J58*(1+Mail_Innovations_Markup),2))*(1+Mail_Innovations_Fuel_Surcharge),"N/A")</f>
        <v>23.8347</v>
      </c>
      <c r="J59" s="195">
        <f>IF(LEN('UPS FCI_Base'!K58)&gt;0,(ROUND('UPS FCI_Base'!K58*(1+Mail_Innovations_Markup),2))*(1+Mail_Innovations_Fuel_Surcharge),"N/A")</f>
        <v>24.65475</v>
      </c>
      <c r="K59" s="195">
        <f>IF(LEN('UPS FCI_Base'!L58)&gt;0,(ROUND('UPS FCI_Base'!L58*(1+Mail_Innovations_Markup),2))*(1+Mail_Innovations_Fuel_Surcharge),"N/A")</f>
        <v>32.70615</v>
      </c>
      <c r="L59" s="195">
        <f>IF(LEN('UPS FCI_Base'!M58)&gt;0,(ROUND('UPS FCI_Base'!M58*(1+Mail_Innovations_Markup),2))*(1+Mail_Innovations_Fuel_Surcharge),"N/A")</f>
        <v>25.54935</v>
      </c>
      <c r="M59" s="195" t="str">
        <f>IF(LEN('UPS FCI_Base'!N58)&gt;0,(ROUND('UPS FCI_Base'!N58*(1+Mail_Innovations_Markup),2))*(1+Mail_Innovations_Fuel_Surcharge),"N/A")</f>
        <v>N/A</v>
      </c>
      <c r="N59" s="195">
        <f>IF(LEN('UPS FCI_Base'!O58)&gt;0,(ROUND('UPS FCI_Base'!O58*(1+Mail_Innovations_Markup),2))*(1+Mail_Innovations_Fuel_Surcharge),"N/A")</f>
        <v>40.75755</v>
      </c>
      <c r="O59" s="195" t="str">
        <f>IF(LEN('UPS FCI_Base'!P58)&gt;0,(ROUND('UPS FCI_Base'!P58*(1+Mail_Innovations_Markup),2))*(1+Mail_Innovations_Fuel_Surcharge),"N/A")</f>
        <v>N/A</v>
      </c>
      <c r="P59" s="195" t="str">
        <f>IF(LEN('UPS FCI_Base'!Q58)&gt;0,(ROUND('UPS FCI_Base'!Q58*(1+Mail_Innovations_Markup),2))*(1+Mail_Innovations_Fuel_Surcharge),"N/A")</f>
        <v>N/A</v>
      </c>
      <c r="Q59" s="195">
        <f>IF(LEN('UPS FCI_Base'!R58)&gt;0,(ROUND('UPS FCI_Base'!R58*(1+Mail_Innovations_Markup),2))*(1+Mail_Innovations_Fuel_Surcharge),"N/A")</f>
        <v>19.64925</v>
      </c>
      <c r="R59" s="195">
        <f>IF(LEN('UPS FCI_Base'!S58)&gt;0,(ROUND('UPS FCI_Base'!S58*(1+Mail_Innovations_Markup),2))*(1+Mail_Innovations_Fuel_Surcharge),"N/A")</f>
        <v>24.95295</v>
      </c>
      <c r="S59" s="195">
        <f>IF(LEN('UPS FCI_Base'!T58)&gt;0,(ROUND('UPS FCI_Base'!T58*(1+Mail_Innovations_Markup),2))*(1+Mail_Innovations_Fuel_Surcharge),"N/A")</f>
        <v>33.9096</v>
      </c>
      <c r="T59" s="195">
        <f>IF(LEN('UPS FCI_Base'!U58)&gt;0,(ROUND('UPS FCI_Base'!U58*(1+Mail_Innovations_Markup),2))*(1+Mail_Innovations_Fuel_Surcharge),"N/A")</f>
        <v>23.8986</v>
      </c>
      <c r="U59" s="195" t="str">
        <f>IF(LEN('UPS FCI_Base'!V58)&gt;0,(ROUND('UPS FCI_Base'!V58*(1+Mail_Innovations_Markup),2))*(1+Mail_Innovations_Fuel_Surcharge),"N/A")</f>
        <v>N/A</v>
      </c>
      <c r="V59" s="195">
        <f>IF(LEN('UPS FCI_Base'!W58)&gt;0,(ROUND('UPS FCI_Base'!W58*(1+Mail_Innovations_Markup),2))*(1+Mail_Innovations_Fuel_Surcharge),"N/A")</f>
        <v>23.7921</v>
      </c>
      <c r="W59" s="195">
        <f>IF(LEN('UPS FCI_Base'!X58)&gt;0,(ROUND('UPS FCI_Base'!X58*(1+Mail_Innovations_Markup),2))*(1+Mail_Innovations_Fuel_Surcharge),"N/A")</f>
        <v>35.81595</v>
      </c>
    </row>
    <row r="60" ht="12.75" customHeight="1">
      <c r="A60" s="194">
        <v>3.4375</v>
      </c>
      <c r="B60" s="195">
        <f>IF(LEN('UPS FCI_Base'!C59)&gt;0,ROUND('UPS FCI_Base'!C59*(1+Mail_Innovations_Markup),2),"N/A")</f>
        <v>22.93</v>
      </c>
      <c r="C60" s="195">
        <f>IF(LEN('UPS FCI_Base'!D59)&gt;0,(ROUND('UPS FCI_Base'!D59*(1+Mail_Innovations_Markup),2))*(1+Mail_Innovations_Fuel_Surcharge),"N/A")</f>
        <v>21.80055</v>
      </c>
      <c r="D60" s="195" t="str">
        <f>IF(LEN('UPS FCI_Base'!E59)&gt;0,(ROUND('UPS FCI_Base'!E59*(1+Mail_Innovations_Markup),2))*(1+Mail_Innovations_Fuel_Surcharge),"N/A")</f>
        <v>N/A</v>
      </c>
      <c r="E60" s="195" t="str">
        <f>IF(LEN('UPS FCI_Base'!F59)&gt;0,(ROUND('UPS FCI_Base'!F59*(1+Mail_Innovations_Markup),2))*(1+Mail_Innovations_Fuel_Surcharge),"N/A")</f>
        <v>N/A</v>
      </c>
      <c r="F60" s="195" t="str">
        <f>IF(LEN('UPS FCI_Base'!G59)&gt;0,(ROUND('UPS FCI_Base'!G59*(1+Mail_Innovations_Markup),2))*(1+Mail_Innovations_Fuel_Surcharge),"N/A")</f>
        <v>N/A</v>
      </c>
      <c r="G60" s="195" t="str">
        <f>IF(LEN('UPS FCI_Base'!H59)&gt;0,(ROUND('UPS FCI_Base'!H59*(1+Mail_Innovations_Markup),2))*(1+Mail_Innovations_Fuel_Surcharge),"N/A")</f>
        <v>N/A</v>
      </c>
      <c r="H60" s="195" t="str">
        <f>IF(LEN('UPS FCI_Base'!I59)&gt;0,(ROUND('UPS FCI_Base'!I59*(1+Mail_Innovations_Markup),2))*(1+Mail_Innovations_Fuel_Surcharge),"N/A")</f>
        <v>N/A</v>
      </c>
      <c r="I60" s="195">
        <f>IF(LEN('UPS FCI_Base'!J59)&gt;0,(ROUND('UPS FCI_Base'!J59*(1+Mail_Innovations_Markup),2))*(1+Mail_Innovations_Fuel_Surcharge),"N/A")</f>
        <v>24.22875</v>
      </c>
      <c r="J60" s="195">
        <f>IF(LEN('UPS FCI_Base'!K59)&gt;0,(ROUND('UPS FCI_Base'!K59*(1+Mail_Innovations_Markup),2))*(1+Mail_Innovations_Fuel_Surcharge),"N/A")</f>
        <v>25.03815</v>
      </c>
      <c r="K60" s="195">
        <f>IF(LEN('UPS FCI_Base'!L59)&gt;0,(ROUND('UPS FCI_Base'!L59*(1+Mail_Innovations_Markup),2))*(1+Mail_Innovations_Fuel_Surcharge),"N/A")</f>
        <v>33.19605</v>
      </c>
      <c r="L60" s="195">
        <f>IF(LEN('UPS FCI_Base'!M59)&gt;0,(ROUND('UPS FCI_Base'!M59*(1+Mail_Innovations_Markup),2))*(1+Mail_Innovations_Fuel_Surcharge),"N/A")</f>
        <v>25.9434</v>
      </c>
      <c r="M60" s="195" t="str">
        <f>IF(LEN('UPS FCI_Base'!N59)&gt;0,(ROUND('UPS FCI_Base'!N59*(1+Mail_Innovations_Markup),2))*(1+Mail_Innovations_Fuel_Surcharge),"N/A")</f>
        <v>N/A</v>
      </c>
      <c r="N60" s="195">
        <f>IF(LEN('UPS FCI_Base'!O59)&gt;0,(ROUND('UPS FCI_Base'!O59*(1+Mail_Innovations_Markup),2))*(1+Mail_Innovations_Fuel_Surcharge),"N/A")</f>
        <v>41.4072</v>
      </c>
      <c r="O60" s="195" t="str">
        <f>IF(LEN('UPS FCI_Base'!P59)&gt;0,(ROUND('UPS FCI_Base'!P59*(1+Mail_Innovations_Markup),2))*(1+Mail_Innovations_Fuel_Surcharge),"N/A")</f>
        <v>N/A</v>
      </c>
      <c r="P60" s="195" t="str">
        <f>IF(LEN('UPS FCI_Base'!Q59)&gt;0,(ROUND('UPS FCI_Base'!Q59*(1+Mail_Innovations_Markup),2))*(1+Mail_Innovations_Fuel_Surcharge),"N/A")</f>
        <v>N/A</v>
      </c>
      <c r="Q60" s="195">
        <f>IF(LEN('UPS FCI_Base'!R59)&gt;0,(ROUND('UPS FCI_Base'!R59*(1+Mail_Innovations_Markup),2))*(1+Mail_Innovations_Fuel_Surcharge),"N/A")</f>
        <v>19.9155</v>
      </c>
      <c r="R60" s="195">
        <f>IF(LEN('UPS FCI_Base'!S59)&gt;0,(ROUND('UPS FCI_Base'!S59*(1+Mail_Innovations_Markup),2))*(1+Mail_Innovations_Fuel_Surcharge),"N/A")</f>
        <v>25.29375</v>
      </c>
      <c r="S60" s="195">
        <f>IF(LEN('UPS FCI_Base'!T59)&gt;0,(ROUND('UPS FCI_Base'!T59*(1+Mail_Innovations_Markup),2))*(1+Mail_Innovations_Fuel_Surcharge),"N/A")</f>
        <v>34.47405</v>
      </c>
      <c r="T60" s="195">
        <f>IF(LEN('UPS FCI_Base'!U59)&gt;0,(ROUND('UPS FCI_Base'!U59*(1+Mail_Innovations_Markup),2))*(1+Mail_Innovations_Fuel_Surcharge),"N/A")</f>
        <v>24.2607</v>
      </c>
      <c r="U60" s="195" t="str">
        <f>IF(LEN('UPS FCI_Base'!V59)&gt;0,(ROUND('UPS FCI_Base'!V59*(1+Mail_Innovations_Markup),2))*(1+Mail_Innovations_Fuel_Surcharge),"N/A")</f>
        <v>N/A</v>
      </c>
      <c r="V60" s="195">
        <f>IF(LEN('UPS FCI_Base'!W59)&gt;0,(ROUND('UPS FCI_Base'!W59*(1+Mail_Innovations_Markup),2))*(1+Mail_Innovations_Fuel_Surcharge),"N/A")</f>
        <v>24.1329</v>
      </c>
      <c r="W60" s="195">
        <f>IF(LEN('UPS FCI_Base'!X59)&gt;0,(ROUND('UPS FCI_Base'!X59*(1+Mail_Innovations_Markup),2))*(1+Mail_Innovations_Fuel_Surcharge),"N/A")</f>
        <v>36.4443</v>
      </c>
    </row>
    <row r="61" ht="12.75" customHeight="1">
      <c r="A61" s="194">
        <v>3.5</v>
      </c>
      <c r="B61" s="195">
        <f>IF(LEN('UPS FCI_Base'!C60)&gt;0,ROUND('UPS FCI_Base'!C60*(1+Mail_Innovations_Markup),2),"N/A")</f>
        <v>23.22</v>
      </c>
      <c r="C61" s="195">
        <f>IF(LEN('UPS FCI_Base'!D60)&gt;0,(ROUND('UPS FCI_Base'!D60*(1+Mail_Innovations_Markup),2))*(1+Mail_Innovations_Fuel_Surcharge),"N/A")</f>
        <v>22.09875</v>
      </c>
      <c r="D61" s="195" t="str">
        <f>IF(LEN('UPS FCI_Base'!E60)&gt;0,(ROUND('UPS FCI_Base'!E60*(1+Mail_Innovations_Markup),2))*(1+Mail_Innovations_Fuel_Surcharge),"N/A")</f>
        <v>N/A</v>
      </c>
      <c r="E61" s="195" t="str">
        <f>IF(LEN('UPS FCI_Base'!F60)&gt;0,(ROUND('UPS FCI_Base'!F60*(1+Mail_Innovations_Markup),2))*(1+Mail_Innovations_Fuel_Surcharge),"N/A")</f>
        <v>N/A</v>
      </c>
      <c r="F61" s="195" t="str">
        <f>IF(LEN('UPS FCI_Base'!G60)&gt;0,(ROUND('UPS FCI_Base'!G60*(1+Mail_Innovations_Markup),2))*(1+Mail_Innovations_Fuel_Surcharge),"N/A")</f>
        <v>N/A</v>
      </c>
      <c r="G61" s="195" t="str">
        <f>IF(LEN('UPS FCI_Base'!H60)&gt;0,(ROUND('UPS FCI_Base'!H60*(1+Mail_Innovations_Markup),2))*(1+Mail_Innovations_Fuel_Surcharge),"N/A")</f>
        <v>N/A</v>
      </c>
      <c r="H61" s="195" t="str">
        <f>IF(LEN('UPS FCI_Base'!I60)&gt;0,(ROUND('UPS FCI_Base'!I60*(1+Mail_Innovations_Markup),2))*(1+Mail_Innovations_Fuel_Surcharge),"N/A")</f>
        <v>N/A</v>
      </c>
      <c r="I61" s="195">
        <f>IF(LEN('UPS FCI_Base'!J60)&gt;0,(ROUND('UPS FCI_Base'!J60*(1+Mail_Innovations_Markup),2))*(1+Mail_Innovations_Fuel_Surcharge),"N/A")</f>
        <v>24.6228</v>
      </c>
      <c r="J61" s="195">
        <f>IF(LEN('UPS FCI_Base'!K60)&gt;0,(ROUND('UPS FCI_Base'!K60*(1+Mail_Innovations_Markup),2))*(1+Mail_Innovations_Fuel_Surcharge),"N/A")</f>
        <v>25.40025</v>
      </c>
      <c r="K61" s="195">
        <f>IF(LEN('UPS FCI_Base'!L60)&gt;0,(ROUND('UPS FCI_Base'!L60*(1+Mail_Innovations_Markup),2))*(1+Mail_Innovations_Fuel_Surcharge),"N/A")</f>
        <v>33.68595</v>
      </c>
      <c r="L61" s="195">
        <f>IF(LEN('UPS FCI_Base'!M60)&gt;0,(ROUND('UPS FCI_Base'!M60*(1+Mail_Innovations_Markup),2))*(1+Mail_Innovations_Fuel_Surcharge),"N/A")</f>
        <v>26.3481</v>
      </c>
      <c r="M61" s="195" t="str">
        <f>IF(LEN('UPS FCI_Base'!N60)&gt;0,(ROUND('UPS FCI_Base'!N60*(1+Mail_Innovations_Markup),2))*(1+Mail_Innovations_Fuel_Surcharge),"N/A")</f>
        <v>N/A</v>
      </c>
      <c r="N61" s="195">
        <f>IF(LEN('UPS FCI_Base'!O60)&gt;0,(ROUND('UPS FCI_Base'!O60*(1+Mail_Innovations_Markup),2))*(1+Mail_Innovations_Fuel_Surcharge),"N/A")</f>
        <v>42.0675</v>
      </c>
      <c r="O61" s="195" t="str">
        <f>IF(LEN('UPS FCI_Base'!P60)&gt;0,(ROUND('UPS FCI_Base'!P60*(1+Mail_Innovations_Markup),2))*(1+Mail_Innovations_Fuel_Surcharge),"N/A")</f>
        <v>N/A</v>
      </c>
      <c r="P61" s="195" t="str">
        <f>IF(LEN('UPS FCI_Base'!Q60)&gt;0,(ROUND('UPS FCI_Base'!Q60*(1+Mail_Innovations_Markup),2))*(1+Mail_Innovations_Fuel_Surcharge),"N/A")</f>
        <v>N/A</v>
      </c>
      <c r="Q61" s="195">
        <f>IF(LEN('UPS FCI_Base'!R60)&gt;0,(ROUND('UPS FCI_Base'!R60*(1+Mail_Innovations_Markup),2))*(1+Mail_Innovations_Fuel_Surcharge),"N/A")</f>
        <v>20.18175</v>
      </c>
      <c r="R61" s="195">
        <f>IF(LEN('UPS FCI_Base'!S60)&gt;0,(ROUND('UPS FCI_Base'!S60*(1+Mail_Innovations_Markup),2))*(1+Mail_Innovations_Fuel_Surcharge),"N/A")</f>
        <v>25.6452</v>
      </c>
      <c r="S61" s="195">
        <f>IF(LEN('UPS FCI_Base'!T60)&gt;0,(ROUND('UPS FCI_Base'!T60*(1+Mail_Innovations_Markup),2))*(1+Mail_Innovations_Fuel_Surcharge),"N/A")</f>
        <v>35.04915</v>
      </c>
      <c r="T61" s="195">
        <f>IF(LEN('UPS FCI_Base'!U60)&gt;0,(ROUND('UPS FCI_Base'!U60*(1+Mail_Innovations_Markup),2))*(1+Mail_Innovations_Fuel_Surcharge),"N/A")</f>
        <v>24.63345</v>
      </c>
      <c r="U61" s="195" t="str">
        <f>IF(LEN('UPS FCI_Base'!V60)&gt;0,(ROUND('UPS FCI_Base'!V60*(1+Mail_Innovations_Markup),2))*(1+Mail_Innovations_Fuel_Surcharge),"N/A")</f>
        <v>N/A</v>
      </c>
      <c r="V61" s="195">
        <f>IF(LEN('UPS FCI_Base'!W60)&gt;0,(ROUND('UPS FCI_Base'!W60*(1+Mail_Innovations_Markup),2))*(1+Mail_Innovations_Fuel_Surcharge),"N/A")</f>
        <v>24.4737</v>
      </c>
      <c r="W61" s="195">
        <f>IF(LEN('UPS FCI_Base'!X60)&gt;0,(ROUND('UPS FCI_Base'!X60*(1+Mail_Innovations_Markup),2))*(1+Mail_Innovations_Fuel_Surcharge),"N/A")</f>
        <v>37.09395</v>
      </c>
    </row>
    <row r="62" ht="12.75" customHeight="1">
      <c r="A62" s="194">
        <v>3.5625</v>
      </c>
      <c r="B62" s="195">
        <f>IF(LEN('UPS FCI_Base'!C61)&gt;0,ROUND('UPS FCI_Base'!C61*(1+Mail_Innovations_Markup),2),"N/A")</f>
        <v>23.49</v>
      </c>
      <c r="C62" s="195">
        <f>IF(LEN('UPS FCI_Base'!D61)&gt;0,(ROUND('UPS FCI_Base'!D61*(1+Mail_Innovations_Markup),2))*(1+Mail_Innovations_Fuel_Surcharge),"N/A")</f>
        <v>22.37565</v>
      </c>
      <c r="D62" s="195" t="str">
        <f>IF(LEN('UPS FCI_Base'!E61)&gt;0,(ROUND('UPS FCI_Base'!E61*(1+Mail_Innovations_Markup),2))*(1+Mail_Innovations_Fuel_Surcharge),"N/A")</f>
        <v>N/A</v>
      </c>
      <c r="E62" s="195" t="str">
        <f>IF(LEN('UPS FCI_Base'!F61)&gt;0,(ROUND('UPS FCI_Base'!F61*(1+Mail_Innovations_Markup),2))*(1+Mail_Innovations_Fuel_Surcharge),"N/A")</f>
        <v>N/A</v>
      </c>
      <c r="F62" s="195" t="str">
        <f>IF(LEN('UPS FCI_Base'!G61)&gt;0,(ROUND('UPS FCI_Base'!G61*(1+Mail_Innovations_Markup),2))*(1+Mail_Innovations_Fuel_Surcharge),"N/A")</f>
        <v>N/A</v>
      </c>
      <c r="G62" s="195" t="str">
        <f>IF(LEN('UPS FCI_Base'!H61)&gt;0,(ROUND('UPS FCI_Base'!H61*(1+Mail_Innovations_Markup),2))*(1+Mail_Innovations_Fuel_Surcharge),"N/A")</f>
        <v>N/A</v>
      </c>
      <c r="H62" s="195" t="str">
        <f>IF(LEN('UPS FCI_Base'!I61)&gt;0,(ROUND('UPS FCI_Base'!I61*(1+Mail_Innovations_Markup),2))*(1+Mail_Innovations_Fuel_Surcharge),"N/A")</f>
        <v>N/A</v>
      </c>
      <c r="I62" s="195">
        <f>IF(LEN('UPS FCI_Base'!J61)&gt;0,(ROUND('UPS FCI_Base'!J61*(1+Mail_Innovations_Markup),2))*(1+Mail_Innovations_Fuel_Surcharge),"N/A")</f>
        <v>24.99555</v>
      </c>
      <c r="J62" s="195">
        <f>IF(LEN('UPS FCI_Base'!K61)&gt;0,(ROUND('UPS FCI_Base'!K61*(1+Mail_Innovations_Markup),2))*(1+Mail_Innovations_Fuel_Surcharge),"N/A")</f>
        <v>25.78365</v>
      </c>
      <c r="K62" s="195">
        <f>IF(LEN('UPS FCI_Base'!L61)&gt;0,(ROUND('UPS FCI_Base'!L61*(1+Mail_Innovations_Markup),2))*(1+Mail_Innovations_Fuel_Surcharge),"N/A")</f>
        <v>34.15455</v>
      </c>
      <c r="L62" s="195">
        <f>IF(LEN('UPS FCI_Base'!M61)&gt;0,(ROUND('UPS FCI_Base'!M61*(1+Mail_Innovations_Markup),2))*(1+Mail_Innovations_Fuel_Surcharge),"N/A")</f>
        <v>26.7528</v>
      </c>
      <c r="M62" s="195" t="str">
        <f>IF(LEN('UPS FCI_Base'!N61)&gt;0,(ROUND('UPS FCI_Base'!N61*(1+Mail_Innovations_Markup),2))*(1+Mail_Innovations_Fuel_Surcharge),"N/A")</f>
        <v>N/A</v>
      </c>
      <c r="N62" s="195">
        <f>IF(LEN('UPS FCI_Base'!O61)&gt;0,(ROUND('UPS FCI_Base'!O61*(1+Mail_Innovations_Markup),2))*(1+Mail_Innovations_Fuel_Surcharge),"N/A")</f>
        <v>42.7278</v>
      </c>
      <c r="O62" s="195" t="str">
        <f>IF(LEN('UPS FCI_Base'!P61)&gt;0,(ROUND('UPS FCI_Base'!P61*(1+Mail_Innovations_Markup),2))*(1+Mail_Innovations_Fuel_Surcharge),"N/A")</f>
        <v>N/A</v>
      </c>
      <c r="P62" s="195" t="str">
        <f>IF(LEN('UPS FCI_Base'!Q61)&gt;0,(ROUND('UPS FCI_Base'!Q61*(1+Mail_Innovations_Markup),2))*(1+Mail_Innovations_Fuel_Surcharge),"N/A")</f>
        <v>N/A</v>
      </c>
      <c r="Q62" s="195">
        <f>IF(LEN('UPS FCI_Base'!R61)&gt;0,(ROUND('UPS FCI_Base'!R61*(1+Mail_Innovations_Markup),2))*(1+Mail_Innovations_Fuel_Surcharge),"N/A")</f>
        <v>20.45865</v>
      </c>
      <c r="R62" s="195">
        <f>IF(LEN('UPS FCI_Base'!S61)&gt;0,(ROUND('UPS FCI_Base'!S61*(1+Mail_Innovations_Markup),2))*(1+Mail_Innovations_Fuel_Surcharge),"N/A")</f>
        <v>25.986</v>
      </c>
      <c r="S62" s="195">
        <f>IF(LEN('UPS FCI_Base'!T61)&gt;0,(ROUND('UPS FCI_Base'!T61*(1+Mail_Innovations_Markup),2))*(1+Mail_Innovations_Fuel_Surcharge),"N/A")</f>
        <v>35.6136</v>
      </c>
      <c r="T62" s="195">
        <f>IF(LEN('UPS FCI_Base'!U61)&gt;0,(ROUND('UPS FCI_Base'!U61*(1+Mail_Innovations_Markup),2))*(1+Mail_Innovations_Fuel_Surcharge),"N/A")</f>
        <v>24.9849</v>
      </c>
      <c r="U62" s="195" t="str">
        <f>IF(LEN('UPS FCI_Base'!V61)&gt;0,(ROUND('UPS FCI_Base'!V61*(1+Mail_Innovations_Markup),2))*(1+Mail_Innovations_Fuel_Surcharge),"N/A")</f>
        <v>N/A</v>
      </c>
      <c r="V62" s="195">
        <f>IF(LEN('UPS FCI_Base'!W61)&gt;0,(ROUND('UPS FCI_Base'!W61*(1+Mail_Innovations_Markup),2))*(1+Mail_Innovations_Fuel_Surcharge),"N/A")</f>
        <v>24.80385</v>
      </c>
      <c r="W62" s="195">
        <f>IF(LEN('UPS FCI_Base'!X61)&gt;0,(ROUND('UPS FCI_Base'!X61*(1+Mail_Innovations_Markup),2))*(1+Mail_Innovations_Fuel_Surcharge),"N/A")</f>
        <v>37.7436</v>
      </c>
    </row>
    <row r="63" ht="12.75" customHeight="1">
      <c r="A63" s="194">
        <v>3.625</v>
      </c>
      <c r="B63" s="195">
        <f>IF(LEN('UPS FCI_Base'!C62)&gt;0,ROUND('UPS FCI_Base'!C62*(1+Mail_Innovations_Markup),2),"N/A")</f>
        <v>23.78</v>
      </c>
      <c r="C63" s="195">
        <f>IF(LEN('UPS FCI_Base'!D62)&gt;0,(ROUND('UPS FCI_Base'!D62*(1+Mail_Innovations_Markup),2))*(1+Mail_Innovations_Fuel_Surcharge),"N/A")</f>
        <v>22.6632</v>
      </c>
      <c r="D63" s="195" t="str">
        <f>IF(LEN('UPS FCI_Base'!E62)&gt;0,(ROUND('UPS FCI_Base'!E62*(1+Mail_Innovations_Markup),2))*(1+Mail_Innovations_Fuel_Surcharge),"N/A")</f>
        <v>N/A</v>
      </c>
      <c r="E63" s="195" t="str">
        <f>IF(LEN('UPS FCI_Base'!F62)&gt;0,(ROUND('UPS FCI_Base'!F62*(1+Mail_Innovations_Markup),2))*(1+Mail_Innovations_Fuel_Surcharge),"N/A")</f>
        <v>N/A</v>
      </c>
      <c r="F63" s="195" t="str">
        <f>IF(LEN('UPS FCI_Base'!G62)&gt;0,(ROUND('UPS FCI_Base'!G62*(1+Mail_Innovations_Markup),2))*(1+Mail_Innovations_Fuel_Surcharge),"N/A")</f>
        <v>N/A</v>
      </c>
      <c r="G63" s="195" t="str">
        <f>IF(LEN('UPS FCI_Base'!H62)&gt;0,(ROUND('UPS FCI_Base'!H62*(1+Mail_Innovations_Markup),2))*(1+Mail_Innovations_Fuel_Surcharge),"N/A")</f>
        <v>N/A</v>
      </c>
      <c r="H63" s="195" t="str">
        <f>IF(LEN('UPS FCI_Base'!I62)&gt;0,(ROUND('UPS FCI_Base'!I62*(1+Mail_Innovations_Markup),2))*(1+Mail_Innovations_Fuel_Surcharge),"N/A")</f>
        <v>N/A</v>
      </c>
      <c r="I63" s="195">
        <f>IF(LEN('UPS FCI_Base'!J62)&gt;0,(ROUND('UPS FCI_Base'!J62*(1+Mail_Innovations_Markup),2))*(1+Mail_Innovations_Fuel_Surcharge),"N/A")</f>
        <v>25.3896</v>
      </c>
      <c r="J63" s="195">
        <f>IF(LEN('UPS FCI_Base'!K62)&gt;0,(ROUND('UPS FCI_Base'!K62*(1+Mail_Innovations_Markup),2))*(1+Mail_Innovations_Fuel_Surcharge),"N/A")</f>
        <v>26.14575</v>
      </c>
      <c r="K63" s="195">
        <f>IF(LEN('UPS FCI_Base'!L62)&gt;0,(ROUND('UPS FCI_Base'!L62*(1+Mail_Innovations_Markup),2))*(1+Mail_Innovations_Fuel_Surcharge),"N/A")</f>
        <v>34.64445</v>
      </c>
      <c r="L63" s="195">
        <f>IF(LEN('UPS FCI_Base'!M62)&gt;0,(ROUND('UPS FCI_Base'!M62*(1+Mail_Innovations_Markup),2))*(1+Mail_Innovations_Fuel_Surcharge),"N/A")</f>
        <v>27.1362</v>
      </c>
      <c r="M63" s="195" t="str">
        <f>IF(LEN('UPS FCI_Base'!N62)&gt;0,(ROUND('UPS FCI_Base'!N62*(1+Mail_Innovations_Markup),2))*(1+Mail_Innovations_Fuel_Surcharge),"N/A")</f>
        <v>N/A</v>
      </c>
      <c r="N63" s="195">
        <f>IF(LEN('UPS FCI_Base'!O62)&gt;0,(ROUND('UPS FCI_Base'!O62*(1+Mail_Innovations_Markup),2))*(1+Mail_Innovations_Fuel_Surcharge),"N/A")</f>
        <v>43.3881</v>
      </c>
      <c r="O63" s="195" t="str">
        <f>IF(LEN('UPS FCI_Base'!P62)&gt;0,(ROUND('UPS FCI_Base'!P62*(1+Mail_Innovations_Markup),2))*(1+Mail_Innovations_Fuel_Surcharge),"N/A")</f>
        <v>N/A</v>
      </c>
      <c r="P63" s="195" t="str">
        <f>IF(LEN('UPS FCI_Base'!Q62)&gt;0,(ROUND('UPS FCI_Base'!Q62*(1+Mail_Innovations_Markup),2))*(1+Mail_Innovations_Fuel_Surcharge),"N/A")</f>
        <v>N/A</v>
      </c>
      <c r="Q63" s="195">
        <f>IF(LEN('UPS FCI_Base'!R62)&gt;0,(ROUND('UPS FCI_Base'!R62*(1+Mail_Innovations_Markup),2))*(1+Mail_Innovations_Fuel_Surcharge),"N/A")</f>
        <v>20.7249</v>
      </c>
      <c r="R63" s="195">
        <f>IF(LEN('UPS FCI_Base'!S62)&gt;0,(ROUND('UPS FCI_Base'!S62*(1+Mail_Innovations_Markup),2))*(1+Mail_Innovations_Fuel_Surcharge),"N/A")</f>
        <v>26.33745</v>
      </c>
      <c r="S63" s="195">
        <f>IF(LEN('UPS FCI_Base'!T62)&gt;0,(ROUND('UPS FCI_Base'!T62*(1+Mail_Innovations_Markup),2))*(1+Mail_Innovations_Fuel_Surcharge),"N/A")</f>
        <v>36.17805</v>
      </c>
      <c r="T63" s="195">
        <f>IF(LEN('UPS FCI_Base'!U62)&gt;0,(ROUND('UPS FCI_Base'!U62*(1+Mail_Innovations_Markup),2))*(1+Mail_Innovations_Fuel_Surcharge),"N/A")</f>
        <v>25.35765</v>
      </c>
      <c r="U63" s="195" t="str">
        <f>IF(LEN('UPS FCI_Base'!V62)&gt;0,(ROUND('UPS FCI_Base'!V62*(1+Mail_Innovations_Markup),2))*(1+Mail_Innovations_Fuel_Surcharge),"N/A")</f>
        <v>N/A</v>
      </c>
      <c r="V63" s="195">
        <f>IF(LEN('UPS FCI_Base'!W62)&gt;0,(ROUND('UPS FCI_Base'!W62*(1+Mail_Innovations_Markup),2))*(1+Mail_Innovations_Fuel_Surcharge),"N/A")</f>
        <v>25.134</v>
      </c>
      <c r="W63" s="195">
        <f>IF(LEN('UPS FCI_Base'!X62)&gt;0,(ROUND('UPS FCI_Base'!X62*(1+Mail_Innovations_Markup),2))*(1+Mail_Innovations_Fuel_Surcharge),"N/A")</f>
        <v>38.39325</v>
      </c>
    </row>
    <row r="64" ht="12.75" customHeight="1">
      <c r="A64" s="194">
        <v>3.6875</v>
      </c>
      <c r="B64" s="195">
        <f>IF(LEN('UPS FCI_Base'!C63)&gt;0,ROUND('UPS FCI_Base'!C63*(1+Mail_Innovations_Markup),2),"N/A")</f>
        <v>24.07</v>
      </c>
      <c r="C64" s="195">
        <f>IF(LEN('UPS FCI_Base'!D63)&gt;0,(ROUND('UPS FCI_Base'!D63*(1+Mail_Innovations_Markup),2))*(1+Mail_Innovations_Fuel_Surcharge),"N/A")</f>
        <v>22.9401</v>
      </c>
      <c r="D64" s="195" t="str">
        <f>IF(LEN('UPS FCI_Base'!E63)&gt;0,(ROUND('UPS FCI_Base'!E63*(1+Mail_Innovations_Markup),2))*(1+Mail_Innovations_Fuel_Surcharge),"N/A")</f>
        <v>N/A</v>
      </c>
      <c r="E64" s="195" t="str">
        <f>IF(LEN('UPS FCI_Base'!F63)&gt;0,(ROUND('UPS FCI_Base'!F63*(1+Mail_Innovations_Markup),2))*(1+Mail_Innovations_Fuel_Surcharge),"N/A")</f>
        <v>N/A</v>
      </c>
      <c r="F64" s="195" t="str">
        <f>IF(LEN('UPS FCI_Base'!G63)&gt;0,(ROUND('UPS FCI_Base'!G63*(1+Mail_Innovations_Markup),2))*(1+Mail_Innovations_Fuel_Surcharge),"N/A")</f>
        <v>N/A</v>
      </c>
      <c r="G64" s="195" t="str">
        <f>IF(LEN('UPS FCI_Base'!H63)&gt;0,(ROUND('UPS FCI_Base'!H63*(1+Mail_Innovations_Markup),2))*(1+Mail_Innovations_Fuel_Surcharge),"N/A")</f>
        <v>N/A</v>
      </c>
      <c r="H64" s="195" t="str">
        <f>IF(LEN('UPS FCI_Base'!I63)&gt;0,(ROUND('UPS FCI_Base'!I63*(1+Mail_Innovations_Markup),2))*(1+Mail_Innovations_Fuel_Surcharge),"N/A")</f>
        <v>N/A</v>
      </c>
      <c r="I64" s="195">
        <f>IF(LEN('UPS FCI_Base'!J63)&gt;0,(ROUND('UPS FCI_Base'!J63*(1+Mail_Innovations_Markup),2))*(1+Mail_Innovations_Fuel_Surcharge),"N/A")</f>
        <v>25.773</v>
      </c>
      <c r="J64" s="195">
        <f>IF(LEN('UPS FCI_Base'!K63)&gt;0,(ROUND('UPS FCI_Base'!K63*(1+Mail_Innovations_Markup),2))*(1+Mail_Innovations_Fuel_Surcharge),"N/A")</f>
        <v>26.52915</v>
      </c>
      <c r="K64" s="195">
        <f>IF(LEN('UPS FCI_Base'!L63)&gt;0,(ROUND('UPS FCI_Base'!L63*(1+Mail_Innovations_Markup),2))*(1+Mail_Innovations_Fuel_Surcharge),"N/A")</f>
        <v>35.13435</v>
      </c>
      <c r="L64" s="195">
        <f>IF(LEN('UPS FCI_Base'!M63)&gt;0,(ROUND('UPS FCI_Base'!M63*(1+Mail_Innovations_Markup),2))*(1+Mail_Innovations_Fuel_Surcharge),"N/A")</f>
        <v>27.5409</v>
      </c>
      <c r="M64" s="195" t="str">
        <f>IF(LEN('UPS FCI_Base'!N63)&gt;0,(ROUND('UPS FCI_Base'!N63*(1+Mail_Innovations_Markup),2))*(1+Mail_Innovations_Fuel_Surcharge),"N/A")</f>
        <v>N/A</v>
      </c>
      <c r="N64" s="195">
        <f>IF(LEN('UPS FCI_Base'!O63)&gt;0,(ROUND('UPS FCI_Base'!O63*(1+Mail_Innovations_Markup),2))*(1+Mail_Innovations_Fuel_Surcharge),"N/A")</f>
        <v>44.03775</v>
      </c>
      <c r="O64" s="195" t="str">
        <f>IF(LEN('UPS FCI_Base'!P63)&gt;0,(ROUND('UPS FCI_Base'!P63*(1+Mail_Innovations_Markup),2))*(1+Mail_Innovations_Fuel_Surcharge),"N/A")</f>
        <v>N/A</v>
      </c>
      <c r="P64" s="195" t="str">
        <f>IF(LEN('UPS FCI_Base'!Q63)&gt;0,(ROUND('UPS FCI_Base'!Q63*(1+Mail_Innovations_Markup),2))*(1+Mail_Innovations_Fuel_Surcharge),"N/A")</f>
        <v>N/A</v>
      </c>
      <c r="Q64" s="195">
        <f>IF(LEN('UPS FCI_Base'!R63)&gt;0,(ROUND('UPS FCI_Base'!R63*(1+Mail_Innovations_Markup),2))*(1+Mail_Innovations_Fuel_Surcharge),"N/A")</f>
        <v>20.99115</v>
      </c>
      <c r="R64" s="195">
        <f>IF(LEN('UPS FCI_Base'!S63)&gt;0,(ROUND('UPS FCI_Base'!S63*(1+Mail_Innovations_Markup),2))*(1+Mail_Innovations_Fuel_Surcharge),"N/A")</f>
        <v>26.6889</v>
      </c>
      <c r="S64" s="195">
        <f>IF(LEN('UPS FCI_Base'!T63)&gt;0,(ROUND('UPS FCI_Base'!T63*(1+Mail_Innovations_Markup),2))*(1+Mail_Innovations_Fuel_Surcharge),"N/A")</f>
        <v>36.7425</v>
      </c>
      <c r="T64" s="195">
        <f>IF(LEN('UPS FCI_Base'!U63)&gt;0,(ROUND('UPS FCI_Base'!U63*(1+Mail_Innovations_Markup),2))*(1+Mail_Innovations_Fuel_Surcharge),"N/A")</f>
        <v>25.7091</v>
      </c>
      <c r="U64" s="195" t="str">
        <f>IF(LEN('UPS FCI_Base'!V63)&gt;0,(ROUND('UPS FCI_Base'!V63*(1+Mail_Innovations_Markup),2))*(1+Mail_Innovations_Fuel_Surcharge),"N/A")</f>
        <v>N/A</v>
      </c>
      <c r="V64" s="195">
        <f>IF(LEN('UPS FCI_Base'!W63)&gt;0,(ROUND('UPS FCI_Base'!W63*(1+Mail_Innovations_Markup),2))*(1+Mail_Innovations_Fuel_Surcharge),"N/A")</f>
        <v>25.4748</v>
      </c>
      <c r="W64" s="195">
        <f>IF(LEN('UPS FCI_Base'!X63)&gt;0,(ROUND('UPS FCI_Base'!X63*(1+Mail_Innovations_Markup),2))*(1+Mail_Innovations_Fuel_Surcharge),"N/A")</f>
        <v>39.03225</v>
      </c>
    </row>
    <row r="65" ht="12.75" customHeight="1">
      <c r="A65" s="194">
        <v>3.75</v>
      </c>
      <c r="B65" s="195">
        <f>IF(LEN('UPS FCI_Base'!C64)&gt;0,ROUND('UPS FCI_Base'!C64*(1+Mail_Innovations_Markup),2),"N/A")</f>
        <v>24.36</v>
      </c>
      <c r="C65" s="195">
        <f>IF(LEN('UPS FCI_Base'!D64)&gt;0,(ROUND('UPS FCI_Base'!D64*(1+Mail_Innovations_Markup),2))*(1+Mail_Innovations_Fuel_Surcharge),"N/A")</f>
        <v>23.2383</v>
      </c>
      <c r="D65" s="195" t="str">
        <f>IF(LEN('UPS FCI_Base'!E64)&gt;0,(ROUND('UPS FCI_Base'!E64*(1+Mail_Innovations_Markup),2))*(1+Mail_Innovations_Fuel_Surcharge),"N/A")</f>
        <v>N/A</v>
      </c>
      <c r="E65" s="195" t="str">
        <f>IF(LEN('UPS FCI_Base'!F64)&gt;0,(ROUND('UPS FCI_Base'!F64*(1+Mail_Innovations_Markup),2))*(1+Mail_Innovations_Fuel_Surcharge),"N/A")</f>
        <v>N/A</v>
      </c>
      <c r="F65" s="195" t="str">
        <f>IF(LEN('UPS FCI_Base'!G64)&gt;0,(ROUND('UPS FCI_Base'!G64*(1+Mail_Innovations_Markup),2))*(1+Mail_Innovations_Fuel_Surcharge),"N/A")</f>
        <v>N/A</v>
      </c>
      <c r="G65" s="195" t="str">
        <f>IF(LEN('UPS FCI_Base'!H64)&gt;0,(ROUND('UPS FCI_Base'!H64*(1+Mail_Innovations_Markup),2))*(1+Mail_Innovations_Fuel_Surcharge),"N/A")</f>
        <v>N/A</v>
      </c>
      <c r="H65" s="195" t="str">
        <f>IF(LEN('UPS FCI_Base'!I64)&gt;0,(ROUND('UPS FCI_Base'!I64*(1+Mail_Innovations_Markup),2))*(1+Mail_Innovations_Fuel_Surcharge),"N/A")</f>
        <v>N/A</v>
      </c>
      <c r="I65" s="195">
        <f>IF(LEN('UPS FCI_Base'!J64)&gt;0,(ROUND('UPS FCI_Base'!J64*(1+Mail_Innovations_Markup),2))*(1+Mail_Innovations_Fuel_Surcharge),"N/A")</f>
        <v>26.1564</v>
      </c>
      <c r="J65" s="195">
        <f>IF(LEN('UPS FCI_Base'!K64)&gt;0,(ROUND('UPS FCI_Base'!K64*(1+Mail_Innovations_Markup),2))*(1+Mail_Innovations_Fuel_Surcharge),"N/A")</f>
        <v>26.89125</v>
      </c>
      <c r="K65" s="195">
        <f>IF(LEN('UPS FCI_Base'!L64)&gt;0,(ROUND('UPS FCI_Base'!L64*(1+Mail_Innovations_Markup),2))*(1+Mail_Innovations_Fuel_Surcharge),"N/A")</f>
        <v>35.6136</v>
      </c>
      <c r="L65" s="195">
        <f>IF(LEN('UPS FCI_Base'!M64)&gt;0,(ROUND('UPS FCI_Base'!M64*(1+Mail_Innovations_Markup),2))*(1+Mail_Innovations_Fuel_Surcharge),"N/A")</f>
        <v>27.9456</v>
      </c>
      <c r="M65" s="195" t="str">
        <f>IF(LEN('UPS FCI_Base'!N64)&gt;0,(ROUND('UPS FCI_Base'!N64*(1+Mail_Innovations_Markup),2))*(1+Mail_Innovations_Fuel_Surcharge),"N/A")</f>
        <v>N/A</v>
      </c>
      <c r="N65" s="195">
        <f>IF(LEN('UPS FCI_Base'!O64)&gt;0,(ROUND('UPS FCI_Base'!O64*(1+Mail_Innovations_Markup),2))*(1+Mail_Innovations_Fuel_Surcharge),"N/A")</f>
        <v>44.7087</v>
      </c>
      <c r="O65" s="195" t="str">
        <f>IF(LEN('UPS FCI_Base'!P64)&gt;0,(ROUND('UPS FCI_Base'!P64*(1+Mail_Innovations_Markup),2))*(1+Mail_Innovations_Fuel_Surcharge),"N/A")</f>
        <v>N/A</v>
      </c>
      <c r="P65" s="195" t="str">
        <f>IF(LEN('UPS FCI_Base'!Q64)&gt;0,(ROUND('UPS FCI_Base'!Q64*(1+Mail_Innovations_Markup),2))*(1+Mail_Innovations_Fuel_Surcharge),"N/A")</f>
        <v>N/A</v>
      </c>
      <c r="Q65" s="195">
        <f>IF(LEN('UPS FCI_Base'!R64)&gt;0,(ROUND('UPS FCI_Base'!R64*(1+Mail_Innovations_Markup),2))*(1+Mail_Innovations_Fuel_Surcharge),"N/A")</f>
        <v>21.2574</v>
      </c>
      <c r="R65" s="195">
        <f>IF(LEN('UPS FCI_Base'!S64)&gt;0,(ROUND('UPS FCI_Base'!S64*(1+Mail_Innovations_Markup),2))*(1+Mail_Innovations_Fuel_Surcharge),"N/A")</f>
        <v>27.0297</v>
      </c>
      <c r="S65" s="195">
        <f>IF(LEN('UPS FCI_Base'!T64)&gt;0,(ROUND('UPS FCI_Base'!T64*(1+Mail_Innovations_Markup),2))*(1+Mail_Innovations_Fuel_Surcharge),"N/A")</f>
        <v>37.3176</v>
      </c>
      <c r="T65" s="195">
        <f>IF(LEN('UPS FCI_Base'!U64)&gt;0,(ROUND('UPS FCI_Base'!U64*(1+Mail_Innovations_Markup),2))*(1+Mail_Innovations_Fuel_Surcharge),"N/A")</f>
        <v>26.0712</v>
      </c>
      <c r="U65" s="195" t="str">
        <f>IF(LEN('UPS FCI_Base'!V64)&gt;0,(ROUND('UPS FCI_Base'!V64*(1+Mail_Innovations_Markup),2))*(1+Mail_Innovations_Fuel_Surcharge),"N/A")</f>
        <v>N/A</v>
      </c>
      <c r="V65" s="195">
        <f>IF(LEN('UPS FCI_Base'!W64)&gt;0,(ROUND('UPS FCI_Base'!W64*(1+Mail_Innovations_Markup),2))*(1+Mail_Innovations_Fuel_Surcharge),"N/A")</f>
        <v>25.80495</v>
      </c>
      <c r="W65" s="195">
        <f>IF(LEN('UPS FCI_Base'!X64)&gt;0,(ROUND('UPS FCI_Base'!X64*(1+Mail_Innovations_Markup),2))*(1+Mail_Innovations_Fuel_Surcharge),"N/A")</f>
        <v>39.6819</v>
      </c>
    </row>
    <row r="66" ht="12.75" customHeight="1">
      <c r="A66" s="194">
        <v>3.8125</v>
      </c>
      <c r="B66" s="195">
        <f>IF(LEN('UPS FCI_Base'!C65)&gt;0,ROUND('UPS FCI_Base'!C65*(1+Mail_Innovations_Markup),2),"N/A")</f>
        <v>24.64</v>
      </c>
      <c r="C66" s="195">
        <f>IF(LEN('UPS FCI_Base'!D65)&gt;0,(ROUND('UPS FCI_Base'!D65*(1+Mail_Innovations_Markup),2))*(1+Mail_Innovations_Fuel_Surcharge),"N/A")</f>
        <v>23.5152</v>
      </c>
      <c r="D66" s="195" t="str">
        <f>IF(LEN('UPS FCI_Base'!E65)&gt;0,(ROUND('UPS FCI_Base'!E65*(1+Mail_Innovations_Markup),2))*(1+Mail_Innovations_Fuel_Surcharge),"N/A")</f>
        <v>N/A</v>
      </c>
      <c r="E66" s="195" t="str">
        <f>IF(LEN('UPS FCI_Base'!F65)&gt;0,(ROUND('UPS FCI_Base'!F65*(1+Mail_Innovations_Markup),2))*(1+Mail_Innovations_Fuel_Surcharge),"N/A")</f>
        <v>N/A</v>
      </c>
      <c r="F66" s="195" t="str">
        <f>IF(LEN('UPS FCI_Base'!G65)&gt;0,(ROUND('UPS FCI_Base'!G65*(1+Mail_Innovations_Markup),2))*(1+Mail_Innovations_Fuel_Surcharge),"N/A")</f>
        <v>N/A</v>
      </c>
      <c r="G66" s="195" t="str">
        <f>IF(LEN('UPS FCI_Base'!H65)&gt;0,(ROUND('UPS FCI_Base'!H65*(1+Mail_Innovations_Markup),2))*(1+Mail_Innovations_Fuel_Surcharge),"N/A")</f>
        <v>N/A</v>
      </c>
      <c r="H66" s="195" t="str">
        <f>IF(LEN('UPS FCI_Base'!I65)&gt;0,(ROUND('UPS FCI_Base'!I65*(1+Mail_Innovations_Markup),2))*(1+Mail_Innovations_Fuel_Surcharge),"N/A")</f>
        <v>N/A</v>
      </c>
      <c r="I66" s="195">
        <f>IF(LEN('UPS FCI_Base'!J65)&gt;0,(ROUND('UPS FCI_Base'!J65*(1+Mail_Innovations_Markup),2))*(1+Mail_Innovations_Fuel_Surcharge),"N/A")</f>
        <v>26.5398</v>
      </c>
      <c r="J66" s="195">
        <f>IF(LEN('UPS FCI_Base'!K65)&gt;0,(ROUND('UPS FCI_Base'!K65*(1+Mail_Innovations_Markup),2))*(1+Mail_Innovations_Fuel_Surcharge),"N/A")</f>
        <v>27.27465</v>
      </c>
      <c r="K66" s="195">
        <f>IF(LEN('UPS FCI_Base'!L65)&gt;0,(ROUND('UPS FCI_Base'!L65*(1+Mail_Innovations_Markup),2))*(1+Mail_Innovations_Fuel_Surcharge),"N/A")</f>
        <v>36.1035</v>
      </c>
      <c r="L66" s="195">
        <f>IF(LEN('UPS FCI_Base'!M65)&gt;0,(ROUND('UPS FCI_Base'!M65*(1+Mail_Innovations_Markup),2))*(1+Mail_Innovations_Fuel_Surcharge),"N/A")</f>
        <v>28.33965</v>
      </c>
      <c r="M66" s="195" t="str">
        <f>IF(LEN('UPS FCI_Base'!N65)&gt;0,(ROUND('UPS FCI_Base'!N65*(1+Mail_Innovations_Markup),2))*(1+Mail_Innovations_Fuel_Surcharge),"N/A")</f>
        <v>N/A</v>
      </c>
      <c r="N66" s="195">
        <f>IF(LEN('UPS FCI_Base'!O65)&gt;0,(ROUND('UPS FCI_Base'!O65*(1+Mail_Innovations_Markup),2))*(1+Mail_Innovations_Fuel_Surcharge),"N/A")</f>
        <v>45.369</v>
      </c>
      <c r="O66" s="195" t="str">
        <f>IF(LEN('UPS FCI_Base'!P65)&gt;0,(ROUND('UPS FCI_Base'!P65*(1+Mail_Innovations_Markup),2))*(1+Mail_Innovations_Fuel_Surcharge),"N/A")</f>
        <v>N/A</v>
      </c>
      <c r="P66" s="195" t="str">
        <f>IF(LEN('UPS FCI_Base'!Q65)&gt;0,(ROUND('UPS FCI_Base'!Q65*(1+Mail_Innovations_Markup),2))*(1+Mail_Innovations_Fuel_Surcharge),"N/A")</f>
        <v>N/A</v>
      </c>
      <c r="Q66" s="195">
        <f>IF(LEN('UPS FCI_Base'!R65)&gt;0,(ROUND('UPS FCI_Base'!R65*(1+Mail_Innovations_Markup),2))*(1+Mail_Innovations_Fuel_Surcharge),"N/A")</f>
        <v>21.5343</v>
      </c>
      <c r="R66" s="195">
        <f>IF(LEN('UPS FCI_Base'!S65)&gt;0,(ROUND('UPS FCI_Base'!S65*(1+Mail_Innovations_Markup),2))*(1+Mail_Innovations_Fuel_Surcharge),"N/A")</f>
        <v>27.38115</v>
      </c>
      <c r="S66" s="195">
        <f>IF(LEN('UPS FCI_Base'!T65)&gt;0,(ROUND('UPS FCI_Base'!T65*(1+Mail_Innovations_Markup),2))*(1+Mail_Innovations_Fuel_Surcharge),"N/A")</f>
        <v>37.88205</v>
      </c>
      <c r="T66" s="195">
        <f>IF(LEN('UPS FCI_Base'!U65)&gt;0,(ROUND('UPS FCI_Base'!U65*(1+Mail_Innovations_Markup),2))*(1+Mail_Innovations_Fuel_Surcharge),"N/A")</f>
        <v>26.4333</v>
      </c>
      <c r="U66" s="195" t="str">
        <f>IF(LEN('UPS FCI_Base'!V65)&gt;0,(ROUND('UPS FCI_Base'!V65*(1+Mail_Innovations_Markup),2))*(1+Mail_Innovations_Fuel_Surcharge),"N/A")</f>
        <v>N/A</v>
      </c>
      <c r="V66" s="195">
        <f>IF(LEN('UPS FCI_Base'!W65)&gt;0,(ROUND('UPS FCI_Base'!W65*(1+Mail_Innovations_Markup),2))*(1+Mail_Innovations_Fuel_Surcharge),"N/A")</f>
        <v>26.14575</v>
      </c>
      <c r="W66" s="195">
        <f>IF(LEN('UPS FCI_Base'!X65)&gt;0,(ROUND('UPS FCI_Base'!X65*(1+Mail_Innovations_Markup),2))*(1+Mail_Innovations_Fuel_Surcharge),"N/A")</f>
        <v>40.33155</v>
      </c>
    </row>
    <row r="67" ht="12.75" customHeight="1">
      <c r="A67" s="194">
        <v>3.875</v>
      </c>
      <c r="B67" s="195">
        <f>IF(LEN('UPS FCI_Base'!C66)&gt;0,ROUND('UPS FCI_Base'!C66*(1+Mail_Innovations_Markup),2),"N/A")</f>
        <v>24.92</v>
      </c>
      <c r="C67" s="195">
        <f>IF(LEN('UPS FCI_Base'!D66)&gt;0,(ROUND('UPS FCI_Base'!D66*(1+Mail_Innovations_Markup),2))*(1+Mail_Innovations_Fuel_Surcharge),"N/A")</f>
        <v>23.7921</v>
      </c>
      <c r="D67" s="195" t="str">
        <f>IF(LEN('UPS FCI_Base'!E66)&gt;0,(ROUND('UPS FCI_Base'!E66*(1+Mail_Innovations_Markup),2))*(1+Mail_Innovations_Fuel_Surcharge),"N/A")</f>
        <v>N/A</v>
      </c>
      <c r="E67" s="195" t="str">
        <f>IF(LEN('UPS FCI_Base'!F66)&gt;0,(ROUND('UPS FCI_Base'!F66*(1+Mail_Innovations_Markup),2))*(1+Mail_Innovations_Fuel_Surcharge),"N/A")</f>
        <v>N/A</v>
      </c>
      <c r="F67" s="195" t="str">
        <f>IF(LEN('UPS FCI_Base'!G66)&gt;0,(ROUND('UPS FCI_Base'!G66*(1+Mail_Innovations_Markup),2))*(1+Mail_Innovations_Fuel_Surcharge),"N/A")</f>
        <v>N/A</v>
      </c>
      <c r="G67" s="195" t="str">
        <f>IF(LEN('UPS FCI_Base'!H66)&gt;0,(ROUND('UPS FCI_Base'!H66*(1+Mail_Innovations_Markup),2))*(1+Mail_Innovations_Fuel_Surcharge),"N/A")</f>
        <v>N/A</v>
      </c>
      <c r="H67" s="195" t="str">
        <f>IF(LEN('UPS FCI_Base'!I66)&gt;0,(ROUND('UPS FCI_Base'!I66*(1+Mail_Innovations_Markup),2))*(1+Mail_Innovations_Fuel_Surcharge),"N/A")</f>
        <v>N/A</v>
      </c>
      <c r="I67" s="195">
        <f>IF(LEN('UPS FCI_Base'!J66)&gt;0,(ROUND('UPS FCI_Base'!J66*(1+Mail_Innovations_Markup),2))*(1+Mail_Innovations_Fuel_Surcharge),"N/A")</f>
        <v>26.93385</v>
      </c>
      <c r="J67" s="195">
        <f>IF(LEN('UPS FCI_Base'!K66)&gt;0,(ROUND('UPS FCI_Base'!K66*(1+Mail_Innovations_Markup),2))*(1+Mail_Innovations_Fuel_Surcharge),"N/A")</f>
        <v>27.6474</v>
      </c>
      <c r="K67" s="195">
        <f>IF(LEN('UPS FCI_Base'!L66)&gt;0,(ROUND('UPS FCI_Base'!L66*(1+Mail_Innovations_Markup),2))*(1+Mail_Innovations_Fuel_Surcharge),"N/A")</f>
        <v>36.5934</v>
      </c>
      <c r="L67" s="195">
        <f>IF(LEN('UPS FCI_Base'!M66)&gt;0,(ROUND('UPS FCI_Base'!M66*(1+Mail_Innovations_Markup),2))*(1+Mail_Innovations_Fuel_Surcharge),"N/A")</f>
        <v>28.74435</v>
      </c>
      <c r="M67" s="195" t="str">
        <f>IF(LEN('UPS FCI_Base'!N66)&gt;0,(ROUND('UPS FCI_Base'!N66*(1+Mail_Innovations_Markup),2))*(1+Mail_Innovations_Fuel_Surcharge),"N/A")</f>
        <v>N/A</v>
      </c>
      <c r="N67" s="195">
        <f>IF(LEN('UPS FCI_Base'!O66)&gt;0,(ROUND('UPS FCI_Base'!O66*(1+Mail_Innovations_Markup),2))*(1+Mail_Innovations_Fuel_Surcharge),"N/A")</f>
        <v>46.0293</v>
      </c>
      <c r="O67" s="195" t="str">
        <f>IF(LEN('UPS FCI_Base'!P66)&gt;0,(ROUND('UPS FCI_Base'!P66*(1+Mail_Innovations_Markup),2))*(1+Mail_Innovations_Fuel_Surcharge),"N/A")</f>
        <v>N/A</v>
      </c>
      <c r="P67" s="195" t="str">
        <f>IF(LEN('UPS FCI_Base'!Q66)&gt;0,(ROUND('UPS FCI_Base'!Q66*(1+Mail_Innovations_Markup),2))*(1+Mail_Innovations_Fuel_Surcharge),"N/A")</f>
        <v>N/A</v>
      </c>
      <c r="Q67" s="195">
        <f>IF(LEN('UPS FCI_Base'!R66)&gt;0,(ROUND('UPS FCI_Base'!R66*(1+Mail_Innovations_Markup),2))*(1+Mail_Innovations_Fuel_Surcharge),"N/A")</f>
        <v>21.80055</v>
      </c>
      <c r="R67" s="195">
        <f>IF(LEN('UPS FCI_Base'!S66)&gt;0,(ROUND('UPS FCI_Base'!S66*(1+Mail_Innovations_Markup),2))*(1+Mail_Innovations_Fuel_Surcharge),"N/A")</f>
        <v>27.7326</v>
      </c>
      <c r="S67" s="195">
        <f>IF(LEN('UPS FCI_Base'!T66)&gt;0,(ROUND('UPS FCI_Base'!T66*(1+Mail_Innovations_Markup),2))*(1+Mail_Innovations_Fuel_Surcharge),"N/A")</f>
        <v>38.4465</v>
      </c>
      <c r="T67" s="195">
        <f>IF(LEN('UPS FCI_Base'!U66)&gt;0,(ROUND('UPS FCI_Base'!U66*(1+Mail_Innovations_Markup),2))*(1+Mail_Innovations_Fuel_Surcharge),"N/A")</f>
        <v>26.7954</v>
      </c>
      <c r="U67" s="195" t="str">
        <f>IF(LEN('UPS FCI_Base'!V66)&gt;0,(ROUND('UPS FCI_Base'!V66*(1+Mail_Innovations_Markup),2))*(1+Mail_Innovations_Fuel_Surcharge),"N/A")</f>
        <v>N/A</v>
      </c>
      <c r="V67" s="195">
        <f>IF(LEN('UPS FCI_Base'!W66)&gt;0,(ROUND('UPS FCI_Base'!W66*(1+Mail_Innovations_Markup),2))*(1+Mail_Innovations_Fuel_Surcharge),"N/A")</f>
        <v>26.4759</v>
      </c>
      <c r="W67" s="195">
        <f>IF(LEN('UPS FCI_Base'!X66)&gt;0,(ROUND('UPS FCI_Base'!X66*(1+Mail_Innovations_Markup),2))*(1+Mail_Innovations_Fuel_Surcharge),"N/A")</f>
        <v>40.9812</v>
      </c>
    </row>
    <row r="68" ht="12.75" customHeight="1">
      <c r="A68" s="194">
        <v>3.9375</v>
      </c>
      <c r="B68" s="195">
        <f>IF(LEN('UPS FCI_Base'!C67)&gt;0,ROUND('UPS FCI_Base'!C67*(1+Mail_Innovations_Markup),2),"N/A")</f>
        <v>25.21</v>
      </c>
      <c r="C68" s="195">
        <f>IF(LEN('UPS FCI_Base'!D67)&gt;0,(ROUND('UPS FCI_Base'!D67*(1+Mail_Innovations_Markup),2))*(1+Mail_Innovations_Fuel_Surcharge),"N/A")</f>
        <v>24.0903</v>
      </c>
      <c r="D68" s="195" t="str">
        <f>IF(LEN('UPS FCI_Base'!E67)&gt;0,(ROUND('UPS FCI_Base'!E67*(1+Mail_Innovations_Markup),2))*(1+Mail_Innovations_Fuel_Surcharge),"N/A")</f>
        <v>N/A</v>
      </c>
      <c r="E68" s="195" t="str">
        <f>IF(LEN('UPS FCI_Base'!F67)&gt;0,(ROUND('UPS FCI_Base'!F67*(1+Mail_Innovations_Markup),2))*(1+Mail_Innovations_Fuel_Surcharge),"N/A")</f>
        <v>N/A</v>
      </c>
      <c r="F68" s="195" t="str">
        <f>IF(LEN('UPS FCI_Base'!G67)&gt;0,(ROUND('UPS FCI_Base'!G67*(1+Mail_Innovations_Markup),2))*(1+Mail_Innovations_Fuel_Surcharge),"N/A")</f>
        <v>N/A</v>
      </c>
      <c r="G68" s="195" t="str">
        <f>IF(LEN('UPS FCI_Base'!H67)&gt;0,(ROUND('UPS FCI_Base'!H67*(1+Mail_Innovations_Markup),2))*(1+Mail_Innovations_Fuel_Surcharge),"N/A")</f>
        <v>N/A</v>
      </c>
      <c r="H68" s="195" t="str">
        <f>IF(LEN('UPS FCI_Base'!I67)&gt;0,(ROUND('UPS FCI_Base'!I67*(1+Mail_Innovations_Markup),2))*(1+Mail_Innovations_Fuel_Surcharge),"N/A")</f>
        <v>N/A</v>
      </c>
      <c r="I68" s="195">
        <f>IF(LEN('UPS FCI_Base'!J67)&gt;0,(ROUND('UPS FCI_Base'!J67*(1+Mail_Innovations_Markup),2))*(1+Mail_Innovations_Fuel_Surcharge),"N/A")</f>
        <v>27.31725</v>
      </c>
      <c r="J68" s="195">
        <f>IF(LEN('UPS FCI_Base'!K67)&gt;0,(ROUND('UPS FCI_Base'!K67*(1+Mail_Innovations_Markup),2))*(1+Mail_Innovations_Fuel_Surcharge),"N/A")</f>
        <v>28.02015</v>
      </c>
      <c r="K68" s="195">
        <f>IF(LEN('UPS FCI_Base'!L67)&gt;0,(ROUND('UPS FCI_Base'!L67*(1+Mail_Innovations_Markup),2))*(1+Mail_Innovations_Fuel_Surcharge),"N/A")</f>
        <v>37.07265</v>
      </c>
      <c r="L68" s="195">
        <f>IF(LEN('UPS FCI_Base'!M67)&gt;0,(ROUND('UPS FCI_Base'!M67*(1+Mail_Innovations_Markup),2))*(1+Mail_Innovations_Fuel_Surcharge),"N/A")</f>
        <v>29.1384</v>
      </c>
      <c r="M68" s="195" t="str">
        <f>IF(LEN('UPS FCI_Base'!N67)&gt;0,(ROUND('UPS FCI_Base'!N67*(1+Mail_Innovations_Markup),2))*(1+Mail_Innovations_Fuel_Surcharge),"N/A")</f>
        <v>N/A</v>
      </c>
      <c r="N68" s="195">
        <f>IF(LEN('UPS FCI_Base'!O67)&gt;0,(ROUND('UPS FCI_Base'!O67*(1+Mail_Innovations_Markup),2))*(1+Mail_Innovations_Fuel_Surcharge),"N/A")</f>
        <v>46.67895</v>
      </c>
      <c r="O68" s="195" t="str">
        <f>IF(LEN('UPS FCI_Base'!P67)&gt;0,(ROUND('UPS FCI_Base'!P67*(1+Mail_Innovations_Markup),2))*(1+Mail_Innovations_Fuel_Surcharge),"N/A")</f>
        <v>N/A</v>
      </c>
      <c r="P68" s="195" t="str">
        <f>IF(LEN('UPS FCI_Base'!Q67)&gt;0,(ROUND('UPS FCI_Base'!Q67*(1+Mail_Innovations_Markup),2))*(1+Mail_Innovations_Fuel_Surcharge),"N/A")</f>
        <v>N/A</v>
      </c>
      <c r="Q68" s="195">
        <f>IF(LEN('UPS FCI_Base'!R67)&gt;0,(ROUND('UPS FCI_Base'!R67*(1+Mail_Innovations_Markup),2))*(1+Mail_Innovations_Fuel_Surcharge),"N/A")</f>
        <v>22.0668</v>
      </c>
      <c r="R68" s="195">
        <f>IF(LEN('UPS FCI_Base'!S67)&gt;0,(ROUND('UPS FCI_Base'!S67*(1+Mail_Innovations_Markup),2))*(1+Mail_Innovations_Fuel_Surcharge),"N/A")</f>
        <v>28.08405</v>
      </c>
      <c r="S68" s="195">
        <f>IF(LEN('UPS FCI_Base'!T67)&gt;0,(ROUND('UPS FCI_Base'!T67*(1+Mail_Innovations_Markup),2))*(1+Mail_Innovations_Fuel_Surcharge),"N/A")</f>
        <v>39.0216</v>
      </c>
      <c r="T68" s="195">
        <f>IF(LEN('UPS FCI_Base'!U67)&gt;0,(ROUND('UPS FCI_Base'!U67*(1+Mail_Innovations_Markup),2))*(1+Mail_Innovations_Fuel_Surcharge),"N/A")</f>
        <v>27.1575</v>
      </c>
      <c r="U68" s="195" t="str">
        <f>IF(LEN('UPS FCI_Base'!V67)&gt;0,(ROUND('UPS FCI_Base'!V67*(1+Mail_Innovations_Markup),2))*(1+Mail_Innovations_Fuel_Surcharge),"N/A")</f>
        <v>N/A</v>
      </c>
      <c r="V68" s="195">
        <f>IF(LEN('UPS FCI_Base'!W67)&gt;0,(ROUND('UPS FCI_Base'!W67*(1+Mail_Innovations_Markup),2))*(1+Mail_Innovations_Fuel_Surcharge),"N/A")</f>
        <v>26.82735</v>
      </c>
      <c r="W68" s="195">
        <f>IF(LEN('UPS FCI_Base'!X67)&gt;0,(ROUND('UPS FCI_Base'!X67*(1+Mail_Innovations_Markup),2))*(1+Mail_Innovations_Fuel_Surcharge),"N/A")</f>
        <v>41.6202</v>
      </c>
    </row>
    <row r="69" ht="12.75" customHeight="1">
      <c r="A69" s="194">
        <v>4.0</v>
      </c>
      <c r="B69" s="195">
        <f>IF(LEN('UPS FCI_Base'!C68)&gt;0,ROUND('UPS FCI_Base'!C68*(1+Mail_Innovations_Markup),2),"N/A")</f>
        <v>25.5</v>
      </c>
      <c r="C69" s="195">
        <f>IF(LEN('UPS FCI_Base'!D68)&gt;0,(ROUND('UPS FCI_Base'!D68*(1+Mail_Innovations_Markup),2))*(1+Mail_Innovations_Fuel_Surcharge),"N/A")</f>
        <v>24.37785</v>
      </c>
      <c r="D69" s="195" t="str">
        <f>IF(LEN('UPS FCI_Base'!E68)&gt;0,(ROUND('UPS FCI_Base'!E68*(1+Mail_Innovations_Markup),2))*(1+Mail_Innovations_Fuel_Surcharge),"N/A")</f>
        <v>N/A</v>
      </c>
      <c r="E69" s="195" t="str">
        <f>IF(LEN('UPS FCI_Base'!F68)&gt;0,(ROUND('UPS FCI_Base'!F68*(1+Mail_Innovations_Markup),2))*(1+Mail_Innovations_Fuel_Surcharge),"N/A")</f>
        <v>N/A</v>
      </c>
      <c r="F69" s="195" t="str">
        <f>IF(LEN('UPS FCI_Base'!G68)&gt;0,(ROUND('UPS FCI_Base'!G68*(1+Mail_Innovations_Markup),2))*(1+Mail_Innovations_Fuel_Surcharge),"N/A")</f>
        <v>N/A</v>
      </c>
      <c r="G69" s="195" t="str">
        <f>IF(LEN('UPS FCI_Base'!H68)&gt;0,(ROUND('UPS FCI_Base'!H68*(1+Mail_Innovations_Markup),2))*(1+Mail_Innovations_Fuel_Surcharge),"N/A")</f>
        <v>N/A</v>
      </c>
      <c r="H69" s="195" t="str">
        <f>IF(LEN('UPS FCI_Base'!I68)&gt;0,(ROUND('UPS FCI_Base'!I68*(1+Mail_Innovations_Markup),2))*(1+Mail_Innovations_Fuel_Surcharge),"N/A")</f>
        <v>N/A</v>
      </c>
      <c r="I69" s="195">
        <f>IF(LEN('UPS FCI_Base'!J68)&gt;0,(ROUND('UPS FCI_Base'!J68*(1+Mail_Innovations_Markup),2))*(1+Mail_Innovations_Fuel_Surcharge),"N/A")</f>
        <v>27.70065</v>
      </c>
      <c r="J69" s="195">
        <f>IF(LEN('UPS FCI_Base'!K68)&gt;0,(ROUND('UPS FCI_Base'!K68*(1+Mail_Innovations_Markup),2))*(1+Mail_Innovations_Fuel_Surcharge),"N/A")</f>
        <v>28.3929</v>
      </c>
      <c r="K69" s="195">
        <f>IF(LEN('UPS FCI_Base'!L68)&gt;0,(ROUND('UPS FCI_Base'!L68*(1+Mail_Innovations_Markup),2))*(1+Mail_Innovations_Fuel_Surcharge),"N/A")</f>
        <v>37.56255</v>
      </c>
      <c r="L69" s="195">
        <f>IF(LEN('UPS FCI_Base'!M68)&gt;0,(ROUND('UPS FCI_Base'!M68*(1+Mail_Innovations_Markup),2))*(1+Mail_Innovations_Fuel_Surcharge),"N/A")</f>
        <v>29.5431</v>
      </c>
      <c r="M69" s="195" t="str">
        <f>IF(LEN('UPS FCI_Base'!N68)&gt;0,(ROUND('UPS FCI_Base'!N68*(1+Mail_Innovations_Markup),2))*(1+Mail_Innovations_Fuel_Surcharge),"N/A")</f>
        <v>N/A</v>
      </c>
      <c r="N69" s="195">
        <f>IF(LEN('UPS FCI_Base'!O68)&gt;0,(ROUND('UPS FCI_Base'!O68*(1+Mail_Innovations_Markup),2))*(1+Mail_Innovations_Fuel_Surcharge),"N/A")</f>
        <v>47.33925</v>
      </c>
      <c r="O69" s="195" t="str">
        <f>IF(LEN('UPS FCI_Base'!P68)&gt;0,(ROUND('UPS FCI_Base'!P68*(1+Mail_Innovations_Markup),2))*(1+Mail_Innovations_Fuel_Surcharge),"N/A")</f>
        <v>N/A</v>
      </c>
      <c r="P69" s="195" t="str">
        <f>IF(LEN('UPS FCI_Base'!Q68)&gt;0,(ROUND('UPS FCI_Base'!Q68*(1+Mail_Innovations_Markup),2))*(1+Mail_Innovations_Fuel_Surcharge),"N/A")</f>
        <v>N/A</v>
      </c>
      <c r="Q69" s="195">
        <f>IF(LEN('UPS FCI_Base'!R68)&gt;0,(ROUND('UPS FCI_Base'!R68*(1+Mail_Innovations_Markup),2))*(1+Mail_Innovations_Fuel_Surcharge),"N/A")</f>
        <v>22.3437</v>
      </c>
      <c r="R69" s="195">
        <f>IF(LEN('UPS FCI_Base'!S68)&gt;0,(ROUND('UPS FCI_Base'!S68*(1+Mail_Innovations_Markup),2))*(1+Mail_Innovations_Fuel_Surcharge),"N/A")</f>
        <v>28.42485</v>
      </c>
      <c r="S69" s="195">
        <f>IF(LEN('UPS FCI_Base'!T68)&gt;0,(ROUND('UPS FCI_Base'!T68*(1+Mail_Innovations_Markup),2))*(1+Mail_Innovations_Fuel_Surcharge),"N/A")</f>
        <v>39.58605</v>
      </c>
      <c r="T69" s="195">
        <f>IF(LEN('UPS FCI_Base'!U68)&gt;0,(ROUND('UPS FCI_Base'!U68*(1+Mail_Innovations_Markup),2))*(1+Mail_Innovations_Fuel_Surcharge),"N/A")</f>
        <v>27.5196</v>
      </c>
      <c r="U69" s="195" t="str">
        <f>IF(LEN('UPS FCI_Base'!V68)&gt;0,(ROUND('UPS FCI_Base'!V68*(1+Mail_Innovations_Markup),2))*(1+Mail_Innovations_Fuel_Surcharge),"N/A")</f>
        <v>N/A</v>
      </c>
      <c r="V69" s="195">
        <f>IF(LEN('UPS FCI_Base'!W68)&gt;0,(ROUND('UPS FCI_Base'!W68*(1+Mail_Innovations_Markup),2))*(1+Mail_Innovations_Fuel_Surcharge),"N/A")</f>
        <v>27.1575</v>
      </c>
      <c r="W69" s="195">
        <f>IF(LEN('UPS FCI_Base'!X68)&gt;0,(ROUND('UPS FCI_Base'!X68*(1+Mail_Innovations_Markup),2))*(1+Mail_Innovations_Fuel_Surcharge),"N/A")</f>
        <v>42.26985</v>
      </c>
    </row>
    <row r="70" ht="12.75" customHeight="1">
      <c r="A70" s="194">
        <v>4.0625</v>
      </c>
      <c r="B70" s="195">
        <f>IF(LEN('UPS FCI_Base'!C69)&gt;0,ROUND('UPS FCI_Base'!C69*(1+Mail_Innovations_Markup),2),"N/A")</f>
        <v>25.78</v>
      </c>
      <c r="C70" s="195">
        <f>IF(LEN('UPS FCI_Base'!D69)&gt;0,(ROUND('UPS FCI_Base'!D69*(1+Mail_Innovations_Markup),2))*(1+Mail_Innovations_Fuel_Surcharge),"N/A")</f>
        <v>24.65475</v>
      </c>
      <c r="D70" s="195" t="str">
        <f>IF(LEN('UPS FCI_Base'!E69)&gt;0,(ROUND('UPS FCI_Base'!E69*(1+Mail_Innovations_Markup),2))*(1+Mail_Innovations_Fuel_Surcharge),"N/A")</f>
        <v>N/A</v>
      </c>
      <c r="E70" s="195" t="str">
        <f>IF(LEN('UPS FCI_Base'!F69)&gt;0,(ROUND('UPS FCI_Base'!F69*(1+Mail_Innovations_Markup),2))*(1+Mail_Innovations_Fuel_Surcharge),"N/A")</f>
        <v>N/A</v>
      </c>
      <c r="F70" s="195" t="str">
        <f>IF(LEN('UPS FCI_Base'!G69)&gt;0,(ROUND('UPS FCI_Base'!G69*(1+Mail_Innovations_Markup),2))*(1+Mail_Innovations_Fuel_Surcharge),"N/A")</f>
        <v>N/A</v>
      </c>
      <c r="G70" s="195" t="str">
        <f>IF(LEN('UPS FCI_Base'!H69)&gt;0,(ROUND('UPS FCI_Base'!H69*(1+Mail_Innovations_Markup),2))*(1+Mail_Innovations_Fuel_Surcharge),"N/A")</f>
        <v>N/A</v>
      </c>
      <c r="H70" s="195" t="str">
        <f>IF(LEN('UPS FCI_Base'!I69)&gt;0,(ROUND('UPS FCI_Base'!I69*(1+Mail_Innovations_Markup),2))*(1+Mail_Innovations_Fuel_Surcharge),"N/A")</f>
        <v>N/A</v>
      </c>
      <c r="I70" s="195">
        <f>IF(LEN('UPS FCI_Base'!J69)&gt;0,(ROUND('UPS FCI_Base'!J69*(1+Mail_Innovations_Markup),2))*(1+Mail_Innovations_Fuel_Surcharge),"N/A")</f>
        <v>28.0947</v>
      </c>
      <c r="J70" s="195">
        <f>IF(LEN('UPS FCI_Base'!K69)&gt;0,(ROUND('UPS FCI_Base'!K69*(1+Mail_Innovations_Markup),2))*(1+Mail_Innovations_Fuel_Surcharge),"N/A")</f>
        <v>28.76565</v>
      </c>
      <c r="K70" s="195">
        <f>IF(LEN('UPS FCI_Base'!L69)&gt;0,(ROUND('UPS FCI_Base'!L69*(1+Mail_Innovations_Markup),2))*(1+Mail_Innovations_Fuel_Surcharge),"N/A")</f>
        <v>38.05245</v>
      </c>
      <c r="L70" s="195">
        <f>IF(LEN('UPS FCI_Base'!M69)&gt;0,(ROUND('UPS FCI_Base'!M69*(1+Mail_Innovations_Markup),2))*(1+Mail_Innovations_Fuel_Surcharge),"N/A")</f>
        <v>29.9478</v>
      </c>
      <c r="M70" s="195" t="str">
        <f>IF(LEN('UPS FCI_Base'!N69)&gt;0,(ROUND('UPS FCI_Base'!N69*(1+Mail_Innovations_Markup),2))*(1+Mail_Innovations_Fuel_Surcharge),"N/A")</f>
        <v>N/A</v>
      </c>
      <c r="N70" s="195">
        <f>IF(LEN('UPS FCI_Base'!O69)&gt;0,(ROUND('UPS FCI_Base'!O69*(1+Mail_Innovations_Markup),2))*(1+Mail_Innovations_Fuel_Surcharge),"N/A")</f>
        <v>47.99955</v>
      </c>
      <c r="O70" s="195" t="str">
        <f>IF(LEN('UPS FCI_Base'!P69)&gt;0,(ROUND('UPS FCI_Base'!P69*(1+Mail_Innovations_Markup),2))*(1+Mail_Innovations_Fuel_Surcharge),"N/A")</f>
        <v>N/A</v>
      </c>
      <c r="P70" s="195" t="str">
        <f>IF(LEN('UPS FCI_Base'!Q69)&gt;0,(ROUND('UPS FCI_Base'!Q69*(1+Mail_Innovations_Markup),2))*(1+Mail_Innovations_Fuel_Surcharge),"N/A")</f>
        <v>N/A</v>
      </c>
      <c r="Q70" s="195">
        <f>IF(LEN('UPS FCI_Base'!R69)&gt;0,(ROUND('UPS FCI_Base'!R69*(1+Mail_Innovations_Markup),2))*(1+Mail_Innovations_Fuel_Surcharge),"N/A")</f>
        <v>22.60995</v>
      </c>
      <c r="R70" s="195">
        <f>IF(LEN('UPS FCI_Base'!S69)&gt;0,(ROUND('UPS FCI_Base'!S69*(1+Mail_Innovations_Markup),2))*(1+Mail_Innovations_Fuel_Surcharge),"N/A")</f>
        <v>28.76565</v>
      </c>
      <c r="S70" s="195">
        <f>IF(LEN('UPS FCI_Base'!T69)&gt;0,(ROUND('UPS FCI_Base'!T69*(1+Mail_Innovations_Markup),2))*(1+Mail_Innovations_Fuel_Surcharge),"N/A")</f>
        <v>40.1505</v>
      </c>
      <c r="T70" s="195">
        <f>IF(LEN('UPS FCI_Base'!U69)&gt;0,(ROUND('UPS FCI_Base'!U69*(1+Mail_Innovations_Markup),2))*(1+Mail_Innovations_Fuel_Surcharge),"N/A")</f>
        <v>27.89235</v>
      </c>
      <c r="U70" s="195" t="str">
        <f>IF(LEN('UPS FCI_Base'!V69)&gt;0,(ROUND('UPS FCI_Base'!V69*(1+Mail_Innovations_Markup),2))*(1+Mail_Innovations_Fuel_Surcharge),"N/A")</f>
        <v>N/A</v>
      </c>
      <c r="V70" s="195">
        <f>IF(LEN('UPS FCI_Base'!W69)&gt;0,(ROUND('UPS FCI_Base'!W69*(1+Mail_Innovations_Markup),2))*(1+Mail_Innovations_Fuel_Surcharge),"N/A")</f>
        <v>27.48765</v>
      </c>
      <c r="W70" s="195">
        <f>IF(LEN('UPS FCI_Base'!X69)&gt;0,(ROUND('UPS FCI_Base'!X69*(1+Mail_Innovations_Markup),2))*(1+Mail_Innovations_Fuel_Surcharge),"N/A")</f>
        <v>42.9195</v>
      </c>
    </row>
    <row r="71" ht="12.75" customHeight="1">
      <c r="A71" s="194">
        <v>4.125</v>
      </c>
      <c r="B71" s="195">
        <f>IF(LEN('UPS FCI_Base'!C70)&gt;0,ROUND('UPS FCI_Base'!C70*(1+Mail_Innovations_Markup),2),"N/A")</f>
        <v>26.07</v>
      </c>
      <c r="C71" s="195">
        <f>IF(LEN('UPS FCI_Base'!D70)&gt;0,(ROUND('UPS FCI_Base'!D70*(1+Mail_Innovations_Markup),2))*(1+Mail_Innovations_Fuel_Surcharge),"N/A")</f>
        <v>24.95295</v>
      </c>
      <c r="D71" s="195" t="str">
        <f>IF(LEN('UPS FCI_Base'!E70)&gt;0,(ROUND('UPS FCI_Base'!E70*(1+Mail_Innovations_Markup),2))*(1+Mail_Innovations_Fuel_Surcharge),"N/A")</f>
        <v>N/A</v>
      </c>
      <c r="E71" s="195" t="str">
        <f>IF(LEN('UPS FCI_Base'!F70)&gt;0,(ROUND('UPS FCI_Base'!F70*(1+Mail_Innovations_Markup),2))*(1+Mail_Innovations_Fuel_Surcharge),"N/A")</f>
        <v>N/A</v>
      </c>
      <c r="F71" s="195" t="str">
        <f>IF(LEN('UPS FCI_Base'!G70)&gt;0,(ROUND('UPS FCI_Base'!G70*(1+Mail_Innovations_Markup),2))*(1+Mail_Innovations_Fuel_Surcharge),"N/A")</f>
        <v>N/A</v>
      </c>
      <c r="G71" s="195" t="str">
        <f>IF(LEN('UPS FCI_Base'!H70)&gt;0,(ROUND('UPS FCI_Base'!H70*(1+Mail_Innovations_Markup),2))*(1+Mail_Innovations_Fuel_Surcharge),"N/A")</f>
        <v>N/A</v>
      </c>
      <c r="H71" s="195" t="str">
        <f>IF(LEN('UPS FCI_Base'!I70)&gt;0,(ROUND('UPS FCI_Base'!I70*(1+Mail_Innovations_Markup),2))*(1+Mail_Innovations_Fuel_Surcharge),"N/A")</f>
        <v>N/A</v>
      </c>
      <c r="I71" s="195">
        <f>IF(LEN('UPS FCI_Base'!J70)&gt;0,(ROUND('UPS FCI_Base'!J70*(1+Mail_Innovations_Markup),2))*(1+Mail_Innovations_Fuel_Surcharge),"N/A")</f>
        <v>28.4781</v>
      </c>
      <c r="J71" s="195">
        <f>IF(LEN('UPS FCI_Base'!K70)&gt;0,(ROUND('UPS FCI_Base'!K70*(1+Mail_Innovations_Markup),2))*(1+Mail_Innovations_Fuel_Surcharge),"N/A")</f>
        <v>29.1384</v>
      </c>
      <c r="K71" s="195">
        <f>IF(LEN('UPS FCI_Base'!L70)&gt;0,(ROUND('UPS FCI_Base'!L70*(1+Mail_Innovations_Markup),2))*(1+Mail_Innovations_Fuel_Surcharge),"N/A")</f>
        <v>38.5317</v>
      </c>
      <c r="L71" s="195">
        <f>IF(LEN('UPS FCI_Base'!M70)&gt;0,(ROUND('UPS FCI_Base'!M70*(1+Mail_Innovations_Markup),2))*(1+Mail_Innovations_Fuel_Surcharge),"N/A")</f>
        <v>30.34185</v>
      </c>
      <c r="M71" s="195" t="str">
        <f>IF(LEN('UPS FCI_Base'!N70)&gt;0,(ROUND('UPS FCI_Base'!N70*(1+Mail_Innovations_Markup),2))*(1+Mail_Innovations_Fuel_Surcharge),"N/A")</f>
        <v>N/A</v>
      </c>
      <c r="N71" s="195">
        <f>IF(LEN('UPS FCI_Base'!O70)&gt;0,(ROUND('UPS FCI_Base'!O70*(1+Mail_Innovations_Markup),2))*(1+Mail_Innovations_Fuel_Surcharge),"N/A")</f>
        <v>48.65985</v>
      </c>
      <c r="O71" s="195" t="str">
        <f>IF(LEN('UPS FCI_Base'!P70)&gt;0,(ROUND('UPS FCI_Base'!P70*(1+Mail_Innovations_Markup),2))*(1+Mail_Innovations_Fuel_Surcharge),"N/A")</f>
        <v>N/A</v>
      </c>
      <c r="P71" s="195" t="str">
        <f>IF(LEN('UPS FCI_Base'!Q70)&gt;0,(ROUND('UPS FCI_Base'!Q70*(1+Mail_Innovations_Markup),2))*(1+Mail_Innovations_Fuel_Surcharge),"N/A")</f>
        <v>N/A</v>
      </c>
      <c r="Q71" s="195">
        <f>IF(LEN('UPS FCI_Base'!R70)&gt;0,(ROUND('UPS FCI_Base'!R70*(1+Mail_Innovations_Markup),2))*(1+Mail_Innovations_Fuel_Surcharge),"N/A")</f>
        <v>22.8762</v>
      </c>
      <c r="R71" s="195">
        <f>IF(LEN('UPS FCI_Base'!S70)&gt;0,(ROUND('UPS FCI_Base'!S70*(1+Mail_Innovations_Markup),2))*(1+Mail_Innovations_Fuel_Surcharge),"N/A")</f>
        <v>29.12775</v>
      </c>
      <c r="S71" s="195">
        <f>IF(LEN('UPS FCI_Base'!T70)&gt;0,(ROUND('UPS FCI_Base'!T70*(1+Mail_Innovations_Markup),2))*(1+Mail_Innovations_Fuel_Surcharge),"N/A")</f>
        <v>40.7256</v>
      </c>
      <c r="T71" s="195">
        <f>IF(LEN('UPS FCI_Base'!U70)&gt;0,(ROUND('UPS FCI_Base'!U70*(1+Mail_Innovations_Markup),2))*(1+Mail_Innovations_Fuel_Surcharge),"N/A")</f>
        <v>28.2438</v>
      </c>
      <c r="U71" s="195" t="str">
        <f>IF(LEN('UPS FCI_Base'!V70)&gt;0,(ROUND('UPS FCI_Base'!V70*(1+Mail_Innovations_Markup),2))*(1+Mail_Innovations_Fuel_Surcharge),"N/A")</f>
        <v>N/A</v>
      </c>
      <c r="V71" s="195">
        <f>IF(LEN('UPS FCI_Base'!W70)&gt;0,(ROUND('UPS FCI_Base'!W70*(1+Mail_Innovations_Markup),2))*(1+Mail_Innovations_Fuel_Surcharge),"N/A")</f>
        <v>27.82845</v>
      </c>
      <c r="W71" s="195">
        <f>IF(LEN('UPS FCI_Base'!X70)&gt;0,(ROUND('UPS FCI_Base'!X70*(1+Mail_Innovations_Markup),2))*(1+Mail_Innovations_Fuel_Surcharge),"N/A")</f>
        <v>43.56915</v>
      </c>
    </row>
    <row r="72" ht="12.75" customHeight="1">
      <c r="A72" s="194">
        <v>4.1875</v>
      </c>
      <c r="B72" s="195">
        <f>IF(LEN('UPS FCI_Base'!C71)&gt;0,ROUND('UPS FCI_Base'!C71*(1+Mail_Innovations_Markup),2),"N/A")</f>
        <v>26.35</v>
      </c>
      <c r="C72" s="195">
        <f>IF(LEN('UPS FCI_Base'!D71)&gt;0,(ROUND('UPS FCI_Base'!D71*(1+Mail_Innovations_Markup),2))*(1+Mail_Innovations_Fuel_Surcharge),"N/A")</f>
        <v>25.22985</v>
      </c>
      <c r="D72" s="195" t="str">
        <f>IF(LEN('UPS FCI_Base'!E71)&gt;0,(ROUND('UPS FCI_Base'!E71*(1+Mail_Innovations_Markup),2))*(1+Mail_Innovations_Fuel_Surcharge),"N/A")</f>
        <v>N/A</v>
      </c>
      <c r="E72" s="195" t="str">
        <f>IF(LEN('UPS FCI_Base'!F71)&gt;0,(ROUND('UPS FCI_Base'!F71*(1+Mail_Innovations_Markup),2))*(1+Mail_Innovations_Fuel_Surcharge),"N/A")</f>
        <v>N/A</v>
      </c>
      <c r="F72" s="195" t="str">
        <f>IF(LEN('UPS FCI_Base'!G71)&gt;0,(ROUND('UPS FCI_Base'!G71*(1+Mail_Innovations_Markup),2))*(1+Mail_Innovations_Fuel_Surcharge),"N/A")</f>
        <v>N/A</v>
      </c>
      <c r="G72" s="195" t="str">
        <f>IF(LEN('UPS FCI_Base'!H71)&gt;0,(ROUND('UPS FCI_Base'!H71*(1+Mail_Innovations_Markup),2))*(1+Mail_Innovations_Fuel_Surcharge),"N/A")</f>
        <v>N/A</v>
      </c>
      <c r="H72" s="195" t="str">
        <f>IF(LEN('UPS FCI_Base'!I71)&gt;0,(ROUND('UPS FCI_Base'!I71*(1+Mail_Innovations_Markup),2))*(1+Mail_Innovations_Fuel_Surcharge),"N/A")</f>
        <v>N/A</v>
      </c>
      <c r="I72" s="195">
        <f>IF(LEN('UPS FCI_Base'!J71)&gt;0,(ROUND('UPS FCI_Base'!J71*(1+Mail_Innovations_Markup),2))*(1+Mail_Innovations_Fuel_Surcharge),"N/A")</f>
        <v>28.87215</v>
      </c>
      <c r="J72" s="195">
        <f>IF(LEN('UPS FCI_Base'!K71)&gt;0,(ROUND('UPS FCI_Base'!K71*(1+Mail_Innovations_Markup),2))*(1+Mail_Innovations_Fuel_Surcharge),"N/A")</f>
        <v>29.5218</v>
      </c>
      <c r="K72" s="195">
        <f>IF(LEN('UPS FCI_Base'!L71)&gt;0,(ROUND('UPS FCI_Base'!L71*(1+Mail_Innovations_Markup),2))*(1+Mail_Innovations_Fuel_Surcharge),"N/A")</f>
        <v>39.0216</v>
      </c>
      <c r="L72" s="195">
        <f>IF(LEN('UPS FCI_Base'!M71)&gt;0,(ROUND('UPS FCI_Base'!M71*(1+Mail_Innovations_Markup),2))*(1+Mail_Innovations_Fuel_Surcharge),"N/A")</f>
        <v>30.74655</v>
      </c>
      <c r="M72" s="195" t="str">
        <f>IF(LEN('UPS FCI_Base'!N71)&gt;0,(ROUND('UPS FCI_Base'!N71*(1+Mail_Innovations_Markup),2))*(1+Mail_Innovations_Fuel_Surcharge),"N/A")</f>
        <v>N/A</v>
      </c>
      <c r="N72" s="195">
        <f>IF(LEN('UPS FCI_Base'!O71)&gt;0,(ROUND('UPS FCI_Base'!O71*(1+Mail_Innovations_Markup),2))*(1+Mail_Innovations_Fuel_Surcharge),"N/A")</f>
        <v>49.3095</v>
      </c>
      <c r="O72" s="195" t="str">
        <f>IF(LEN('UPS FCI_Base'!P71)&gt;0,(ROUND('UPS FCI_Base'!P71*(1+Mail_Innovations_Markup),2))*(1+Mail_Innovations_Fuel_Surcharge),"N/A")</f>
        <v>N/A</v>
      </c>
      <c r="P72" s="195" t="str">
        <f>IF(LEN('UPS FCI_Base'!Q71)&gt;0,(ROUND('UPS FCI_Base'!Q71*(1+Mail_Innovations_Markup),2))*(1+Mail_Innovations_Fuel_Surcharge),"N/A")</f>
        <v>N/A</v>
      </c>
      <c r="Q72" s="195">
        <f>IF(LEN('UPS FCI_Base'!R71)&gt;0,(ROUND('UPS FCI_Base'!R71*(1+Mail_Innovations_Markup),2))*(1+Mail_Innovations_Fuel_Surcharge),"N/A")</f>
        <v>23.1531</v>
      </c>
      <c r="R72" s="195">
        <f>IF(LEN('UPS FCI_Base'!S71)&gt;0,(ROUND('UPS FCI_Base'!S71*(1+Mail_Innovations_Markup),2))*(1+Mail_Innovations_Fuel_Surcharge),"N/A")</f>
        <v>29.46855</v>
      </c>
      <c r="S72" s="195">
        <f>IF(LEN('UPS FCI_Base'!T71)&gt;0,(ROUND('UPS FCI_Base'!T71*(1+Mail_Innovations_Markup),2))*(1+Mail_Innovations_Fuel_Surcharge),"N/A")</f>
        <v>41.29005</v>
      </c>
      <c r="T72" s="195">
        <f>IF(LEN('UPS FCI_Base'!U71)&gt;0,(ROUND('UPS FCI_Base'!U71*(1+Mail_Innovations_Markup),2))*(1+Mail_Innovations_Fuel_Surcharge),"N/A")</f>
        <v>28.6059</v>
      </c>
      <c r="U72" s="195" t="str">
        <f>IF(LEN('UPS FCI_Base'!V71)&gt;0,(ROUND('UPS FCI_Base'!V71*(1+Mail_Innovations_Markup),2))*(1+Mail_Innovations_Fuel_Surcharge),"N/A")</f>
        <v>N/A</v>
      </c>
      <c r="V72" s="195">
        <f>IF(LEN('UPS FCI_Base'!W71)&gt;0,(ROUND('UPS FCI_Base'!W71*(1+Mail_Innovations_Markup),2))*(1+Mail_Innovations_Fuel_Surcharge),"N/A")</f>
        <v>28.1586</v>
      </c>
      <c r="W72" s="195">
        <f>IF(LEN('UPS FCI_Base'!X71)&gt;0,(ROUND('UPS FCI_Base'!X71*(1+Mail_Innovations_Markup),2))*(1+Mail_Innovations_Fuel_Surcharge),"N/A")</f>
        <v>44.1975</v>
      </c>
    </row>
    <row r="73" ht="12.75" customHeight="1">
      <c r="A73" s="194">
        <v>4.25</v>
      </c>
      <c r="B73" s="195">
        <f>IF(LEN('UPS FCI_Base'!C72)&gt;0,ROUND('UPS FCI_Base'!C72*(1+Mail_Innovations_Markup),2),"N/A")</f>
        <v>26.63</v>
      </c>
      <c r="C73" s="195">
        <f>IF(LEN('UPS FCI_Base'!D72)&gt;0,(ROUND('UPS FCI_Base'!D72*(1+Mail_Innovations_Markup),2))*(1+Mail_Innovations_Fuel_Surcharge),"N/A")</f>
        <v>25.50675</v>
      </c>
      <c r="D73" s="195" t="str">
        <f>IF(LEN('UPS FCI_Base'!E72)&gt;0,(ROUND('UPS FCI_Base'!E72*(1+Mail_Innovations_Markup),2))*(1+Mail_Innovations_Fuel_Surcharge),"N/A")</f>
        <v>N/A</v>
      </c>
      <c r="E73" s="195" t="str">
        <f>IF(LEN('UPS FCI_Base'!F72)&gt;0,(ROUND('UPS FCI_Base'!F72*(1+Mail_Innovations_Markup),2))*(1+Mail_Innovations_Fuel_Surcharge),"N/A")</f>
        <v>N/A</v>
      </c>
      <c r="F73" s="195" t="str">
        <f>IF(LEN('UPS FCI_Base'!G72)&gt;0,(ROUND('UPS FCI_Base'!G72*(1+Mail_Innovations_Markup),2))*(1+Mail_Innovations_Fuel_Surcharge),"N/A")</f>
        <v>N/A</v>
      </c>
      <c r="G73" s="195" t="str">
        <f>IF(LEN('UPS FCI_Base'!H72)&gt;0,(ROUND('UPS FCI_Base'!H72*(1+Mail_Innovations_Markup),2))*(1+Mail_Innovations_Fuel_Surcharge),"N/A")</f>
        <v>N/A</v>
      </c>
      <c r="H73" s="195" t="str">
        <f>IF(LEN('UPS FCI_Base'!I72)&gt;0,(ROUND('UPS FCI_Base'!I72*(1+Mail_Innovations_Markup),2))*(1+Mail_Innovations_Fuel_Surcharge),"N/A")</f>
        <v>N/A</v>
      </c>
      <c r="I73" s="195">
        <f>IF(LEN('UPS FCI_Base'!J72)&gt;0,(ROUND('UPS FCI_Base'!J72*(1+Mail_Innovations_Markup),2))*(1+Mail_Innovations_Fuel_Surcharge),"N/A")</f>
        <v>29.2449</v>
      </c>
      <c r="J73" s="195">
        <f>IF(LEN('UPS FCI_Base'!K72)&gt;0,(ROUND('UPS FCI_Base'!K72*(1+Mail_Innovations_Markup),2))*(1+Mail_Innovations_Fuel_Surcharge),"N/A")</f>
        <v>29.8839</v>
      </c>
      <c r="K73" s="195">
        <f>IF(LEN('UPS FCI_Base'!L72)&gt;0,(ROUND('UPS FCI_Base'!L72*(1+Mail_Innovations_Markup),2))*(1+Mail_Innovations_Fuel_Surcharge),"N/A")</f>
        <v>39.5115</v>
      </c>
      <c r="L73" s="195">
        <f>IF(LEN('UPS FCI_Base'!M72)&gt;0,(ROUND('UPS FCI_Base'!M72*(1+Mail_Innovations_Markup),2))*(1+Mail_Innovations_Fuel_Surcharge),"N/A")</f>
        <v>31.1406</v>
      </c>
      <c r="M73" s="195" t="str">
        <f>IF(LEN('UPS FCI_Base'!N72)&gt;0,(ROUND('UPS FCI_Base'!N72*(1+Mail_Innovations_Markup),2))*(1+Mail_Innovations_Fuel_Surcharge),"N/A")</f>
        <v>N/A</v>
      </c>
      <c r="N73" s="195">
        <f>IF(LEN('UPS FCI_Base'!O72)&gt;0,(ROUND('UPS FCI_Base'!O72*(1+Mail_Innovations_Markup),2))*(1+Mail_Innovations_Fuel_Surcharge),"N/A")</f>
        <v>49.9698</v>
      </c>
      <c r="O73" s="195" t="str">
        <f>IF(LEN('UPS FCI_Base'!P72)&gt;0,(ROUND('UPS FCI_Base'!P72*(1+Mail_Innovations_Markup),2))*(1+Mail_Innovations_Fuel_Surcharge),"N/A")</f>
        <v>N/A</v>
      </c>
      <c r="P73" s="195" t="str">
        <f>IF(LEN('UPS FCI_Base'!Q72)&gt;0,(ROUND('UPS FCI_Base'!Q72*(1+Mail_Innovations_Markup),2))*(1+Mail_Innovations_Fuel_Surcharge),"N/A")</f>
        <v>N/A</v>
      </c>
      <c r="Q73" s="195">
        <f>IF(LEN('UPS FCI_Base'!R72)&gt;0,(ROUND('UPS FCI_Base'!R72*(1+Mail_Innovations_Markup),2))*(1+Mail_Innovations_Fuel_Surcharge),"N/A")</f>
        <v>23.41935</v>
      </c>
      <c r="R73" s="195">
        <f>IF(LEN('UPS FCI_Base'!S72)&gt;0,(ROUND('UPS FCI_Base'!S72*(1+Mail_Innovations_Markup),2))*(1+Mail_Innovations_Fuel_Surcharge),"N/A")</f>
        <v>29.82</v>
      </c>
      <c r="S73" s="195">
        <f>IF(LEN('UPS FCI_Base'!T72)&gt;0,(ROUND('UPS FCI_Base'!T72*(1+Mail_Innovations_Markup),2))*(1+Mail_Innovations_Fuel_Surcharge),"N/A")</f>
        <v>41.8545</v>
      </c>
      <c r="T73" s="195">
        <f>IF(LEN('UPS FCI_Base'!U72)&gt;0,(ROUND('UPS FCI_Base'!U72*(1+Mail_Innovations_Markup),2))*(1+Mail_Innovations_Fuel_Surcharge),"N/A")</f>
        <v>28.968</v>
      </c>
      <c r="U73" s="195" t="str">
        <f>IF(LEN('UPS FCI_Base'!V72)&gt;0,(ROUND('UPS FCI_Base'!V72*(1+Mail_Innovations_Markup),2))*(1+Mail_Innovations_Fuel_Surcharge),"N/A")</f>
        <v>N/A</v>
      </c>
      <c r="V73" s="195">
        <f>IF(LEN('UPS FCI_Base'!W72)&gt;0,(ROUND('UPS FCI_Base'!W72*(1+Mail_Innovations_Markup),2))*(1+Mail_Innovations_Fuel_Surcharge),"N/A")</f>
        <v>28.4994</v>
      </c>
      <c r="W73" s="195">
        <f>IF(LEN('UPS FCI_Base'!X72)&gt;0,(ROUND('UPS FCI_Base'!X72*(1+Mail_Innovations_Markup),2))*(1+Mail_Innovations_Fuel_Surcharge),"N/A")</f>
        <v>44.84715</v>
      </c>
    </row>
    <row r="74" ht="12.75" customHeight="1">
      <c r="A74" s="194">
        <v>4.3125</v>
      </c>
      <c r="B74" s="195">
        <f>IF(LEN('UPS FCI_Base'!C73)&gt;0,ROUND('UPS FCI_Base'!C73*(1+Mail_Innovations_Markup),2),"N/A")</f>
        <v>26.92</v>
      </c>
      <c r="C74" s="195">
        <f>IF(LEN('UPS FCI_Base'!D73)&gt;0,(ROUND('UPS FCI_Base'!D73*(1+Mail_Innovations_Markup),2))*(1+Mail_Innovations_Fuel_Surcharge),"N/A")</f>
        <v>25.80495</v>
      </c>
      <c r="D74" s="195" t="str">
        <f>IF(LEN('UPS FCI_Base'!E73)&gt;0,(ROUND('UPS FCI_Base'!E73*(1+Mail_Innovations_Markup),2))*(1+Mail_Innovations_Fuel_Surcharge),"N/A")</f>
        <v>N/A</v>
      </c>
      <c r="E74" s="195" t="str">
        <f>IF(LEN('UPS FCI_Base'!F73)&gt;0,(ROUND('UPS FCI_Base'!F73*(1+Mail_Innovations_Markup),2))*(1+Mail_Innovations_Fuel_Surcharge),"N/A")</f>
        <v>N/A</v>
      </c>
      <c r="F74" s="195" t="str">
        <f>IF(LEN('UPS FCI_Base'!G73)&gt;0,(ROUND('UPS FCI_Base'!G73*(1+Mail_Innovations_Markup),2))*(1+Mail_Innovations_Fuel_Surcharge),"N/A")</f>
        <v>N/A</v>
      </c>
      <c r="G74" s="195" t="str">
        <f>IF(LEN('UPS FCI_Base'!H73)&gt;0,(ROUND('UPS FCI_Base'!H73*(1+Mail_Innovations_Markup),2))*(1+Mail_Innovations_Fuel_Surcharge),"N/A")</f>
        <v>N/A</v>
      </c>
      <c r="H74" s="195" t="str">
        <f>IF(LEN('UPS FCI_Base'!I73)&gt;0,(ROUND('UPS FCI_Base'!I73*(1+Mail_Innovations_Markup),2))*(1+Mail_Innovations_Fuel_Surcharge),"N/A")</f>
        <v>N/A</v>
      </c>
      <c r="I74" s="195">
        <f>IF(LEN('UPS FCI_Base'!J73)&gt;0,(ROUND('UPS FCI_Base'!J73*(1+Mail_Innovations_Markup),2))*(1+Mail_Innovations_Fuel_Surcharge),"N/A")</f>
        <v>29.63895</v>
      </c>
      <c r="J74" s="195">
        <f>IF(LEN('UPS FCI_Base'!K73)&gt;0,(ROUND('UPS FCI_Base'!K73*(1+Mail_Innovations_Markup),2))*(1+Mail_Innovations_Fuel_Surcharge),"N/A")</f>
        <v>30.2673</v>
      </c>
      <c r="K74" s="195">
        <f>IF(LEN('UPS FCI_Base'!L73)&gt;0,(ROUND('UPS FCI_Base'!L73*(1+Mail_Innovations_Markup),2))*(1+Mail_Innovations_Fuel_Surcharge),"N/A")</f>
        <v>39.99075</v>
      </c>
      <c r="L74" s="195">
        <f>IF(LEN('UPS FCI_Base'!M73)&gt;0,(ROUND('UPS FCI_Base'!M73*(1+Mail_Innovations_Markup),2))*(1+Mail_Innovations_Fuel_Surcharge),"N/A")</f>
        <v>31.53465</v>
      </c>
      <c r="M74" s="195" t="str">
        <f>IF(LEN('UPS FCI_Base'!N73)&gt;0,(ROUND('UPS FCI_Base'!N73*(1+Mail_Innovations_Markup),2))*(1+Mail_Innovations_Fuel_Surcharge),"N/A")</f>
        <v>N/A</v>
      </c>
      <c r="N74" s="195">
        <f>IF(LEN('UPS FCI_Base'!O73)&gt;0,(ROUND('UPS FCI_Base'!O73*(1+Mail_Innovations_Markup),2))*(1+Mail_Innovations_Fuel_Surcharge),"N/A")</f>
        <v>50.6301</v>
      </c>
      <c r="O74" s="195" t="str">
        <f>IF(LEN('UPS FCI_Base'!P73)&gt;0,(ROUND('UPS FCI_Base'!P73*(1+Mail_Innovations_Markup),2))*(1+Mail_Innovations_Fuel_Surcharge),"N/A")</f>
        <v>N/A</v>
      </c>
      <c r="P74" s="195" t="str">
        <f>IF(LEN('UPS FCI_Base'!Q73)&gt;0,(ROUND('UPS FCI_Base'!Q73*(1+Mail_Innovations_Markup),2))*(1+Mail_Innovations_Fuel_Surcharge),"N/A")</f>
        <v>N/A</v>
      </c>
      <c r="Q74" s="195">
        <f>IF(LEN('UPS FCI_Base'!R73)&gt;0,(ROUND('UPS FCI_Base'!R73*(1+Mail_Innovations_Markup),2))*(1+Mail_Innovations_Fuel_Surcharge),"N/A")</f>
        <v>23.6856</v>
      </c>
      <c r="R74" s="195">
        <f>IF(LEN('UPS FCI_Base'!S73)&gt;0,(ROUND('UPS FCI_Base'!S73*(1+Mail_Innovations_Markup),2))*(1+Mail_Innovations_Fuel_Surcharge),"N/A")</f>
        <v>30.1608</v>
      </c>
      <c r="S74" s="195">
        <f>IF(LEN('UPS FCI_Base'!T73)&gt;0,(ROUND('UPS FCI_Base'!T73*(1+Mail_Innovations_Markup),2))*(1+Mail_Innovations_Fuel_Surcharge),"N/A")</f>
        <v>42.4296</v>
      </c>
      <c r="T74" s="195">
        <f>IF(LEN('UPS FCI_Base'!U73)&gt;0,(ROUND('UPS FCI_Base'!U73*(1+Mail_Innovations_Markup),2))*(1+Mail_Innovations_Fuel_Surcharge),"N/A")</f>
        <v>29.3301</v>
      </c>
      <c r="U74" s="195" t="str">
        <f>IF(LEN('UPS FCI_Base'!V73)&gt;0,(ROUND('UPS FCI_Base'!V73*(1+Mail_Innovations_Markup),2))*(1+Mail_Innovations_Fuel_Surcharge),"N/A")</f>
        <v>N/A</v>
      </c>
      <c r="V74" s="195">
        <f>IF(LEN('UPS FCI_Base'!W73)&gt;0,(ROUND('UPS FCI_Base'!W73*(1+Mail_Innovations_Markup),2))*(1+Mail_Innovations_Fuel_Surcharge),"N/A")</f>
        <v>28.82955</v>
      </c>
      <c r="W74" s="195">
        <f>IF(LEN('UPS FCI_Base'!X73)&gt;0,(ROUND('UPS FCI_Base'!X73*(1+Mail_Innovations_Markup),2))*(1+Mail_Innovations_Fuel_Surcharge),"N/A")</f>
        <v>45.4968</v>
      </c>
    </row>
    <row r="75" ht="12.75" customHeight="1">
      <c r="A75" s="194">
        <v>4.375</v>
      </c>
      <c r="B75" s="195">
        <f>IF(LEN('UPS FCI_Base'!C74)&gt;0,ROUND('UPS FCI_Base'!C74*(1+Mail_Innovations_Markup),2),"N/A")</f>
        <v>27.21</v>
      </c>
      <c r="C75" s="195">
        <f>IF(LEN('UPS FCI_Base'!D74)&gt;0,(ROUND('UPS FCI_Base'!D74*(1+Mail_Innovations_Markup),2))*(1+Mail_Innovations_Fuel_Surcharge),"N/A")</f>
        <v>26.0925</v>
      </c>
      <c r="D75" s="195" t="str">
        <f>IF(LEN('UPS FCI_Base'!E74)&gt;0,(ROUND('UPS FCI_Base'!E74*(1+Mail_Innovations_Markup),2))*(1+Mail_Innovations_Fuel_Surcharge),"N/A")</f>
        <v>N/A</v>
      </c>
      <c r="E75" s="195" t="str">
        <f>IF(LEN('UPS FCI_Base'!F74)&gt;0,(ROUND('UPS FCI_Base'!F74*(1+Mail_Innovations_Markup),2))*(1+Mail_Innovations_Fuel_Surcharge),"N/A")</f>
        <v>N/A</v>
      </c>
      <c r="F75" s="195" t="str">
        <f>IF(LEN('UPS FCI_Base'!G74)&gt;0,(ROUND('UPS FCI_Base'!G74*(1+Mail_Innovations_Markup),2))*(1+Mail_Innovations_Fuel_Surcharge),"N/A")</f>
        <v>N/A</v>
      </c>
      <c r="G75" s="195" t="str">
        <f>IF(LEN('UPS FCI_Base'!H74)&gt;0,(ROUND('UPS FCI_Base'!H74*(1+Mail_Innovations_Markup),2))*(1+Mail_Innovations_Fuel_Surcharge),"N/A")</f>
        <v>N/A</v>
      </c>
      <c r="H75" s="195" t="str">
        <f>IF(LEN('UPS FCI_Base'!I74)&gt;0,(ROUND('UPS FCI_Base'!I74*(1+Mail_Innovations_Markup),2))*(1+Mail_Innovations_Fuel_Surcharge),"N/A")</f>
        <v>N/A</v>
      </c>
      <c r="I75" s="195">
        <f>IF(LEN('UPS FCI_Base'!J74)&gt;0,(ROUND('UPS FCI_Base'!J74*(1+Mail_Innovations_Markup),2))*(1+Mail_Innovations_Fuel_Surcharge),"N/A")</f>
        <v>30.02235</v>
      </c>
      <c r="J75" s="195">
        <f>IF(LEN('UPS FCI_Base'!K74)&gt;0,(ROUND('UPS FCI_Base'!K74*(1+Mail_Innovations_Markup),2))*(1+Mail_Innovations_Fuel_Surcharge),"N/A")</f>
        <v>30.6294</v>
      </c>
      <c r="K75" s="195">
        <f>IF(LEN('UPS FCI_Base'!L74)&gt;0,(ROUND('UPS FCI_Base'!L74*(1+Mail_Innovations_Markup),2))*(1+Mail_Innovations_Fuel_Surcharge),"N/A")</f>
        <v>40.48065</v>
      </c>
      <c r="L75" s="195">
        <f>IF(LEN('UPS FCI_Base'!M74)&gt;0,(ROUND('UPS FCI_Base'!M74*(1+Mail_Innovations_Markup),2))*(1+Mail_Innovations_Fuel_Surcharge),"N/A")</f>
        <v>31.93935</v>
      </c>
      <c r="M75" s="195" t="str">
        <f>IF(LEN('UPS FCI_Base'!N74)&gt;0,(ROUND('UPS FCI_Base'!N74*(1+Mail_Innovations_Markup),2))*(1+Mail_Innovations_Fuel_Surcharge),"N/A")</f>
        <v>N/A</v>
      </c>
      <c r="N75" s="195">
        <f>IF(LEN('UPS FCI_Base'!O74)&gt;0,(ROUND('UPS FCI_Base'!O74*(1+Mail_Innovations_Markup),2))*(1+Mail_Innovations_Fuel_Surcharge),"N/A")</f>
        <v>51.2904</v>
      </c>
      <c r="O75" s="195" t="str">
        <f>IF(LEN('UPS FCI_Base'!P74)&gt;0,(ROUND('UPS FCI_Base'!P74*(1+Mail_Innovations_Markup),2))*(1+Mail_Innovations_Fuel_Surcharge),"N/A")</f>
        <v>N/A</v>
      </c>
      <c r="P75" s="195" t="str">
        <f>IF(LEN('UPS FCI_Base'!Q74)&gt;0,(ROUND('UPS FCI_Base'!Q74*(1+Mail_Innovations_Markup),2))*(1+Mail_Innovations_Fuel_Surcharge),"N/A")</f>
        <v>N/A</v>
      </c>
      <c r="Q75" s="195">
        <f>IF(LEN('UPS FCI_Base'!R74)&gt;0,(ROUND('UPS FCI_Base'!R74*(1+Mail_Innovations_Markup),2))*(1+Mail_Innovations_Fuel_Surcharge),"N/A")</f>
        <v>23.95185</v>
      </c>
      <c r="R75" s="195">
        <f>IF(LEN('UPS FCI_Base'!S74)&gt;0,(ROUND('UPS FCI_Base'!S74*(1+Mail_Innovations_Markup),2))*(1+Mail_Innovations_Fuel_Surcharge),"N/A")</f>
        <v>30.5229</v>
      </c>
      <c r="S75" s="195">
        <f>IF(LEN('UPS FCI_Base'!T74)&gt;0,(ROUND('UPS FCI_Base'!T74*(1+Mail_Innovations_Markup),2))*(1+Mail_Innovations_Fuel_Surcharge),"N/A")</f>
        <v>42.99405</v>
      </c>
      <c r="T75" s="195">
        <f>IF(LEN('UPS FCI_Base'!U74)&gt;0,(ROUND('UPS FCI_Base'!U74*(1+Mail_Innovations_Markup),2))*(1+Mail_Innovations_Fuel_Surcharge),"N/A")</f>
        <v>29.6922</v>
      </c>
      <c r="U75" s="195" t="str">
        <f>IF(LEN('UPS FCI_Base'!V74)&gt;0,(ROUND('UPS FCI_Base'!V74*(1+Mail_Innovations_Markup),2))*(1+Mail_Innovations_Fuel_Surcharge),"N/A")</f>
        <v>N/A</v>
      </c>
      <c r="V75" s="195">
        <f>IF(LEN('UPS FCI_Base'!W74)&gt;0,(ROUND('UPS FCI_Base'!W74*(1+Mail_Innovations_Markup),2))*(1+Mail_Innovations_Fuel_Surcharge),"N/A")</f>
        <v>29.17035</v>
      </c>
      <c r="W75" s="195">
        <f>IF(LEN('UPS FCI_Base'!X74)&gt;0,(ROUND('UPS FCI_Base'!X74*(1+Mail_Innovations_Markup),2))*(1+Mail_Innovations_Fuel_Surcharge),"N/A")</f>
        <v>46.14645</v>
      </c>
    </row>
    <row r="76" ht="12.75" customHeight="1">
      <c r="A76" s="194">
        <v>4.4375</v>
      </c>
      <c r="B76" s="195">
        <f>IF(LEN('UPS FCI_Base'!C75)&gt;0,ROUND('UPS FCI_Base'!C75*(1+Mail_Innovations_Markup),2),"N/A")</f>
        <v>27.5</v>
      </c>
      <c r="C76" s="195">
        <f>IF(LEN('UPS FCI_Base'!D75)&gt;0,(ROUND('UPS FCI_Base'!D75*(1+Mail_Innovations_Markup),2))*(1+Mail_Innovations_Fuel_Surcharge),"N/A")</f>
        <v>26.3694</v>
      </c>
      <c r="D76" s="195" t="str">
        <f>IF(LEN('UPS FCI_Base'!E75)&gt;0,(ROUND('UPS FCI_Base'!E75*(1+Mail_Innovations_Markup),2))*(1+Mail_Innovations_Fuel_Surcharge),"N/A")</f>
        <v>N/A</v>
      </c>
      <c r="E76" s="195" t="str">
        <f>IF(LEN('UPS FCI_Base'!F75)&gt;0,(ROUND('UPS FCI_Base'!F75*(1+Mail_Innovations_Markup),2))*(1+Mail_Innovations_Fuel_Surcharge),"N/A")</f>
        <v>N/A</v>
      </c>
      <c r="F76" s="195" t="str">
        <f>IF(LEN('UPS FCI_Base'!G75)&gt;0,(ROUND('UPS FCI_Base'!G75*(1+Mail_Innovations_Markup),2))*(1+Mail_Innovations_Fuel_Surcharge),"N/A")</f>
        <v>N/A</v>
      </c>
      <c r="G76" s="195" t="str">
        <f>IF(LEN('UPS FCI_Base'!H75)&gt;0,(ROUND('UPS FCI_Base'!H75*(1+Mail_Innovations_Markup),2))*(1+Mail_Innovations_Fuel_Surcharge),"N/A")</f>
        <v>N/A</v>
      </c>
      <c r="H76" s="195" t="str">
        <f>IF(LEN('UPS FCI_Base'!I75)&gt;0,(ROUND('UPS FCI_Base'!I75*(1+Mail_Innovations_Markup),2))*(1+Mail_Innovations_Fuel_Surcharge),"N/A")</f>
        <v>N/A</v>
      </c>
      <c r="I76" s="195">
        <f>IF(LEN('UPS FCI_Base'!J75)&gt;0,(ROUND('UPS FCI_Base'!J75*(1+Mail_Innovations_Markup),2))*(1+Mail_Innovations_Fuel_Surcharge),"N/A")</f>
        <v>30.40575</v>
      </c>
      <c r="J76" s="195">
        <f>IF(LEN('UPS FCI_Base'!K75)&gt;0,(ROUND('UPS FCI_Base'!K75*(1+Mail_Innovations_Markup),2))*(1+Mail_Innovations_Fuel_Surcharge),"N/A")</f>
        <v>31.0128</v>
      </c>
      <c r="K76" s="195">
        <f>IF(LEN('UPS FCI_Base'!L75)&gt;0,(ROUND('UPS FCI_Base'!L75*(1+Mail_Innovations_Markup),2))*(1+Mail_Innovations_Fuel_Surcharge),"N/A")</f>
        <v>40.97055</v>
      </c>
      <c r="L76" s="195">
        <f>IF(LEN('UPS FCI_Base'!M75)&gt;0,(ROUND('UPS FCI_Base'!M75*(1+Mail_Innovations_Markup),2))*(1+Mail_Innovations_Fuel_Surcharge),"N/A")</f>
        <v>32.3334</v>
      </c>
      <c r="M76" s="195" t="str">
        <f>IF(LEN('UPS FCI_Base'!N75)&gt;0,(ROUND('UPS FCI_Base'!N75*(1+Mail_Innovations_Markup),2))*(1+Mail_Innovations_Fuel_Surcharge),"N/A")</f>
        <v>N/A</v>
      </c>
      <c r="N76" s="195">
        <f>IF(LEN('UPS FCI_Base'!O75)&gt;0,(ROUND('UPS FCI_Base'!O75*(1+Mail_Innovations_Markup),2))*(1+Mail_Innovations_Fuel_Surcharge),"N/A")</f>
        <v>51.94005</v>
      </c>
      <c r="O76" s="195" t="str">
        <f>IF(LEN('UPS FCI_Base'!P75)&gt;0,(ROUND('UPS FCI_Base'!P75*(1+Mail_Innovations_Markup),2))*(1+Mail_Innovations_Fuel_Surcharge),"N/A")</f>
        <v>N/A</v>
      </c>
      <c r="P76" s="195" t="str">
        <f>IF(LEN('UPS FCI_Base'!Q75)&gt;0,(ROUND('UPS FCI_Base'!Q75*(1+Mail_Innovations_Markup),2))*(1+Mail_Innovations_Fuel_Surcharge),"N/A")</f>
        <v>N/A</v>
      </c>
      <c r="Q76" s="195">
        <f>IF(LEN('UPS FCI_Base'!R75)&gt;0,(ROUND('UPS FCI_Base'!R75*(1+Mail_Innovations_Markup),2))*(1+Mail_Innovations_Fuel_Surcharge),"N/A")</f>
        <v>24.22875</v>
      </c>
      <c r="R76" s="195">
        <f>IF(LEN('UPS FCI_Base'!S75)&gt;0,(ROUND('UPS FCI_Base'!S75*(1+Mail_Innovations_Markup),2))*(1+Mail_Innovations_Fuel_Surcharge),"N/A")</f>
        <v>30.8637</v>
      </c>
      <c r="S76" s="195">
        <f>IF(LEN('UPS FCI_Base'!T75)&gt;0,(ROUND('UPS FCI_Base'!T75*(1+Mail_Innovations_Markup),2))*(1+Mail_Innovations_Fuel_Surcharge),"N/A")</f>
        <v>43.54785</v>
      </c>
      <c r="T76" s="195">
        <f>IF(LEN('UPS FCI_Base'!U75)&gt;0,(ROUND('UPS FCI_Base'!U75*(1+Mail_Innovations_Markup),2))*(1+Mail_Innovations_Fuel_Surcharge),"N/A")</f>
        <v>30.0543</v>
      </c>
      <c r="U76" s="195" t="str">
        <f>IF(LEN('UPS FCI_Base'!V75)&gt;0,(ROUND('UPS FCI_Base'!V75*(1+Mail_Innovations_Markup),2))*(1+Mail_Innovations_Fuel_Surcharge),"N/A")</f>
        <v>N/A</v>
      </c>
      <c r="V76" s="195">
        <f>IF(LEN('UPS FCI_Base'!W75)&gt;0,(ROUND('UPS FCI_Base'!W75*(1+Mail_Innovations_Markup),2))*(1+Mail_Innovations_Fuel_Surcharge),"N/A")</f>
        <v>29.5005</v>
      </c>
      <c r="W76" s="195">
        <f>IF(LEN('UPS FCI_Base'!X75)&gt;0,(ROUND('UPS FCI_Base'!X75*(1+Mail_Innovations_Markup),2))*(1+Mail_Innovations_Fuel_Surcharge),"N/A")</f>
        <v>46.78545</v>
      </c>
    </row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W76">
    <cfRule type="expression" dxfId="0" priority="1">
      <formula>MOD(ROW(),2)=1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8D8D8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0.88"/>
    <col customWidth="1" hidden="1" min="2" max="2" width="9.13"/>
    <col customWidth="1" min="3" max="3" width="9.63"/>
    <col customWidth="1" min="4" max="4" width="8.38"/>
    <col customWidth="1" min="5" max="5" width="9.63"/>
    <col customWidth="1" min="6" max="6" width="9.88"/>
    <col customWidth="1" min="7" max="7" width="8.88"/>
    <col customWidth="1" min="8" max="8" width="7.63"/>
    <col customWidth="1" min="9" max="9" width="8.63"/>
    <col customWidth="1" min="10" max="10" width="9.88"/>
    <col customWidth="1" min="11" max="11" width="7.75"/>
    <col customWidth="1" min="12" max="12" width="7.38"/>
    <col customWidth="1" min="13" max="13" width="7.0"/>
    <col customWidth="1" min="14" max="14" width="8.25"/>
    <col customWidth="1" min="15" max="15" width="7.0"/>
    <col customWidth="1" min="16" max="16" width="7.13"/>
    <col customWidth="1" min="17" max="17" width="8.0"/>
    <col customWidth="1" min="18" max="18" width="8.63"/>
    <col customWidth="1" min="19" max="19" width="6.88"/>
    <col customWidth="1" min="20" max="20" width="7.88"/>
    <col customWidth="1" min="21" max="21" width="6.38"/>
    <col customWidth="1" min="22" max="22" width="9.63"/>
    <col customWidth="1" min="23" max="26" width="8.63"/>
  </cols>
  <sheetData>
    <row r="1" ht="12.75" customHeight="1">
      <c r="A1" s="188" t="s">
        <v>61</v>
      </c>
    </row>
    <row r="2" ht="12.75" customHeight="1">
      <c r="A2" s="189" t="s">
        <v>62</v>
      </c>
    </row>
    <row r="3" ht="12.75" customHeight="1"/>
    <row r="4" ht="12.75" customHeight="1">
      <c r="A4" s="196" t="s">
        <v>63</v>
      </c>
      <c r="B4" s="196" t="s">
        <v>84</v>
      </c>
      <c r="C4" s="196" t="s">
        <v>85</v>
      </c>
      <c r="D4" s="196" t="s">
        <v>86</v>
      </c>
      <c r="E4" s="196" t="s">
        <v>87</v>
      </c>
      <c r="F4" s="196" t="s">
        <v>88</v>
      </c>
      <c r="G4" s="196" t="s">
        <v>89</v>
      </c>
      <c r="H4" s="196" t="s">
        <v>90</v>
      </c>
      <c r="I4" s="196" t="s">
        <v>91</v>
      </c>
      <c r="J4" s="196" t="s">
        <v>92</v>
      </c>
      <c r="K4" s="196" t="s">
        <v>93</v>
      </c>
      <c r="L4" s="196" t="s">
        <v>94</v>
      </c>
      <c r="M4" s="196" t="s">
        <v>95</v>
      </c>
      <c r="N4" s="196" t="s">
        <v>96</v>
      </c>
      <c r="O4" s="196" t="s">
        <v>73</v>
      </c>
      <c r="P4" s="196" t="s">
        <v>74</v>
      </c>
      <c r="Q4" s="196" t="s">
        <v>75</v>
      </c>
      <c r="R4" s="196" t="s">
        <v>76</v>
      </c>
      <c r="S4" s="196" t="s">
        <v>77</v>
      </c>
      <c r="T4" s="196" t="s">
        <v>97</v>
      </c>
      <c r="U4" s="196" t="s">
        <v>79</v>
      </c>
      <c r="V4" s="196" t="s">
        <v>80</v>
      </c>
    </row>
    <row r="5" ht="12.75" customHeight="1">
      <c r="A5" s="196" t="s">
        <v>82</v>
      </c>
      <c r="B5" s="196">
        <v>0.0</v>
      </c>
      <c r="C5" s="196">
        <v>1.0</v>
      </c>
      <c r="D5" s="196">
        <v>2.0</v>
      </c>
      <c r="E5" s="196">
        <v>3.0</v>
      </c>
      <c r="F5" s="196">
        <v>4.0</v>
      </c>
      <c r="G5" s="196">
        <v>5.0</v>
      </c>
      <c r="H5" s="196">
        <v>6.0</v>
      </c>
      <c r="I5" s="196">
        <v>7.0</v>
      </c>
      <c r="J5" s="196">
        <v>8.0</v>
      </c>
      <c r="K5" s="196">
        <v>9.0</v>
      </c>
      <c r="L5" s="196">
        <v>10.0</v>
      </c>
      <c r="M5" s="196">
        <v>11.0</v>
      </c>
      <c r="N5" s="196">
        <v>12.0</v>
      </c>
      <c r="O5" s="196">
        <v>13.0</v>
      </c>
      <c r="P5" s="196">
        <v>14.0</v>
      </c>
      <c r="Q5" s="196">
        <v>15.0</v>
      </c>
      <c r="R5" s="196">
        <v>16.0</v>
      </c>
      <c r="S5" s="196">
        <v>17.0</v>
      </c>
      <c r="T5" s="196">
        <v>18.0</v>
      </c>
      <c r="U5" s="196">
        <v>19.0</v>
      </c>
      <c r="V5" s="196">
        <v>20.0</v>
      </c>
    </row>
    <row r="6" ht="12.75" customHeight="1">
      <c r="A6" s="197">
        <v>1.0</v>
      </c>
      <c r="B6" s="198">
        <f>IF(LEN('UPS PMI_Base'!B4)&gt;0,ROUND('UPS PMI_Base'!B4*(1+Mail_Innovations_Markup),2),"N/A")</f>
        <v>25.07</v>
      </c>
      <c r="C6" s="198">
        <f>IF(LEN('UPS PMI_Base'!C4)&gt;0,(ROUND('UPS PMI_Base'!C4*(1+Mail_Innovations_Markup),2))*(1+Mail_Innovations_Fuel_Surcharge),"N/A")</f>
        <v>23.99445</v>
      </c>
      <c r="D6" s="198">
        <f>IF(LEN('UPS PMI_Base'!D4)&gt;0,(ROUND('UPS PMI_Base'!D4*(1+Mail_Innovations_Markup),2))*(1+Mail_Innovations_Fuel_Surcharge),"N/A")</f>
        <v>22.31175</v>
      </c>
      <c r="E6" s="198">
        <f>IF(LEN('UPS PMI_Base'!E4)&gt;0,(ROUND('UPS PMI_Base'!E4*(1+Mail_Innovations_Markup),2))*(1+Mail_Innovations_Fuel_Surcharge),"N/A")</f>
        <v>28.36095</v>
      </c>
      <c r="F6" s="198">
        <f>IF(LEN('UPS PMI_Base'!F4)&gt;0,(ROUND('UPS PMI_Base'!F4*(1+Mail_Innovations_Markup),2))*(1+Mail_Innovations_Fuel_Surcharge),"N/A")</f>
        <v>33.40905</v>
      </c>
      <c r="G6" s="198">
        <f>IF(LEN('UPS PMI_Base'!G4)&gt;0,(ROUND('UPS PMI_Base'!G4*(1+Mail_Innovations_Markup),2))*(1+Mail_Innovations_Fuel_Surcharge),"N/A")</f>
        <v>36.51885</v>
      </c>
      <c r="H6" s="198">
        <f>IF(LEN('UPS PMI_Base'!H4)&gt;0,(ROUND('UPS PMI_Base'!H4*(1+Mail_Innovations_Markup),2))*(1+Mail_Innovations_Fuel_Surcharge),"N/A")</f>
        <v>25.74105</v>
      </c>
      <c r="I6" s="198">
        <f>IF(LEN('UPS PMI_Base'!I4)&gt;0,(ROUND('UPS PMI_Base'!I4*(1+Mail_Innovations_Markup),2))*(1+Mail_Innovations_Fuel_Surcharge),"N/A")</f>
        <v>32.25885</v>
      </c>
      <c r="J6" s="198">
        <f>IF(LEN('UPS PMI_Base'!J4)&gt;0,(ROUND('UPS PMI_Base'!J4*(1+Mail_Innovations_Markup),2))*(1+Mail_Innovations_Fuel_Surcharge),"N/A")</f>
        <v>26.72085</v>
      </c>
      <c r="K6" s="198">
        <f>IF(LEN('UPS PMI_Base'!K4)&gt;0,(ROUND('UPS PMI_Base'!K4*(1+Mail_Innovations_Markup),2))*(1+Mail_Innovations_Fuel_Surcharge),"N/A")</f>
        <v>30.59745</v>
      </c>
      <c r="L6" s="198">
        <f>IF(LEN('UPS PMI_Base'!L4)&gt;0,(ROUND('UPS PMI_Base'!L4*(1+Mail_Innovations_Markup),2))*(1+Mail_Innovations_Fuel_Surcharge),"N/A")</f>
        <v>24.97425</v>
      </c>
      <c r="M6" s="198">
        <f>IF(LEN('UPS PMI_Base'!M4)&gt;0,(ROUND('UPS PMI_Base'!M4*(1+Mail_Innovations_Markup),2))*(1+Mail_Innovations_Fuel_Surcharge),"N/A")</f>
        <v>26.4333</v>
      </c>
      <c r="N6" s="198">
        <f>IF(LEN('UPS PMI_Base'!N4)&gt;0,(ROUND('UPS PMI_Base'!N4*(1+Mail_Innovations_Markup),2))*(1+Mail_Innovations_Fuel_Surcharge),"N/A")</f>
        <v>29.83065</v>
      </c>
      <c r="O6" s="198">
        <f>IF(LEN('UPS PMI_Base'!O4)&gt;0,(ROUND('UPS PMI_Base'!O4*(1+Mail_Innovations_Markup),2))*(1+Mail_Innovations_Fuel_Surcharge),"N/A")</f>
        <v>34.0374</v>
      </c>
      <c r="P6" s="198">
        <f>IF(LEN('UPS PMI_Base'!P4)&gt;0,(ROUND('UPS PMI_Base'!P4*(1+Mail_Innovations_Markup),2))*(1+Mail_Innovations_Fuel_Surcharge),"N/A")</f>
        <v>31.98195</v>
      </c>
      <c r="Q6" s="198">
        <f>IF(LEN('UPS PMI_Base'!Q4)&gt;0,(ROUND('UPS PMI_Base'!Q4*(1+Mail_Innovations_Markup),2))*(1+Mail_Innovations_Fuel_Surcharge),"N/A")</f>
        <v>34.02675</v>
      </c>
      <c r="R6" s="198">
        <f>IF(LEN('UPS PMI_Base'!R4)&gt;0,(ROUND('UPS PMI_Base'!R4*(1+Mail_Innovations_Markup),2))*(1+Mail_Innovations_Fuel_Surcharge),"N/A")</f>
        <v>37.47735</v>
      </c>
      <c r="S6" s="198">
        <f>IF(LEN('UPS PMI_Base'!S4)&gt;0,(ROUND('UPS PMI_Base'!S4*(1+Mail_Innovations_Markup),2))*(1+Mail_Innovations_Fuel_Surcharge),"N/A")</f>
        <v>25.65585</v>
      </c>
      <c r="T6" s="198">
        <f>IF(LEN('UPS PMI_Base'!T4)&gt;0,(ROUND('UPS PMI_Base'!T4*(1+Mail_Innovations_Markup),2))*(1+Mail_Innovations_Fuel_Surcharge),"N/A")</f>
        <v>29.4579</v>
      </c>
      <c r="U6" s="198">
        <f>IF(LEN('UPS PMI_Base'!U4)&gt;0,(ROUND('UPS PMI_Base'!U4*(1+Mail_Innovations_Markup),2))*(1+Mail_Innovations_Fuel_Surcharge),"N/A")</f>
        <v>47.87175</v>
      </c>
      <c r="V6" s="198">
        <f>IF(LEN('UPS PMI_Base'!V4)&gt;0,(ROUND('UPS PMI_Base'!V4*(1+Mail_Innovations_Markup),2))*(1+Mail_Innovations_Fuel_Surcharge),"N/A")</f>
        <v>41.90775</v>
      </c>
    </row>
    <row r="7" ht="12.75" customHeight="1">
      <c r="A7" s="197">
        <v>2.0</v>
      </c>
      <c r="B7" s="198">
        <f>IF(LEN('UPS PMI_Base'!B5)&gt;0,ROUND('UPS PMI_Base'!B5*(1+Mail_Innovations_Markup),2),"N/A")</f>
        <v>27.8</v>
      </c>
      <c r="C7" s="198">
        <f>IF(LEN('UPS PMI_Base'!C5)&gt;0,(ROUND('UPS PMI_Base'!C5*(1+Mail_Innovations_Markup),2))*(1+Mail_Innovations_Fuel_Surcharge),"N/A")</f>
        <v>26.7315</v>
      </c>
      <c r="D7" s="198">
        <f>IF(LEN('UPS PMI_Base'!D5)&gt;0,(ROUND('UPS PMI_Base'!D5*(1+Mail_Innovations_Markup),2))*(1+Mail_Innovations_Fuel_Surcharge),"N/A")</f>
        <v>24.6228</v>
      </c>
      <c r="E7" s="198">
        <f>IF(LEN('UPS PMI_Base'!E5)&gt;0,(ROUND('UPS PMI_Base'!E5*(1+Mail_Innovations_Markup),2))*(1+Mail_Innovations_Fuel_Surcharge),"N/A")</f>
        <v>31.9713</v>
      </c>
      <c r="F7" s="198">
        <f>IF(LEN('UPS PMI_Base'!F5)&gt;0,(ROUND('UPS PMI_Base'!F5*(1+Mail_Innovations_Markup),2))*(1+Mail_Innovations_Fuel_Surcharge),"N/A")</f>
        <v>36.30585</v>
      </c>
      <c r="G7" s="198">
        <f>IF(LEN('UPS PMI_Base'!G5)&gt;0,(ROUND('UPS PMI_Base'!G5*(1+Mail_Innovations_Markup),2))*(1+Mail_Innovations_Fuel_Surcharge),"N/A")</f>
        <v>39.62865</v>
      </c>
      <c r="H7" s="198">
        <f>IF(LEN('UPS PMI_Base'!H5)&gt;0,(ROUND('UPS PMI_Base'!H5*(1+Mail_Innovations_Markup),2))*(1+Mail_Innovations_Fuel_Surcharge),"N/A")</f>
        <v>28.755</v>
      </c>
      <c r="I7" s="198">
        <f>IF(LEN('UPS PMI_Base'!I5)&gt;0,(ROUND('UPS PMI_Base'!I5*(1+Mail_Innovations_Markup),2))*(1+Mail_Innovations_Fuel_Surcharge),"N/A")</f>
        <v>35.81595</v>
      </c>
      <c r="J7" s="198">
        <f>IF(LEN('UPS PMI_Base'!J5)&gt;0,(ROUND('UPS PMI_Base'!J5*(1+Mail_Innovations_Markup),2))*(1+Mail_Innovations_Fuel_Surcharge),"N/A")</f>
        <v>30.61875</v>
      </c>
      <c r="K7" s="198">
        <f>IF(LEN('UPS PMI_Base'!K5)&gt;0,(ROUND('UPS PMI_Base'!K5*(1+Mail_Innovations_Markup),2))*(1+Mail_Innovations_Fuel_Surcharge),"N/A")</f>
        <v>34.9533</v>
      </c>
      <c r="L7" s="198">
        <f>IF(LEN('UPS PMI_Base'!L5)&gt;0,(ROUND('UPS PMI_Base'!L5*(1+Mail_Innovations_Markup),2))*(1+Mail_Innovations_Fuel_Surcharge),"N/A")</f>
        <v>27.95625</v>
      </c>
      <c r="M7" s="198">
        <f>IF(LEN('UPS PMI_Base'!M5)&gt;0,(ROUND('UPS PMI_Base'!M5*(1+Mail_Innovations_Markup),2))*(1+Mail_Innovations_Fuel_Surcharge),"N/A")</f>
        <v>29.4579</v>
      </c>
      <c r="N7" s="198">
        <f>IF(LEN('UPS PMI_Base'!N5)&gt;0,(ROUND('UPS PMI_Base'!N5*(1+Mail_Innovations_Markup),2))*(1+Mail_Innovations_Fuel_Surcharge),"N/A")</f>
        <v>33.654</v>
      </c>
      <c r="O7" s="198">
        <f>IF(LEN('UPS PMI_Base'!O5)&gt;0,(ROUND('UPS PMI_Base'!O5*(1+Mail_Innovations_Markup),2))*(1+Mail_Innovations_Fuel_Surcharge),"N/A")</f>
        <v>37.914</v>
      </c>
      <c r="P7" s="198">
        <f>IF(LEN('UPS PMI_Base'!P5)&gt;0,(ROUND('UPS PMI_Base'!P5*(1+Mail_Innovations_Markup),2))*(1+Mail_Innovations_Fuel_Surcharge),"N/A")</f>
        <v>35.28345</v>
      </c>
      <c r="Q7" s="198">
        <f>IF(LEN('UPS PMI_Base'!Q5)&gt;0,(ROUND('UPS PMI_Base'!Q5*(1+Mail_Innovations_Markup),2))*(1+Mail_Innovations_Fuel_Surcharge),"N/A")</f>
        <v>37.4028</v>
      </c>
      <c r="R7" s="198">
        <f>IF(LEN('UPS PMI_Base'!R5)&gt;0,(ROUND('UPS PMI_Base'!R5*(1+Mail_Innovations_Markup),2))*(1+Mail_Innovations_Fuel_Surcharge),"N/A")</f>
        <v>39.92685</v>
      </c>
      <c r="S7" s="198">
        <f>IF(LEN('UPS PMI_Base'!S5)&gt;0,(ROUND('UPS PMI_Base'!S5*(1+Mail_Innovations_Markup),2))*(1+Mail_Innovations_Fuel_Surcharge),"N/A")</f>
        <v>28.27575</v>
      </c>
      <c r="T7" s="198">
        <f>IF(LEN('UPS PMI_Base'!T5)&gt;0,(ROUND('UPS PMI_Base'!T5*(1+Mail_Innovations_Markup),2))*(1+Mail_Innovations_Fuel_Surcharge),"N/A")</f>
        <v>33.72855</v>
      </c>
      <c r="U7" s="198">
        <f>IF(LEN('UPS PMI_Base'!U5)&gt;0,(ROUND('UPS PMI_Base'!U5*(1+Mail_Innovations_Markup),2))*(1+Mail_Innovations_Fuel_Surcharge),"N/A")</f>
        <v>53.45235</v>
      </c>
      <c r="V7" s="198">
        <f>IF(LEN('UPS PMI_Base'!V5)&gt;0,(ROUND('UPS PMI_Base'!V5*(1+Mail_Innovations_Markup),2))*(1+Mail_Innovations_Fuel_Surcharge),"N/A")</f>
        <v>47.1369</v>
      </c>
    </row>
    <row r="8" ht="12.75" customHeight="1">
      <c r="A8" s="197">
        <v>3.0</v>
      </c>
      <c r="B8" s="198">
        <f>IF(LEN('UPS PMI_Base'!B6)&gt;0,ROUND('UPS PMI_Base'!B6*(1+Mail_Innovations_Markup),2),"N/A")</f>
        <v>30.5</v>
      </c>
      <c r="C8" s="198">
        <f>IF(LEN('UPS PMI_Base'!C6)&gt;0,(ROUND('UPS PMI_Base'!C6*(1+Mail_Innovations_Markup),2))*(1+Mail_Innovations_Fuel_Surcharge),"N/A")</f>
        <v>29.44725</v>
      </c>
      <c r="D8" s="198">
        <f>IF(LEN('UPS PMI_Base'!D6)&gt;0,(ROUND('UPS PMI_Base'!D6*(1+Mail_Innovations_Markup),2))*(1+Mail_Innovations_Fuel_Surcharge),"N/A")</f>
        <v>26.9445</v>
      </c>
      <c r="E8" s="198">
        <f>IF(LEN('UPS PMI_Base'!E6)&gt;0,(ROUND('UPS PMI_Base'!E6*(1+Mail_Innovations_Markup),2))*(1+Mail_Innovations_Fuel_Surcharge),"N/A")</f>
        <v>35.571</v>
      </c>
      <c r="F8" s="198">
        <f>IF(LEN('UPS PMI_Base'!F6)&gt;0,(ROUND('UPS PMI_Base'!F6*(1+Mail_Innovations_Markup),2))*(1+Mail_Innovations_Fuel_Surcharge),"N/A")</f>
        <v>39.2133</v>
      </c>
      <c r="G8" s="198">
        <f>IF(LEN('UPS PMI_Base'!G6)&gt;0,(ROUND('UPS PMI_Base'!G6*(1+Mail_Innovations_Markup),2))*(1+Mail_Innovations_Fuel_Surcharge),"N/A")</f>
        <v>42.71715</v>
      </c>
      <c r="H8" s="198">
        <f>IF(LEN('UPS PMI_Base'!H6)&gt;0,(ROUND('UPS PMI_Base'!H6*(1+Mail_Innovations_Markup),2))*(1+Mail_Innovations_Fuel_Surcharge),"N/A")</f>
        <v>31.74765</v>
      </c>
      <c r="I8" s="198">
        <f>IF(LEN('UPS PMI_Base'!I6)&gt;0,(ROUND('UPS PMI_Base'!I6*(1+Mail_Innovations_Markup),2))*(1+Mail_Innovations_Fuel_Surcharge),"N/A")</f>
        <v>39.3624</v>
      </c>
      <c r="J8" s="198">
        <f>IF(LEN('UPS PMI_Base'!J6)&gt;0,(ROUND('UPS PMI_Base'!J6*(1+Mail_Innovations_Markup),2))*(1+Mail_Innovations_Fuel_Surcharge),"N/A")</f>
        <v>34.506</v>
      </c>
      <c r="K8" s="198">
        <f>IF(LEN('UPS PMI_Base'!K6)&gt;0,(ROUND('UPS PMI_Base'!K6*(1+Mail_Innovations_Markup),2))*(1+Mail_Innovations_Fuel_Surcharge),"N/A")</f>
        <v>39.33045</v>
      </c>
      <c r="L8" s="198">
        <f>IF(LEN('UPS PMI_Base'!L6)&gt;0,(ROUND('UPS PMI_Base'!L6*(1+Mail_Innovations_Markup),2))*(1+Mail_Innovations_Fuel_Surcharge),"N/A")</f>
        <v>30.9915</v>
      </c>
      <c r="M8" s="198">
        <f>IF(LEN('UPS PMI_Base'!M6)&gt;0,(ROUND('UPS PMI_Base'!M6*(1+Mail_Innovations_Markup),2))*(1+Mail_Innovations_Fuel_Surcharge),"N/A")</f>
        <v>32.4612</v>
      </c>
      <c r="N8" s="198">
        <f>IF(LEN('UPS PMI_Base'!N6)&gt;0,(ROUND('UPS PMI_Base'!N6*(1+Mail_Innovations_Markup),2))*(1+Mail_Innovations_Fuel_Surcharge),"N/A")</f>
        <v>37.47735</v>
      </c>
      <c r="O8" s="198">
        <f>IF(LEN('UPS PMI_Base'!O6)&gt;0,(ROUND('UPS PMI_Base'!O6*(1+Mail_Innovations_Markup),2))*(1+Mail_Innovations_Fuel_Surcharge),"N/A")</f>
        <v>41.7693</v>
      </c>
      <c r="P8" s="198">
        <f>IF(LEN('UPS PMI_Base'!P6)&gt;0,(ROUND('UPS PMI_Base'!P6*(1+Mail_Innovations_Markup),2))*(1+Mail_Innovations_Fuel_Surcharge),"N/A")</f>
        <v>38.553</v>
      </c>
      <c r="Q8" s="198">
        <f>IF(LEN('UPS PMI_Base'!Q6)&gt;0,(ROUND('UPS PMI_Base'!Q6*(1+Mail_Innovations_Markup),2))*(1+Mail_Innovations_Fuel_Surcharge),"N/A")</f>
        <v>40.7682</v>
      </c>
      <c r="R8" s="198">
        <f>IF(LEN('UPS PMI_Base'!R6)&gt;0,(ROUND('UPS PMI_Base'!R6*(1+Mail_Innovations_Markup),2))*(1+Mail_Innovations_Fuel_Surcharge),"N/A")</f>
        <v>43.46265</v>
      </c>
      <c r="S8" s="198">
        <f>IF(LEN('UPS PMI_Base'!S6)&gt;0,(ROUND('UPS PMI_Base'!S6*(1+Mail_Innovations_Markup),2))*(1+Mail_Innovations_Fuel_Surcharge),"N/A")</f>
        <v>30.91695</v>
      </c>
      <c r="T8" s="198">
        <f>IF(LEN('UPS PMI_Base'!T6)&gt;0,(ROUND('UPS PMI_Base'!T6*(1+Mail_Innovations_Markup),2))*(1+Mail_Innovations_Fuel_Surcharge),"N/A")</f>
        <v>36.96615</v>
      </c>
      <c r="U8" s="198">
        <f>IF(LEN('UPS PMI_Base'!U6)&gt;0,(ROUND('UPS PMI_Base'!U6*(1+Mail_Innovations_Markup),2))*(1+Mail_Innovations_Fuel_Surcharge),"N/A")</f>
        <v>58.9797</v>
      </c>
      <c r="V8" s="198">
        <f>IF(LEN('UPS PMI_Base'!V6)&gt;0,(ROUND('UPS PMI_Base'!V6*(1+Mail_Innovations_Markup),2))*(1+Mail_Innovations_Fuel_Surcharge),"N/A")</f>
        <v>50.98155</v>
      </c>
    </row>
    <row r="9" ht="12.75" customHeight="1">
      <c r="A9" s="197">
        <v>4.0</v>
      </c>
      <c r="B9" s="198">
        <f>IF(LEN('UPS PMI_Base'!B7)&gt;0,ROUND('UPS PMI_Base'!B7*(1+Mail_Innovations_Markup),2),"N/A")</f>
        <v>33.2</v>
      </c>
      <c r="C9" s="198">
        <f>IF(LEN('UPS PMI_Base'!C7)&gt;0,(ROUND('UPS PMI_Base'!C7*(1+Mail_Innovations_Markup),2))*(1+Mail_Innovations_Fuel_Surcharge),"N/A")</f>
        <v>32.15235</v>
      </c>
      <c r="D9" s="198">
        <f>IF(LEN('UPS PMI_Base'!D7)&gt;0,(ROUND('UPS PMI_Base'!D7*(1+Mail_Innovations_Markup),2))*(1+Mail_Innovations_Fuel_Surcharge),"N/A")</f>
        <v>29.2449</v>
      </c>
      <c r="E9" s="198">
        <f>IF(LEN('UPS PMI_Base'!E7)&gt;0,(ROUND('UPS PMI_Base'!E7*(1+Mail_Innovations_Markup),2))*(1+Mail_Innovations_Fuel_Surcharge),"N/A")</f>
        <v>39.1707</v>
      </c>
      <c r="F9" s="198">
        <f>IF(LEN('UPS PMI_Base'!F7)&gt;0,(ROUND('UPS PMI_Base'!F7*(1+Mail_Innovations_Markup),2))*(1+Mail_Innovations_Fuel_Surcharge),"N/A")</f>
        <v>42.1314</v>
      </c>
      <c r="G9" s="198">
        <f>IF(LEN('UPS PMI_Base'!G7)&gt;0,(ROUND('UPS PMI_Base'!G7*(1+Mail_Innovations_Markup),2))*(1+Mail_Innovations_Fuel_Surcharge),"N/A")</f>
        <v>45.80565</v>
      </c>
      <c r="H9" s="198">
        <f>IF(LEN('UPS PMI_Base'!H7)&gt;0,(ROUND('UPS PMI_Base'!H7*(1+Mail_Innovations_Markup),2))*(1+Mail_Innovations_Fuel_Surcharge),"N/A")</f>
        <v>34.75095</v>
      </c>
      <c r="I9" s="198">
        <f>IF(LEN('UPS PMI_Base'!I7)&gt;0,(ROUND('UPS PMI_Base'!I7*(1+Mail_Innovations_Markup),2))*(1+Mail_Innovations_Fuel_Surcharge),"N/A")</f>
        <v>42.9195</v>
      </c>
      <c r="J9" s="198">
        <f>IF(LEN('UPS PMI_Base'!J7)&gt;0,(ROUND('UPS PMI_Base'!J7*(1+Mail_Innovations_Markup),2))*(1+Mail_Innovations_Fuel_Surcharge),"N/A")</f>
        <v>38.4039</v>
      </c>
      <c r="K9" s="198">
        <f>IF(LEN('UPS PMI_Base'!K7)&gt;0,(ROUND('UPS PMI_Base'!K7*(1+Mail_Innovations_Markup),2))*(1+Mail_Innovations_Fuel_Surcharge),"N/A")</f>
        <v>43.67565</v>
      </c>
      <c r="L9" s="198">
        <f>IF(LEN('UPS PMI_Base'!L7)&gt;0,(ROUND('UPS PMI_Base'!L7*(1+Mail_Innovations_Markup),2))*(1+Mail_Innovations_Fuel_Surcharge),"N/A")</f>
        <v>33.98415</v>
      </c>
      <c r="M9" s="198">
        <f>IF(LEN('UPS PMI_Base'!M7)&gt;0,(ROUND('UPS PMI_Base'!M7*(1+Mail_Innovations_Markup),2))*(1+Mail_Innovations_Fuel_Surcharge),"N/A")</f>
        <v>35.4645</v>
      </c>
      <c r="N9" s="198">
        <f>IF(LEN('UPS PMI_Base'!N7)&gt;0,(ROUND('UPS PMI_Base'!N7*(1+Mail_Innovations_Markup),2))*(1+Mail_Innovations_Fuel_Surcharge),"N/A")</f>
        <v>41.29005</v>
      </c>
      <c r="O9" s="198">
        <f>IF(LEN('UPS PMI_Base'!O7)&gt;0,(ROUND('UPS PMI_Base'!O7*(1+Mail_Innovations_Markup),2))*(1+Mail_Innovations_Fuel_Surcharge),"N/A")</f>
        <v>45.61395</v>
      </c>
      <c r="P9" s="198">
        <f>IF(LEN('UPS PMI_Base'!P7)&gt;0,(ROUND('UPS PMI_Base'!P7*(1+Mail_Innovations_Markup),2))*(1+Mail_Innovations_Fuel_Surcharge),"N/A")</f>
        <v>41.82255</v>
      </c>
      <c r="Q9" s="198">
        <f>IF(LEN('UPS PMI_Base'!Q7)&gt;0,(ROUND('UPS PMI_Base'!Q7*(1+Mail_Innovations_Markup),2))*(1+Mail_Innovations_Fuel_Surcharge),"N/A")</f>
        <v>44.14425</v>
      </c>
      <c r="R9" s="198">
        <f>IF(LEN('UPS PMI_Base'!R7)&gt;0,(ROUND('UPS PMI_Base'!R7*(1+Mail_Innovations_Markup),2))*(1+Mail_Innovations_Fuel_Surcharge),"N/A")</f>
        <v>47.04105</v>
      </c>
      <c r="S9" s="198">
        <f>IF(LEN('UPS PMI_Base'!S7)&gt;0,(ROUND('UPS PMI_Base'!S7*(1+Mail_Innovations_Markup),2))*(1+Mail_Innovations_Fuel_Surcharge),"N/A")</f>
        <v>33.53685</v>
      </c>
      <c r="T9" s="198">
        <f>IF(LEN('UPS PMI_Base'!T7)&gt;0,(ROUND('UPS PMI_Base'!T7*(1+Mail_Innovations_Markup),2))*(1+Mail_Innovations_Fuel_Surcharge),"N/A")</f>
        <v>40.26765</v>
      </c>
      <c r="U9" s="198">
        <f>IF(LEN('UPS PMI_Base'!U7)&gt;0,(ROUND('UPS PMI_Base'!U7*(1+Mail_Innovations_Markup),2))*(1+Mail_Innovations_Fuel_Surcharge),"N/A")</f>
        <v>64.5603</v>
      </c>
      <c r="V9" s="198">
        <f>IF(LEN('UPS PMI_Base'!V7)&gt;0,(ROUND('UPS PMI_Base'!V7*(1+Mail_Innovations_Markup),2))*(1+Mail_Innovations_Fuel_Surcharge),"N/A")</f>
        <v>54.83685</v>
      </c>
    </row>
    <row r="10" ht="12.75" customHeight="1">
      <c r="A10" s="197">
        <v>5.0</v>
      </c>
      <c r="B10" s="198">
        <f>IF(LEN('UPS PMI_Base'!B8)&gt;0,ROUND('UPS PMI_Base'!B8*(1+Mail_Innovations_Markup),2),"N/A")</f>
        <v>35.88</v>
      </c>
      <c r="C10" s="198">
        <f>IF(LEN('UPS PMI_Base'!C8)&gt;0,(ROUND('UPS PMI_Base'!C8*(1+Mail_Innovations_Markup),2))*(1+Mail_Innovations_Fuel_Surcharge),"N/A")</f>
        <v>34.8468</v>
      </c>
      <c r="D10" s="198">
        <f>IF(LEN('UPS PMI_Base'!D8)&gt;0,(ROUND('UPS PMI_Base'!D8*(1+Mail_Innovations_Markup),2))*(1+Mail_Innovations_Fuel_Surcharge),"N/A")</f>
        <v>31.5666</v>
      </c>
      <c r="E10" s="198">
        <f>IF(LEN('UPS PMI_Base'!E8)&gt;0,(ROUND('UPS PMI_Base'!E8*(1+Mail_Innovations_Markup),2))*(1+Mail_Innovations_Fuel_Surcharge),"N/A")</f>
        <v>42.7917</v>
      </c>
      <c r="F10" s="198">
        <f>IF(LEN('UPS PMI_Base'!F8)&gt;0,(ROUND('UPS PMI_Base'!F8*(1+Mail_Innovations_Markup),2))*(1+Mail_Innovations_Fuel_Surcharge),"N/A")</f>
        <v>45.01755</v>
      </c>
      <c r="G10" s="198">
        <f>IF(LEN('UPS PMI_Base'!G8)&gt;0,(ROUND('UPS PMI_Base'!G8*(1+Mail_Innovations_Markup),2))*(1+Mail_Innovations_Fuel_Surcharge),"N/A")</f>
        <v>48.9261</v>
      </c>
      <c r="H10" s="198">
        <f>IF(LEN('UPS PMI_Base'!H8)&gt;0,(ROUND('UPS PMI_Base'!H8*(1+Mail_Innovations_Markup),2))*(1+Mail_Innovations_Fuel_Surcharge),"N/A")</f>
        <v>37.75425</v>
      </c>
      <c r="I10" s="198">
        <f>IF(LEN('UPS PMI_Base'!I8)&gt;0,(ROUND('UPS PMI_Base'!I8*(1+Mail_Innovations_Markup),2))*(1+Mail_Innovations_Fuel_Surcharge),"N/A")</f>
        <v>46.4766</v>
      </c>
      <c r="J10" s="198">
        <f>IF(LEN('UPS PMI_Base'!J8)&gt;0,(ROUND('UPS PMI_Base'!J8*(1+Mail_Innovations_Markup),2))*(1+Mail_Innovations_Fuel_Surcharge),"N/A")</f>
        <v>42.31245</v>
      </c>
      <c r="K10" s="198">
        <f>IF(LEN('UPS PMI_Base'!K8)&gt;0,(ROUND('UPS PMI_Base'!K8*(1+Mail_Innovations_Markup),2))*(1+Mail_Innovations_Fuel_Surcharge),"N/A")</f>
        <v>48.02085</v>
      </c>
      <c r="L10" s="198">
        <f>IF(LEN('UPS PMI_Base'!L8)&gt;0,(ROUND('UPS PMI_Base'!L8*(1+Mail_Innovations_Markup),2))*(1+Mail_Innovations_Fuel_Surcharge),"N/A")</f>
        <v>36.98745</v>
      </c>
      <c r="M10" s="198">
        <f>IF(LEN('UPS PMI_Base'!M8)&gt;0,(ROUND('UPS PMI_Base'!M8*(1+Mail_Innovations_Markup),2))*(1+Mail_Innovations_Fuel_Surcharge),"N/A")</f>
        <v>38.47845</v>
      </c>
      <c r="N10" s="198">
        <f>IF(LEN('UPS PMI_Base'!N8)&gt;0,(ROUND('UPS PMI_Base'!N8*(1+Mail_Innovations_Markup),2))*(1+Mail_Innovations_Fuel_Surcharge),"N/A")</f>
        <v>45.10275</v>
      </c>
      <c r="O10" s="198">
        <f>IF(LEN('UPS PMI_Base'!O8)&gt;0,(ROUND('UPS PMI_Base'!O8*(1+Mail_Innovations_Markup),2))*(1+Mail_Innovations_Fuel_Surcharge),"N/A")</f>
        <v>49.44795</v>
      </c>
      <c r="P10" s="198">
        <f>IF(LEN('UPS PMI_Base'!P8)&gt;0,(ROUND('UPS PMI_Base'!P8*(1+Mail_Innovations_Markup),2))*(1+Mail_Innovations_Fuel_Surcharge),"N/A")</f>
        <v>45.0921</v>
      </c>
      <c r="Q10" s="198">
        <f>IF(LEN('UPS PMI_Base'!Q8)&gt;0,(ROUND('UPS PMI_Base'!Q8*(1+Mail_Innovations_Markup),2))*(1+Mail_Innovations_Fuel_Surcharge),"N/A")</f>
        <v>47.5203</v>
      </c>
      <c r="R10" s="198">
        <f>IF(LEN('UPS PMI_Base'!R8)&gt;0,(ROUND('UPS PMI_Base'!R8*(1+Mail_Innovations_Markup),2))*(1+Mail_Innovations_Fuel_Surcharge),"N/A")</f>
        <v>50.5662</v>
      </c>
      <c r="S10" s="198">
        <f>IF(LEN('UPS PMI_Base'!S8)&gt;0,(ROUND('UPS PMI_Base'!S8*(1+Mail_Innovations_Markup),2))*(1+Mail_Innovations_Fuel_Surcharge),"N/A")</f>
        <v>36.17805</v>
      </c>
      <c r="T10" s="198">
        <f>IF(LEN('UPS PMI_Base'!T8)&gt;0,(ROUND('UPS PMI_Base'!T8*(1+Mail_Innovations_Markup),2))*(1+Mail_Innovations_Fuel_Surcharge),"N/A")</f>
        <v>43.56915</v>
      </c>
      <c r="U10" s="198">
        <f>IF(LEN('UPS PMI_Base'!U8)&gt;0,(ROUND('UPS PMI_Base'!U8*(1+Mail_Innovations_Markup),2))*(1+Mail_Innovations_Fuel_Surcharge),"N/A")</f>
        <v>70.13025</v>
      </c>
      <c r="V10" s="198">
        <f>IF(LEN('UPS PMI_Base'!V8)&gt;0,(ROUND('UPS PMI_Base'!V8*(1+Mail_Innovations_Markup),2))*(1+Mail_Innovations_Fuel_Surcharge),"N/A")</f>
        <v>59.5335</v>
      </c>
    </row>
    <row r="11" ht="12.75" customHeight="1">
      <c r="A11" s="197">
        <v>6.0</v>
      </c>
      <c r="B11" s="198">
        <f>IF(LEN('UPS PMI_Base'!B9)&gt;0,ROUND('UPS PMI_Base'!B9*(1+Mail_Innovations_Markup),2),"N/A")</f>
        <v>38.58</v>
      </c>
      <c r="C11" s="198">
        <f>IF(LEN('UPS PMI_Base'!C9)&gt;0,(ROUND('UPS PMI_Base'!C9*(1+Mail_Innovations_Markup),2))*(1+Mail_Innovations_Fuel_Surcharge),"N/A")</f>
        <v>37.56255</v>
      </c>
      <c r="D11" s="198">
        <f>IF(LEN('UPS PMI_Base'!D9)&gt;0,(ROUND('UPS PMI_Base'!D9*(1+Mail_Innovations_Markup),2))*(1+Mail_Innovations_Fuel_Surcharge),"N/A")</f>
        <v>33.87765</v>
      </c>
      <c r="E11" s="198">
        <f>IF(LEN('UPS PMI_Base'!E9)&gt;0,(ROUND('UPS PMI_Base'!E9*(1+Mail_Innovations_Markup),2))*(1+Mail_Innovations_Fuel_Surcharge),"N/A")</f>
        <v>46.3914</v>
      </c>
      <c r="F11" s="198">
        <f>IF(LEN('UPS PMI_Base'!F9)&gt;0,(ROUND('UPS PMI_Base'!F9*(1+Mail_Innovations_Markup),2))*(1+Mail_Innovations_Fuel_Surcharge),"N/A")</f>
        <v>47.93565</v>
      </c>
      <c r="G11" s="198">
        <f>IF(LEN('UPS PMI_Base'!G9)&gt;0,(ROUND('UPS PMI_Base'!G9*(1+Mail_Innovations_Markup),2))*(1+Mail_Innovations_Fuel_Surcharge),"N/A")</f>
        <v>52.0146</v>
      </c>
      <c r="H11" s="198">
        <f>IF(LEN('UPS PMI_Base'!H9)&gt;0,(ROUND('UPS PMI_Base'!H9*(1+Mail_Innovations_Markup),2))*(1+Mail_Innovations_Fuel_Surcharge),"N/A")</f>
        <v>40.75755</v>
      </c>
      <c r="I11" s="198">
        <f>IF(LEN('UPS PMI_Base'!I9)&gt;0,(ROUND('UPS PMI_Base'!I9*(1+Mail_Innovations_Markup),2))*(1+Mail_Innovations_Fuel_Surcharge),"N/A")</f>
        <v>50.02305</v>
      </c>
      <c r="J11" s="198">
        <f>IF(LEN('UPS PMI_Base'!J9)&gt;0,(ROUND('UPS PMI_Base'!J9*(1+Mail_Innovations_Markup),2))*(1+Mail_Innovations_Fuel_Surcharge),"N/A")</f>
        <v>46.221</v>
      </c>
      <c r="K11" s="198">
        <f>IF(LEN('UPS PMI_Base'!K9)&gt;0,(ROUND('UPS PMI_Base'!K9*(1+Mail_Innovations_Markup),2))*(1+Mail_Innovations_Fuel_Surcharge),"N/A")</f>
        <v>52.40865</v>
      </c>
      <c r="L11" s="198">
        <f>IF(LEN('UPS PMI_Base'!L9)&gt;0,(ROUND('UPS PMI_Base'!L9*(1+Mail_Innovations_Markup),2))*(1+Mail_Innovations_Fuel_Surcharge),"N/A")</f>
        <v>40.01205</v>
      </c>
      <c r="M11" s="198">
        <f>IF(LEN('UPS PMI_Base'!M9)&gt;0,(ROUND('UPS PMI_Base'!M9*(1+Mail_Innovations_Markup),2))*(1+Mail_Innovations_Fuel_Surcharge),"N/A")</f>
        <v>41.4924</v>
      </c>
      <c r="N11" s="198">
        <f>IF(LEN('UPS PMI_Base'!N9)&gt;0,(ROUND('UPS PMI_Base'!N9*(1+Mail_Innovations_Markup),2))*(1+Mail_Innovations_Fuel_Surcharge),"N/A")</f>
        <v>48.9261</v>
      </c>
      <c r="O11" s="198">
        <f>IF(LEN('UPS PMI_Base'!O9)&gt;0,(ROUND('UPS PMI_Base'!O9*(1+Mail_Innovations_Markup),2))*(1+Mail_Innovations_Fuel_Surcharge),"N/A")</f>
        <v>53.32455</v>
      </c>
      <c r="P11" s="198">
        <f>IF(LEN('UPS PMI_Base'!P9)&gt;0,(ROUND('UPS PMI_Base'!P9*(1+Mail_Innovations_Markup),2))*(1+Mail_Innovations_Fuel_Surcharge),"N/A")</f>
        <v>48.36165</v>
      </c>
      <c r="Q11" s="198">
        <f>IF(LEN('UPS PMI_Base'!Q9)&gt;0,(ROUND('UPS PMI_Base'!Q9*(1+Mail_Innovations_Markup),2))*(1+Mail_Innovations_Fuel_Surcharge),"N/A")</f>
        <v>50.8431</v>
      </c>
      <c r="R11" s="198">
        <f>IF(LEN('UPS PMI_Base'!R9)&gt;0,(ROUND('UPS PMI_Base'!R9*(1+Mail_Innovations_Markup),2))*(1+Mail_Innovations_Fuel_Surcharge),"N/A")</f>
        <v>54.1233</v>
      </c>
      <c r="S11" s="198">
        <f>IF(LEN('UPS PMI_Base'!S9)&gt;0,(ROUND('UPS PMI_Base'!S9*(1+Mail_Innovations_Markup),2))*(1+Mail_Innovations_Fuel_Surcharge),"N/A")</f>
        <v>38.79795</v>
      </c>
      <c r="T11" s="198">
        <f>IF(LEN('UPS PMI_Base'!T9)&gt;0,(ROUND('UPS PMI_Base'!T9*(1+Mail_Innovations_Markup),2))*(1+Mail_Innovations_Fuel_Surcharge),"N/A")</f>
        <v>46.8813</v>
      </c>
      <c r="U11" s="198">
        <f>IF(LEN('UPS PMI_Base'!U9)&gt;0,(ROUND('UPS PMI_Base'!U9*(1+Mail_Innovations_Markup),2))*(1+Mail_Innovations_Fuel_Surcharge),"N/A")</f>
        <v>75.6789</v>
      </c>
      <c r="V11" s="198">
        <f>IF(LEN('UPS PMI_Base'!V9)&gt;0,(ROUND('UPS PMI_Base'!V9*(1+Mail_Innovations_Markup),2))*(1+Mail_Innovations_Fuel_Surcharge),"N/A")</f>
        <v>63.37815</v>
      </c>
    </row>
    <row r="12" ht="12.75" customHeight="1">
      <c r="A12" s="197">
        <v>7.0</v>
      </c>
      <c r="B12" s="198">
        <f>IF(LEN('UPS PMI_Base'!B10)&gt;0,ROUND('UPS PMI_Base'!B10*(1+Mail_Innovations_Markup),2),"N/A")</f>
        <v>41.27</v>
      </c>
      <c r="C12" s="198">
        <f>IF(LEN('UPS PMI_Base'!C10)&gt;0,(ROUND('UPS PMI_Base'!C10*(1+Mail_Innovations_Markup),2))*(1+Mail_Innovations_Fuel_Surcharge),"N/A")</f>
        <v>40.257</v>
      </c>
      <c r="D12" s="198">
        <f>IF(LEN('UPS PMI_Base'!D10)&gt;0,(ROUND('UPS PMI_Base'!D10*(1+Mail_Innovations_Markup),2))*(1+Mail_Innovations_Fuel_Surcharge),"N/A")</f>
        <v>36.1887</v>
      </c>
      <c r="E12" s="198">
        <f>IF(LEN('UPS PMI_Base'!E10)&gt;0,(ROUND('UPS PMI_Base'!E10*(1+Mail_Innovations_Markup),2))*(1+Mail_Innovations_Fuel_Surcharge),"N/A")</f>
        <v>49.9911</v>
      </c>
      <c r="F12" s="198">
        <f>IF(LEN('UPS PMI_Base'!F10)&gt;0,(ROUND('UPS PMI_Base'!F10*(1+Mail_Innovations_Markup),2))*(1+Mail_Innovations_Fuel_Surcharge),"N/A")</f>
        <v>50.87505</v>
      </c>
      <c r="G12" s="198">
        <f>IF(LEN('UPS PMI_Base'!G10)&gt;0,(ROUND('UPS PMI_Base'!G10*(1+Mail_Innovations_Markup),2))*(1+Mail_Innovations_Fuel_Surcharge),"N/A")</f>
        <v>55.1031</v>
      </c>
      <c r="H12" s="198">
        <f>IF(LEN('UPS PMI_Base'!H10)&gt;0,(ROUND('UPS PMI_Base'!H10*(1+Mail_Innovations_Markup),2))*(1+Mail_Innovations_Fuel_Surcharge),"N/A")</f>
        <v>43.7715</v>
      </c>
      <c r="I12" s="198">
        <f>IF(LEN('UPS PMI_Base'!I10)&gt;0,(ROUND('UPS PMI_Base'!I10*(1+Mail_Innovations_Markup),2))*(1+Mail_Innovations_Fuel_Surcharge),"N/A")</f>
        <v>53.58015</v>
      </c>
      <c r="J12" s="198">
        <f>IF(LEN('UPS PMI_Base'!J10)&gt;0,(ROUND('UPS PMI_Base'!J10*(1+Mail_Innovations_Markup),2))*(1+Mail_Innovations_Fuel_Surcharge),"N/A")</f>
        <v>50.1189</v>
      </c>
      <c r="K12" s="198">
        <f>IF(LEN('UPS PMI_Base'!K10)&gt;0,(ROUND('UPS PMI_Base'!K10*(1+Mail_Innovations_Markup),2))*(1+Mail_Innovations_Fuel_Surcharge),"N/A")</f>
        <v>56.75385</v>
      </c>
      <c r="L12" s="198">
        <f>IF(LEN('UPS PMI_Base'!L10)&gt;0,(ROUND('UPS PMI_Base'!L10*(1+Mail_Innovations_Markup),2))*(1+Mail_Innovations_Fuel_Surcharge),"N/A")</f>
        <v>42.99405</v>
      </c>
      <c r="M12" s="198">
        <f>IF(LEN('UPS PMI_Base'!M10)&gt;0,(ROUND('UPS PMI_Base'!M10*(1+Mail_Innovations_Markup),2))*(1+Mail_Innovations_Fuel_Surcharge),"N/A")</f>
        <v>44.4957</v>
      </c>
      <c r="N12" s="198">
        <f>IF(LEN('UPS PMI_Base'!N10)&gt;0,(ROUND('UPS PMI_Base'!N10*(1+Mail_Innovations_Markup),2))*(1+Mail_Innovations_Fuel_Surcharge),"N/A")</f>
        <v>52.7175</v>
      </c>
      <c r="O12" s="198">
        <f>IF(LEN('UPS PMI_Base'!O10)&gt;0,(ROUND('UPS PMI_Base'!O10*(1+Mail_Innovations_Markup),2))*(1+Mail_Innovations_Fuel_Surcharge),"N/A")</f>
        <v>57.1692</v>
      </c>
      <c r="P12" s="198">
        <f>IF(LEN('UPS PMI_Base'!P10)&gt;0,(ROUND('UPS PMI_Base'!P10*(1+Mail_Innovations_Markup),2))*(1+Mail_Innovations_Fuel_Surcharge),"N/A")</f>
        <v>51.6312</v>
      </c>
      <c r="Q12" s="198">
        <f>IF(LEN('UPS PMI_Base'!Q10)&gt;0,(ROUND('UPS PMI_Base'!Q10*(1+Mail_Innovations_Markup),2))*(1+Mail_Innovations_Fuel_Surcharge),"N/A")</f>
        <v>54.21915</v>
      </c>
      <c r="R12" s="198">
        <f>IF(LEN('UPS PMI_Base'!R10)&gt;0,(ROUND('UPS PMI_Base'!R10*(1+Mail_Innovations_Markup),2))*(1+Mail_Innovations_Fuel_Surcharge),"N/A")</f>
        <v>57.6591</v>
      </c>
      <c r="S12" s="198">
        <f>IF(LEN('UPS PMI_Base'!S10)&gt;0,(ROUND('UPS PMI_Base'!S10*(1+Mail_Innovations_Markup),2))*(1+Mail_Innovations_Fuel_Surcharge),"N/A")</f>
        <v>41.4285</v>
      </c>
      <c r="T12" s="198">
        <f>IF(LEN('UPS PMI_Base'!T10)&gt;0,(ROUND('UPS PMI_Base'!T10*(1+Mail_Innovations_Markup),2))*(1+Mail_Innovations_Fuel_Surcharge),"N/A")</f>
        <v>50.23605</v>
      </c>
      <c r="U12" s="198">
        <f>IF(LEN('UPS PMI_Base'!U10)&gt;0,(ROUND('UPS PMI_Base'!U10*(1+Mail_Innovations_Markup),2))*(1+Mail_Innovations_Fuel_Surcharge),"N/A")</f>
        <v>81.2382</v>
      </c>
      <c r="V12" s="198">
        <f>IF(LEN('UPS PMI_Base'!V10)&gt;0,(ROUND('UPS PMI_Base'!V10*(1+Mail_Innovations_Markup),2))*(1+Mail_Innovations_Fuel_Surcharge),"N/A")</f>
        <v>67.2015</v>
      </c>
    </row>
    <row r="13" ht="12.75" customHeight="1">
      <c r="A13" s="197">
        <v>8.0</v>
      </c>
      <c r="B13" s="198">
        <f>IF(LEN('UPS PMI_Base'!B11)&gt;0,ROUND('UPS PMI_Base'!B11*(1+Mail_Innovations_Markup),2),"N/A")</f>
        <v>44</v>
      </c>
      <c r="C13" s="198">
        <f>IF(LEN('UPS PMI_Base'!C11)&gt;0,(ROUND('UPS PMI_Base'!C11*(1+Mail_Innovations_Markup),2))*(1+Mail_Innovations_Fuel_Surcharge),"N/A")</f>
        <v>42.99405</v>
      </c>
      <c r="D13" s="198">
        <f>IF(LEN('UPS PMI_Base'!D11)&gt;0,(ROUND('UPS PMI_Base'!D11*(1+Mail_Innovations_Markup),2))*(1+Mail_Innovations_Fuel_Surcharge),"N/A")</f>
        <v>38.4891</v>
      </c>
      <c r="E13" s="198">
        <f>IF(LEN('UPS PMI_Base'!E11)&gt;0,(ROUND('UPS PMI_Base'!E11*(1+Mail_Innovations_Markup),2))*(1+Mail_Innovations_Fuel_Surcharge),"N/A")</f>
        <v>53.5908</v>
      </c>
      <c r="F13" s="198">
        <f>IF(LEN('UPS PMI_Base'!F11)&gt;0,(ROUND('UPS PMI_Base'!F11*(1+Mail_Innovations_Markup),2))*(1+Mail_Innovations_Fuel_Surcharge),"N/A")</f>
        <v>53.79315</v>
      </c>
      <c r="G13" s="198">
        <f>IF(LEN('UPS PMI_Base'!G11)&gt;0,(ROUND('UPS PMI_Base'!G11*(1+Mail_Innovations_Markup),2))*(1+Mail_Innovations_Fuel_Surcharge),"N/A")</f>
        <v>58.22355</v>
      </c>
      <c r="H13" s="198">
        <f>IF(LEN('UPS PMI_Base'!H11)&gt;0,(ROUND('UPS PMI_Base'!H11*(1+Mail_Innovations_Markup),2))*(1+Mail_Innovations_Fuel_Surcharge),"N/A")</f>
        <v>46.7748</v>
      </c>
      <c r="I13" s="198">
        <f>IF(LEN('UPS PMI_Base'!I11)&gt;0,(ROUND('UPS PMI_Base'!I11*(1+Mail_Innovations_Markup),2))*(1+Mail_Innovations_Fuel_Surcharge),"N/A")</f>
        <v>57.1479</v>
      </c>
      <c r="J13" s="198">
        <f>IF(LEN('UPS PMI_Base'!J11)&gt;0,(ROUND('UPS PMI_Base'!J11*(1+Mail_Innovations_Markup),2))*(1+Mail_Innovations_Fuel_Surcharge),"N/A")</f>
        <v>54.0381</v>
      </c>
      <c r="K13" s="198">
        <f>IF(LEN('UPS PMI_Base'!K11)&gt;0,(ROUND('UPS PMI_Base'!K11*(1+Mail_Innovations_Markup),2))*(1+Mail_Innovations_Fuel_Surcharge),"N/A")</f>
        <v>61.14165</v>
      </c>
      <c r="L13" s="198">
        <f>IF(LEN('UPS PMI_Base'!L11)&gt;0,(ROUND('UPS PMI_Base'!L11*(1+Mail_Innovations_Markup),2))*(1+Mail_Innovations_Fuel_Surcharge),"N/A")</f>
        <v>46.01865</v>
      </c>
      <c r="M13" s="198">
        <f>IF(LEN('UPS PMI_Base'!M11)&gt;0,(ROUND('UPS PMI_Base'!M11*(1+Mail_Innovations_Markup),2))*(1+Mail_Innovations_Fuel_Surcharge),"N/A")</f>
        <v>47.5203</v>
      </c>
      <c r="N13" s="198">
        <f>IF(LEN('UPS PMI_Base'!N11)&gt;0,(ROUND('UPS PMI_Base'!N11*(1+Mail_Innovations_Markup),2))*(1+Mail_Innovations_Fuel_Surcharge),"N/A")</f>
        <v>56.5302</v>
      </c>
      <c r="O13" s="198">
        <f>IF(LEN('UPS PMI_Base'!O11)&gt;0,(ROUND('UPS PMI_Base'!O11*(1+Mail_Innovations_Markup),2))*(1+Mail_Innovations_Fuel_Surcharge),"N/A")</f>
        <v>61.0032</v>
      </c>
      <c r="P13" s="198">
        <f>IF(LEN('UPS PMI_Base'!P11)&gt;0,(ROUND('UPS PMI_Base'!P11*(1+Mail_Innovations_Markup),2))*(1+Mail_Innovations_Fuel_Surcharge),"N/A")</f>
        <v>54.90075</v>
      </c>
      <c r="Q13" s="198">
        <f>IF(LEN('UPS PMI_Base'!Q11)&gt;0,(ROUND('UPS PMI_Base'!Q11*(1+Mail_Innovations_Markup),2))*(1+Mail_Innovations_Fuel_Surcharge),"N/A")</f>
        <v>57.58455</v>
      </c>
      <c r="R13" s="198">
        <f>IF(LEN('UPS PMI_Base'!R11)&gt;0,(ROUND('UPS PMI_Base'!R11*(1+Mail_Innovations_Markup),2))*(1+Mail_Innovations_Fuel_Surcharge),"N/A")</f>
        <v>61.18425</v>
      </c>
      <c r="S13" s="198">
        <f>IF(LEN('UPS PMI_Base'!S11)&gt;0,(ROUND('UPS PMI_Base'!S11*(1+Mail_Innovations_Markup),2))*(1+Mail_Innovations_Fuel_Surcharge),"N/A")</f>
        <v>44.08035</v>
      </c>
      <c r="T13" s="198">
        <f>IF(LEN('UPS PMI_Base'!T11)&gt;0,(ROUND('UPS PMI_Base'!T11*(1+Mail_Innovations_Markup),2))*(1+Mail_Innovations_Fuel_Surcharge),"N/A")</f>
        <v>53.6121</v>
      </c>
      <c r="U13" s="198">
        <f>IF(LEN('UPS PMI_Base'!U11)&gt;0,(ROUND('UPS PMI_Base'!U11*(1+Mail_Innovations_Markup),2))*(1+Mail_Innovations_Fuel_Surcharge),"N/A")</f>
        <v>86.78685</v>
      </c>
      <c r="V13" s="198">
        <f>IF(LEN('UPS PMI_Base'!V11)&gt;0,(ROUND('UPS PMI_Base'!V11*(1+Mail_Innovations_Markup),2))*(1+Mail_Innovations_Fuel_Surcharge),"N/A")</f>
        <v>71.04615</v>
      </c>
    </row>
    <row r="14" ht="12.75" customHeight="1">
      <c r="A14" s="197">
        <v>9.0</v>
      </c>
      <c r="B14" s="198">
        <f>IF(LEN('UPS PMI_Base'!B12)&gt;0,ROUND('UPS PMI_Base'!B12*(1+Mail_Innovations_Markup),2),"N/A")</f>
        <v>46.7</v>
      </c>
      <c r="C14" s="198">
        <f>IF(LEN('UPS PMI_Base'!C12)&gt;0,(ROUND('UPS PMI_Base'!C12*(1+Mail_Innovations_Markup),2))*(1+Mail_Innovations_Fuel_Surcharge),"N/A")</f>
        <v>45.7098</v>
      </c>
      <c r="D14" s="198">
        <f>IF(LEN('UPS PMI_Base'!D12)&gt;0,(ROUND('UPS PMI_Base'!D12*(1+Mail_Innovations_Markup),2))*(1+Mail_Innovations_Fuel_Surcharge),"N/A")</f>
        <v>40.82145</v>
      </c>
      <c r="E14" s="198">
        <f>IF(LEN('UPS PMI_Base'!E12)&gt;0,(ROUND('UPS PMI_Base'!E12*(1+Mail_Innovations_Markup),2))*(1+Mail_Innovations_Fuel_Surcharge),"N/A")</f>
        <v>57.22245</v>
      </c>
      <c r="F14" s="198">
        <f>IF(LEN('UPS PMI_Base'!F12)&gt;0,(ROUND('UPS PMI_Base'!F12*(1+Mail_Innovations_Markup),2))*(1+Mail_Innovations_Fuel_Surcharge),"N/A")</f>
        <v>56.6793</v>
      </c>
      <c r="G14" s="198">
        <f>IF(LEN('UPS PMI_Base'!G12)&gt;0,(ROUND('UPS PMI_Base'!G12*(1+Mail_Innovations_Markup),2))*(1+Mail_Innovations_Fuel_Surcharge),"N/A")</f>
        <v>61.31205</v>
      </c>
      <c r="H14" s="198">
        <f>IF(LEN('UPS PMI_Base'!H12)&gt;0,(ROUND('UPS PMI_Base'!H12*(1+Mail_Innovations_Markup),2))*(1+Mail_Innovations_Fuel_Surcharge),"N/A")</f>
        <v>49.78875</v>
      </c>
      <c r="I14" s="198">
        <f>IF(LEN('UPS PMI_Base'!I12)&gt;0,(ROUND('UPS PMI_Base'!I12*(1+Mail_Innovations_Markup),2))*(1+Mail_Innovations_Fuel_Surcharge),"N/A")</f>
        <v>60.6837</v>
      </c>
      <c r="J14" s="198">
        <f>IF(LEN('UPS PMI_Base'!J12)&gt;0,(ROUND('UPS PMI_Base'!J12*(1+Mail_Innovations_Markup),2))*(1+Mail_Innovations_Fuel_Surcharge),"N/A")</f>
        <v>57.9147</v>
      </c>
      <c r="K14" s="198">
        <f>IF(LEN('UPS PMI_Base'!K12)&gt;0,(ROUND('UPS PMI_Base'!K12*(1+Mail_Innovations_Markup),2))*(1+Mail_Innovations_Fuel_Surcharge),"N/A")</f>
        <v>65.48685</v>
      </c>
      <c r="L14" s="198">
        <f>IF(LEN('UPS PMI_Base'!L12)&gt;0,(ROUND('UPS PMI_Base'!L12*(1+Mail_Innovations_Markup),2))*(1+Mail_Innovations_Fuel_Surcharge),"N/A")</f>
        <v>49.0113</v>
      </c>
      <c r="M14" s="198">
        <f>IF(LEN('UPS PMI_Base'!M12)&gt;0,(ROUND('UPS PMI_Base'!M12*(1+Mail_Innovations_Markup),2))*(1+Mail_Innovations_Fuel_Surcharge),"N/A")</f>
        <v>50.5236</v>
      </c>
      <c r="N14" s="198">
        <f>IF(LEN('UPS PMI_Base'!N12)&gt;0,(ROUND('UPS PMI_Base'!N12*(1+Mail_Innovations_Markup),2))*(1+Mail_Innovations_Fuel_Surcharge),"N/A")</f>
        <v>60.35355</v>
      </c>
      <c r="O14" s="198">
        <f>IF(LEN('UPS PMI_Base'!O12)&gt;0,(ROUND('UPS PMI_Base'!O12*(1+Mail_Innovations_Markup),2))*(1+Mail_Innovations_Fuel_Surcharge),"N/A")</f>
        <v>64.84785</v>
      </c>
      <c r="P14" s="198">
        <f>IF(LEN('UPS PMI_Base'!P12)&gt;0,(ROUND('UPS PMI_Base'!P12*(1+Mail_Innovations_Markup),2))*(1+Mail_Innovations_Fuel_Surcharge),"N/A")</f>
        <v>58.18095</v>
      </c>
      <c r="Q14" s="198">
        <f>IF(LEN('UPS PMI_Base'!Q12)&gt;0,(ROUND('UPS PMI_Base'!Q12*(1+Mail_Innovations_Markup),2))*(1+Mail_Innovations_Fuel_Surcharge),"N/A")</f>
        <v>60.9606</v>
      </c>
      <c r="R14" s="198">
        <f>IF(LEN('UPS PMI_Base'!R12)&gt;0,(ROUND('UPS PMI_Base'!R12*(1+Mail_Innovations_Markup),2))*(1+Mail_Innovations_Fuel_Surcharge),"N/A")</f>
        <v>64.74135</v>
      </c>
      <c r="S14" s="198">
        <f>IF(LEN('UPS PMI_Base'!S12)&gt;0,(ROUND('UPS PMI_Base'!S12*(1+Mail_Innovations_Markup),2))*(1+Mail_Innovations_Fuel_Surcharge),"N/A")</f>
        <v>46.70025</v>
      </c>
      <c r="T14" s="198">
        <f>IF(LEN('UPS PMI_Base'!T12)&gt;0,(ROUND('UPS PMI_Base'!T12*(1+Mail_Innovations_Markup),2))*(1+Mail_Innovations_Fuel_Surcharge),"N/A")</f>
        <v>57.00945</v>
      </c>
      <c r="U14" s="198">
        <f>IF(LEN('UPS PMI_Base'!U12)&gt;0,(ROUND('UPS PMI_Base'!U12*(1+Mail_Innovations_Markup),2))*(1+Mail_Innovations_Fuel_Surcharge),"N/A")</f>
        <v>92.34615</v>
      </c>
      <c r="V14" s="198">
        <f>IF(LEN('UPS PMI_Base'!V12)&gt;0,(ROUND('UPS PMI_Base'!V12*(1+Mail_Innovations_Markup),2))*(1+Mail_Innovations_Fuel_Surcharge),"N/A")</f>
        <v>74.8908</v>
      </c>
    </row>
    <row r="15" ht="12.75" customHeight="1">
      <c r="A15" s="197">
        <v>10.0</v>
      </c>
      <c r="B15" s="198">
        <f>IF(LEN('UPS PMI_Base'!B13)&gt;0,ROUND('UPS PMI_Base'!B13*(1+Mail_Innovations_Markup),2),"N/A")</f>
        <v>49.4</v>
      </c>
      <c r="C15" s="198">
        <f>IF(LEN('UPS PMI_Base'!C13)&gt;0,(ROUND('UPS PMI_Base'!C13*(1+Mail_Innovations_Markup),2))*(1+Mail_Innovations_Fuel_Surcharge),"N/A")</f>
        <v>48.4149</v>
      </c>
      <c r="D15" s="198">
        <f>IF(LEN('UPS PMI_Base'!D13)&gt;0,(ROUND('UPS PMI_Base'!D13*(1+Mail_Innovations_Markup),2))*(1+Mail_Innovations_Fuel_Surcharge),"N/A")</f>
        <v>43.12185</v>
      </c>
      <c r="E15" s="198">
        <f>IF(LEN('UPS PMI_Base'!E13)&gt;0,(ROUND('UPS PMI_Base'!E13*(1+Mail_Innovations_Markup),2))*(1+Mail_Innovations_Fuel_Surcharge),"N/A")</f>
        <v>60.82215</v>
      </c>
      <c r="F15" s="198">
        <f>IF(LEN('UPS PMI_Base'!F13)&gt;0,(ROUND('UPS PMI_Base'!F13*(1+Mail_Innovations_Markup),2))*(1+Mail_Innovations_Fuel_Surcharge),"N/A")</f>
        <v>59.5974</v>
      </c>
      <c r="G15" s="198">
        <f>IF(LEN('UPS PMI_Base'!G13)&gt;0,(ROUND('UPS PMI_Base'!G13*(1+Mail_Innovations_Markup),2))*(1+Mail_Innovations_Fuel_Surcharge),"N/A")</f>
        <v>64.42185</v>
      </c>
      <c r="H15" s="198">
        <f>IF(LEN('UPS PMI_Base'!H13)&gt;0,(ROUND('UPS PMI_Base'!H13*(1+Mail_Innovations_Markup),2))*(1+Mail_Innovations_Fuel_Surcharge),"N/A")</f>
        <v>52.7601</v>
      </c>
      <c r="I15" s="198">
        <f>IF(LEN('UPS PMI_Base'!I13)&gt;0,(ROUND('UPS PMI_Base'!I13*(1+Mail_Innovations_Markup),2))*(1+Mail_Innovations_Fuel_Surcharge),"N/A")</f>
        <v>64.25145</v>
      </c>
      <c r="J15" s="198">
        <f>IF(LEN('UPS PMI_Base'!J13)&gt;0,(ROUND('UPS PMI_Base'!J13*(1+Mail_Innovations_Markup),2))*(1+Mail_Innovations_Fuel_Surcharge),"N/A")</f>
        <v>61.8126</v>
      </c>
      <c r="K15" s="198">
        <f>IF(LEN('UPS PMI_Base'!K13)&gt;0,(ROUND('UPS PMI_Base'!K13*(1+Mail_Innovations_Markup),2))*(1+Mail_Innovations_Fuel_Surcharge),"N/A")</f>
        <v>69.83205</v>
      </c>
      <c r="L15" s="198">
        <f>IF(LEN('UPS PMI_Base'!L13)&gt;0,(ROUND('UPS PMI_Base'!L13*(1+Mail_Innovations_Markup),2))*(1+Mail_Innovations_Fuel_Surcharge),"N/A")</f>
        <v>52.02525</v>
      </c>
      <c r="M15" s="198">
        <f>IF(LEN('UPS PMI_Base'!M13)&gt;0,(ROUND('UPS PMI_Base'!M13*(1+Mail_Innovations_Markup),2))*(1+Mail_Innovations_Fuel_Surcharge),"N/A")</f>
        <v>53.5269</v>
      </c>
      <c r="N15" s="198">
        <f>IF(LEN('UPS PMI_Base'!N13)&gt;0,(ROUND('UPS PMI_Base'!N13*(1+Mail_Innovations_Markup),2))*(1+Mail_Innovations_Fuel_Surcharge),"N/A")</f>
        <v>64.1769</v>
      </c>
      <c r="O15" s="198">
        <f>IF(LEN('UPS PMI_Base'!O13)&gt;0,(ROUND('UPS PMI_Base'!O13*(1+Mail_Innovations_Markup),2))*(1+Mail_Innovations_Fuel_Surcharge),"N/A")</f>
        <v>68.7351</v>
      </c>
      <c r="P15" s="198">
        <f>IF(LEN('UPS PMI_Base'!P13)&gt;0,(ROUND('UPS PMI_Base'!P13*(1+Mail_Innovations_Markup),2))*(1+Mail_Innovations_Fuel_Surcharge),"N/A")</f>
        <v>61.46115</v>
      </c>
      <c r="Q15" s="198">
        <f>IF(LEN('UPS PMI_Base'!Q13)&gt;0,(ROUND('UPS PMI_Base'!Q13*(1+Mail_Innovations_Markup),2))*(1+Mail_Innovations_Fuel_Surcharge),"N/A")</f>
        <v>64.33665</v>
      </c>
      <c r="R15" s="198">
        <f>IF(LEN('UPS PMI_Base'!R13)&gt;0,(ROUND('UPS PMI_Base'!R13*(1+Mail_Innovations_Markup),2))*(1+Mail_Innovations_Fuel_Surcharge),"N/A")</f>
        <v>68.2665</v>
      </c>
      <c r="S15" s="198">
        <f>IF(LEN('UPS PMI_Base'!S13)&gt;0,(ROUND('UPS PMI_Base'!S13*(1+Mail_Innovations_Markup),2))*(1+Mail_Innovations_Fuel_Surcharge),"N/A")</f>
        <v>49.3308</v>
      </c>
      <c r="T15" s="198">
        <f>IF(LEN('UPS PMI_Base'!T13)&gt;0,(ROUND('UPS PMI_Base'!T13*(1+Mail_Innovations_Markup),2))*(1+Mail_Innovations_Fuel_Surcharge),"N/A")</f>
        <v>60.41745</v>
      </c>
      <c r="U15" s="198">
        <f>IF(LEN('UPS PMI_Base'!U13)&gt;0,(ROUND('UPS PMI_Base'!U13*(1+Mail_Innovations_Markup),2))*(1+Mail_Innovations_Fuel_Surcharge),"N/A")</f>
        <v>97.9161</v>
      </c>
      <c r="V15" s="198">
        <f>IF(LEN('UPS PMI_Base'!V13)&gt;0,(ROUND('UPS PMI_Base'!V13*(1+Mail_Innovations_Markup),2))*(1+Mail_Innovations_Fuel_Surcharge),"N/A")</f>
        <v>78.7674</v>
      </c>
    </row>
    <row r="16" ht="12.75" customHeight="1">
      <c r="A16" s="197">
        <v>11.0</v>
      </c>
      <c r="B16" s="198">
        <f>IF(LEN('UPS PMI_Base'!B14)&gt;0,ROUND('UPS PMI_Base'!B14*(1+Mail_Innovations_Markup),2),"N/A")</f>
        <v>52.08</v>
      </c>
      <c r="C16" s="198">
        <f>IF(LEN('UPS PMI_Base'!C14)&gt;0,(ROUND('UPS PMI_Base'!C14*(1+Mail_Innovations_Markup),2))*(1+Mail_Innovations_Fuel_Surcharge),"N/A")</f>
        <v>51.10935</v>
      </c>
      <c r="D16" s="198">
        <f>IF(LEN('UPS PMI_Base'!D14)&gt;0,(ROUND('UPS PMI_Base'!D14*(1+Mail_Innovations_Markup),2))*(1+Mail_Innovations_Fuel_Surcharge),"N/A")</f>
        <v>45.42225</v>
      </c>
      <c r="E16" s="198">
        <f>IF(LEN('UPS PMI_Base'!E14)&gt;0,(ROUND('UPS PMI_Base'!E14*(1+Mail_Innovations_Markup),2))*(1+Mail_Innovations_Fuel_Surcharge),"N/A")</f>
        <v>64.42185</v>
      </c>
      <c r="F16" s="198">
        <f>IF(LEN('UPS PMI_Base'!F14)&gt;0,(ROUND('UPS PMI_Base'!F14*(1+Mail_Innovations_Markup),2))*(1+Mail_Innovations_Fuel_Surcharge),"N/A")</f>
        <v>62.48355</v>
      </c>
      <c r="G16" s="198">
        <f>IF(LEN('UPS PMI_Base'!G14)&gt;0,(ROUND('UPS PMI_Base'!G14*(1+Mail_Innovations_Markup),2))*(1+Mail_Innovations_Fuel_Surcharge),"N/A")</f>
        <v>67.51035</v>
      </c>
      <c r="H16" s="198">
        <f>IF(LEN('UPS PMI_Base'!H14)&gt;0,(ROUND('UPS PMI_Base'!H14*(1+Mail_Innovations_Markup),2))*(1+Mail_Innovations_Fuel_Surcharge),"N/A")</f>
        <v>55.7634</v>
      </c>
      <c r="I16" s="198">
        <f>IF(LEN('UPS PMI_Base'!I14)&gt;0,(ROUND('UPS PMI_Base'!I14*(1+Mail_Innovations_Markup),2))*(1+Mail_Innovations_Fuel_Surcharge),"N/A")</f>
        <v>67.7979</v>
      </c>
      <c r="J16" s="198">
        <f>IF(LEN('UPS PMI_Base'!J14)&gt;0,(ROUND('UPS PMI_Base'!J14*(1+Mail_Innovations_Markup),2))*(1+Mail_Innovations_Fuel_Surcharge),"N/A")</f>
        <v>65.72115</v>
      </c>
      <c r="K16" s="198">
        <f>IF(LEN('UPS PMI_Base'!K14)&gt;0,(ROUND('UPS PMI_Base'!K14*(1+Mail_Innovations_Markup),2))*(1+Mail_Innovations_Fuel_Surcharge),"N/A")</f>
        <v>74.21985</v>
      </c>
      <c r="L16" s="198">
        <f>IF(LEN('UPS PMI_Base'!L14)&gt;0,(ROUND('UPS PMI_Base'!L14*(1+Mail_Innovations_Markup),2))*(1+Mail_Innovations_Fuel_Surcharge),"N/A")</f>
        <v>55.02855</v>
      </c>
      <c r="M16" s="198">
        <f>IF(LEN('UPS PMI_Base'!M14)&gt;0,(ROUND('UPS PMI_Base'!M14*(1+Mail_Innovations_Markup),2))*(1+Mail_Innovations_Fuel_Surcharge),"N/A")</f>
        <v>56.51955</v>
      </c>
      <c r="N16" s="198">
        <f>IF(LEN('UPS PMI_Base'!N14)&gt;0,(ROUND('UPS PMI_Base'!N14*(1+Mail_Innovations_Markup),2))*(1+Mail_Innovations_Fuel_Surcharge),"N/A")</f>
        <v>68.00025</v>
      </c>
      <c r="O16" s="198">
        <f>IF(LEN('UPS PMI_Base'!O14)&gt;0,(ROUND('UPS PMI_Base'!O14*(1+Mail_Innovations_Markup),2))*(1+Mail_Innovations_Fuel_Surcharge),"N/A")</f>
        <v>72.5691</v>
      </c>
      <c r="P16" s="198">
        <f>IF(LEN('UPS PMI_Base'!P14)&gt;0,(ROUND('UPS PMI_Base'!P14*(1+Mail_Innovations_Markup),2))*(1+Mail_Innovations_Fuel_Surcharge),"N/A")</f>
        <v>64.7307</v>
      </c>
      <c r="Q16" s="198">
        <f>IF(LEN('UPS PMI_Base'!Q14)&gt;0,(ROUND('UPS PMI_Base'!Q14*(1+Mail_Innovations_Markup),2))*(1+Mail_Innovations_Fuel_Surcharge),"N/A")</f>
        <v>66.8181</v>
      </c>
      <c r="R16" s="198">
        <f>IF(LEN('UPS PMI_Base'!R14)&gt;0,(ROUND('UPS PMI_Base'!R14*(1+Mail_Innovations_Markup),2))*(1+Mail_Innovations_Fuel_Surcharge),"N/A")</f>
        <v>70.8864</v>
      </c>
      <c r="S16" s="198">
        <f>IF(LEN('UPS PMI_Base'!S14)&gt;0,(ROUND('UPS PMI_Base'!S14*(1+Mail_Innovations_Markup),2))*(1+Mail_Innovations_Fuel_Surcharge),"N/A")</f>
        <v>51.9507</v>
      </c>
      <c r="T16" s="198">
        <f>IF(LEN('UPS PMI_Base'!T14)&gt;0,(ROUND('UPS PMI_Base'!T14*(1+Mail_Innovations_Markup),2))*(1+Mail_Innovations_Fuel_Surcharge),"N/A")</f>
        <v>63.05865</v>
      </c>
      <c r="U16" s="198">
        <f>IF(LEN('UPS PMI_Base'!U14)&gt;0,(ROUND('UPS PMI_Base'!U14*(1+Mail_Innovations_Markup),2))*(1+Mail_Innovations_Fuel_Surcharge),"N/A")</f>
        <v>103.4541</v>
      </c>
      <c r="V16" s="198">
        <f>IF(LEN('UPS PMI_Base'!V14)&gt;0,(ROUND('UPS PMI_Base'!V14*(1+Mail_Innovations_Markup),2))*(1+Mail_Innovations_Fuel_Surcharge),"N/A")</f>
        <v>82.61205</v>
      </c>
    </row>
    <row r="17" ht="12.75" customHeight="1">
      <c r="A17" s="197">
        <v>12.0</v>
      </c>
      <c r="B17" s="198">
        <f>IF(LEN('UPS PMI_Base'!B15)&gt;0,ROUND('UPS PMI_Base'!B15*(1+Mail_Innovations_Markup),2),"N/A")</f>
        <v>54.79</v>
      </c>
      <c r="C17" s="198">
        <f>IF(LEN('UPS PMI_Base'!C15)&gt;0,(ROUND('UPS PMI_Base'!C15*(1+Mail_Innovations_Markup),2))*(1+Mail_Innovations_Fuel_Surcharge),"N/A")</f>
        <v>53.81445</v>
      </c>
      <c r="D17" s="198">
        <f>IF(LEN('UPS PMI_Base'!D15)&gt;0,(ROUND('UPS PMI_Base'!D15*(1+Mail_Innovations_Markup),2))*(1+Mail_Innovations_Fuel_Surcharge),"N/A")</f>
        <v>47.7546</v>
      </c>
      <c r="E17" s="198">
        <f>IF(LEN('UPS PMI_Base'!E15)&gt;0,(ROUND('UPS PMI_Base'!E15*(1+Mail_Innovations_Markup),2))*(1+Mail_Innovations_Fuel_Surcharge),"N/A")</f>
        <v>68.0109</v>
      </c>
      <c r="F17" s="198">
        <f>IF(LEN('UPS PMI_Base'!F15)&gt;0,(ROUND('UPS PMI_Base'!F15*(1+Mail_Innovations_Markup),2))*(1+Mail_Innovations_Fuel_Surcharge),"N/A")</f>
        <v>65.40165</v>
      </c>
      <c r="G17" s="198">
        <f>IF(LEN('UPS PMI_Base'!G15)&gt;0,(ROUND('UPS PMI_Base'!G15*(1+Mail_Innovations_Markup),2))*(1+Mail_Innovations_Fuel_Surcharge),"N/A")</f>
        <v>70.6095</v>
      </c>
      <c r="H17" s="198">
        <f>IF(LEN('UPS PMI_Base'!H15)&gt;0,(ROUND('UPS PMI_Base'!H15*(1+Mail_Innovations_Markup),2))*(1+Mail_Innovations_Fuel_Surcharge),"N/A")</f>
        <v>58.7667</v>
      </c>
      <c r="I17" s="198">
        <f>IF(LEN('UPS PMI_Base'!I15)&gt;0,(ROUND('UPS PMI_Base'!I15*(1+Mail_Innovations_Markup),2))*(1+Mail_Innovations_Fuel_Surcharge),"N/A")</f>
        <v>71.36565</v>
      </c>
      <c r="J17" s="198">
        <f>IF(LEN('UPS PMI_Base'!J15)&gt;0,(ROUND('UPS PMI_Base'!J15*(1+Mail_Innovations_Markup),2))*(1+Mail_Innovations_Fuel_Surcharge),"N/A")</f>
        <v>69.6297</v>
      </c>
      <c r="K17" s="198">
        <f>IF(LEN('UPS PMI_Base'!K15)&gt;0,(ROUND('UPS PMI_Base'!K15*(1+Mail_Innovations_Markup),2))*(1+Mail_Innovations_Fuel_Surcharge),"N/A")</f>
        <v>78.56505</v>
      </c>
      <c r="L17" s="198">
        <f>IF(LEN('UPS PMI_Base'!L15)&gt;0,(ROUND('UPS PMI_Base'!L15*(1+Mail_Innovations_Markup),2))*(1+Mail_Innovations_Fuel_Surcharge),"N/A")</f>
        <v>58.05315</v>
      </c>
      <c r="M17" s="198">
        <f>IF(LEN('UPS PMI_Base'!M15)&gt;0,(ROUND('UPS PMI_Base'!M15*(1+Mail_Innovations_Markup),2))*(1+Mail_Innovations_Fuel_Surcharge),"N/A")</f>
        <v>59.5335</v>
      </c>
      <c r="N17" s="198">
        <f>IF(LEN('UPS PMI_Base'!N15)&gt;0,(ROUND('UPS PMI_Base'!N15*(1+Mail_Innovations_Markup),2))*(1+Mail_Innovations_Fuel_Surcharge),"N/A")</f>
        <v>71.781</v>
      </c>
      <c r="O17" s="198">
        <f>IF(LEN('UPS PMI_Base'!O15)&gt;0,(ROUND('UPS PMI_Base'!O15*(1+Mail_Innovations_Markup),2))*(1+Mail_Innovations_Fuel_Surcharge),"N/A")</f>
        <v>76.41375</v>
      </c>
      <c r="P17" s="198">
        <f>IF(LEN('UPS PMI_Base'!P15)&gt;0,(ROUND('UPS PMI_Base'!P15*(1+Mail_Innovations_Markup),2))*(1+Mail_Innovations_Fuel_Surcharge),"N/A")</f>
        <v>68.00025</v>
      </c>
      <c r="Q17" s="198">
        <f>IF(LEN('UPS PMI_Base'!Q15)&gt;0,(ROUND('UPS PMI_Base'!Q15*(1+Mail_Innovations_Markup),2))*(1+Mail_Innovations_Fuel_Surcharge),"N/A")</f>
        <v>69.3315</v>
      </c>
      <c r="R17" s="198">
        <f>IF(LEN('UPS PMI_Base'!R15)&gt;0,(ROUND('UPS PMI_Base'!R15*(1+Mail_Innovations_Markup),2))*(1+Mail_Innovations_Fuel_Surcharge),"N/A")</f>
        <v>73.49565</v>
      </c>
      <c r="S17" s="198">
        <f>IF(LEN('UPS PMI_Base'!S15)&gt;0,(ROUND('UPS PMI_Base'!S15*(1+Mail_Innovations_Markup),2))*(1+Mail_Innovations_Fuel_Surcharge),"N/A")</f>
        <v>54.60255</v>
      </c>
      <c r="T17" s="198">
        <f>IF(LEN('UPS PMI_Base'!T15)&gt;0,(ROUND('UPS PMI_Base'!T15*(1+Mail_Innovations_Markup),2))*(1+Mail_Innovations_Fuel_Surcharge),"N/A")</f>
        <v>65.7105</v>
      </c>
      <c r="U17" s="198">
        <f>IF(LEN('UPS PMI_Base'!U15)&gt;0,(ROUND('UPS PMI_Base'!U15*(1+Mail_Innovations_Markup),2))*(1+Mail_Innovations_Fuel_Surcharge),"N/A")</f>
        <v>109.02405</v>
      </c>
      <c r="V17" s="198">
        <f>IF(LEN('UPS PMI_Base'!V15)&gt;0,(ROUND('UPS PMI_Base'!V15*(1+Mail_Innovations_Markup),2))*(1+Mail_Innovations_Fuel_Surcharge),"N/A")</f>
        <v>86.4567</v>
      </c>
    </row>
    <row r="18" ht="12.75" customHeight="1">
      <c r="A18" s="197">
        <v>13.0</v>
      </c>
      <c r="B18" s="198">
        <f>IF(LEN('UPS PMI_Base'!B16)&gt;0,ROUND('UPS PMI_Base'!B16*(1+Mail_Innovations_Markup),2),"N/A")</f>
        <v>57.49</v>
      </c>
      <c r="C18" s="198">
        <f>IF(LEN('UPS PMI_Base'!C16)&gt;0,(ROUND('UPS PMI_Base'!C16*(1+Mail_Innovations_Markup),2))*(1+Mail_Innovations_Fuel_Surcharge),"N/A")</f>
        <v>56.51955</v>
      </c>
      <c r="D18" s="198">
        <f>IF(LEN('UPS PMI_Base'!D16)&gt;0,(ROUND('UPS PMI_Base'!D16*(1+Mail_Innovations_Markup),2))*(1+Mail_Innovations_Fuel_Surcharge),"N/A")</f>
        <v>50.055</v>
      </c>
      <c r="E18" s="198">
        <f>IF(LEN('UPS PMI_Base'!E16)&gt;0,(ROUND('UPS PMI_Base'!E16*(1+Mail_Innovations_Markup),2))*(1+Mail_Innovations_Fuel_Surcharge),"N/A")</f>
        <v>71.6106</v>
      </c>
      <c r="F18" s="198">
        <f>IF(LEN('UPS PMI_Base'!F16)&gt;0,(ROUND('UPS PMI_Base'!F16*(1+Mail_Innovations_Markup),2))*(1+Mail_Innovations_Fuel_Surcharge),"N/A")</f>
        <v>68.31975</v>
      </c>
      <c r="G18" s="198">
        <f>IF(LEN('UPS PMI_Base'!G16)&gt;0,(ROUND('UPS PMI_Base'!G16*(1+Mail_Innovations_Markup),2))*(1+Mail_Innovations_Fuel_Surcharge),"N/A")</f>
        <v>73.7193</v>
      </c>
      <c r="H18" s="198">
        <f>IF(LEN('UPS PMI_Base'!H16)&gt;0,(ROUND('UPS PMI_Base'!H16*(1+Mail_Innovations_Markup),2))*(1+Mail_Innovations_Fuel_Surcharge),"N/A")</f>
        <v>61.75935</v>
      </c>
      <c r="I18" s="198">
        <f>IF(LEN('UPS PMI_Base'!I16)&gt;0,(ROUND('UPS PMI_Base'!I16*(1+Mail_Innovations_Markup),2))*(1+Mail_Innovations_Fuel_Surcharge),"N/A")</f>
        <v>74.90145</v>
      </c>
      <c r="J18" s="198">
        <f>IF(LEN('UPS PMI_Base'!J16)&gt;0,(ROUND('UPS PMI_Base'!J16*(1+Mail_Innovations_Markup),2))*(1+Mail_Innovations_Fuel_Surcharge),"N/A")</f>
        <v>73.53825</v>
      </c>
      <c r="K18" s="198">
        <f>IF(LEN('UPS PMI_Base'!K16)&gt;0,(ROUND('UPS PMI_Base'!K16*(1+Mail_Innovations_Markup),2))*(1+Mail_Innovations_Fuel_Surcharge),"N/A")</f>
        <v>82.93155</v>
      </c>
      <c r="L18" s="198">
        <f>IF(LEN('UPS PMI_Base'!L16)&gt;0,(ROUND('UPS PMI_Base'!L16*(1+Mail_Innovations_Markup),2))*(1+Mail_Innovations_Fuel_Surcharge),"N/A")</f>
        <v>61.05645</v>
      </c>
      <c r="M18" s="198">
        <f>IF(LEN('UPS PMI_Base'!M16)&gt;0,(ROUND('UPS PMI_Base'!M16*(1+Mail_Innovations_Markup),2))*(1+Mail_Innovations_Fuel_Surcharge),"N/A")</f>
        <v>62.54745</v>
      </c>
      <c r="N18" s="198">
        <f>IF(LEN('UPS PMI_Base'!N16)&gt;0,(ROUND('UPS PMI_Base'!N16*(1+Mail_Innovations_Markup),2))*(1+Mail_Innovations_Fuel_Surcharge),"N/A")</f>
        <v>75.60435</v>
      </c>
      <c r="O18" s="198">
        <f>IF(LEN('UPS PMI_Base'!O16)&gt;0,(ROUND('UPS PMI_Base'!O16*(1+Mail_Innovations_Markup),2))*(1+Mail_Innovations_Fuel_Surcharge),"N/A")</f>
        <v>80.24775</v>
      </c>
      <c r="P18" s="198">
        <f>IF(LEN('UPS PMI_Base'!P16)&gt;0,(ROUND('UPS PMI_Base'!P16*(1+Mail_Innovations_Markup),2))*(1+Mail_Innovations_Fuel_Surcharge),"N/A")</f>
        <v>71.2698</v>
      </c>
      <c r="Q18" s="198">
        <f>IF(LEN('UPS PMI_Base'!Q16)&gt;0,(ROUND('UPS PMI_Base'!Q16*(1+Mail_Innovations_Markup),2))*(1+Mail_Innovations_Fuel_Surcharge),"N/A")</f>
        <v>72.55845</v>
      </c>
      <c r="R18" s="198">
        <f>IF(LEN('UPS PMI_Base'!R16)&gt;0,(ROUND('UPS PMI_Base'!R16*(1+Mail_Innovations_Markup),2))*(1+Mail_Innovations_Fuel_Surcharge),"N/A")</f>
        <v>76.893</v>
      </c>
      <c r="S18" s="198">
        <f>IF(LEN('UPS PMI_Base'!S16)&gt;0,(ROUND('UPS PMI_Base'!S16*(1+Mail_Innovations_Markup),2))*(1+Mail_Innovations_Fuel_Surcharge),"N/A")</f>
        <v>57.2331</v>
      </c>
      <c r="T18" s="198">
        <f>IF(LEN('UPS PMI_Base'!T16)&gt;0,(ROUND('UPS PMI_Base'!T16*(1+Mail_Innovations_Markup),2))*(1+Mail_Innovations_Fuel_Surcharge),"N/A")</f>
        <v>69.02265</v>
      </c>
      <c r="U18" s="198">
        <f>IF(LEN('UPS PMI_Base'!U16)&gt;0,(ROUND('UPS PMI_Base'!U16*(1+Mail_Innovations_Markup),2))*(1+Mail_Innovations_Fuel_Surcharge),"N/A")</f>
        <v>114.6153</v>
      </c>
      <c r="V18" s="198">
        <f>IF(LEN('UPS PMI_Base'!V16)&gt;0,(ROUND('UPS PMI_Base'!V16*(1+Mail_Innovations_Markup),2))*(1+Mail_Innovations_Fuel_Surcharge),"N/A")</f>
        <v>90.30135</v>
      </c>
    </row>
    <row r="19" ht="12.75" customHeight="1">
      <c r="A19" s="197">
        <v>14.0</v>
      </c>
      <c r="B19" s="198">
        <f>IF(LEN('UPS PMI_Base'!B17)&gt;0,ROUND('UPS PMI_Base'!B17*(1+Mail_Innovations_Markup),2),"N/A")</f>
        <v>60.21</v>
      </c>
      <c r="C19" s="198">
        <f>IF(LEN('UPS PMI_Base'!C17)&gt;0,(ROUND('UPS PMI_Base'!C17*(1+Mail_Innovations_Markup),2))*(1+Mail_Innovations_Fuel_Surcharge),"N/A")</f>
        <v>59.26725</v>
      </c>
      <c r="D19" s="198">
        <f>IF(LEN('UPS PMI_Base'!D17)&gt;0,(ROUND('UPS PMI_Base'!D17*(1+Mail_Innovations_Markup),2))*(1+Mail_Innovations_Fuel_Surcharge),"N/A")</f>
        <v>52.36605</v>
      </c>
      <c r="E19" s="198">
        <f>IF(LEN('UPS PMI_Base'!E17)&gt;0,(ROUND('UPS PMI_Base'!E17*(1+Mail_Innovations_Markup),2))*(1+Mail_Innovations_Fuel_Surcharge),"N/A")</f>
        <v>75.2103</v>
      </c>
      <c r="F19" s="198">
        <f>IF(LEN('UPS PMI_Base'!F17)&gt;0,(ROUND('UPS PMI_Base'!F17*(1+Mail_Innovations_Markup),2))*(1+Mail_Innovations_Fuel_Surcharge),"N/A")</f>
        <v>71.21655</v>
      </c>
      <c r="G19" s="198">
        <f>IF(LEN('UPS PMI_Base'!G17)&gt;0,(ROUND('UPS PMI_Base'!G17*(1+Mail_Innovations_Markup),2))*(1+Mail_Innovations_Fuel_Surcharge),"N/A")</f>
        <v>76.8078</v>
      </c>
      <c r="H19" s="198">
        <f>IF(LEN('UPS PMI_Base'!H17)&gt;0,(ROUND('UPS PMI_Base'!H17*(1+Mail_Innovations_Markup),2))*(1+Mail_Innovations_Fuel_Surcharge),"N/A")</f>
        <v>64.76265</v>
      </c>
      <c r="I19" s="198">
        <f>IF(LEN('UPS PMI_Base'!I17)&gt;0,(ROUND('UPS PMI_Base'!I17*(1+Mail_Innovations_Markup),2))*(1+Mail_Innovations_Fuel_Surcharge),"N/A")</f>
        <v>78.4692</v>
      </c>
      <c r="J19" s="198">
        <f>IF(LEN('UPS PMI_Base'!J17)&gt;0,(ROUND('UPS PMI_Base'!J17*(1+Mail_Innovations_Markup),2))*(1+Mail_Innovations_Fuel_Surcharge),"N/A")</f>
        <v>77.41485</v>
      </c>
      <c r="K19" s="198">
        <f>IF(LEN('UPS PMI_Base'!K17)&gt;0,(ROUND('UPS PMI_Base'!K17*(1+Mail_Innovations_Markup),2))*(1+Mail_Innovations_Fuel_Surcharge),"N/A")</f>
        <v>87.2874</v>
      </c>
      <c r="L19" s="198">
        <f>IF(LEN('UPS PMI_Base'!L17)&gt;0,(ROUND('UPS PMI_Base'!L17*(1+Mail_Innovations_Markup),2))*(1+Mail_Innovations_Fuel_Surcharge),"N/A")</f>
        <v>64.0704</v>
      </c>
      <c r="M19" s="198">
        <f>IF(LEN('UPS PMI_Base'!M17)&gt;0,(ROUND('UPS PMI_Base'!M17*(1+Mail_Innovations_Markup),2))*(1+Mail_Innovations_Fuel_Surcharge),"N/A")</f>
        <v>65.55075</v>
      </c>
      <c r="N19" s="198">
        <f>IF(LEN('UPS PMI_Base'!N17)&gt;0,(ROUND('UPS PMI_Base'!N17*(1+Mail_Innovations_Markup),2))*(1+Mail_Innovations_Fuel_Surcharge),"N/A")</f>
        <v>79.4277</v>
      </c>
      <c r="O19" s="198">
        <f>IF(LEN('UPS PMI_Base'!O17)&gt;0,(ROUND('UPS PMI_Base'!O17*(1+Mail_Innovations_Markup),2))*(1+Mail_Innovations_Fuel_Surcharge),"N/A")</f>
        <v>84.1137</v>
      </c>
      <c r="P19" s="198">
        <f>IF(LEN('UPS PMI_Base'!P17)&gt;0,(ROUND('UPS PMI_Base'!P17*(1+Mail_Innovations_Markup),2))*(1+Mail_Innovations_Fuel_Surcharge),"N/A")</f>
        <v>74.55</v>
      </c>
      <c r="Q19" s="198">
        <f>IF(LEN('UPS PMI_Base'!Q17)&gt;0,(ROUND('UPS PMI_Base'!Q17*(1+Mail_Innovations_Markup),2))*(1+Mail_Innovations_Fuel_Surcharge),"N/A")</f>
        <v>75.7641</v>
      </c>
      <c r="R19" s="198">
        <f>IF(LEN('UPS PMI_Base'!R17)&gt;0,(ROUND('UPS PMI_Base'!R17*(1+Mail_Innovations_Markup),2))*(1+Mail_Innovations_Fuel_Surcharge),"N/A")</f>
        <v>80.2584</v>
      </c>
      <c r="S19" s="198">
        <f>IF(LEN('UPS PMI_Base'!S17)&gt;0,(ROUND('UPS PMI_Base'!S17*(1+Mail_Innovations_Markup),2))*(1+Mail_Innovations_Fuel_Surcharge),"N/A")</f>
        <v>59.853</v>
      </c>
      <c r="T19" s="198">
        <f>IF(LEN('UPS PMI_Base'!T17)&gt;0,(ROUND('UPS PMI_Base'!T17*(1+Mail_Innovations_Markup),2))*(1+Mail_Innovations_Fuel_Surcharge),"N/A")</f>
        <v>72.36675</v>
      </c>
      <c r="U19" s="198">
        <f>IF(LEN('UPS PMI_Base'!U17)&gt;0,(ROUND('UPS PMI_Base'!U17*(1+Mail_Innovations_Markup),2))*(1+Mail_Innovations_Fuel_Surcharge),"N/A")</f>
        <v>120.1533</v>
      </c>
      <c r="V19" s="198">
        <f>IF(LEN('UPS PMI_Base'!V17)&gt;0,(ROUND('UPS PMI_Base'!V17*(1+Mail_Innovations_Markup),2))*(1+Mail_Innovations_Fuel_Surcharge),"N/A")</f>
        <v>94.146</v>
      </c>
    </row>
    <row r="20" ht="12.75" customHeight="1">
      <c r="A20" s="197">
        <v>15.0</v>
      </c>
      <c r="B20" s="198">
        <f>IF(LEN('UPS PMI_Base'!B18)&gt;0,ROUND('UPS PMI_Base'!B18*(1+Mail_Innovations_Markup),2),"N/A")</f>
        <v>62.91</v>
      </c>
      <c r="C20" s="198">
        <f>IF(LEN('UPS PMI_Base'!C18)&gt;0,(ROUND('UPS PMI_Base'!C18*(1+Mail_Innovations_Markup),2))*(1+Mail_Innovations_Fuel_Surcharge),"N/A")</f>
        <v>61.9617</v>
      </c>
      <c r="D20" s="198">
        <f>IF(LEN('UPS PMI_Base'!D18)&gt;0,(ROUND('UPS PMI_Base'!D18*(1+Mail_Innovations_Markup),2))*(1+Mail_Innovations_Fuel_Surcharge),"N/A")</f>
        <v>54.68775</v>
      </c>
      <c r="E20" s="198">
        <f>IF(LEN('UPS PMI_Base'!E18)&gt;0,(ROUND('UPS PMI_Base'!E18*(1+Mail_Innovations_Markup),2))*(1+Mail_Innovations_Fuel_Surcharge),"N/A")</f>
        <v>78.84195</v>
      </c>
      <c r="F20" s="198">
        <f>IF(LEN('UPS PMI_Base'!F18)&gt;0,(ROUND('UPS PMI_Base'!F18*(1+Mail_Innovations_Markup),2))*(1+Mail_Innovations_Fuel_Surcharge),"N/A")</f>
        <v>74.124</v>
      </c>
      <c r="G20" s="198">
        <f>IF(LEN('UPS PMI_Base'!G18)&gt;0,(ROUND('UPS PMI_Base'!G18*(1+Mail_Innovations_Markup),2))*(1+Mail_Innovations_Fuel_Surcharge),"N/A")</f>
        <v>79.92825</v>
      </c>
      <c r="H20" s="198">
        <f>IF(LEN('UPS PMI_Base'!H18)&gt;0,(ROUND('UPS PMI_Base'!H18*(1+Mail_Innovations_Markup),2))*(1+Mail_Innovations_Fuel_Surcharge),"N/A")</f>
        <v>67.7766</v>
      </c>
      <c r="I20" s="198">
        <f>IF(LEN('UPS PMI_Base'!I18)&gt;0,(ROUND('UPS PMI_Base'!I18*(1+Mail_Innovations_Markup),2))*(1+Mail_Innovations_Fuel_Surcharge),"N/A")</f>
        <v>82.03695</v>
      </c>
      <c r="J20" s="198">
        <f>IF(LEN('UPS PMI_Base'!J18)&gt;0,(ROUND('UPS PMI_Base'!J18*(1+Mail_Innovations_Markup),2))*(1+Mail_Innovations_Fuel_Surcharge),"N/A")</f>
        <v>81.3234</v>
      </c>
      <c r="K20" s="198">
        <f>IF(LEN('UPS PMI_Base'!K18)&gt;0,(ROUND('UPS PMI_Base'!K18*(1+Mail_Innovations_Markup),2))*(1+Mail_Innovations_Fuel_Surcharge),"N/A")</f>
        <v>91.64325</v>
      </c>
      <c r="L20" s="198">
        <f>IF(LEN('UPS PMI_Base'!L18)&gt;0,(ROUND('UPS PMI_Base'!L18*(1+Mail_Innovations_Markup),2))*(1+Mail_Innovations_Fuel_Surcharge),"N/A")</f>
        <v>67.0524</v>
      </c>
      <c r="M20" s="198">
        <f>IF(LEN('UPS PMI_Base'!M18)&gt;0,(ROUND('UPS PMI_Base'!M18*(1+Mail_Innovations_Markup),2))*(1+Mail_Innovations_Fuel_Surcharge),"N/A")</f>
        <v>68.57535</v>
      </c>
      <c r="N20" s="198">
        <f>IF(LEN('UPS PMI_Base'!N18)&gt;0,(ROUND('UPS PMI_Base'!N18*(1+Mail_Innovations_Markup),2))*(1+Mail_Innovations_Fuel_Surcharge),"N/A")</f>
        <v>83.25105</v>
      </c>
      <c r="O20" s="198">
        <f>IF(LEN('UPS PMI_Base'!O18)&gt;0,(ROUND('UPS PMI_Base'!O18*(1+Mail_Innovations_Markup),2))*(1+Mail_Innovations_Fuel_Surcharge),"N/A")</f>
        <v>87.95835</v>
      </c>
      <c r="P20" s="198">
        <f>IF(LEN('UPS PMI_Base'!P18)&gt;0,(ROUND('UPS PMI_Base'!P18*(1+Mail_Innovations_Markup),2))*(1+Mail_Innovations_Fuel_Surcharge),"N/A")</f>
        <v>77.8089</v>
      </c>
      <c r="Q20" s="198">
        <f>IF(LEN('UPS PMI_Base'!Q18)&gt;0,(ROUND('UPS PMI_Base'!Q18*(1+Mail_Innovations_Markup),2))*(1+Mail_Innovations_Fuel_Surcharge),"N/A")</f>
        <v>78.96975</v>
      </c>
      <c r="R20" s="198">
        <f>IF(LEN('UPS PMI_Base'!R18)&gt;0,(ROUND('UPS PMI_Base'!R18*(1+Mail_Innovations_Markup),2))*(1+Mail_Innovations_Fuel_Surcharge),"N/A")</f>
        <v>83.6238</v>
      </c>
      <c r="S20" s="198">
        <f>IF(LEN('UPS PMI_Base'!S18)&gt;0,(ROUND('UPS PMI_Base'!S18*(1+Mail_Innovations_Markup),2))*(1+Mail_Innovations_Fuel_Surcharge),"N/A")</f>
        <v>62.48355</v>
      </c>
      <c r="T20" s="198">
        <f>IF(LEN('UPS PMI_Base'!T18)&gt;0,(ROUND('UPS PMI_Base'!T18*(1+Mail_Innovations_Markup),2))*(1+Mail_Innovations_Fuel_Surcharge),"N/A")</f>
        <v>75.7641</v>
      </c>
      <c r="U20" s="198">
        <f>IF(LEN('UPS PMI_Base'!U18)&gt;0,(ROUND('UPS PMI_Base'!U18*(1+Mail_Innovations_Markup),2))*(1+Mail_Innovations_Fuel_Surcharge),"N/A")</f>
        <v>125.7126</v>
      </c>
      <c r="V20" s="198">
        <f>IF(LEN('UPS PMI_Base'!V18)&gt;0,(ROUND('UPS PMI_Base'!V18*(1+Mail_Innovations_Markup),2))*(1+Mail_Innovations_Fuel_Surcharge),"N/A")</f>
        <v>97.96935</v>
      </c>
    </row>
    <row r="21" ht="12.75" customHeight="1">
      <c r="A21" s="197">
        <v>16.0</v>
      </c>
      <c r="B21" s="198">
        <f>IF(LEN('UPS PMI_Base'!B19)&gt;0,ROUND('UPS PMI_Base'!B19*(1+Mail_Innovations_Markup),2),"N/A")</f>
        <v>65.61</v>
      </c>
      <c r="C21" s="198">
        <f>IF(LEN('UPS PMI_Base'!C19)&gt;0,(ROUND('UPS PMI_Base'!C19*(1+Mail_Innovations_Markup),2))*(1+Mail_Innovations_Fuel_Surcharge),"N/A")</f>
        <v>64.6668</v>
      </c>
      <c r="D21" s="198">
        <f>IF(LEN('UPS PMI_Base'!D19)&gt;0,(ROUND('UPS PMI_Base'!D19*(1+Mail_Innovations_Markup),2))*(1+Mail_Innovations_Fuel_Surcharge),"N/A")</f>
        <v>56.9988</v>
      </c>
      <c r="E21" s="198">
        <f>IF(LEN('UPS PMI_Base'!E19)&gt;0,(ROUND('UPS PMI_Base'!E19*(1+Mail_Innovations_Markup),2))*(1+Mail_Innovations_Fuel_Surcharge),"N/A")</f>
        <v>82.44165</v>
      </c>
      <c r="F21" s="198">
        <f>IF(LEN('UPS PMI_Base'!F19)&gt;0,(ROUND('UPS PMI_Base'!F19*(1+Mail_Innovations_Markup),2))*(1+Mail_Innovations_Fuel_Surcharge),"N/A")</f>
        <v>77.0421</v>
      </c>
      <c r="G21" s="198">
        <f>IF(LEN('UPS PMI_Base'!G19)&gt;0,(ROUND('UPS PMI_Base'!G19*(1+Mail_Innovations_Markup),2))*(1+Mail_Innovations_Fuel_Surcharge),"N/A")</f>
        <v>83.01675</v>
      </c>
      <c r="H21" s="198">
        <f>IF(LEN('UPS PMI_Base'!H19)&gt;0,(ROUND('UPS PMI_Base'!H19*(1+Mail_Innovations_Markup),2))*(1+Mail_Innovations_Fuel_Surcharge),"N/A")</f>
        <v>70.7799</v>
      </c>
      <c r="I21" s="198">
        <f>IF(LEN('UPS PMI_Base'!I19)&gt;0,(ROUND('UPS PMI_Base'!I19*(1+Mail_Innovations_Markup),2))*(1+Mail_Innovations_Fuel_Surcharge),"N/A")</f>
        <v>85.5834</v>
      </c>
      <c r="J21" s="198">
        <f>IF(LEN('UPS PMI_Base'!J19)&gt;0,(ROUND('UPS PMI_Base'!J19*(1+Mail_Innovations_Markup),2))*(1+Mail_Innovations_Fuel_Surcharge),"N/A")</f>
        <v>85.23195</v>
      </c>
      <c r="K21" s="198">
        <f>IF(LEN('UPS PMI_Base'!K19)&gt;0,(ROUND('UPS PMI_Base'!K19*(1+Mail_Innovations_Markup),2))*(1+Mail_Innovations_Fuel_Surcharge),"N/A")</f>
        <v>96.0204</v>
      </c>
      <c r="L21" s="198">
        <f>IF(LEN('UPS PMI_Base'!L19)&gt;0,(ROUND('UPS PMI_Base'!L19*(1+Mail_Innovations_Markup),2))*(1+Mail_Innovations_Fuel_Surcharge),"N/A")</f>
        <v>70.06635</v>
      </c>
      <c r="M21" s="198">
        <f>IF(LEN('UPS PMI_Base'!M19)&gt;0,(ROUND('UPS PMI_Base'!M19*(1+Mail_Innovations_Markup),2))*(1+Mail_Innovations_Fuel_Surcharge),"N/A")</f>
        <v>71.57865</v>
      </c>
      <c r="N21" s="198">
        <f>IF(LEN('UPS PMI_Base'!N19)&gt;0,(ROUND('UPS PMI_Base'!N19*(1+Mail_Innovations_Markup),2))*(1+Mail_Innovations_Fuel_Surcharge),"N/A")</f>
        <v>87.0531</v>
      </c>
      <c r="O21" s="198">
        <f>IF(LEN('UPS PMI_Base'!O19)&gt;0,(ROUND('UPS PMI_Base'!O19*(1+Mail_Innovations_Markup),2))*(1+Mail_Innovations_Fuel_Surcharge),"N/A")</f>
        <v>91.8243</v>
      </c>
      <c r="P21" s="198">
        <f>IF(LEN('UPS PMI_Base'!P19)&gt;0,(ROUND('UPS PMI_Base'!P19*(1+Mail_Innovations_Markup),2))*(1+Mail_Innovations_Fuel_Surcharge),"N/A")</f>
        <v>81.07845</v>
      </c>
      <c r="Q21" s="198">
        <f>IF(LEN('UPS PMI_Base'!Q19)&gt;0,(ROUND('UPS PMI_Base'!Q19*(1+Mail_Innovations_Markup),2))*(1+Mail_Innovations_Fuel_Surcharge),"N/A")</f>
        <v>82.1541</v>
      </c>
      <c r="R21" s="198">
        <f>IF(LEN('UPS PMI_Base'!R19)&gt;0,(ROUND('UPS PMI_Base'!R19*(1+Mail_Innovations_Markup),2))*(1+Mail_Innovations_Fuel_Surcharge),"N/A")</f>
        <v>87.0105</v>
      </c>
      <c r="S21" s="198">
        <f>IF(LEN('UPS PMI_Base'!S19)&gt;0,(ROUND('UPS PMI_Base'!S19*(1+Mail_Innovations_Markup),2))*(1+Mail_Innovations_Fuel_Surcharge),"N/A")</f>
        <v>65.12475</v>
      </c>
      <c r="T21" s="198">
        <f>IF(LEN('UPS PMI_Base'!T19)&gt;0,(ROUND('UPS PMI_Base'!T19*(1+Mail_Innovations_Markup),2))*(1+Mail_Innovations_Fuel_Surcharge),"N/A")</f>
        <v>79.1295</v>
      </c>
      <c r="U21" s="198">
        <f>IF(LEN('UPS PMI_Base'!U19)&gt;0,(ROUND('UPS PMI_Base'!U19*(1+Mail_Innovations_Markup),2))*(1+Mail_Innovations_Fuel_Surcharge),"N/A")</f>
        <v>131.23995</v>
      </c>
      <c r="V21" s="198">
        <f>IF(LEN('UPS PMI_Base'!V19)&gt;0,(ROUND('UPS PMI_Base'!V19*(1+Mail_Innovations_Markup),2))*(1+Mail_Innovations_Fuel_Surcharge),"N/A")</f>
        <v>101.814</v>
      </c>
    </row>
    <row r="22" ht="12.75" customHeight="1">
      <c r="A22" s="197">
        <v>17.0</v>
      </c>
      <c r="B22" s="198">
        <f>IF(LEN('UPS PMI_Base'!B20)&gt;0,ROUND('UPS PMI_Base'!B20*(1+Mail_Innovations_Markup),2),"N/A")</f>
        <v>68.29</v>
      </c>
      <c r="C22" s="198">
        <f>IF(LEN('UPS PMI_Base'!C20)&gt;0,(ROUND('UPS PMI_Base'!C20*(1+Mail_Innovations_Markup),2))*(1+Mail_Innovations_Fuel_Surcharge),"N/A")</f>
        <v>67.36125</v>
      </c>
      <c r="D22" s="198">
        <f>IF(LEN('UPS PMI_Base'!D20)&gt;0,(ROUND('UPS PMI_Base'!D20*(1+Mail_Innovations_Markup),2))*(1+Mail_Innovations_Fuel_Surcharge),"N/A")</f>
        <v>59.2992</v>
      </c>
      <c r="E22" s="198">
        <f>IF(LEN('UPS PMI_Base'!E20)&gt;0,(ROUND('UPS PMI_Base'!E20*(1+Mail_Innovations_Markup),2))*(1+Mail_Innovations_Fuel_Surcharge),"N/A")</f>
        <v>86.04135</v>
      </c>
      <c r="F22" s="198">
        <f>IF(LEN('UPS PMI_Base'!F20)&gt;0,(ROUND('UPS PMI_Base'!F20*(1+Mail_Innovations_Markup),2))*(1+Mail_Innovations_Fuel_Surcharge),"N/A")</f>
        <v>79.92825</v>
      </c>
      <c r="G22" s="198">
        <f>IF(LEN('UPS PMI_Base'!G20)&gt;0,(ROUND('UPS PMI_Base'!G20*(1+Mail_Innovations_Markup),2))*(1+Mail_Innovations_Fuel_Surcharge),"N/A")</f>
        <v>86.10525</v>
      </c>
      <c r="H22" s="198">
        <f>IF(LEN('UPS PMI_Base'!H20)&gt;0,(ROUND('UPS PMI_Base'!H20*(1+Mail_Innovations_Markup),2))*(1+Mail_Innovations_Fuel_Surcharge),"N/A")</f>
        <v>73.7832</v>
      </c>
      <c r="I22" s="198">
        <f>IF(LEN('UPS PMI_Base'!I20)&gt;0,(ROUND('UPS PMI_Base'!I20*(1+Mail_Innovations_Markup),2))*(1+Mail_Innovations_Fuel_Surcharge),"N/A")</f>
        <v>89.1405</v>
      </c>
      <c r="J22" s="198">
        <f>IF(LEN('UPS PMI_Base'!J20)&gt;0,(ROUND('UPS PMI_Base'!J20*(1+Mail_Innovations_Markup),2))*(1+Mail_Innovations_Fuel_Surcharge),"N/A")</f>
        <v>89.12985</v>
      </c>
      <c r="K22" s="198">
        <f>IF(LEN('UPS PMI_Base'!K20)&gt;0,(ROUND('UPS PMI_Base'!K20*(1+Mail_Innovations_Markup),2))*(1+Mail_Innovations_Fuel_Surcharge),"N/A")</f>
        <v>100.37625</v>
      </c>
      <c r="L22" s="198">
        <f>IF(LEN('UPS PMI_Base'!L20)&gt;0,(ROUND('UPS PMI_Base'!L20*(1+Mail_Innovations_Markup),2))*(1+Mail_Innovations_Fuel_Surcharge),"N/A")</f>
        <v>73.06965</v>
      </c>
      <c r="M22" s="198">
        <f>IF(LEN('UPS PMI_Base'!M20)&gt;0,(ROUND('UPS PMI_Base'!M20*(1+Mail_Innovations_Markup),2))*(1+Mail_Innovations_Fuel_Surcharge),"N/A")</f>
        <v>74.5926</v>
      </c>
      <c r="N22" s="198">
        <f>IF(LEN('UPS PMI_Base'!N20)&gt;0,(ROUND('UPS PMI_Base'!N20*(1+Mail_Innovations_Markup),2))*(1+Mail_Innovations_Fuel_Surcharge),"N/A")</f>
        <v>90.85515</v>
      </c>
      <c r="O22" s="198">
        <f>IF(LEN('UPS PMI_Base'!O20)&gt;0,(ROUND('UPS PMI_Base'!O20*(1+Mail_Innovations_Markup),2))*(1+Mail_Innovations_Fuel_Surcharge),"N/A")</f>
        <v>95.69025</v>
      </c>
      <c r="P22" s="198">
        <f>IF(LEN('UPS PMI_Base'!P20)&gt;0,(ROUND('UPS PMI_Base'!P20*(1+Mail_Innovations_Markup),2))*(1+Mail_Innovations_Fuel_Surcharge),"N/A")</f>
        <v>84.348</v>
      </c>
      <c r="Q22" s="198">
        <f>IF(LEN('UPS PMI_Base'!Q20)&gt;0,(ROUND('UPS PMI_Base'!Q20*(1+Mail_Innovations_Markup),2))*(1+Mail_Innovations_Fuel_Surcharge),"N/A")</f>
        <v>85.38105</v>
      </c>
      <c r="R22" s="198">
        <f>IF(LEN('UPS PMI_Base'!R20)&gt;0,(ROUND('UPS PMI_Base'!R20*(1+Mail_Innovations_Markup),2))*(1+Mail_Innovations_Fuel_Surcharge),"N/A")</f>
        <v>90.3759</v>
      </c>
      <c r="S22" s="198">
        <f>IF(LEN('UPS PMI_Base'!S20)&gt;0,(ROUND('UPS PMI_Base'!S20*(1+Mail_Innovations_Markup),2))*(1+Mail_Innovations_Fuel_Surcharge),"N/A")</f>
        <v>67.7553</v>
      </c>
      <c r="T22" s="198">
        <f>IF(LEN('UPS PMI_Base'!T20)&gt;0,(ROUND('UPS PMI_Base'!T20*(1+Mail_Innovations_Markup),2))*(1+Mail_Innovations_Fuel_Surcharge),"N/A")</f>
        <v>82.5588</v>
      </c>
      <c r="U22" s="198">
        <f>IF(LEN('UPS PMI_Base'!U20)&gt;0,(ROUND('UPS PMI_Base'!U20*(1+Mail_Innovations_Markup),2))*(1+Mail_Innovations_Fuel_Surcharge),"N/A")</f>
        <v>136.82055</v>
      </c>
      <c r="V22" s="198">
        <f>IF(LEN('UPS PMI_Base'!V20)&gt;0,(ROUND('UPS PMI_Base'!V20*(1+Mail_Innovations_Markup),2))*(1+Mail_Innovations_Fuel_Surcharge),"N/A")</f>
        <v>105.65865</v>
      </c>
    </row>
    <row r="23" ht="12.75" customHeight="1">
      <c r="A23" s="197">
        <v>18.0</v>
      </c>
      <c r="B23" s="198">
        <f>IF(LEN('UPS PMI_Base'!B21)&gt;0,ROUND('UPS PMI_Base'!B21*(1+Mail_Innovations_Markup),2),"N/A")</f>
        <v>70.99</v>
      </c>
      <c r="C23" s="198">
        <f>IF(LEN('UPS PMI_Base'!C21)&gt;0,(ROUND('UPS PMI_Base'!C21*(1+Mail_Innovations_Markup),2))*(1+Mail_Innovations_Fuel_Surcharge),"N/A")</f>
        <v>70.06635</v>
      </c>
      <c r="D23" s="198">
        <f>IF(LEN('UPS PMI_Base'!D21)&gt;0,(ROUND('UPS PMI_Base'!D21*(1+Mail_Innovations_Markup),2))*(1+Mail_Innovations_Fuel_Surcharge),"N/A")</f>
        <v>61.63155</v>
      </c>
      <c r="E23" s="198">
        <f>IF(LEN('UPS PMI_Base'!E21)&gt;0,(ROUND('UPS PMI_Base'!E21*(1+Mail_Innovations_Markup),2))*(1+Mail_Innovations_Fuel_Surcharge),"N/A")</f>
        <v>89.6517</v>
      </c>
      <c r="F23" s="198">
        <f>IF(LEN('UPS PMI_Base'!F21)&gt;0,(ROUND('UPS PMI_Base'!F21*(1+Mail_Innovations_Markup),2))*(1+Mail_Innovations_Fuel_Surcharge),"N/A")</f>
        <v>82.84635</v>
      </c>
      <c r="G23" s="198">
        <f>IF(LEN('UPS PMI_Base'!G21)&gt;0,(ROUND('UPS PMI_Base'!G21*(1+Mail_Innovations_Markup),2))*(1+Mail_Innovations_Fuel_Surcharge),"N/A")</f>
        <v>89.2257</v>
      </c>
      <c r="H23" s="198">
        <f>IF(LEN('UPS PMI_Base'!H21)&gt;0,(ROUND('UPS PMI_Base'!H21*(1+Mail_Innovations_Markup),2))*(1+Mail_Innovations_Fuel_Surcharge),"N/A")</f>
        <v>76.79715</v>
      </c>
      <c r="I23" s="198">
        <f>IF(LEN('UPS PMI_Base'!I21)&gt;0,(ROUND('UPS PMI_Base'!I21*(1+Mail_Innovations_Markup),2))*(1+Mail_Innovations_Fuel_Surcharge),"N/A")</f>
        <v>92.68695</v>
      </c>
      <c r="J23" s="198">
        <f>IF(LEN('UPS PMI_Base'!J21)&gt;0,(ROUND('UPS PMI_Base'!J21*(1+Mail_Innovations_Markup),2))*(1+Mail_Innovations_Fuel_Surcharge),"N/A")</f>
        <v>93.00645</v>
      </c>
      <c r="K23" s="198">
        <f>IF(LEN('UPS PMI_Base'!K21)&gt;0,(ROUND('UPS PMI_Base'!K21*(1+Mail_Innovations_Markup),2))*(1+Mail_Innovations_Fuel_Surcharge),"N/A")</f>
        <v>104.7321</v>
      </c>
      <c r="L23" s="198">
        <f>IF(LEN('UPS PMI_Base'!L21)&gt;0,(ROUND('UPS PMI_Base'!L21*(1+Mail_Innovations_Markup),2))*(1+Mail_Innovations_Fuel_Surcharge),"N/A")</f>
        <v>76.09425</v>
      </c>
      <c r="M23" s="198">
        <f>IF(LEN('UPS PMI_Base'!M21)&gt;0,(ROUND('UPS PMI_Base'!M21*(1+Mail_Innovations_Markup),2))*(1+Mail_Innovations_Fuel_Surcharge),"N/A")</f>
        <v>77.5746</v>
      </c>
      <c r="N23" s="198">
        <f>IF(LEN('UPS PMI_Base'!N21)&gt;0,(ROUND('UPS PMI_Base'!N21*(1+Mail_Innovations_Markup),2))*(1+Mail_Innovations_Fuel_Surcharge),"N/A")</f>
        <v>94.6785</v>
      </c>
      <c r="O23" s="198">
        <f>IF(LEN('UPS PMI_Base'!O21)&gt;0,(ROUND('UPS PMI_Base'!O21*(1+Mail_Innovations_Markup),2))*(1+Mail_Innovations_Fuel_Surcharge),"N/A")</f>
        <v>99.52425</v>
      </c>
      <c r="P23" s="198">
        <f>IF(LEN('UPS PMI_Base'!P21)&gt;0,(ROUND('UPS PMI_Base'!P21*(1+Mail_Innovations_Markup),2))*(1+Mail_Innovations_Fuel_Surcharge),"N/A")</f>
        <v>87.63885</v>
      </c>
      <c r="Q23" s="198">
        <f>IF(LEN('UPS PMI_Base'!Q21)&gt;0,(ROUND('UPS PMI_Base'!Q21*(1+Mail_Innovations_Markup),2))*(1+Mail_Innovations_Fuel_Surcharge),"N/A")</f>
        <v>88.5867</v>
      </c>
      <c r="R23" s="198">
        <f>IF(LEN('UPS PMI_Base'!R21)&gt;0,(ROUND('UPS PMI_Base'!R21*(1+Mail_Innovations_Markup),2))*(1+Mail_Innovations_Fuel_Surcharge),"N/A")</f>
        <v>93.7413</v>
      </c>
      <c r="S23" s="198">
        <f>IF(LEN('UPS PMI_Base'!S21)&gt;0,(ROUND('UPS PMI_Base'!S21*(1+Mail_Innovations_Markup),2))*(1+Mail_Innovations_Fuel_Surcharge),"N/A")</f>
        <v>70.3752</v>
      </c>
      <c r="T23" s="198">
        <f>IF(LEN('UPS PMI_Base'!T21)&gt;0,(ROUND('UPS PMI_Base'!T21*(1+Mail_Innovations_Markup),2))*(1+Mail_Innovations_Fuel_Surcharge),"N/A")</f>
        <v>85.9881</v>
      </c>
      <c r="U23" s="198">
        <f>IF(LEN('UPS PMI_Base'!U21)&gt;0,(ROUND('UPS PMI_Base'!U21*(1+Mail_Innovations_Markup),2))*(1+Mail_Innovations_Fuel_Surcharge),"N/A")</f>
        <v>142.3905</v>
      </c>
      <c r="V23" s="198">
        <f>IF(LEN('UPS PMI_Base'!V21)&gt;0,(ROUND('UPS PMI_Base'!V21*(1+Mail_Innovations_Markup),2))*(1+Mail_Innovations_Fuel_Surcharge),"N/A")</f>
        <v>109.5033</v>
      </c>
    </row>
    <row r="24" ht="12.75" customHeight="1">
      <c r="A24" s="197">
        <v>19.0</v>
      </c>
      <c r="B24" s="198">
        <f>IF(LEN('UPS PMI_Base'!B22)&gt;0,ROUND('UPS PMI_Base'!B22*(1+Mail_Innovations_Markup),2),"N/A")</f>
        <v>73.69</v>
      </c>
      <c r="C24" s="198">
        <f>IF(LEN('UPS PMI_Base'!C22)&gt;0,(ROUND('UPS PMI_Base'!C22*(1+Mail_Innovations_Markup),2))*(1+Mail_Innovations_Fuel_Surcharge),"N/A")</f>
        <v>72.7821</v>
      </c>
      <c r="D24" s="198">
        <f>IF(LEN('UPS PMI_Base'!D22)&gt;0,(ROUND('UPS PMI_Base'!D22*(1+Mail_Innovations_Markup),2))*(1+Mail_Innovations_Fuel_Surcharge),"N/A")</f>
        <v>63.93195</v>
      </c>
      <c r="E24" s="198">
        <f>IF(LEN('UPS PMI_Base'!E22)&gt;0,(ROUND('UPS PMI_Base'!E22*(1+Mail_Innovations_Markup),2))*(1+Mail_Innovations_Fuel_Surcharge),"N/A")</f>
        <v>93.2514</v>
      </c>
      <c r="F24" s="198">
        <f>IF(LEN('UPS PMI_Base'!F22)&gt;0,(ROUND('UPS PMI_Base'!F22*(1+Mail_Innovations_Markup),2))*(1+Mail_Innovations_Fuel_Surcharge),"N/A")</f>
        <v>85.74315</v>
      </c>
      <c r="G24" s="198">
        <f>IF(LEN('UPS PMI_Base'!G22)&gt;0,(ROUND('UPS PMI_Base'!G22*(1+Mail_Innovations_Markup),2))*(1+Mail_Innovations_Fuel_Surcharge),"N/A")</f>
        <v>92.3142</v>
      </c>
      <c r="H24" s="198">
        <f>IF(LEN('UPS PMI_Base'!H22)&gt;0,(ROUND('UPS PMI_Base'!H22*(1+Mail_Innovations_Markup),2))*(1+Mail_Innovations_Fuel_Surcharge),"N/A")</f>
        <v>79.7685</v>
      </c>
      <c r="I24" s="198">
        <f>IF(LEN('UPS PMI_Base'!I22)&gt;0,(ROUND('UPS PMI_Base'!I22*(1+Mail_Innovations_Markup),2))*(1+Mail_Innovations_Fuel_Surcharge),"N/A")</f>
        <v>96.2547</v>
      </c>
      <c r="J24" s="198">
        <f>IF(LEN('UPS PMI_Base'!J22)&gt;0,(ROUND('UPS PMI_Base'!J22*(1+Mail_Innovations_Markup),2))*(1+Mail_Innovations_Fuel_Surcharge),"N/A")</f>
        <v>96.92565</v>
      </c>
      <c r="K24" s="198">
        <f>IF(LEN('UPS PMI_Base'!K22)&gt;0,(ROUND('UPS PMI_Base'!K22*(1+Mail_Innovations_Markup),2))*(1+Mail_Innovations_Fuel_Surcharge),"N/A")</f>
        <v>109.10925</v>
      </c>
      <c r="L24" s="198">
        <f>IF(LEN('UPS PMI_Base'!L22)&gt;0,(ROUND('UPS PMI_Base'!L22*(1+Mail_Innovations_Markup),2))*(1+Mail_Innovations_Fuel_Surcharge),"N/A")</f>
        <v>79.09755</v>
      </c>
      <c r="M24" s="198">
        <f>IF(LEN('UPS PMI_Base'!M22)&gt;0,(ROUND('UPS PMI_Base'!M22*(1+Mail_Innovations_Markup),2))*(1+Mail_Innovations_Fuel_Surcharge),"N/A")</f>
        <v>80.5992</v>
      </c>
      <c r="N24" s="198">
        <f>IF(LEN('UPS PMI_Base'!N22)&gt;0,(ROUND('UPS PMI_Base'!N22*(1+Mail_Innovations_Markup),2))*(1+Mail_Innovations_Fuel_Surcharge),"N/A")</f>
        <v>98.48055</v>
      </c>
      <c r="O24" s="198">
        <f>IF(LEN('UPS PMI_Base'!O22)&gt;0,(ROUND('UPS PMI_Base'!O22*(1+Mail_Innovations_Markup),2))*(1+Mail_Innovations_Fuel_Surcharge),"N/A")</f>
        <v>103.3689</v>
      </c>
      <c r="P24" s="198">
        <f>IF(LEN('UPS PMI_Base'!P22)&gt;0,(ROUND('UPS PMI_Base'!P22*(1+Mail_Innovations_Markup),2))*(1+Mail_Innovations_Fuel_Surcharge),"N/A")</f>
        <v>90.9084</v>
      </c>
      <c r="Q24" s="198">
        <f>IF(LEN('UPS PMI_Base'!Q22)&gt;0,(ROUND('UPS PMI_Base'!Q22*(1+Mail_Innovations_Markup),2))*(1+Mail_Innovations_Fuel_Surcharge),"N/A")</f>
        <v>91.803</v>
      </c>
      <c r="R24" s="198">
        <f>IF(LEN('UPS PMI_Base'!R22)&gt;0,(ROUND('UPS PMI_Base'!R22*(1+Mail_Innovations_Markup),2))*(1+Mail_Innovations_Fuel_Surcharge),"N/A")</f>
        <v>97.13865</v>
      </c>
      <c r="S24" s="198">
        <f>IF(LEN('UPS PMI_Base'!S22)&gt;0,(ROUND('UPS PMI_Base'!S22*(1+Mail_Innovations_Markup),2))*(1+Mail_Innovations_Fuel_Surcharge),"N/A")</f>
        <v>73.00575</v>
      </c>
      <c r="T24" s="198">
        <f>IF(LEN('UPS PMI_Base'!T22)&gt;0,(ROUND('UPS PMI_Base'!T22*(1+Mail_Innovations_Markup),2))*(1+Mail_Innovations_Fuel_Surcharge),"N/A")</f>
        <v>89.46</v>
      </c>
      <c r="U24" s="198">
        <f>IF(LEN('UPS PMI_Base'!U22)&gt;0,(ROUND('UPS PMI_Base'!U22*(1+Mail_Innovations_Markup),2))*(1+Mail_Innovations_Fuel_Surcharge),"N/A")</f>
        <v>147.9285</v>
      </c>
      <c r="V24" s="198">
        <f>IF(LEN('UPS PMI_Base'!V22)&gt;0,(ROUND('UPS PMI_Base'!V22*(1+Mail_Innovations_Markup),2))*(1+Mail_Innovations_Fuel_Surcharge),"N/A")</f>
        <v>113.3586</v>
      </c>
    </row>
    <row r="25" ht="12.75" customHeight="1">
      <c r="A25" s="197">
        <v>20.0</v>
      </c>
      <c r="B25" s="198">
        <f>IF(LEN('UPS PMI_Base'!B23)&gt;0,ROUND('UPS PMI_Base'!B23*(1+Mail_Innovations_Markup),2),"N/A")</f>
        <v>76.42</v>
      </c>
      <c r="C25" s="198">
        <f>IF(LEN('UPS PMI_Base'!C23)&gt;0,(ROUND('UPS PMI_Base'!C23*(1+Mail_Innovations_Markup),2))*(1+Mail_Innovations_Fuel_Surcharge),"N/A")</f>
        <v>75.51915</v>
      </c>
      <c r="D25" s="198">
        <f>IF(LEN('UPS PMI_Base'!D23)&gt;0,(ROUND('UPS PMI_Base'!D23*(1+Mail_Innovations_Markup),2))*(1+Mail_Innovations_Fuel_Surcharge),"N/A")</f>
        <v>66.2643</v>
      </c>
      <c r="E25" s="198">
        <f>IF(LEN('UPS PMI_Base'!E23)&gt;0,(ROUND('UPS PMI_Base'!E23*(1+Mail_Innovations_Markup),2))*(1+Mail_Innovations_Fuel_Surcharge),"N/A")</f>
        <v>96.86175</v>
      </c>
      <c r="F25" s="198">
        <f>IF(LEN('UPS PMI_Base'!F23)&gt;0,(ROUND('UPS PMI_Base'!F23*(1+Mail_Innovations_Markup),2))*(1+Mail_Innovations_Fuel_Surcharge),"N/A")</f>
        <v>88.66125</v>
      </c>
      <c r="G25" s="198">
        <f>IF(LEN('UPS PMI_Base'!G23)&gt;0,(ROUND('UPS PMI_Base'!G23*(1+Mail_Innovations_Markup),2))*(1+Mail_Innovations_Fuel_Surcharge),"N/A")</f>
        <v>95.39205</v>
      </c>
      <c r="H25" s="198">
        <f>IF(LEN('UPS PMI_Base'!H23)&gt;0,(ROUND('UPS PMI_Base'!H23*(1+Mail_Innovations_Markup),2))*(1+Mail_Innovations_Fuel_Surcharge),"N/A")</f>
        <v>82.7718</v>
      </c>
      <c r="I25" s="198">
        <f>IF(LEN('UPS PMI_Base'!I23)&gt;0,(ROUND('UPS PMI_Base'!I23*(1+Mail_Innovations_Markup),2))*(1+Mail_Innovations_Fuel_Surcharge),"N/A")</f>
        <v>99.80115</v>
      </c>
      <c r="J25" s="198">
        <f>IF(LEN('UPS PMI_Base'!J23)&gt;0,(ROUND('UPS PMI_Base'!J23*(1+Mail_Innovations_Markup),2))*(1+Mail_Innovations_Fuel_Surcharge),"N/A")</f>
        <v>100.82355</v>
      </c>
      <c r="K25" s="198">
        <f>IF(LEN('UPS PMI_Base'!K23)&gt;0,(ROUND('UPS PMI_Base'!K23*(1+Mail_Innovations_Markup),2))*(1+Mail_Innovations_Fuel_Surcharge),"N/A")</f>
        <v>113.4651</v>
      </c>
      <c r="L25" s="198">
        <f>IF(LEN('UPS PMI_Base'!L23)&gt;0,(ROUND('UPS PMI_Base'!L23*(1+Mail_Innovations_Markup),2))*(1+Mail_Innovations_Fuel_Surcharge),"N/A")</f>
        <v>82.12215</v>
      </c>
      <c r="M25" s="198">
        <f>IF(LEN('UPS PMI_Base'!M23)&gt;0,(ROUND('UPS PMI_Base'!M23*(1+Mail_Innovations_Markup),2))*(1+Mail_Innovations_Fuel_Surcharge),"N/A")</f>
        <v>83.6025</v>
      </c>
      <c r="N25" s="198">
        <f>IF(LEN('UPS PMI_Base'!N23)&gt;0,(ROUND('UPS PMI_Base'!N23*(1+Mail_Innovations_Markup),2))*(1+Mail_Innovations_Fuel_Surcharge),"N/A")</f>
        <v>102.3039</v>
      </c>
      <c r="O25" s="198">
        <f>IF(LEN('UPS PMI_Base'!O23)&gt;0,(ROUND('UPS PMI_Base'!O23*(1+Mail_Innovations_Markup),2))*(1+Mail_Innovations_Fuel_Surcharge),"N/A")</f>
        <v>107.21355</v>
      </c>
      <c r="P25" s="198">
        <f>IF(LEN('UPS PMI_Base'!P23)&gt;0,(ROUND('UPS PMI_Base'!P23*(1+Mail_Innovations_Markup),2))*(1+Mail_Innovations_Fuel_Surcharge),"N/A")</f>
        <v>94.1886</v>
      </c>
      <c r="Q25" s="198">
        <f>IF(LEN('UPS PMI_Base'!Q23)&gt;0,(ROUND('UPS PMI_Base'!Q23*(1+Mail_Innovations_Markup),2))*(1+Mail_Innovations_Fuel_Surcharge),"N/A")</f>
        <v>95.0193</v>
      </c>
      <c r="R25" s="198">
        <f>IF(LEN('UPS PMI_Base'!R23)&gt;0,(ROUND('UPS PMI_Base'!R23*(1+Mail_Innovations_Markup),2))*(1+Mail_Innovations_Fuel_Surcharge),"N/A")</f>
        <v>100.50405</v>
      </c>
      <c r="S25" s="198">
        <f>IF(LEN('UPS PMI_Base'!S23)&gt;0,(ROUND('UPS PMI_Base'!S23*(1+Mail_Innovations_Markup),2))*(1+Mail_Innovations_Fuel_Surcharge),"N/A")</f>
        <v>75.6576</v>
      </c>
      <c r="T25" s="198">
        <f>IF(LEN('UPS PMI_Base'!T23)&gt;0,(ROUND('UPS PMI_Base'!T23*(1+Mail_Innovations_Markup),2))*(1+Mail_Innovations_Fuel_Surcharge),"N/A")</f>
        <v>92.53785</v>
      </c>
      <c r="U25" s="198">
        <f>IF(LEN('UPS PMI_Base'!U23)&gt;0,(ROUND('UPS PMI_Base'!U23*(1+Mail_Innovations_Markup),2))*(1+Mail_Innovations_Fuel_Surcharge),"N/A")</f>
        <v>153.5091</v>
      </c>
      <c r="V25" s="198">
        <f>IF(LEN('UPS PMI_Base'!V23)&gt;0,(ROUND('UPS PMI_Base'!V23*(1+Mail_Innovations_Markup),2))*(1+Mail_Innovations_Fuel_Surcharge),"N/A")</f>
        <v>117.2139</v>
      </c>
    </row>
    <row r="26" ht="12.75" customHeight="1">
      <c r="A26" s="197">
        <v>21.0</v>
      </c>
      <c r="B26" s="198">
        <f>IF(LEN('UPS PMI_Base'!B24)&gt;0,ROUND('UPS PMI_Base'!B24*(1+Mail_Innovations_Markup),2),"N/A")</f>
        <v>155.72</v>
      </c>
      <c r="C26" s="198">
        <f>IF(LEN('UPS PMI_Base'!C24)&gt;0,(ROUND('UPS PMI_Base'!C24*(1+Mail_Innovations_Markup),2))*(1+Mail_Innovations_Fuel_Surcharge),"N/A")</f>
        <v>155.07465</v>
      </c>
      <c r="D26" s="198">
        <f>IF(LEN('UPS PMI_Base'!D24)&gt;0,(ROUND('UPS PMI_Base'!D24*(1+Mail_Innovations_Markup),2))*(1+Mail_Innovations_Fuel_Surcharge),"N/A")</f>
        <v>170.9538</v>
      </c>
      <c r="E26" s="198">
        <f>IF(LEN('UPS PMI_Base'!E24)&gt;0,(ROUND('UPS PMI_Base'!E24*(1+Mail_Innovations_Markup),2))*(1+Mail_Innovations_Fuel_Surcharge),"N/A")</f>
        <v>258.6459</v>
      </c>
      <c r="F26" s="198">
        <f>IF(LEN('UPS PMI_Base'!F24)&gt;0,(ROUND('UPS PMI_Base'!F24*(1+Mail_Innovations_Markup),2))*(1+Mail_Innovations_Fuel_Surcharge),"N/A")</f>
        <v>186.9075</v>
      </c>
      <c r="G26" s="198">
        <f>IF(LEN('UPS PMI_Base'!G24)&gt;0,(ROUND('UPS PMI_Base'!G24*(1+Mail_Innovations_Markup),2))*(1+Mail_Innovations_Fuel_Surcharge),"N/A")</f>
        <v>187.653</v>
      </c>
      <c r="H26" s="198">
        <f>IF(LEN('UPS PMI_Base'!H24)&gt;0,(ROUND('UPS PMI_Base'!H24*(1+Mail_Innovations_Markup),2))*(1+Mail_Innovations_Fuel_Surcharge),"N/A")</f>
        <v>226.4616</v>
      </c>
      <c r="I26" s="198">
        <f>IF(LEN('UPS PMI_Base'!I24)&gt;0,(ROUND('UPS PMI_Base'!I24*(1+Mail_Innovations_Markup),2))*(1+Mail_Innovations_Fuel_Surcharge),"N/A")</f>
        <v>224.5446</v>
      </c>
      <c r="J26" s="198">
        <f>IF(LEN('UPS PMI_Base'!J24)&gt;0,(ROUND('UPS PMI_Base'!J24*(1+Mail_Innovations_Markup),2))*(1+Mail_Innovations_Fuel_Surcharge),"N/A")</f>
        <v>287.58195</v>
      </c>
      <c r="K26" s="198">
        <f>IF(LEN('UPS PMI_Base'!K24)&gt;0,(ROUND('UPS PMI_Base'!K24*(1+Mail_Innovations_Markup),2))*(1+Mail_Innovations_Fuel_Surcharge),"N/A")</f>
        <v>280.06305</v>
      </c>
      <c r="L26" s="198">
        <f>IF(LEN('UPS PMI_Base'!L24)&gt;0,(ROUND('UPS PMI_Base'!L24*(1+Mail_Innovations_Markup),2))*(1+Mail_Innovations_Fuel_Surcharge),"N/A")</f>
        <v>212.09475</v>
      </c>
      <c r="M26" s="198">
        <f>IF(LEN('UPS PMI_Base'!M24)&gt;0,(ROUND('UPS PMI_Base'!M24*(1+Mail_Innovations_Markup),2))*(1+Mail_Innovations_Fuel_Surcharge),"N/A")</f>
        <v>205.59825</v>
      </c>
      <c r="N26" s="198">
        <f>IF(LEN('UPS PMI_Base'!N24)&gt;0,(ROUND('UPS PMI_Base'!N24*(1+Mail_Innovations_Markup),2))*(1+Mail_Innovations_Fuel_Surcharge),"N/A")</f>
        <v>254.6628</v>
      </c>
      <c r="O26" s="198">
        <f>IF(LEN('UPS PMI_Base'!O24)&gt;0,(ROUND('UPS PMI_Base'!O24*(1+Mail_Innovations_Markup),2))*(1+Mail_Innovations_Fuel_Surcharge),"N/A")</f>
        <v>219.2835</v>
      </c>
      <c r="P26" s="198">
        <f>IF(LEN('UPS PMI_Base'!P24)&gt;0,(ROUND('UPS PMI_Base'!P24*(1+Mail_Innovations_Markup),2))*(1+Mail_Innovations_Fuel_Surcharge),"N/A")</f>
        <v>219.61365</v>
      </c>
      <c r="Q26" s="198">
        <f>IF(LEN('UPS PMI_Base'!Q24)&gt;0,(ROUND('UPS PMI_Base'!Q24*(1+Mail_Innovations_Markup),2))*(1+Mail_Innovations_Fuel_Surcharge),"N/A")</f>
        <v>187.0353</v>
      </c>
      <c r="R26" s="198">
        <f>IF(LEN('UPS PMI_Base'!R24)&gt;0,(ROUND('UPS PMI_Base'!R24*(1+Mail_Innovations_Markup),2))*(1+Mail_Innovations_Fuel_Surcharge),"N/A")</f>
        <v>191.96625</v>
      </c>
      <c r="S26" s="198">
        <f>IF(LEN('UPS PMI_Base'!S24)&gt;0,(ROUND('UPS PMI_Base'!S24*(1+Mail_Innovations_Markup),2))*(1+Mail_Innovations_Fuel_Surcharge),"N/A")</f>
        <v>208.26075</v>
      </c>
      <c r="T26" s="198">
        <f>IF(LEN('UPS PMI_Base'!T24)&gt;0,(ROUND('UPS PMI_Base'!T24*(1+Mail_Innovations_Markup),2))*(1+Mail_Innovations_Fuel_Surcharge),"N/A")</f>
        <v>214.62945</v>
      </c>
      <c r="U26" s="198">
        <f>IF(LEN('UPS PMI_Base'!U24)&gt;0,(ROUND('UPS PMI_Base'!U24*(1+Mail_Innovations_Markup),2))*(1+Mail_Innovations_Fuel_Surcharge),"N/A")</f>
        <v>262.04325</v>
      </c>
      <c r="V26" s="198">
        <f>IF(LEN('UPS PMI_Base'!V24)&gt;0,(ROUND('UPS PMI_Base'!V24*(1+Mail_Innovations_Markup),2))*(1+Mail_Innovations_Fuel_Surcharge),"N/A")</f>
        <v>219.5604</v>
      </c>
    </row>
    <row r="27" ht="12.75" customHeight="1">
      <c r="A27" s="197">
        <v>22.0</v>
      </c>
      <c r="B27" s="198">
        <f>IF(LEN('UPS PMI_Base'!B25)&gt;0,ROUND('UPS PMI_Base'!B25*(1+Mail_Innovations_Markup),2),"N/A")</f>
        <v>160.75</v>
      </c>
      <c r="C27" s="198">
        <f>IF(LEN('UPS PMI_Base'!C25)&gt;0,(ROUND('UPS PMI_Base'!C25*(1+Mail_Innovations_Markup),2))*(1+Mail_Innovations_Fuel_Surcharge),"N/A")</f>
        <v>160.12275</v>
      </c>
      <c r="D27" s="198">
        <f>IF(LEN('UPS PMI_Base'!D25)&gt;0,(ROUND('UPS PMI_Base'!D25*(1+Mail_Innovations_Markup),2))*(1+Mail_Innovations_Fuel_Surcharge),"N/A")</f>
        <v>176.14035</v>
      </c>
      <c r="E27" s="198">
        <f>IF(LEN('UPS PMI_Base'!E25)&gt;0,(ROUND('UPS PMI_Base'!E25*(1+Mail_Innovations_Markup),2))*(1+Mail_Innovations_Fuel_Surcharge),"N/A")</f>
        <v>267.5067</v>
      </c>
      <c r="F27" s="198">
        <f>IF(LEN('UPS PMI_Base'!F25)&gt;0,(ROUND('UPS PMI_Base'!F25*(1+Mail_Innovations_Markup),2))*(1+Mail_Innovations_Fuel_Surcharge),"N/A")</f>
        <v>192.4242</v>
      </c>
      <c r="G27" s="198">
        <f>IF(LEN('UPS PMI_Base'!G25)&gt;0,(ROUND('UPS PMI_Base'!G25*(1+Mail_Innovations_Markup),2))*(1+Mail_Innovations_Fuel_Surcharge),"N/A")</f>
        <v>193.191</v>
      </c>
      <c r="H27" s="198">
        <f>IF(LEN('UPS PMI_Base'!H25)&gt;0,(ROUND('UPS PMI_Base'!H25*(1+Mail_Innovations_Markup),2))*(1+Mail_Innovations_Fuel_Surcharge),"N/A")</f>
        <v>233.9166</v>
      </c>
      <c r="I27" s="198">
        <f>IF(LEN('UPS PMI_Base'!I25)&gt;0,(ROUND('UPS PMI_Base'!I25*(1+Mail_Innovations_Markup),2))*(1+Mail_Innovations_Fuel_Surcharge),"N/A")</f>
        <v>231.9144</v>
      </c>
      <c r="J27" s="198">
        <f>IF(LEN('UPS PMI_Base'!J25)&gt;0,(ROUND('UPS PMI_Base'!J25*(1+Mail_Innovations_Markup),2))*(1+Mail_Innovations_Fuel_Surcharge),"N/A")</f>
        <v>297.9657</v>
      </c>
      <c r="K27" s="198">
        <f>IF(LEN('UPS PMI_Base'!K25)&gt;0,(ROUND('UPS PMI_Base'!K25*(1+Mail_Innovations_Markup),2))*(1+Mail_Innovations_Fuel_Surcharge),"N/A")</f>
        <v>290.106</v>
      </c>
      <c r="L27" s="198">
        <f>IF(LEN('UPS PMI_Base'!L25)&gt;0,(ROUND('UPS PMI_Base'!L25*(1+Mail_Innovations_Markup),2))*(1+Mail_Innovations_Fuel_Surcharge),"N/A")</f>
        <v>219.1983</v>
      </c>
      <c r="M27" s="198">
        <f>IF(LEN('UPS PMI_Base'!M25)&gt;0,(ROUND('UPS PMI_Base'!M25*(1+Mail_Innovations_Markup),2))*(1+Mail_Innovations_Fuel_Surcharge),"N/A")</f>
        <v>212.28645</v>
      </c>
      <c r="N27" s="198">
        <f>IF(LEN('UPS PMI_Base'!N25)&gt;0,(ROUND('UPS PMI_Base'!N25*(1+Mail_Innovations_Markup),2))*(1+Mail_Innovations_Fuel_Surcharge),"N/A")</f>
        <v>263.481</v>
      </c>
      <c r="O27" s="198">
        <f>IF(LEN('UPS PMI_Base'!O25)&gt;0,(ROUND('UPS PMI_Base'!O25*(1+Mail_Innovations_Markup),2))*(1+Mail_Innovations_Fuel_Surcharge),"N/A")</f>
        <v>226.5894</v>
      </c>
      <c r="P27" s="198">
        <f>IF(LEN('UPS PMI_Base'!P25)&gt;0,(ROUND('UPS PMI_Base'!P25*(1+Mail_Innovations_Markup),2))*(1+Mail_Innovations_Fuel_Surcharge),"N/A")</f>
        <v>226.5894</v>
      </c>
      <c r="Q27" s="198">
        <f>IF(LEN('UPS PMI_Base'!Q25)&gt;0,(ROUND('UPS PMI_Base'!Q25*(1+Mail_Innovations_Markup),2))*(1+Mail_Innovations_Fuel_Surcharge),"N/A")</f>
        <v>192.83955</v>
      </c>
      <c r="R27" s="198">
        <f>IF(LEN('UPS PMI_Base'!R25)&gt;0,(ROUND('UPS PMI_Base'!R25*(1+Mail_Innovations_Markup),2))*(1+Mail_Innovations_Fuel_Surcharge),"N/A")</f>
        <v>197.8983</v>
      </c>
      <c r="S27" s="198">
        <f>IF(LEN('UPS PMI_Base'!S25)&gt;0,(ROUND('UPS PMI_Base'!S25*(1+Mail_Innovations_Markup),2))*(1+Mail_Innovations_Fuel_Surcharge),"N/A")</f>
        <v>214.67205</v>
      </c>
      <c r="T27" s="198">
        <f>IF(LEN('UPS PMI_Base'!T25)&gt;0,(ROUND('UPS PMI_Base'!T25*(1+Mail_Innovations_Markup),2))*(1+Mail_Innovations_Fuel_Surcharge),"N/A")</f>
        <v>221.1153</v>
      </c>
      <c r="U27" s="198">
        <f>IF(LEN('UPS PMI_Base'!U25)&gt;0,(ROUND('UPS PMI_Base'!U25*(1+Mail_Innovations_Markup),2))*(1+Mail_Innovations_Fuel_Surcharge),"N/A")</f>
        <v>270.9999</v>
      </c>
      <c r="V27" s="198">
        <f>IF(LEN('UPS PMI_Base'!V25)&gt;0,(ROUND('UPS PMI_Base'!V25*(1+Mail_Innovations_Markup),2))*(1+Mail_Innovations_Fuel_Surcharge),"N/A")</f>
        <v>226.2486</v>
      </c>
    </row>
    <row r="28" ht="12.75" customHeight="1">
      <c r="A28" s="197">
        <v>23.0</v>
      </c>
      <c r="B28" s="198">
        <f>IF(LEN('UPS PMI_Base'!B26)&gt;0,ROUND('UPS PMI_Base'!B26*(1+Mail_Innovations_Markup),2),"N/A")</f>
        <v>165.78</v>
      </c>
      <c r="C28" s="198">
        <f>IF(LEN('UPS PMI_Base'!C26)&gt;0,(ROUND('UPS PMI_Base'!C26*(1+Mail_Innovations_Markup),2))*(1+Mail_Innovations_Fuel_Surcharge),"N/A")</f>
        <v>165.1815</v>
      </c>
      <c r="D28" s="198">
        <f>IF(LEN('UPS PMI_Base'!D26)&gt;0,(ROUND('UPS PMI_Base'!D26*(1+Mail_Innovations_Markup),2))*(1+Mail_Innovations_Fuel_Surcharge),"N/A")</f>
        <v>181.3908</v>
      </c>
      <c r="E28" s="198">
        <f>IF(LEN('UPS PMI_Base'!E26)&gt;0,(ROUND('UPS PMI_Base'!E26*(1+Mail_Innovations_Markup),2))*(1+Mail_Innovations_Fuel_Surcharge),"N/A")</f>
        <v>276.3888</v>
      </c>
      <c r="F28" s="198">
        <f>IF(LEN('UPS PMI_Base'!F26)&gt;0,(ROUND('UPS PMI_Base'!F26*(1+Mail_Innovations_Markup),2))*(1+Mail_Innovations_Fuel_Surcharge),"N/A")</f>
        <v>197.95155</v>
      </c>
      <c r="G28" s="198">
        <f>IF(LEN('UPS PMI_Base'!G26)&gt;0,(ROUND('UPS PMI_Base'!G26*(1+Mail_Innovations_Markup),2))*(1+Mail_Innovations_Fuel_Surcharge),"N/A")</f>
        <v>198.78225</v>
      </c>
      <c r="H28" s="198">
        <f>IF(LEN('UPS PMI_Base'!H26)&gt;0,(ROUND('UPS PMI_Base'!H26*(1+Mail_Innovations_Markup),2))*(1+Mail_Innovations_Fuel_Surcharge),"N/A")</f>
        <v>241.3503</v>
      </c>
      <c r="I28" s="198">
        <f>IF(LEN('UPS PMI_Base'!I26)&gt;0,(ROUND('UPS PMI_Base'!I26*(1+Mail_Innovations_Markup),2))*(1+Mail_Innovations_Fuel_Surcharge),"N/A")</f>
        <v>239.3055</v>
      </c>
      <c r="J28" s="198">
        <f>IF(LEN('UPS PMI_Base'!J26)&gt;0,(ROUND('UPS PMI_Base'!J26*(1+Mail_Innovations_Markup),2))*(1+Mail_Innovations_Fuel_Surcharge),"N/A")</f>
        <v>308.2962</v>
      </c>
      <c r="K28" s="198">
        <f>IF(LEN('UPS PMI_Base'!K26)&gt;0,(ROUND('UPS PMI_Base'!K26*(1+Mail_Innovations_Markup),2))*(1+Mail_Innovations_Fuel_Surcharge),"N/A")</f>
        <v>300.14895</v>
      </c>
      <c r="L28" s="198">
        <f>IF(LEN('UPS PMI_Base'!L26)&gt;0,(ROUND('UPS PMI_Base'!L26*(1+Mail_Innovations_Markup),2))*(1+Mail_Innovations_Fuel_Surcharge),"N/A")</f>
        <v>226.23795</v>
      </c>
      <c r="M28" s="198">
        <f>IF(LEN('UPS PMI_Base'!M26)&gt;0,(ROUND('UPS PMI_Base'!M26*(1+Mail_Innovations_Markup),2))*(1+Mail_Innovations_Fuel_Surcharge),"N/A")</f>
        <v>219.03855</v>
      </c>
      <c r="N28" s="198">
        <f>IF(LEN('UPS PMI_Base'!N26)&gt;0,(ROUND('UPS PMI_Base'!N26*(1+Mail_Innovations_Markup),2))*(1+Mail_Innovations_Fuel_Surcharge),"N/A")</f>
        <v>272.22465</v>
      </c>
      <c r="O28" s="198">
        <f>IF(LEN('UPS PMI_Base'!O26)&gt;0,(ROUND('UPS PMI_Base'!O26*(1+Mail_Innovations_Markup),2))*(1+Mail_Innovations_Fuel_Surcharge),"N/A")</f>
        <v>233.8953</v>
      </c>
      <c r="P28" s="198">
        <f>IF(LEN('UPS PMI_Base'!P26)&gt;0,(ROUND('UPS PMI_Base'!P26*(1+Mail_Innovations_Markup),2))*(1+Mail_Innovations_Fuel_Surcharge),"N/A")</f>
        <v>233.54385</v>
      </c>
      <c r="Q28" s="198">
        <f>IF(LEN('UPS PMI_Base'!Q26)&gt;0,(ROUND('UPS PMI_Base'!Q26*(1+Mail_Innovations_Markup),2))*(1+Mail_Innovations_Fuel_Surcharge),"N/A")</f>
        <v>198.63315</v>
      </c>
      <c r="R28" s="198">
        <f>IF(LEN('UPS PMI_Base'!R26)&gt;0,(ROUND('UPS PMI_Base'!R26*(1+Mail_Innovations_Markup),2))*(1+Mail_Innovations_Fuel_Surcharge),"N/A")</f>
        <v>203.83035</v>
      </c>
      <c r="S28" s="198">
        <f>IF(LEN('UPS PMI_Base'!S26)&gt;0,(ROUND('UPS PMI_Base'!S26*(1+Mail_Innovations_Markup),2))*(1+Mail_Innovations_Fuel_Surcharge),"N/A")</f>
        <v>221.094</v>
      </c>
      <c r="T28" s="198">
        <f>IF(LEN('UPS PMI_Base'!T26)&gt;0,(ROUND('UPS PMI_Base'!T26*(1+Mail_Innovations_Markup),2))*(1+Mail_Innovations_Fuel_Surcharge),"N/A")</f>
        <v>227.5266</v>
      </c>
      <c r="U28" s="198">
        <f>IF(LEN('UPS PMI_Base'!U26)&gt;0,(ROUND('UPS PMI_Base'!U26*(1+Mail_Innovations_Markup),2))*(1+Mail_Innovations_Fuel_Surcharge),"N/A")</f>
        <v>280.0311</v>
      </c>
      <c r="V28" s="198">
        <f>IF(LEN('UPS PMI_Base'!V26)&gt;0,(ROUND('UPS PMI_Base'!V26*(1+Mail_Innovations_Markup),2))*(1+Mail_Innovations_Fuel_Surcharge),"N/A")</f>
        <v>232.86225</v>
      </c>
    </row>
    <row r="29" ht="12.75" customHeight="1">
      <c r="A29" s="197">
        <v>24.0</v>
      </c>
      <c r="B29" s="198">
        <f>IF(LEN('UPS PMI_Base'!B27)&gt;0,ROUND('UPS PMI_Base'!B27*(1+Mail_Innovations_Markup),2),"N/A")</f>
        <v>170.81</v>
      </c>
      <c r="C29" s="198">
        <f>IF(LEN('UPS PMI_Base'!C27)&gt;0,(ROUND('UPS PMI_Base'!C27*(1+Mail_Innovations_Markup),2))*(1+Mail_Innovations_Fuel_Surcharge),"N/A")</f>
        <v>170.21895</v>
      </c>
      <c r="D29" s="198">
        <f>IF(LEN('UPS PMI_Base'!D27)&gt;0,(ROUND('UPS PMI_Base'!D27*(1+Mail_Innovations_Markup),2))*(1+Mail_Innovations_Fuel_Surcharge),"N/A")</f>
        <v>186.57735</v>
      </c>
      <c r="E29" s="198">
        <f>IF(LEN('UPS PMI_Base'!E27)&gt;0,(ROUND('UPS PMI_Base'!E27*(1+Mail_Innovations_Markup),2))*(1+Mail_Innovations_Fuel_Surcharge),"N/A")</f>
        <v>285.28155</v>
      </c>
      <c r="F29" s="198">
        <f>IF(LEN('UPS PMI_Base'!F27)&gt;0,(ROUND('UPS PMI_Base'!F27*(1+Mail_Innovations_Markup),2))*(1+Mail_Innovations_Fuel_Surcharge),"N/A")</f>
        <v>203.4789</v>
      </c>
      <c r="G29" s="198">
        <f>IF(LEN('UPS PMI_Base'!G27)&gt;0,(ROUND('UPS PMI_Base'!G27*(1+Mail_Innovations_Markup),2))*(1+Mail_Innovations_Fuel_Surcharge),"N/A")</f>
        <v>204.29895</v>
      </c>
      <c r="H29" s="198">
        <f>IF(LEN('UPS PMI_Base'!H27)&gt;0,(ROUND('UPS PMI_Base'!H27*(1+Mail_Innovations_Markup),2))*(1+Mail_Innovations_Fuel_Surcharge),"N/A")</f>
        <v>248.79465</v>
      </c>
      <c r="I29" s="198">
        <f>IF(LEN('UPS PMI_Base'!I27)&gt;0,(ROUND('UPS PMI_Base'!I27*(1+Mail_Innovations_Markup),2))*(1+Mail_Innovations_Fuel_Surcharge),"N/A")</f>
        <v>246.6753</v>
      </c>
      <c r="J29" s="198">
        <f>IF(LEN('UPS PMI_Base'!J27)&gt;0,(ROUND('UPS PMI_Base'!J27*(1+Mail_Innovations_Markup),2))*(1+Mail_Innovations_Fuel_Surcharge),"N/A")</f>
        <v>318.6054</v>
      </c>
      <c r="K29" s="198">
        <f>IF(LEN('UPS PMI_Base'!K27)&gt;0,(ROUND('UPS PMI_Base'!K27*(1+Mail_Innovations_Markup),2))*(1+Mail_Innovations_Fuel_Surcharge),"N/A")</f>
        <v>310.2558</v>
      </c>
      <c r="L29" s="198">
        <f>IF(LEN('UPS PMI_Base'!L27)&gt;0,(ROUND('UPS PMI_Base'!L27*(1+Mail_Innovations_Markup),2))*(1+Mail_Innovations_Fuel_Surcharge),"N/A")</f>
        <v>233.3202</v>
      </c>
      <c r="M29" s="198">
        <f>IF(LEN('UPS PMI_Base'!M27)&gt;0,(ROUND('UPS PMI_Base'!M27*(1+Mail_Innovations_Markup),2))*(1+Mail_Innovations_Fuel_Surcharge),"N/A")</f>
        <v>225.72675</v>
      </c>
      <c r="N29" s="198">
        <f>IF(LEN('UPS PMI_Base'!N27)&gt;0,(ROUND('UPS PMI_Base'!N27*(1+Mail_Innovations_Markup),2))*(1+Mail_Innovations_Fuel_Surcharge),"N/A")</f>
        <v>281.0322</v>
      </c>
      <c r="O29" s="198">
        <f>IF(LEN('UPS PMI_Base'!O27)&gt;0,(ROUND('UPS PMI_Base'!O27*(1+Mail_Innovations_Markup),2))*(1+Mail_Innovations_Fuel_Surcharge),"N/A")</f>
        <v>241.2012</v>
      </c>
      <c r="P29" s="198">
        <f>IF(LEN('UPS PMI_Base'!P27)&gt;0,(ROUND('UPS PMI_Base'!P27*(1+Mail_Innovations_Markup),2))*(1+Mail_Innovations_Fuel_Surcharge),"N/A")</f>
        <v>240.5196</v>
      </c>
      <c r="Q29" s="198">
        <f>IF(LEN('UPS PMI_Base'!Q27)&gt;0,(ROUND('UPS PMI_Base'!Q27*(1+Mail_Innovations_Markup),2))*(1+Mail_Innovations_Fuel_Surcharge),"N/A")</f>
        <v>204.44805</v>
      </c>
      <c r="R29" s="198">
        <f>IF(LEN('UPS PMI_Base'!R27)&gt;0,(ROUND('UPS PMI_Base'!R27*(1+Mail_Innovations_Markup),2))*(1+Mail_Innovations_Fuel_Surcharge),"N/A")</f>
        <v>209.77305</v>
      </c>
      <c r="S29" s="198">
        <f>IF(LEN('UPS PMI_Base'!S27)&gt;0,(ROUND('UPS PMI_Base'!S27*(1+Mail_Innovations_Markup),2))*(1+Mail_Innovations_Fuel_Surcharge),"N/A")</f>
        <v>227.5053</v>
      </c>
      <c r="T29" s="198">
        <f>IF(LEN('UPS PMI_Base'!T27)&gt;0,(ROUND('UPS PMI_Base'!T27*(1+Mail_Innovations_Markup),2))*(1+Mail_Innovations_Fuel_Surcharge),"N/A")</f>
        <v>233.9379</v>
      </c>
      <c r="U29" s="198">
        <f>IF(LEN('UPS PMI_Base'!U27)&gt;0,(ROUND('UPS PMI_Base'!U27*(1+Mail_Innovations_Markup),2))*(1+Mail_Innovations_Fuel_Surcharge),"N/A")</f>
        <v>288.96645</v>
      </c>
      <c r="V29" s="198">
        <f>IF(LEN('UPS PMI_Base'!V27)&gt;0,(ROUND('UPS PMI_Base'!V27*(1+Mail_Innovations_Markup),2))*(1+Mail_Innovations_Fuel_Surcharge),"N/A")</f>
        <v>239.5611</v>
      </c>
    </row>
    <row r="30" ht="12.75" customHeight="1">
      <c r="A30" s="197">
        <v>25.0</v>
      </c>
      <c r="B30" s="198">
        <f>IF(LEN('UPS PMI_Base'!B28)&gt;0,ROUND('UPS PMI_Base'!B28*(1+Mail_Innovations_Markup),2),"N/A")</f>
        <v>175.84</v>
      </c>
      <c r="C30" s="198">
        <f>IF(LEN('UPS PMI_Base'!C28)&gt;0,(ROUND('UPS PMI_Base'!C28*(1+Mail_Innovations_Markup),2))*(1+Mail_Innovations_Fuel_Surcharge),"N/A")</f>
        <v>175.26705</v>
      </c>
      <c r="D30" s="198">
        <f>IF(LEN('UPS PMI_Base'!D28)&gt;0,(ROUND('UPS PMI_Base'!D28*(1+Mail_Innovations_Markup),2))*(1+Mail_Innovations_Fuel_Surcharge),"N/A")</f>
        <v>191.8278</v>
      </c>
      <c r="E30" s="198">
        <f>IF(LEN('UPS PMI_Base'!E28)&gt;0,(ROUND('UPS PMI_Base'!E28*(1+Mail_Innovations_Markup),2))*(1+Mail_Innovations_Fuel_Surcharge),"N/A")</f>
        <v>294.16365</v>
      </c>
      <c r="F30" s="198">
        <f>IF(LEN('UPS PMI_Base'!F28)&gt;0,(ROUND('UPS PMI_Base'!F28*(1+Mail_Innovations_Markup),2))*(1+Mail_Innovations_Fuel_Surcharge),"N/A")</f>
        <v>209.0169</v>
      </c>
      <c r="G30" s="198">
        <f>IF(LEN('UPS PMI_Base'!G28)&gt;0,(ROUND('UPS PMI_Base'!G28*(1+Mail_Innovations_Markup),2))*(1+Mail_Innovations_Fuel_Surcharge),"N/A")</f>
        <v>209.83695</v>
      </c>
      <c r="H30" s="198">
        <f>IF(LEN('UPS PMI_Base'!H28)&gt;0,(ROUND('UPS PMI_Base'!H28*(1+Mail_Innovations_Markup),2))*(1+Mail_Innovations_Fuel_Surcharge),"N/A")</f>
        <v>256.22835</v>
      </c>
      <c r="I30" s="198">
        <f>IF(LEN('UPS PMI_Base'!I28)&gt;0,(ROUND('UPS PMI_Base'!I28*(1+Mail_Innovations_Markup),2))*(1+Mail_Innovations_Fuel_Surcharge),"N/A")</f>
        <v>254.03445</v>
      </c>
      <c r="J30" s="198">
        <f>IF(LEN('UPS PMI_Base'!J28)&gt;0,(ROUND('UPS PMI_Base'!J28*(1+Mail_Innovations_Markup),2))*(1+Mail_Innovations_Fuel_Surcharge),"N/A")</f>
        <v>328.9359</v>
      </c>
      <c r="K30" s="198">
        <f>IF(LEN('UPS PMI_Base'!K28)&gt;0,(ROUND('UPS PMI_Base'!K28*(1+Mail_Innovations_Markup),2))*(1+Mail_Innovations_Fuel_Surcharge),"N/A")</f>
        <v>320.29875</v>
      </c>
      <c r="L30" s="198">
        <f>IF(LEN('UPS PMI_Base'!L28)&gt;0,(ROUND('UPS PMI_Base'!L28*(1+Mail_Innovations_Markup),2))*(1+Mail_Innovations_Fuel_Surcharge),"N/A")</f>
        <v>240.35985</v>
      </c>
      <c r="M30" s="198">
        <f>IF(LEN('UPS PMI_Base'!M28)&gt;0,(ROUND('UPS PMI_Base'!M28*(1+Mail_Innovations_Markup),2))*(1+Mail_Innovations_Fuel_Surcharge),"N/A")</f>
        <v>232.47885</v>
      </c>
      <c r="N30" s="198">
        <f>IF(LEN('UPS PMI_Base'!N28)&gt;0,(ROUND('UPS PMI_Base'!N28*(1+Mail_Innovations_Markup),2))*(1+Mail_Innovations_Fuel_Surcharge),"N/A")</f>
        <v>289.8504</v>
      </c>
      <c r="O30" s="198">
        <f>IF(LEN('UPS PMI_Base'!O28)&gt;0,(ROUND('UPS PMI_Base'!O28*(1+Mail_Innovations_Markup),2))*(1+Mail_Innovations_Fuel_Surcharge),"N/A")</f>
        <v>248.56035</v>
      </c>
      <c r="P30" s="198">
        <f>IF(LEN('UPS PMI_Base'!P28)&gt;0,(ROUND('UPS PMI_Base'!P28*(1+Mail_Innovations_Markup),2))*(1+Mail_Innovations_Fuel_Surcharge),"N/A")</f>
        <v>247.47405</v>
      </c>
      <c r="Q30" s="198">
        <f>IF(LEN('UPS PMI_Base'!Q28)&gt;0,(ROUND('UPS PMI_Base'!Q28*(1+Mail_Innovations_Markup),2))*(1+Mail_Innovations_Fuel_Surcharge),"N/A")</f>
        <v>210.17775</v>
      </c>
      <c r="R30" s="198">
        <f>IF(LEN('UPS PMI_Base'!R28)&gt;0,(ROUND('UPS PMI_Base'!R28*(1+Mail_Innovations_Markup),2))*(1+Mail_Innovations_Fuel_Surcharge),"N/A")</f>
        <v>215.71575</v>
      </c>
      <c r="S30" s="198">
        <f>IF(LEN('UPS PMI_Base'!S28)&gt;0,(ROUND('UPS PMI_Base'!S28*(1+Mail_Innovations_Markup),2))*(1+Mail_Innovations_Fuel_Surcharge),"N/A")</f>
        <v>233.92725</v>
      </c>
      <c r="T30" s="198">
        <f>IF(LEN('UPS PMI_Base'!T28)&gt;0,(ROUND('UPS PMI_Base'!T28*(1+Mail_Innovations_Markup),2))*(1+Mail_Innovations_Fuel_Surcharge),"N/A")</f>
        <v>240.35985</v>
      </c>
      <c r="U30" s="198">
        <f>IF(LEN('UPS PMI_Base'!U28)&gt;0,(ROUND('UPS PMI_Base'!U28*(1+Mail_Innovations_Markup),2))*(1+Mail_Innovations_Fuel_Surcharge),"N/A")</f>
        <v>297.99765</v>
      </c>
      <c r="V30" s="198">
        <f>IF(LEN('UPS PMI_Base'!V28)&gt;0,(ROUND('UPS PMI_Base'!V28*(1+Mail_Innovations_Markup),2))*(1+Mail_Innovations_Fuel_Surcharge),"N/A")</f>
        <v>243.57615</v>
      </c>
    </row>
    <row r="31" ht="12.75" customHeight="1">
      <c r="A31" s="197">
        <v>26.0</v>
      </c>
      <c r="B31" s="198">
        <f>IF(LEN('UPS PMI_Base'!B29)&gt;0,ROUND('UPS PMI_Base'!B29*(1+Mail_Innovations_Markup),2),"N/A")</f>
        <v>180.94</v>
      </c>
      <c r="C31" s="198">
        <f>IF(LEN('UPS PMI_Base'!C29)&gt;0,(ROUND('UPS PMI_Base'!C29*(1+Mail_Innovations_Markup),2))*(1+Mail_Innovations_Fuel_Surcharge),"N/A")</f>
        <v>180.37905</v>
      </c>
      <c r="D31" s="198">
        <f>IF(LEN('UPS PMI_Base'!D29)&gt;0,(ROUND('UPS PMI_Base'!D29*(1+Mail_Innovations_Markup),2))*(1+Mail_Innovations_Fuel_Surcharge),"N/A")</f>
        <v>197.01435</v>
      </c>
      <c r="E31" s="198">
        <f>IF(LEN('UPS PMI_Base'!E29)&gt;0,(ROUND('UPS PMI_Base'!E29*(1+Mail_Innovations_Markup),2))*(1+Mail_Innovations_Fuel_Surcharge),"N/A")</f>
        <v>303.0351</v>
      </c>
      <c r="F31" s="198">
        <f>IF(LEN('UPS PMI_Base'!F29)&gt;0,(ROUND('UPS PMI_Base'!F29*(1+Mail_Innovations_Markup),2))*(1+Mail_Innovations_Fuel_Surcharge),"N/A")</f>
        <v>214.52295</v>
      </c>
      <c r="G31" s="198">
        <f>IF(LEN('UPS PMI_Base'!G29)&gt;0,(ROUND('UPS PMI_Base'!G29*(1+Mail_Innovations_Markup),2))*(1+Mail_Innovations_Fuel_Surcharge),"N/A")</f>
        <v>215.41755</v>
      </c>
      <c r="H31" s="198">
        <f>IF(LEN('UPS PMI_Base'!H29)&gt;0,(ROUND('UPS PMI_Base'!H29*(1+Mail_Innovations_Markup),2))*(1+Mail_Innovations_Fuel_Surcharge),"N/A")</f>
        <v>263.6727</v>
      </c>
      <c r="I31" s="198">
        <f>IF(LEN('UPS PMI_Base'!I29)&gt;0,(ROUND('UPS PMI_Base'!I29*(1+Mail_Innovations_Markup),2))*(1+Mail_Innovations_Fuel_Surcharge),"N/A")</f>
        <v>261.42555</v>
      </c>
      <c r="J31" s="198">
        <f>IF(LEN('UPS PMI_Base'!J29)&gt;0,(ROUND('UPS PMI_Base'!J29*(1+Mail_Innovations_Markup),2))*(1+Mail_Innovations_Fuel_Surcharge),"N/A")</f>
        <v>339.31965</v>
      </c>
      <c r="K31" s="198">
        <f>IF(LEN('UPS PMI_Base'!K29)&gt;0,(ROUND('UPS PMI_Base'!K29*(1+Mail_Innovations_Markup),2))*(1+Mail_Innovations_Fuel_Surcharge),"N/A")</f>
        <v>330.41625</v>
      </c>
      <c r="L31" s="198">
        <f>IF(LEN('UPS PMI_Base'!L29)&gt;0,(ROUND('UPS PMI_Base'!L29*(1+Mail_Innovations_Markup),2))*(1+Mail_Innovations_Fuel_Surcharge),"N/A")</f>
        <v>247.4634</v>
      </c>
      <c r="M31" s="198">
        <f>IF(LEN('UPS PMI_Base'!M29)&gt;0,(ROUND('UPS PMI_Base'!M29*(1+Mail_Innovations_Markup),2))*(1+Mail_Innovations_Fuel_Surcharge),"N/A")</f>
        <v>239.16705</v>
      </c>
      <c r="N31" s="198">
        <f>IF(LEN('UPS PMI_Base'!N29)&gt;0,(ROUND('UPS PMI_Base'!N29*(1+Mail_Innovations_Markup),2))*(1+Mail_Innovations_Fuel_Surcharge),"N/A")</f>
        <v>298.65795</v>
      </c>
      <c r="O31" s="198">
        <f>IF(LEN('UPS PMI_Base'!O29)&gt;0,(ROUND('UPS PMI_Base'!O29*(1+Mail_Innovations_Markup),2))*(1+Mail_Innovations_Fuel_Surcharge),"N/A")</f>
        <v>255.8769</v>
      </c>
      <c r="P31" s="198">
        <f>IF(LEN('UPS PMI_Base'!P29)&gt;0,(ROUND('UPS PMI_Base'!P29*(1+Mail_Innovations_Markup),2))*(1+Mail_Innovations_Fuel_Surcharge),"N/A")</f>
        <v>254.43915</v>
      </c>
      <c r="Q31" s="198">
        <f>IF(LEN('UPS PMI_Base'!Q29)&gt;0,(ROUND('UPS PMI_Base'!Q29*(1+Mail_Innovations_Markup),2))*(1+Mail_Innovations_Fuel_Surcharge),"N/A")</f>
        <v>215.97135</v>
      </c>
      <c r="R31" s="198">
        <f>IF(LEN('UPS PMI_Base'!R29)&gt;0,(ROUND('UPS PMI_Base'!R29*(1+Mail_Innovations_Markup),2))*(1+Mail_Innovations_Fuel_Surcharge),"N/A")</f>
        <v>221.6478</v>
      </c>
      <c r="S31" s="198">
        <f>IF(LEN('UPS PMI_Base'!S29)&gt;0,(ROUND('UPS PMI_Base'!S29*(1+Mail_Innovations_Markup),2))*(1+Mail_Innovations_Fuel_Surcharge),"N/A")</f>
        <v>240.3279</v>
      </c>
      <c r="T31" s="198">
        <f>IF(LEN('UPS PMI_Base'!T29)&gt;0,(ROUND('UPS PMI_Base'!T29*(1+Mail_Innovations_Markup),2))*(1+Mail_Innovations_Fuel_Surcharge),"N/A")</f>
        <v>246.77115</v>
      </c>
      <c r="U31" s="198">
        <f>IF(LEN('UPS PMI_Base'!U29)&gt;0,(ROUND('UPS PMI_Base'!U29*(1+Mail_Innovations_Markup),2))*(1+Mail_Innovations_Fuel_Surcharge),"N/A")</f>
        <v>307.00755</v>
      </c>
      <c r="V31" s="198">
        <f>IF(LEN('UPS PMI_Base'!V29)&gt;0,(ROUND('UPS PMI_Base'!V29*(1+Mail_Innovations_Markup),2))*(1+Mail_Innovations_Fuel_Surcharge),"N/A")</f>
        <v>247.5912</v>
      </c>
    </row>
    <row r="32" ht="12.75" customHeight="1">
      <c r="A32" s="197">
        <v>27.0</v>
      </c>
      <c r="B32" s="198">
        <f>IF(LEN('UPS PMI_Base'!B30)&gt;0,ROUND('UPS PMI_Base'!B30*(1+Mail_Innovations_Markup),2),"N/A")</f>
        <v>185.97</v>
      </c>
      <c r="C32" s="198">
        <f>IF(LEN('UPS PMI_Base'!C30)&gt;0,(ROUND('UPS PMI_Base'!C30*(1+Mail_Innovations_Markup),2))*(1+Mail_Innovations_Fuel_Surcharge),"N/A")</f>
        <v>185.42715</v>
      </c>
      <c r="D32" s="198">
        <f>IF(LEN('UPS PMI_Base'!D30)&gt;0,(ROUND('UPS PMI_Base'!D30*(1+Mail_Innovations_Markup),2))*(1+Mail_Innovations_Fuel_Surcharge),"N/A")</f>
        <v>202.2648</v>
      </c>
      <c r="E32" s="198">
        <f>IF(LEN('UPS PMI_Base'!E30)&gt;0,(ROUND('UPS PMI_Base'!E30*(1+Mail_Innovations_Markup),2))*(1+Mail_Innovations_Fuel_Surcharge),"N/A")</f>
        <v>311.90655</v>
      </c>
      <c r="F32" s="198">
        <f>IF(LEN('UPS PMI_Base'!F30)&gt;0,(ROUND('UPS PMI_Base'!F30*(1+Mail_Innovations_Markup),2))*(1+Mail_Innovations_Fuel_Surcharge),"N/A")</f>
        <v>220.06095</v>
      </c>
      <c r="G32" s="198">
        <f>IF(LEN('UPS PMI_Base'!G30)&gt;0,(ROUND('UPS PMI_Base'!G30*(1+Mail_Innovations_Markup),2))*(1+Mail_Innovations_Fuel_Surcharge),"N/A")</f>
        <v>220.95555</v>
      </c>
      <c r="H32" s="198">
        <f>IF(LEN('UPS PMI_Base'!H30)&gt;0,(ROUND('UPS PMI_Base'!H30*(1+Mail_Innovations_Markup),2))*(1+Mail_Innovations_Fuel_Surcharge),"N/A")</f>
        <v>271.1277</v>
      </c>
      <c r="I32" s="198">
        <f>IF(LEN('UPS PMI_Base'!I30)&gt;0,(ROUND('UPS PMI_Base'!I30*(1+Mail_Innovations_Markup),2))*(1+Mail_Innovations_Fuel_Surcharge),"N/A")</f>
        <v>268.79535</v>
      </c>
      <c r="J32" s="198">
        <f>IF(LEN('UPS PMI_Base'!J30)&gt;0,(ROUND('UPS PMI_Base'!J30*(1+Mail_Innovations_Markup),2))*(1+Mail_Innovations_Fuel_Surcharge),"N/A")</f>
        <v>349.62885</v>
      </c>
      <c r="K32" s="198">
        <f>IF(LEN('UPS PMI_Base'!K30)&gt;0,(ROUND('UPS PMI_Base'!K30*(1+Mail_Innovations_Markup),2))*(1+Mail_Innovations_Fuel_Surcharge),"N/A")</f>
        <v>340.4592</v>
      </c>
      <c r="L32" s="198">
        <f>IF(LEN('UPS PMI_Base'!L30)&gt;0,(ROUND('UPS PMI_Base'!L30*(1+Mail_Innovations_Markup),2))*(1+Mail_Innovations_Fuel_Surcharge),"N/A")</f>
        <v>254.4924</v>
      </c>
      <c r="M32" s="198">
        <f>IF(LEN('UPS PMI_Base'!M30)&gt;0,(ROUND('UPS PMI_Base'!M30*(1+Mail_Innovations_Markup),2))*(1+Mail_Innovations_Fuel_Surcharge),"N/A")</f>
        <v>245.8659</v>
      </c>
      <c r="N32" s="198">
        <f>IF(LEN('UPS PMI_Base'!N30)&gt;0,(ROUND('UPS PMI_Base'!N30*(1+Mail_Innovations_Markup),2))*(1+Mail_Innovations_Fuel_Surcharge),"N/A")</f>
        <v>307.47615</v>
      </c>
      <c r="O32" s="198">
        <f>IF(LEN('UPS PMI_Base'!O30)&gt;0,(ROUND('UPS PMI_Base'!O30*(1+Mail_Innovations_Markup),2))*(1+Mail_Innovations_Fuel_Surcharge),"N/A")</f>
        <v>263.17215</v>
      </c>
      <c r="P32" s="198">
        <f>IF(LEN('UPS PMI_Base'!P30)&gt;0,(ROUND('UPS PMI_Base'!P30*(1+Mail_Innovations_Markup),2))*(1+Mail_Innovations_Fuel_Surcharge),"N/A")</f>
        <v>261.4149</v>
      </c>
      <c r="Q32" s="198">
        <f>IF(LEN('UPS PMI_Base'!Q30)&gt;0,(ROUND('UPS PMI_Base'!Q30*(1+Mail_Innovations_Markup),2))*(1+Mail_Innovations_Fuel_Surcharge),"N/A")</f>
        <v>221.7756</v>
      </c>
      <c r="R32" s="198">
        <f>IF(LEN('UPS PMI_Base'!R30)&gt;0,(ROUND('UPS PMI_Base'!R30*(1+Mail_Innovations_Markup),2))*(1+Mail_Innovations_Fuel_Surcharge),"N/A")</f>
        <v>227.57985</v>
      </c>
      <c r="S32" s="198">
        <f>IF(LEN('UPS PMI_Base'!S30)&gt;0,(ROUND('UPS PMI_Base'!S30*(1+Mail_Innovations_Markup),2))*(1+Mail_Innovations_Fuel_Surcharge),"N/A")</f>
        <v>246.74985</v>
      </c>
      <c r="T32" s="198">
        <f>IF(LEN('UPS PMI_Base'!T30)&gt;0,(ROUND('UPS PMI_Base'!T30*(1+Mail_Innovations_Markup),2))*(1+Mail_Innovations_Fuel_Surcharge),"N/A")</f>
        <v>253.11855</v>
      </c>
      <c r="U32" s="198">
        <f>IF(LEN('UPS PMI_Base'!U30)&gt;0,(ROUND('UPS PMI_Base'!U30*(1+Mail_Innovations_Markup),2))*(1+Mail_Innovations_Fuel_Surcharge),"N/A")</f>
        <v>315.9642</v>
      </c>
      <c r="V32" s="198">
        <f>IF(LEN('UPS PMI_Base'!V30)&gt;0,(ROUND('UPS PMI_Base'!V30*(1+Mail_Innovations_Markup),2))*(1+Mail_Innovations_Fuel_Surcharge),"N/A")</f>
        <v>253.45935</v>
      </c>
    </row>
    <row r="33" ht="12.75" customHeight="1">
      <c r="A33" s="197">
        <v>28.0</v>
      </c>
      <c r="B33" s="198">
        <f>IF(LEN('UPS PMI_Base'!B31)&gt;0,ROUND('UPS PMI_Base'!B31*(1+Mail_Innovations_Markup),2),"N/A")</f>
        <v>191</v>
      </c>
      <c r="C33" s="198">
        <f>IF(LEN('UPS PMI_Base'!C31)&gt;0,(ROUND('UPS PMI_Base'!C31*(1+Mail_Innovations_Markup),2))*(1+Mail_Innovations_Fuel_Surcharge),"N/A")</f>
        <v>190.4859</v>
      </c>
      <c r="D33" s="198">
        <f>IF(LEN('UPS PMI_Base'!D31)&gt;0,(ROUND('UPS PMI_Base'!D31*(1+Mail_Innovations_Markup),2))*(1+Mail_Innovations_Fuel_Surcharge),"N/A")</f>
        <v>207.462</v>
      </c>
      <c r="E33" s="198">
        <f>IF(LEN('UPS PMI_Base'!E31)&gt;0,(ROUND('UPS PMI_Base'!E31*(1+Mail_Innovations_Markup),2))*(1+Mail_Innovations_Fuel_Surcharge),"N/A")</f>
        <v>320.7993</v>
      </c>
      <c r="F33" s="198">
        <f>IF(LEN('UPS PMI_Base'!F31)&gt;0,(ROUND('UPS PMI_Base'!F31*(1+Mail_Innovations_Markup),2))*(1+Mail_Innovations_Fuel_Surcharge),"N/A")</f>
        <v>225.5883</v>
      </c>
      <c r="G33" s="198">
        <f>IF(LEN('UPS PMI_Base'!G31)&gt;0,(ROUND('UPS PMI_Base'!G31*(1+Mail_Innovations_Markup),2))*(1+Mail_Innovations_Fuel_Surcharge),"N/A")</f>
        <v>226.55745</v>
      </c>
      <c r="H33" s="198">
        <f>IF(LEN('UPS PMI_Base'!H31)&gt;0,(ROUND('UPS PMI_Base'!H31*(1+Mail_Innovations_Markup),2))*(1+Mail_Innovations_Fuel_Surcharge),"N/A")</f>
        <v>278.4975</v>
      </c>
      <c r="I33" s="198">
        <f>IF(LEN('UPS PMI_Base'!I31)&gt;0,(ROUND('UPS PMI_Base'!I31*(1+Mail_Innovations_Markup),2))*(1+Mail_Innovations_Fuel_Surcharge),"N/A")</f>
        <v>276.18645</v>
      </c>
      <c r="J33" s="198">
        <f>IF(LEN('UPS PMI_Base'!J31)&gt;0,(ROUND('UPS PMI_Base'!J31*(1+Mail_Innovations_Markup),2))*(1+Mail_Innovations_Fuel_Surcharge),"N/A")</f>
        <v>359.95935</v>
      </c>
      <c r="K33" s="198">
        <f>IF(LEN('UPS PMI_Base'!K31)&gt;0,(ROUND('UPS PMI_Base'!K31*(1+Mail_Innovations_Markup),2))*(1+Mail_Innovations_Fuel_Surcharge),"N/A")</f>
        <v>350.50215</v>
      </c>
      <c r="L33" s="198">
        <f>IF(LEN('UPS PMI_Base'!L31)&gt;0,(ROUND('UPS PMI_Base'!L31*(1+Mail_Innovations_Markup),2))*(1+Mail_Innovations_Fuel_Surcharge),"N/A")</f>
        <v>261.5214</v>
      </c>
      <c r="M33" s="198">
        <f>IF(LEN('UPS PMI_Base'!M31)&gt;0,(ROUND('UPS PMI_Base'!M31*(1+Mail_Innovations_Markup),2))*(1+Mail_Innovations_Fuel_Surcharge),"N/A")</f>
        <v>252.62865</v>
      </c>
      <c r="N33" s="198">
        <f>IF(LEN('UPS PMI_Base'!N31)&gt;0,(ROUND('UPS PMI_Base'!N31*(1+Mail_Innovations_Markup),2))*(1+Mail_Innovations_Fuel_Surcharge),"N/A")</f>
        <v>316.20915</v>
      </c>
      <c r="O33" s="198">
        <f>IF(LEN('UPS PMI_Base'!O31)&gt;0,(ROUND('UPS PMI_Base'!O31*(1+Mail_Innovations_Markup),2))*(1+Mail_Innovations_Fuel_Surcharge),"N/A")</f>
        <v>270.4887</v>
      </c>
      <c r="P33" s="198">
        <f>IF(LEN('UPS PMI_Base'!P31)&gt;0,(ROUND('UPS PMI_Base'!P31*(1+Mail_Innovations_Markup),2))*(1+Mail_Innovations_Fuel_Surcharge),"N/A")</f>
        <v>268.36935</v>
      </c>
      <c r="Q33" s="198">
        <f>IF(LEN('UPS PMI_Base'!Q31)&gt;0,(ROUND('UPS PMI_Base'!Q31*(1+Mail_Innovations_Markup),2))*(1+Mail_Innovations_Fuel_Surcharge),"N/A")</f>
        <v>227.5692</v>
      </c>
      <c r="R33" s="198">
        <f>IF(LEN('UPS PMI_Base'!R31)&gt;0,(ROUND('UPS PMI_Base'!R31*(1+Mail_Innovations_Markup),2))*(1+Mail_Innovations_Fuel_Surcharge),"N/A")</f>
        <v>233.52255</v>
      </c>
      <c r="S33" s="198">
        <f>IF(LEN('UPS PMI_Base'!S31)&gt;0,(ROUND('UPS PMI_Base'!S31*(1+Mail_Innovations_Markup),2))*(1+Mail_Innovations_Fuel_Surcharge),"N/A")</f>
        <v>253.18245</v>
      </c>
      <c r="T33" s="198">
        <f>IF(LEN('UPS PMI_Base'!T31)&gt;0,(ROUND('UPS PMI_Base'!T31*(1+Mail_Innovations_Markup),2))*(1+Mail_Innovations_Fuel_Surcharge),"N/A")</f>
        <v>259.5405</v>
      </c>
      <c r="U33" s="198">
        <f>IF(LEN('UPS PMI_Base'!U31)&gt;0,(ROUND('UPS PMI_Base'!U31*(1+Mail_Innovations_Markup),2))*(1+Mail_Innovations_Fuel_Surcharge),"N/A")</f>
        <v>324.96345</v>
      </c>
      <c r="V33" s="198">
        <f>IF(LEN('UPS PMI_Base'!V31)&gt;0,(ROUND('UPS PMI_Base'!V31*(1+Mail_Innovations_Markup),2))*(1+Mail_Innovations_Fuel_Surcharge),"N/A")</f>
        <v>259.25295</v>
      </c>
    </row>
    <row r="34" ht="12.75" customHeight="1">
      <c r="A34" s="197">
        <v>29.0</v>
      </c>
      <c r="B34" s="198">
        <f>IF(LEN('UPS PMI_Base'!B32)&gt;0,ROUND('UPS PMI_Base'!B32*(1+Mail_Innovations_Markup),2),"N/A")</f>
        <v>196.04</v>
      </c>
      <c r="C34" s="198">
        <f>IF(LEN('UPS PMI_Base'!C32)&gt;0,(ROUND('UPS PMI_Base'!C32*(1+Mail_Innovations_Markup),2))*(1+Mail_Innovations_Fuel_Surcharge),"N/A")</f>
        <v>195.534</v>
      </c>
      <c r="D34" s="198">
        <f>IF(LEN('UPS PMI_Base'!D32)&gt;0,(ROUND('UPS PMI_Base'!D32*(1+Mail_Innovations_Markup),2))*(1+Mail_Innovations_Fuel_Surcharge),"N/A")</f>
        <v>212.7018</v>
      </c>
      <c r="E34" s="198">
        <f>IF(LEN('UPS PMI_Base'!E32)&gt;0,(ROUND('UPS PMI_Base'!E32*(1+Mail_Innovations_Markup),2))*(1+Mail_Innovations_Fuel_Surcharge),"N/A")</f>
        <v>329.6814</v>
      </c>
      <c r="F34" s="198">
        <f>IF(LEN('UPS PMI_Base'!F32)&gt;0,(ROUND('UPS PMI_Base'!F32*(1+Mail_Innovations_Markup),2))*(1+Mail_Innovations_Fuel_Surcharge),"N/A")</f>
        <v>231.1263</v>
      </c>
      <c r="G34" s="198">
        <f>IF(LEN('UPS PMI_Base'!G32)&gt;0,(ROUND('UPS PMI_Base'!G32*(1+Mail_Innovations_Markup),2))*(1+Mail_Innovations_Fuel_Surcharge),"N/A")</f>
        <v>232.0635</v>
      </c>
      <c r="H34" s="198">
        <f>IF(LEN('UPS PMI_Base'!H32)&gt;0,(ROUND('UPS PMI_Base'!H32*(1+Mail_Innovations_Markup),2))*(1+Mail_Innovations_Fuel_Surcharge),"N/A")</f>
        <v>285.94185</v>
      </c>
      <c r="I34" s="198">
        <f>IF(LEN('UPS PMI_Base'!I32)&gt;0,(ROUND('UPS PMI_Base'!I32*(1+Mail_Innovations_Markup),2))*(1+Mail_Innovations_Fuel_Surcharge),"N/A")</f>
        <v>283.5456</v>
      </c>
      <c r="J34" s="198">
        <f>IF(LEN('UPS PMI_Base'!J32)&gt;0,(ROUND('UPS PMI_Base'!J32*(1+Mail_Innovations_Markup),2))*(1+Mail_Innovations_Fuel_Surcharge),"N/A")</f>
        <v>370.26855</v>
      </c>
      <c r="K34" s="198">
        <f>IF(LEN('UPS PMI_Base'!K32)&gt;0,(ROUND('UPS PMI_Base'!K32*(1+Mail_Innovations_Markup),2))*(1+Mail_Innovations_Fuel_Surcharge),"N/A")</f>
        <v>360.61965</v>
      </c>
      <c r="L34" s="198">
        <f>IF(LEN('UPS PMI_Base'!L32)&gt;0,(ROUND('UPS PMI_Base'!L32*(1+Mail_Innovations_Markup),2))*(1+Mail_Innovations_Fuel_Surcharge),"N/A")</f>
        <v>268.62495</v>
      </c>
      <c r="M34" s="198">
        <f>IF(LEN('UPS PMI_Base'!M32)&gt;0,(ROUND('UPS PMI_Base'!M32*(1+Mail_Innovations_Markup),2))*(1+Mail_Innovations_Fuel_Surcharge),"N/A")</f>
        <v>259.31685</v>
      </c>
      <c r="N34" s="198">
        <f>IF(LEN('UPS PMI_Base'!N32)&gt;0,(ROUND('UPS PMI_Base'!N32*(1+Mail_Innovations_Markup),2))*(1+Mail_Innovations_Fuel_Surcharge),"N/A")</f>
        <v>325.02735</v>
      </c>
      <c r="O34" s="198">
        <f>IF(LEN('UPS PMI_Base'!O32)&gt;0,(ROUND('UPS PMI_Base'!O32*(1+Mail_Innovations_Markup),2))*(1+Mail_Innovations_Fuel_Surcharge),"N/A")</f>
        <v>277.8585</v>
      </c>
      <c r="P34" s="198">
        <f>IF(LEN('UPS PMI_Base'!P32)&gt;0,(ROUND('UPS PMI_Base'!P32*(1+Mail_Innovations_Markup),2))*(1+Mail_Innovations_Fuel_Surcharge),"N/A")</f>
        <v>275.3238</v>
      </c>
      <c r="Q34" s="198">
        <f>IF(LEN('UPS PMI_Base'!Q32)&gt;0,(ROUND('UPS PMI_Base'!Q32*(1+Mail_Innovations_Markup),2))*(1+Mail_Innovations_Fuel_Surcharge),"N/A")</f>
        <v>233.37345</v>
      </c>
      <c r="R34" s="198">
        <f>IF(LEN('UPS PMI_Base'!R32)&gt;0,(ROUND('UPS PMI_Base'!R32*(1+Mail_Innovations_Markup),2))*(1+Mail_Innovations_Fuel_Surcharge),"N/A")</f>
        <v>239.46525</v>
      </c>
      <c r="S34" s="198">
        <f>IF(LEN('UPS PMI_Base'!S32)&gt;0,(ROUND('UPS PMI_Base'!S32*(1+Mail_Innovations_Markup),2))*(1+Mail_Innovations_Fuel_Surcharge),"N/A")</f>
        <v>259.5831</v>
      </c>
      <c r="T34" s="198">
        <f>IF(LEN('UPS PMI_Base'!T32)&gt;0,(ROUND('UPS PMI_Base'!T32*(1+Mail_Innovations_Markup),2))*(1+Mail_Innovations_Fuel_Surcharge),"N/A")</f>
        <v>266.09025</v>
      </c>
      <c r="U34" s="198">
        <f>IF(LEN('UPS PMI_Base'!U32)&gt;0,(ROUND('UPS PMI_Base'!U32*(1+Mail_Innovations_Markup),2))*(1+Mail_Innovations_Fuel_Surcharge),"N/A")</f>
        <v>333.9201</v>
      </c>
      <c r="V34" s="198">
        <f>IF(LEN('UPS PMI_Base'!V32)&gt;0,(ROUND('UPS PMI_Base'!V32*(1+Mail_Innovations_Markup),2))*(1+Mail_Innovations_Fuel_Surcharge),"N/A")</f>
        <v>265.0572</v>
      </c>
    </row>
    <row r="35" ht="12.75" customHeight="1">
      <c r="A35" s="197">
        <v>30.0</v>
      </c>
      <c r="B35" s="198">
        <f>IF(LEN('UPS PMI_Base'!B33)&gt;0,ROUND('UPS PMI_Base'!B33*(1+Mail_Innovations_Markup),2),"N/A")</f>
        <v>201.07</v>
      </c>
      <c r="C35" s="198">
        <f>IF(LEN('UPS PMI_Base'!C33)&gt;0,(ROUND('UPS PMI_Base'!C33*(1+Mail_Innovations_Markup),2))*(1+Mail_Innovations_Fuel_Surcharge),"N/A")</f>
        <v>200.5608</v>
      </c>
      <c r="D35" s="198">
        <f>IF(LEN('UPS PMI_Base'!D33)&gt;0,(ROUND('UPS PMI_Base'!D33*(1+Mail_Innovations_Markup),2))*(1+Mail_Innovations_Fuel_Surcharge),"N/A")</f>
        <v>217.899</v>
      </c>
      <c r="E35" s="198">
        <f>IF(LEN('UPS PMI_Base'!E33)&gt;0,(ROUND('UPS PMI_Base'!E33*(1+Mail_Innovations_Markup),2))*(1+Mail_Innovations_Fuel_Surcharge),"N/A")</f>
        <v>338.55285</v>
      </c>
      <c r="F35" s="198">
        <f>IF(LEN('UPS PMI_Base'!F33)&gt;0,(ROUND('UPS PMI_Base'!F33*(1+Mail_Innovations_Markup),2))*(1+Mail_Innovations_Fuel_Surcharge),"N/A")</f>
        <v>236.63235</v>
      </c>
      <c r="G35" s="198">
        <f>IF(LEN('UPS PMI_Base'!G33)&gt;0,(ROUND('UPS PMI_Base'!G33*(1+Mail_Innovations_Markup),2))*(1+Mail_Innovations_Fuel_Surcharge),"N/A")</f>
        <v>237.6015</v>
      </c>
      <c r="H35" s="198">
        <f>IF(LEN('UPS PMI_Base'!H33)&gt;0,(ROUND('UPS PMI_Base'!H33*(1+Mail_Innovations_Markup),2))*(1+Mail_Innovations_Fuel_Surcharge),"N/A")</f>
        <v>293.37555</v>
      </c>
      <c r="I35" s="198">
        <f>IF(LEN('UPS PMI_Base'!I33)&gt;0,(ROUND('UPS PMI_Base'!I33*(1+Mail_Innovations_Markup),2))*(1+Mail_Innovations_Fuel_Surcharge),"N/A")</f>
        <v>290.9154</v>
      </c>
      <c r="J35" s="198">
        <f>IF(LEN('UPS PMI_Base'!J33)&gt;0,(ROUND('UPS PMI_Base'!J33*(1+Mail_Innovations_Markup),2))*(1+Mail_Innovations_Fuel_Surcharge),"N/A")</f>
        <v>380.64165</v>
      </c>
      <c r="K35" s="198">
        <f>IF(LEN('UPS PMI_Base'!K33)&gt;0,(ROUND('UPS PMI_Base'!K33*(1+Mail_Innovations_Markup),2))*(1+Mail_Innovations_Fuel_Surcharge),"N/A")</f>
        <v>370.6626</v>
      </c>
      <c r="L35" s="198">
        <f>IF(LEN('UPS PMI_Base'!L33)&gt;0,(ROUND('UPS PMI_Base'!L33*(1+Mail_Innovations_Markup),2))*(1+Mail_Innovations_Fuel_Surcharge),"N/A")</f>
        <v>275.65395</v>
      </c>
      <c r="M35" s="198">
        <f>IF(LEN('UPS PMI_Base'!M33)&gt;0,(ROUND('UPS PMI_Base'!M33*(1+Mail_Innovations_Markup),2))*(1+Mail_Innovations_Fuel_Surcharge),"N/A")</f>
        <v>266.0796</v>
      </c>
      <c r="N35" s="198">
        <f>IF(LEN('UPS PMI_Base'!N33)&gt;0,(ROUND('UPS PMI_Base'!N33*(1+Mail_Innovations_Markup),2))*(1+Mail_Innovations_Fuel_Surcharge),"N/A")</f>
        <v>333.8349</v>
      </c>
      <c r="O35" s="198">
        <f>IF(LEN('UPS PMI_Base'!O33)&gt;0,(ROUND('UPS PMI_Base'!O33*(1+Mail_Innovations_Markup),2))*(1+Mail_Innovations_Fuel_Surcharge),"N/A")</f>
        <v>285.17505</v>
      </c>
      <c r="P35" s="198">
        <f>IF(LEN('UPS PMI_Base'!P33)&gt;0,(ROUND('UPS PMI_Base'!P33*(1+Mail_Innovations_Markup),2))*(1+Mail_Innovations_Fuel_Surcharge),"N/A")</f>
        <v>282.3102</v>
      </c>
      <c r="Q35" s="198">
        <f>IF(LEN('UPS PMI_Base'!Q33)&gt;0,(ROUND('UPS PMI_Base'!Q33*(1+Mail_Innovations_Markup),2))*(1+Mail_Innovations_Fuel_Surcharge),"N/A")</f>
        <v>239.16705</v>
      </c>
      <c r="R35" s="198">
        <f>IF(LEN('UPS PMI_Base'!R33)&gt;0,(ROUND('UPS PMI_Base'!R33*(1+Mail_Innovations_Markup),2))*(1+Mail_Innovations_Fuel_Surcharge),"N/A")</f>
        <v>245.40795</v>
      </c>
      <c r="S35" s="198">
        <f>IF(LEN('UPS PMI_Base'!S33)&gt;0,(ROUND('UPS PMI_Base'!S33*(1+Mail_Innovations_Markup),2))*(1+Mail_Innovations_Fuel_Surcharge),"N/A")</f>
        <v>266.00505</v>
      </c>
      <c r="T35" s="198">
        <f>IF(LEN('UPS PMI_Base'!T33)&gt;0,(ROUND('UPS PMI_Base'!T33*(1+Mail_Innovations_Markup),2))*(1+Mail_Innovations_Fuel_Surcharge),"N/A")</f>
        <v>272.5122</v>
      </c>
      <c r="U35" s="198">
        <f>IF(LEN('UPS PMI_Base'!U33)&gt;0,(ROUND('UPS PMI_Base'!U33*(1+Mail_Innovations_Markup),2))*(1+Mail_Innovations_Fuel_Surcharge),"N/A")</f>
        <v>342.93</v>
      </c>
      <c r="V35" s="198">
        <f>IF(LEN('UPS PMI_Base'!V33)&gt;0,(ROUND('UPS PMI_Base'!V33*(1+Mail_Innovations_Markup),2))*(1+Mail_Innovations_Fuel_Surcharge),"N/A")</f>
        <v>270.8508</v>
      </c>
    </row>
    <row r="36" ht="12.75" customHeight="1">
      <c r="A36" s="197">
        <v>31.0</v>
      </c>
      <c r="B36" s="198">
        <f>IF(LEN('UPS PMI_Base'!B34)&gt;0,ROUND('UPS PMI_Base'!B34*(1+Mail_Innovations_Markup),2),"N/A")</f>
        <v>206.09</v>
      </c>
      <c r="C36" s="198">
        <f>IF(LEN('UPS PMI_Base'!C34)&gt;0,(ROUND('UPS PMI_Base'!C34*(1+Mail_Innovations_Markup),2))*(1+Mail_Innovations_Fuel_Surcharge),"N/A")</f>
        <v>205.6089</v>
      </c>
      <c r="D36" s="198">
        <f>IF(LEN('UPS PMI_Base'!D34)&gt;0,(ROUND('UPS PMI_Base'!D34*(1+Mail_Innovations_Markup),2))*(1+Mail_Innovations_Fuel_Surcharge),"N/A")</f>
        <v>223.1388</v>
      </c>
      <c r="E36" s="198">
        <f>IF(LEN('UPS PMI_Base'!E34)&gt;0,(ROUND('UPS PMI_Base'!E34*(1+Mail_Innovations_Markup),2))*(1+Mail_Innovations_Fuel_Surcharge),"N/A")</f>
        <v>347.43495</v>
      </c>
      <c r="F36" s="198">
        <f>IF(LEN('UPS PMI_Base'!F34)&gt;0,(ROUND('UPS PMI_Base'!F34*(1+Mail_Innovations_Markup),2))*(1+Mail_Innovations_Fuel_Surcharge),"N/A")</f>
        <v>242.17035</v>
      </c>
      <c r="G36" s="198">
        <f>IF(LEN('UPS PMI_Base'!G34)&gt;0,(ROUND('UPS PMI_Base'!G34*(1+Mail_Innovations_Markup),2))*(1+Mail_Innovations_Fuel_Surcharge),"N/A")</f>
        <v>243.2034</v>
      </c>
      <c r="H36" s="198">
        <f>IF(LEN('UPS PMI_Base'!H34)&gt;0,(ROUND('UPS PMI_Base'!H34*(1+Mail_Innovations_Markup),2))*(1+Mail_Innovations_Fuel_Surcharge),"N/A")</f>
        <v>300.83055</v>
      </c>
      <c r="I36" s="198">
        <f>IF(LEN('UPS PMI_Base'!I34)&gt;0,(ROUND('UPS PMI_Base'!I34*(1+Mail_Innovations_Markup),2))*(1+Mail_Innovations_Fuel_Surcharge),"N/A")</f>
        <v>298.29585</v>
      </c>
      <c r="J36" s="198">
        <f>IF(LEN('UPS PMI_Base'!J34)&gt;0,(ROUND('UPS PMI_Base'!J34*(1+Mail_Innovations_Markup),2))*(1+Mail_Innovations_Fuel_Surcharge),"N/A")</f>
        <v>390.9615</v>
      </c>
      <c r="K36" s="198">
        <f>IF(LEN('UPS PMI_Base'!K34)&gt;0,(ROUND('UPS PMI_Base'!K34*(1+Mail_Innovations_Markup),2))*(1+Mail_Innovations_Fuel_Surcharge),"N/A")</f>
        <v>380.70555</v>
      </c>
      <c r="L36" s="198">
        <f>IF(LEN('UPS PMI_Base'!L34)&gt;0,(ROUND('UPS PMI_Base'!L34*(1+Mail_Innovations_Markup),2))*(1+Mail_Innovations_Fuel_Surcharge),"N/A")</f>
        <v>282.7575</v>
      </c>
      <c r="M36" s="198">
        <f>IF(LEN('UPS PMI_Base'!M34)&gt;0,(ROUND('UPS PMI_Base'!M34*(1+Mail_Innovations_Markup),2))*(1+Mail_Innovations_Fuel_Surcharge),"N/A")</f>
        <v>272.7678</v>
      </c>
      <c r="N36" s="198">
        <f>IF(LEN('UPS PMI_Base'!N34)&gt;0,(ROUND('UPS PMI_Base'!N34*(1+Mail_Innovations_Markup),2))*(1+Mail_Innovations_Fuel_Surcharge),"N/A")</f>
        <v>342.6531</v>
      </c>
      <c r="O36" s="198">
        <f>IF(LEN('UPS PMI_Base'!O34)&gt;0,(ROUND('UPS PMI_Base'!O34*(1+Mail_Innovations_Markup),2))*(1+Mail_Innovations_Fuel_Surcharge),"N/A")</f>
        <v>292.4703</v>
      </c>
      <c r="P36" s="198">
        <f>IF(LEN('UPS PMI_Base'!P34)&gt;0,(ROUND('UPS PMI_Base'!P34*(1+Mail_Innovations_Markup),2))*(1+Mail_Innovations_Fuel_Surcharge),"N/A")</f>
        <v>289.26465</v>
      </c>
      <c r="Q36" s="198">
        <f>IF(LEN('UPS PMI_Base'!Q34)&gt;0,(ROUND('UPS PMI_Base'!Q34*(1+Mail_Innovations_Markup),2))*(1+Mail_Innovations_Fuel_Surcharge),"N/A")</f>
        <v>244.9713</v>
      </c>
      <c r="R36" s="198">
        <f>IF(LEN('UPS PMI_Base'!R34)&gt;0,(ROUND('UPS PMI_Base'!R34*(1+Mail_Innovations_Markup),2))*(1+Mail_Innovations_Fuel_Surcharge),"N/A")</f>
        <v>251.32935</v>
      </c>
      <c r="S36" s="198">
        <f>IF(LEN('UPS PMI_Base'!S34)&gt;0,(ROUND('UPS PMI_Base'!S34*(1+Mail_Innovations_Markup),2))*(1+Mail_Innovations_Fuel_Surcharge),"N/A")</f>
        <v>272.41635</v>
      </c>
      <c r="T36" s="198">
        <f>IF(LEN('UPS PMI_Base'!T34)&gt;0,(ROUND('UPS PMI_Base'!T34*(1+Mail_Innovations_Markup),2))*(1+Mail_Innovations_Fuel_Surcharge),"N/A")</f>
        <v>278.9235</v>
      </c>
      <c r="U36" s="198">
        <f>IF(LEN('UPS PMI_Base'!U34)&gt;0,(ROUND('UPS PMI_Base'!U34*(1+Mail_Innovations_Markup),2))*(1+Mail_Innovations_Fuel_Surcharge),"N/A")</f>
        <v>351.9612</v>
      </c>
      <c r="V36" s="198">
        <f>IF(LEN('UPS PMI_Base'!V34)&gt;0,(ROUND('UPS PMI_Base'!V34*(1+Mail_Innovations_Markup),2))*(1+Mail_Innovations_Fuel_Surcharge),"N/A")</f>
        <v>276.67635</v>
      </c>
    </row>
    <row r="37" ht="12.75" customHeight="1">
      <c r="A37" s="197">
        <v>32.0</v>
      </c>
      <c r="B37" s="198">
        <f>IF(LEN('UPS PMI_Base'!B35)&gt;0,ROUND('UPS PMI_Base'!B35*(1+Mail_Innovations_Markup),2),"N/A")</f>
        <v>211.19</v>
      </c>
      <c r="C37" s="198">
        <f>IF(LEN('UPS PMI_Base'!C35)&gt;0,(ROUND('UPS PMI_Base'!C35*(1+Mail_Innovations_Markup),2))*(1+Mail_Innovations_Fuel_Surcharge),"N/A")</f>
        <v>210.73155</v>
      </c>
      <c r="D37" s="198">
        <f>IF(LEN('UPS PMI_Base'!D35)&gt;0,(ROUND('UPS PMI_Base'!D35*(1+Mail_Innovations_Markup),2))*(1+Mail_Innovations_Fuel_Surcharge),"N/A")</f>
        <v>228.3147</v>
      </c>
      <c r="E37" s="198">
        <f>IF(LEN('UPS PMI_Base'!E35)&gt;0,(ROUND('UPS PMI_Base'!E35*(1+Mail_Innovations_Markup),2))*(1+Mail_Innovations_Fuel_Surcharge),"N/A")</f>
        <v>356.3277</v>
      </c>
      <c r="F37" s="198">
        <f>IF(LEN('UPS PMI_Base'!F35)&gt;0,(ROUND('UPS PMI_Base'!F35*(1+Mail_Innovations_Markup),2))*(1+Mail_Innovations_Fuel_Surcharge),"N/A")</f>
        <v>247.6977</v>
      </c>
      <c r="G37" s="198">
        <f>IF(LEN('UPS PMI_Base'!G35)&gt;0,(ROUND('UPS PMI_Base'!G35*(1+Mail_Innovations_Markup),2))*(1+Mail_Innovations_Fuel_Surcharge),"N/A")</f>
        <v>248.7201</v>
      </c>
      <c r="H37" s="198">
        <f>IF(LEN('UPS PMI_Base'!H35)&gt;0,(ROUND('UPS PMI_Base'!H35*(1+Mail_Innovations_Markup),2))*(1+Mail_Innovations_Fuel_Surcharge),"N/A")</f>
        <v>308.2749</v>
      </c>
      <c r="I37" s="198">
        <f>IF(LEN('UPS PMI_Base'!I35)&gt;0,(ROUND('UPS PMI_Base'!I35*(1+Mail_Innovations_Markup),2))*(1+Mail_Innovations_Fuel_Surcharge),"N/A")</f>
        <v>305.6763</v>
      </c>
      <c r="J37" s="198">
        <f>IF(LEN('UPS PMI_Base'!J35)&gt;0,(ROUND('UPS PMI_Base'!J35*(1+Mail_Innovations_Markup),2))*(1+Mail_Innovations_Fuel_Surcharge),"N/A")</f>
        <v>401.28135</v>
      </c>
      <c r="K37" s="198">
        <f>IF(LEN('UPS PMI_Base'!K35)&gt;0,(ROUND('UPS PMI_Base'!K35*(1+Mail_Innovations_Markup),2))*(1+Mail_Innovations_Fuel_Surcharge),"N/A")</f>
        <v>390.82305</v>
      </c>
      <c r="L37" s="198">
        <f>IF(LEN('UPS PMI_Base'!L35)&gt;0,(ROUND('UPS PMI_Base'!L35*(1+Mail_Innovations_Markup),2))*(1+Mail_Innovations_Fuel_Surcharge),"N/A")</f>
        <v>289.7865</v>
      </c>
      <c r="M37" s="198">
        <f>IF(LEN('UPS PMI_Base'!M35)&gt;0,(ROUND('UPS PMI_Base'!M35*(1+Mail_Innovations_Markup),2))*(1+Mail_Innovations_Fuel_Surcharge),"N/A")</f>
        <v>279.5199</v>
      </c>
      <c r="N37" s="198">
        <f>IF(LEN('UPS PMI_Base'!N35)&gt;0,(ROUND('UPS PMI_Base'!N35*(1+Mail_Innovations_Markup),2))*(1+Mail_Innovations_Fuel_Surcharge),"N/A")</f>
        <v>351.45</v>
      </c>
      <c r="O37" s="198">
        <f>IF(LEN('UPS PMI_Base'!O35)&gt;0,(ROUND('UPS PMI_Base'!O35*(1+Mail_Innovations_Markup),2))*(1+Mail_Innovations_Fuel_Surcharge),"N/A")</f>
        <v>299.78685</v>
      </c>
      <c r="P37" s="198">
        <f>IF(LEN('UPS PMI_Base'!P35)&gt;0,(ROUND('UPS PMI_Base'!P35*(1+Mail_Innovations_Markup),2))*(1+Mail_Innovations_Fuel_Surcharge),"N/A")</f>
        <v>296.2191</v>
      </c>
      <c r="Q37" s="198">
        <f>IF(LEN('UPS PMI_Base'!Q35)&gt;0,(ROUND('UPS PMI_Base'!Q35*(1+Mail_Innovations_Markup),2))*(1+Mail_Innovations_Fuel_Surcharge),"N/A")</f>
        <v>250.7649</v>
      </c>
      <c r="R37" s="198">
        <f>IF(LEN('UPS PMI_Base'!R35)&gt;0,(ROUND('UPS PMI_Base'!R35*(1+Mail_Innovations_Markup),2))*(1+Mail_Innovations_Fuel_Surcharge),"N/A")</f>
        <v>257.27205</v>
      </c>
      <c r="S37" s="198">
        <f>IF(LEN('UPS PMI_Base'!S35)&gt;0,(ROUND('UPS PMI_Base'!S35*(1+Mail_Innovations_Markup),2))*(1+Mail_Innovations_Fuel_Surcharge),"N/A")</f>
        <v>278.8383</v>
      </c>
      <c r="T37" s="198">
        <f>IF(LEN('UPS PMI_Base'!T35)&gt;0,(ROUND('UPS PMI_Base'!T35*(1+Mail_Innovations_Markup),2))*(1+Mail_Innovations_Fuel_Surcharge),"N/A")</f>
        <v>285.34545</v>
      </c>
      <c r="U37" s="198">
        <f>IF(LEN('UPS PMI_Base'!U35)&gt;0,(ROUND('UPS PMI_Base'!U35*(1+Mail_Innovations_Markup),2))*(1+Mail_Innovations_Fuel_Surcharge),"N/A")</f>
        <v>360.9072</v>
      </c>
      <c r="V37" s="198">
        <f>IF(LEN('UPS PMI_Base'!V35)&gt;0,(ROUND('UPS PMI_Base'!V35*(1+Mail_Innovations_Markup),2))*(1+Mail_Innovations_Fuel_Surcharge),"N/A")</f>
        <v>282.4593</v>
      </c>
    </row>
    <row r="38" ht="12.75" customHeight="1">
      <c r="A38" s="197">
        <v>33.0</v>
      </c>
      <c r="B38" s="198">
        <f>IF(LEN('UPS PMI_Base'!B36)&gt;0,ROUND('UPS PMI_Base'!B36*(1+Mail_Innovations_Markup),2),"N/A")</f>
        <v>216.23</v>
      </c>
      <c r="C38" s="198">
        <f>IF(LEN('UPS PMI_Base'!C36)&gt;0,(ROUND('UPS PMI_Base'!C36*(1+Mail_Innovations_Markup),2))*(1+Mail_Innovations_Fuel_Surcharge),"N/A")</f>
        <v>215.7903</v>
      </c>
      <c r="D38" s="198">
        <f>IF(LEN('UPS PMI_Base'!D36)&gt;0,(ROUND('UPS PMI_Base'!D36*(1+Mail_Innovations_Markup),2))*(1+Mail_Innovations_Fuel_Surcharge),"N/A")</f>
        <v>233.5119</v>
      </c>
      <c r="E38" s="198">
        <f>IF(LEN('UPS PMI_Base'!E36)&gt;0,(ROUND('UPS PMI_Base'!E36*(1+Mail_Innovations_Markup),2))*(1+Mail_Innovations_Fuel_Surcharge),"N/A")</f>
        <v>365.19915</v>
      </c>
      <c r="F38" s="198">
        <f>IF(LEN('UPS PMI_Base'!F36)&gt;0,(ROUND('UPS PMI_Base'!F36*(1+Mail_Innovations_Markup),2))*(1+Mail_Innovations_Fuel_Surcharge),"N/A")</f>
        <v>253.2144</v>
      </c>
      <c r="G38" s="198">
        <f>IF(LEN('UPS PMI_Base'!G36)&gt;0,(ROUND('UPS PMI_Base'!G36*(1+Mail_Innovations_Markup),2))*(1+Mail_Innovations_Fuel_Surcharge),"N/A")</f>
        <v>254.24745</v>
      </c>
      <c r="H38" s="198">
        <f>IF(LEN('UPS PMI_Base'!H36)&gt;0,(ROUND('UPS PMI_Base'!H36*(1+Mail_Innovations_Markup),2))*(1+Mail_Innovations_Fuel_Surcharge),"N/A")</f>
        <v>315.71925</v>
      </c>
      <c r="I38" s="198">
        <f>IF(LEN('UPS PMI_Base'!I36)&gt;0,(ROUND('UPS PMI_Base'!I36*(1+Mail_Innovations_Markup),2))*(1+Mail_Innovations_Fuel_Surcharge),"N/A")</f>
        <v>313.03545</v>
      </c>
      <c r="J38" s="198">
        <f>IF(LEN('UPS PMI_Base'!J36)&gt;0,(ROUND('UPS PMI_Base'!J36*(1+Mail_Innovations_Markup),2))*(1+Mail_Innovations_Fuel_Surcharge),"N/A")</f>
        <v>411.67575</v>
      </c>
      <c r="K38" s="198">
        <f>IF(LEN('UPS PMI_Base'!K36)&gt;0,(ROUND('UPS PMI_Base'!K36*(1+Mail_Innovations_Markup),2))*(1+Mail_Innovations_Fuel_Surcharge),"N/A")</f>
        <v>400.866</v>
      </c>
      <c r="L38" s="198">
        <f>IF(LEN('UPS PMI_Base'!L36)&gt;0,(ROUND('UPS PMI_Base'!L36*(1+Mail_Innovations_Markup),2))*(1+Mail_Innovations_Fuel_Surcharge),"N/A")</f>
        <v>296.8794</v>
      </c>
      <c r="M38" s="198">
        <f>IF(LEN('UPS PMI_Base'!M36)&gt;0,(ROUND('UPS PMI_Base'!M36*(1+Mail_Innovations_Markup),2))*(1+Mail_Innovations_Fuel_Surcharge),"N/A")</f>
        <v>286.2081</v>
      </c>
      <c r="N38" s="198">
        <f>IF(LEN('UPS PMI_Base'!N36)&gt;0,(ROUND('UPS PMI_Base'!N36*(1+Mail_Innovations_Markup),2))*(1+Mail_Innovations_Fuel_Surcharge),"N/A")</f>
        <v>360.2682</v>
      </c>
      <c r="O38" s="198">
        <f>IF(LEN('UPS PMI_Base'!O36)&gt;0,(ROUND('UPS PMI_Base'!O36*(1+Mail_Innovations_Markup),2))*(1+Mail_Innovations_Fuel_Surcharge),"N/A")</f>
        <v>307.15665</v>
      </c>
      <c r="P38" s="198">
        <f>IF(LEN('UPS PMI_Base'!P36)&gt;0,(ROUND('UPS PMI_Base'!P36*(1+Mail_Innovations_Markup),2))*(1+Mail_Innovations_Fuel_Surcharge),"N/A")</f>
        <v>303.1842</v>
      </c>
      <c r="Q38" s="198">
        <f>IF(LEN('UPS PMI_Base'!Q36)&gt;0,(ROUND('UPS PMI_Base'!Q36*(1+Mail_Innovations_Markup),2))*(1+Mail_Innovations_Fuel_Surcharge),"N/A")</f>
        <v>256.59045</v>
      </c>
      <c r="R38" s="198">
        <f>IF(LEN('UPS PMI_Base'!R36)&gt;0,(ROUND('UPS PMI_Base'!R36*(1+Mail_Innovations_Markup),2))*(1+Mail_Innovations_Fuel_Surcharge),"N/A")</f>
        <v>263.21475</v>
      </c>
      <c r="S38" s="198">
        <f>IF(LEN('UPS PMI_Base'!S36)&gt;0,(ROUND('UPS PMI_Base'!S36*(1+Mail_Innovations_Markup),2))*(1+Mail_Innovations_Fuel_Surcharge),"N/A")</f>
        <v>285.26025</v>
      </c>
      <c r="T38" s="198">
        <f>IF(LEN('UPS PMI_Base'!T36)&gt;0,(ROUND('UPS PMI_Base'!T36*(1+Mail_Innovations_Markup),2))*(1+Mail_Innovations_Fuel_Surcharge),"N/A")</f>
        <v>291.6822</v>
      </c>
      <c r="U38" s="198">
        <f>IF(LEN('UPS PMI_Base'!U36)&gt;0,(ROUND('UPS PMI_Base'!U36*(1+Mail_Innovations_Markup),2))*(1+Mail_Innovations_Fuel_Surcharge),"N/A")</f>
        <v>369.92775</v>
      </c>
      <c r="V38" s="198">
        <f>IF(LEN('UPS PMI_Base'!V36)&gt;0,(ROUND('UPS PMI_Base'!V36*(1+Mail_Innovations_Markup),2))*(1+Mail_Innovations_Fuel_Surcharge),"N/A")</f>
        <v>288.2742</v>
      </c>
    </row>
    <row r="39" ht="12.75" customHeight="1">
      <c r="A39" s="197">
        <v>34.0</v>
      </c>
      <c r="B39" s="198">
        <f>IF(LEN('UPS PMI_Base'!B37)&gt;0,ROUND('UPS PMI_Base'!B37*(1+Mail_Innovations_Markup),2),"N/A")</f>
        <v>221.26</v>
      </c>
      <c r="C39" s="198">
        <f>IF(LEN('UPS PMI_Base'!C37)&gt;0,(ROUND('UPS PMI_Base'!C37*(1+Mail_Innovations_Markup),2))*(1+Mail_Innovations_Fuel_Surcharge),"N/A")</f>
        <v>220.8384</v>
      </c>
      <c r="D39" s="198">
        <f>IF(LEN('UPS PMI_Base'!D37)&gt;0,(ROUND('UPS PMI_Base'!D37*(1+Mail_Innovations_Markup),2))*(1+Mail_Innovations_Fuel_Surcharge),"N/A")</f>
        <v>238.7517</v>
      </c>
      <c r="E39" s="198">
        <f>IF(LEN('UPS PMI_Base'!E37)&gt;0,(ROUND('UPS PMI_Base'!E37*(1+Mail_Innovations_Markup),2))*(1+Mail_Innovations_Fuel_Surcharge),"N/A")</f>
        <v>374.0706</v>
      </c>
      <c r="F39" s="198">
        <f>IF(LEN('UPS PMI_Base'!F37)&gt;0,(ROUND('UPS PMI_Base'!F37*(1+Mail_Innovations_Markup),2))*(1+Mail_Innovations_Fuel_Surcharge),"N/A")</f>
        <v>258.74175</v>
      </c>
      <c r="G39" s="198">
        <f>IF(LEN('UPS PMI_Base'!G37)&gt;0,(ROUND('UPS PMI_Base'!G37*(1+Mail_Innovations_Markup),2))*(1+Mail_Innovations_Fuel_Surcharge),"N/A")</f>
        <v>259.8387</v>
      </c>
      <c r="H39" s="198">
        <f>IF(LEN('UPS PMI_Base'!H37)&gt;0,(ROUND('UPS PMI_Base'!H37*(1+Mail_Innovations_Markup),2))*(1+Mail_Innovations_Fuel_Surcharge),"N/A")</f>
        <v>323.15295</v>
      </c>
      <c r="I39" s="198">
        <f>IF(LEN('UPS PMI_Base'!I37)&gt;0,(ROUND('UPS PMI_Base'!I37*(1+Mail_Innovations_Markup),2))*(1+Mail_Innovations_Fuel_Surcharge),"N/A")</f>
        <v>320.4159</v>
      </c>
      <c r="J39" s="198">
        <f>IF(LEN('UPS PMI_Base'!J37)&gt;0,(ROUND('UPS PMI_Base'!J37*(1+Mail_Innovations_Markup),2))*(1+Mail_Innovations_Fuel_Surcharge),"N/A")</f>
        <v>421.98495</v>
      </c>
      <c r="K39" s="198">
        <f>IF(LEN('UPS PMI_Base'!K37)&gt;0,(ROUND('UPS PMI_Base'!K37*(1+Mail_Innovations_Markup),2))*(1+Mail_Innovations_Fuel_Surcharge),"N/A")</f>
        <v>410.9622</v>
      </c>
      <c r="L39" s="198">
        <f>IF(LEN('UPS PMI_Base'!L37)&gt;0,(ROUND('UPS PMI_Base'!L37*(1+Mail_Innovations_Markup),2))*(1+Mail_Innovations_Fuel_Surcharge),"N/A")</f>
        <v>303.91905</v>
      </c>
      <c r="M39" s="198">
        <f>IF(LEN('UPS PMI_Base'!M37)&gt;0,(ROUND('UPS PMI_Base'!M37*(1+Mail_Innovations_Markup),2))*(1+Mail_Innovations_Fuel_Surcharge),"N/A")</f>
        <v>292.9602</v>
      </c>
      <c r="N39" s="198">
        <f>IF(LEN('UPS PMI_Base'!N37)&gt;0,(ROUND('UPS PMI_Base'!N37*(1+Mail_Innovations_Markup),2))*(1+Mail_Innovations_Fuel_Surcharge),"N/A")</f>
        <v>369.0225</v>
      </c>
      <c r="O39" s="198">
        <f>IF(LEN('UPS PMI_Base'!O37)&gt;0,(ROUND('UPS PMI_Base'!O37*(1+Mail_Innovations_Markup),2))*(1+Mail_Innovations_Fuel_Surcharge),"N/A")</f>
        <v>314.46255</v>
      </c>
      <c r="P39" s="198">
        <f>IF(LEN('UPS PMI_Base'!P37)&gt;0,(ROUND('UPS PMI_Base'!P37*(1+Mail_Innovations_Markup),2))*(1+Mail_Innovations_Fuel_Surcharge),"N/A")</f>
        <v>310.15995</v>
      </c>
      <c r="Q39" s="198">
        <f>IF(LEN('UPS PMI_Base'!Q37)&gt;0,(ROUND('UPS PMI_Base'!Q37*(1+Mail_Innovations_Markup),2))*(1+Mail_Innovations_Fuel_Surcharge),"N/A")</f>
        <v>262.3734</v>
      </c>
      <c r="R39" s="198">
        <f>IF(LEN('UPS PMI_Base'!R37)&gt;0,(ROUND('UPS PMI_Base'!R37*(1+Mail_Innovations_Markup),2))*(1+Mail_Innovations_Fuel_Surcharge),"N/A")</f>
        <v>269.1468</v>
      </c>
      <c r="S39" s="198">
        <f>IF(LEN('UPS PMI_Base'!S37)&gt;0,(ROUND('UPS PMI_Base'!S37*(1+Mail_Innovations_Markup),2))*(1+Mail_Innovations_Fuel_Surcharge),"N/A")</f>
        <v>291.6609</v>
      </c>
      <c r="T39" s="198">
        <f>IF(LEN('UPS PMI_Base'!T37)&gt;0,(ROUND('UPS PMI_Base'!T37*(1+Mail_Innovations_Markup),2))*(1+Mail_Innovations_Fuel_Surcharge),"N/A")</f>
        <v>298.10415</v>
      </c>
      <c r="U39" s="198">
        <f>IF(LEN('UPS PMI_Base'!U37)&gt;0,(ROUND('UPS PMI_Base'!U37*(1+Mail_Innovations_Markup),2))*(1+Mail_Innovations_Fuel_Surcharge),"N/A")</f>
        <v>378.93765</v>
      </c>
      <c r="V39" s="198">
        <f>IF(LEN('UPS PMI_Base'!V37)&gt;0,(ROUND('UPS PMI_Base'!V37*(1+Mail_Innovations_Markup),2))*(1+Mail_Innovations_Fuel_Surcharge),"N/A")</f>
        <v>294.0678</v>
      </c>
    </row>
    <row r="40" ht="12.75" customHeight="1">
      <c r="A40" s="197">
        <v>35.0</v>
      </c>
      <c r="B40" s="198">
        <f>IF(LEN('UPS PMI_Base'!B38)&gt;0,ROUND('UPS PMI_Base'!B38*(1+Mail_Innovations_Markup),2),"N/A")</f>
        <v>226.29</v>
      </c>
      <c r="C40" s="198">
        <f>IF(LEN('UPS PMI_Base'!C38)&gt;0,(ROUND('UPS PMI_Base'!C38*(1+Mail_Innovations_Markup),2))*(1+Mail_Innovations_Fuel_Surcharge),"N/A")</f>
        <v>225.8652</v>
      </c>
      <c r="D40" s="198">
        <f>IF(LEN('UPS PMI_Base'!D38)&gt;0,(ROUND('UPS PMI_Base'!D38*(1+Mail_Innovations_Markup),2))*(1+Mail_Innovations_Fuel_Surcharge),"N/A")</f>
        <v>243.9489</v>
      </c>
      <c r="E40" s="198">
        <f>IF(LEN('UPS PMI_Base'!E38)&gt;0,(ROUND('UPS PMI_Base'!E38*(1+Mail_Innovations_Markup),2))*(1+Mail_Innovations_Fuel_Surcharge),"N/A")</f>
        <v>382.9527</v>
      </c>
      <c r="F40" s="198">
        <f>IF(LEN('UPS PMI_Base'!F38)&gt;0,(ROUND('UPS PMI_Base'!F38*(1+Mail_Innovations_Markup),2))*(1+Mail_Innovations_Fuel_Surcharge),"N/A")</f>
        <v>264.3543</v>
      </c>
      <c r="G40" s="198">
        <f>IF(LEN('UPS PMI_Base'!G38)&gt;0,(ROUND('UPS PMI_Base'!G38*(1+Mail_Innovations_Markup),2))*(1+Mail_Innovations_Fuel_Surcharge),"N/A")</f>
        <v>265.36605</v>
      </c>
      <c r="H40" s="198">
        <f>IF(LEN('UPS PMI_Base'!H38)&gt;0,(ROUND('UPS PMI_Base'!H38*(1+Mail_Innovations_Markup),2))*(1+Mail_Innovations_Fuel_Surcharge),"N/A")</f>
        <v>330.60795</v>
      </c>
      <c r="I40" s="198">
        <f>IF(LEN('UPS PMI_Base'!I38)&gt;0,(ROUND('UPS PMI_Base'!I38*(1+Mail_Innovations_Markup),2))*(1+Mail_Innovations_Fuel_Surcharge),"N/A")</f>
        <v>327.79635</v>
      </c>
      <c r="J40" s="198">
        <f>IF(LEN('UPS PMI_Base'!J38)&gt;0,(ROUND('UPS PMI_Base'!J38*(1+Mail_Innovations_Markup),2))*(1+Mail_Innovations_Fuel_Surcharge),"N/A")</f>
        <v>432.3048</v>
      </c>
      <c r="K40" s="198">
        <f>IF(LEN('UPS PMI_Base'!K38)&gt;0,(ROUND('UPS PMI_Base'!K38*(1+Mail_Innovations_Markup),2))*(1+Mail_Innovations_Fuel_Surcharge),"N/A")</f>
        <v>421.00515</v>
      </c>
      <c r="L40" s="198">
        <f>IF(LEN('UPS PMI_Base'!L38)&gt;0,(ROUND('UPS PMI_Base'!L38*(1+Mail_Innovations_Markup),2))*(1+Mail_Innovations_Fuel_Surcharge),"N/A")</f>
        <v>311.0226</v>
      </c>
      <c r="M40" s="198">
        <f>IF(LEN('UPS PMI_Base'!M38)&gt;0,(ROUND('UPS PMI_Base'!M38*(1+Mail_Innovations_Markup),2))*(1+Mail_Innovations_Fuel_Surcharge),"N/A")</f>
        <v>299.65905</v>
      </c>
      <c r="N40" s="198">
        <f>IF(LEN('UPS PMI_Base'!N38)&gt;0,(ROUND('UPS PMI_Base'!N38*(1+Mail_Innovations_Markup),2))*(1+Mail_Innovations_Fuel_Surcharge),"N/A")</f>
        <v>377.8194</v>
      </c>
      <c r="O40" s="198">
        <f>IF(LEN('UPS PMI_Base'!O38)&gt;0,(ROUND('UPS PMI_Base'!O38*(1+Mail_Innovations_Markup),2))*(1+Mail_Innovations_Fuel_Surcharge),"N/A")</f>
        <v>321.76845</v>
      </c>
      <c r="P40" s="198">
        <f>IF(LEN('UPS PMI_Base'!P38)&gt;0,(ROUND('UPS PMI_Base'!P38*(1+Mail_Innovations_Markup),2))*(1+Mail_Innovations_Fuel_Surcharge),"N/A")</f>
        <v>317.1144</v>
      </c>
      <c r="Q40" s="198">
        <f>IF(LEN('UPS PMI_Base'!Q38)&gt;0,(ROUND('UPS PMI_Base'!Q38*(1+Mail_Innovations_Markup),2))*(1+Mail_Innovations_Fuel_Surcharge),"N/A")</f>
        <v>268.11375</v>
      </c>
      <c r="R40" s="198">
        <f>IF(LEN('UPS PMI_Base'!R38)&gt;0,(ROUND('UPS PMI_Base'!R38*(1+Mail_Innovations_Markup),2))*(1+Mail_Innovations_Fuel_Surcharge),"N/A")</f>
        <v>275.07885</v>
      </c>
      <c r="S40" s="198">
        <f>IF(LEN('UPS PMI_Base'!S38)&gt;0,(ROUND('UPS PMI_Base'!S38*(1+Mail_Innovations_Markup),2))*(1+Mail_Innovations_Fuel_Surcharge),"N/A")</f>
        <v>298.08285</v>
      </c>
      <c r="T40" s="198">
        <f>IF(LEN('UPS PMI_Base'!T38)&gt;0,(ROUND('UPS PMI_Base'!T38*(1+Mail_Innovations_Markup),2))*(1+Mail_Innovations_Fuel_Surcharge),"N/A")</f>
        <v>304.5261</v>
      </c>
      <c r="U40" s="198">
        <f>IF(LEN('UPS PMI_Base'!U38)&gt;0,(ROUND('UPS PMI_Base'!U38*(1+Mail_Innovations_Markup),2))*(1+Mail_Innovations_Fuel_Surcharge),"N/A")</f>
        <v>387.88365</v>
      </c>
      <c r="V40" s="198">
        <f>IF(LEN('UPS PMI_Base'!V38)&gt;0,(ROUND('UPS PMI_Base'!V38*(1+Mail_Innovations_Markup),2))*(1+Mail_Innovations_Fuel_Surcharge),"N/A")</f>
        <v>299.87205</v>
      </c>
    </row>
    <row r="41" ht="12.75" customHeight="1">
      <c r="A41" s="197">
        <v>36.0</v>
      </c>
      <c r="B41" s="198">
        <f>IF(LEN('UPS PMI_Base'!B39)&gt;0,ROUND('UPS PMI_Base'!B39*(1+Mail_Innovations_Markup),2),"N/A")</f>
        <v>231.31</v>
      </c>
      <c r="C41" s="198">
        <f>IF(LEN('UPS PMI_Base'!C39)&gt;0,(ROUND('UPS PMI_Base'!C39*(1+Mail_Innovations_Markup),2))*(1+Mail_Innovations_Fuel_Surcharge),"N/A")</f>
        <v>230.9133</v>
      </c>
      <c r="D41" s="198">
        <f>IF(LEN('UPS PMI_Base'!D39)&gt;0,(ROUND('UPS PMI_Base'!D39*(1+Mail_Innovations_Markup),2))*(1+Mail_Innovations_Fuel_Surcharge),"N/A")</f>
        <v>249.19935</v>
      </c>
      <c r="E41" s="198">
        <f>IF(LEN('UPS PMI_Base'!E39)&gt;0,(ROUND('UPS PMI_Base'!E39*(1+Mail_Innovations_Markup),2))*(1+Mail_Innovations_Fuel_Surcharge),"N/A")</f>
        <v>391.84545</v>
      </c>
      <c r="F41" s="198">
        <f>IF(LEN('UPS PMI_Base'!F39)&gt;0,(ROUND('UPS PMI_Base'!F39*(1+Mail_Innovations_Markup),2))*(1+Mail_Innovations_Fuel_Surcharge),"N/A")</f>
        <v>269.86035</v>
      </c>
      <c r="G41" s="198">
        <f>IF(LEN('UPS PMI_Base'!G39)&gt;0,(ROUND('UPS PMI_Base'!G39*(1+Mail_Innovations_Markup),2))*(1+Mail_Innovations_Fuel_Surcharge),"N/A")</f>
        <v>270.96795</v>
      </c>
      <c r="H41" s="198">
        <f>IF(LEN('UPS PMI_Base'!H39)&gt;0,(ROUND('UPS PMI_Base'!H39*(1+Mail_Innovations_Markup),2))*(1+Mail_Innovations_Fuel_Surcharge),"N/A")</f>
        <v>338.04165</v>
      </c>
      <c r="I41" s="198">
        <f>IF(LEN('UPS PMI_Base'!I39)&gt;0,(ROUND('UPS PMI_Base'!I39*(1+Mail_Innovations_Markup),2))*(1+Mail_Innovations_Fuel_Surcharge),"N/A")</f>
        <v>335.1768</v>
      </c>
      <c r="J41" s="198">
        <f>IF(LEN('UPS PMI_Base'!J39)&gt;0,(ROUND('UPS PMI_Base'!J39*(1+Mail_Innovations_Markup),2))*(1+Mail_Innovations_Fuel_Surcharge),"N/A")</f>
        <v>442.62465</v>
      </c>
      <c r="K41" s="198">
        <f>IF(LEN('UPS PMI_Base'!K39)&gt;0,(ROUND('UPS PMI_Base'!K39*(1+Mail_Innovations_Markup),2))*(1+Mail_Innovations_Fuel_Surcharge),"N/A")</f>
        <v>431.0481</v>
      </c>
      <c r="L41" s="198">
        <f>IF(LEN('UPS PMI_Base'!L39)&gt;0,(ROUND('UPS PMI_Base'!L39*(1+Mail_Innovations_Markup),2))*(1+Mail_Innovations_Fuel_Surcharge),"N/A")</f>
        <v>318.0516</v>
      </c>
      <c r="M41" s="198">
        <f>IF(LEN('UPS PMI_Base'!M39)&gt;0,(ROUND('UPS PMI_Base'!M39*(1+Mail_Innovations_Markup),2))*(1+Mail_Innovations_Fuel_Surcharge),"N/A")</f>
        <v>306.4218</v>
      </c>
      <c r="N41" s="198">
        <f>IF(LEN('UPS PMI_Base'!N39)&gt;0,(ROUND('UPS PMI_Base'!N39*(1+Mail_Innovations_Markup),2))*(1+Mail_Innovations_Fuel_Surcharge),"N/A")</f>
        <v>386.6376</v>
      </c>
      <c r="O41" s="198">
        <f>IF(LEN('UPS PMI_Base'!O39)&gt;0,(ROUND('UPS PMI_Base'!O39*(1+Mail_Innovations_Markup),2))*(1+Mail_Innovations_Fuel_Surcharge),"N/A")</f>
        <v>329.1489</v>
      </c>
      <c r="P41" s="198">
        <f>IF(LEN('UPS PMI_Base'!P39)&gt;0,(ROUND('UPS PMI_Base'!P39*(1+Mail_Innovations_Markup),2))*(1+Mail_Innovations_Fuel_Surcharge),"N/A")</f>
        <v>324.0795</v>
      </c>
      <c r="Q41" s="198">
        <f>IF(LEN('UPS PMI_Base'!Q39)&gt;0,(ROUND('UPS PMI_Base'!Q39*(1+Mail_Innovations_Markup),2))*(1+Mail_Innovations_Fuel_Surcharge),"N/A")</f>
        <v>273.90735</v>
      </c>
      <c r="R41" s="198">
        <f>IF(LEN('UPS PMI_Base'!R39)&gt;0,(ROUND('UPS PMI_Base'!R39*(1+Mail_Innovations_Markup),2))*(1+Mail_Innovations_Fuel_Surcharge),"N/A")</f>
        <v>281.02155</v>
      </c>
      <c r="S41" s="198">
        <f>IF(LEN('UPS PMI_Base'!S39)&gt;0,(ROUND('UPS PMI_Base'!S39*(1+Mail_Innovations_Markup),2))*(1+Mail_Innovations_Fuel_Surcharge),"N/A")</f>
        <v>304.5048</v>
      </c>
      <c r="T41" s="198">
        <f>IF(LEN('UPS PMI_Base'!T39)&gt;0,(ROUND('UPS PMI_Base'!T39*(1+Mail_Innovations_Markup),2))*(1+Mail_Innovations_Fuel_Surcharge),"N/A")</f>
        <v>310.9374</v>
      </c>
      <c r="U41" s="198">
        <f>IF(LEN('UPS PMI_Base'!U39)&gt;0,(ROUND('UPS PMI_Base'!U39*(1+Mail_Innovations_Markup),2))*(1+Mail_Innovations_Fuel_Surcharge),"N/A")</f>
        <v>396.9042</v>
      </c>
      <c r="V41" s="198">
        <f>IF(LEN('UPS PMI_Base'!V39)&gt;0,(ROUND('UPS PMI_Base'!V39*(1+Mail_Innovations_Markup),2))*(1+Mail_Innovations_Fuel_Surcharge),"N/A")</f>
        <v>305.66565</v>
      </c>
    </row>
    <row r="42" ht="12.75" customHeight="1">
      <c r="A42" s="197">
        <v>37.0</v>
      </c>
      <c r="B42" s="198">
        <f>IF(LEN('UPS PMI_Base'!B40)&gt;0,ROUND('UPS PMI_Base'!B40*(1+Mail_Innovations_Markup),2),"N/A")</f>
        <v>236.35</v>
      </c>
      <c r="C42" s="198">
        <f>IF(LEN('UPS PMI_Base'!C40)&gt;0,(ROUND('UPS PMI_Base'!C40*(1+Mail_Innovations_Markup),2))*(1+Mail_Innovations_Fuel_Surcharge),"N/A")</f>
        <v>235.97205</v>
      </c>
      <c r="D42" s="198">
        <f>IF(LEN('UPS PMI_Base'!D40)&gt;0,(ROUND('UPS PMI_Base'!D40*(1+Mail_Innovations_Markup),2))*(1+Mail_Innovations_Fuel_Surcharge),"N/A")</f>
        <v>254.3859</v>
      </c>
      <c r="E42" s="198">
        <f>IF(LEN('UPS PMI_Base'!E40)&gt;0,(ROUND('UPS PMI_Base'!E40*(1+Mail_Innovations_Markup),2))*(1+Mail_Innovations_Fuel_Surcharge),"N/A")</f>
        <v>400.72755</v>
      </c>
      <c r="F42" s="198">
        <f>IF(LEN('UPS PMI_Base'!F40)&gt;0,(ROUND('UPS PMI_Base'!F40*(1+Mail_Innovations_Markup),2))*(1+Mail_Innovations_Fuel_Surcharge),"N/A")</f>
        <v>275.39835</v>
      </c>
      <c r="G42" s="198">
        <f>IF(LEN('UPS PMI_Base'!G40)&gt;0,(ROUND('UPS PMI_Base'!G40*(1+Mail_Innovations_Markup),2))*(1+Mail_Innovations_Fuel_Surcharge),"N/A")</f>
        <v>276.4953</v>
      </c>
      <c r="H42" s="198">
        <f>IF(LEN('UPS PMI_Base'!H40)&gt;0,(ROUND('UPS PMI_Base'!H40*(1+Mail_Innovations_Markup),2))*(1+Mail_Innovations_Fuel_Surcharge),"N/A")</f>
        <v>345.41145</v>
      </c>
      <c r="I42" s="198">
        <f>IF(LEN('UPS PMI_Base'!I40)&gt;0,(ROUND('UPS PMI_Base'!I40*(1+Mail_Innovations_Markup),2))*(1+Mail_Innovations_Fuel_Surcharge),"N/A")</f>
        <v>342.53595</v>
      </c>
      <c r="J42" s="198">
        <f>IF(LEN('UPS PMI_Base'!J40)&gt;0,(ROUND('UPS PMI_Base'!J40*(1+Mail_Innovations_Markup),2))*(1+Mail_Innovations_Fuel_Surcharge),"N/A")</f>
        <v>453.0084</v>
      </c>
      <c r="K42" s="198">
        <f>IF(LEN('UPS PMI_Base'!K40)&gt;0,(ROUND('UPS PMI_Base'!K40*(1+Mail_Innovations_Markup),2))*(1+Mail_Innovations_Fuel_Surcharge),"N/A")</f>
        <v>441.1656</v>
      </c>
      <c r="L42" s="198">
        <f>IF(LEN('UPS PMI_Base'!L40)&gt;0,(ROUND('UPS PMI_Base'!L40*(1+Mail_Innovations_Markup),2))*(1+Mail_Innovations_Fuel_Surcharge),"N/A")</f>
        <v>325.15515</v>
      </c>
      <c r="M42" s="198">
        <f>IF(LEN('UPS PMI_Base'!M40)&gt;0,(ROUND('UPS PMI_Base'!M40*(1+Mail_Innovations_Markup),2))*(1+Mail_Innovations_Fuel_Surcharge),"N/A")</f>
        <v>313.11</v>
      </c>
      <c r="N42" s="198">
        <f>IF(LEN('UPS PMI_Base'!N40)&gt;0,(ROUND('UPS PMI_Base'!N40*(1+Mail_Innovations_Markup),2))*(1+Mail_Innovations_Fuel_Surcharge),"N/A")</f>
        <v>395.44515</v>
      </c>
      <c r="O42" s="198">
        <f>IF(LEN('UPS PMI_Base'!O40)&gt;0,(ROUND('UPS PMI_Base'!O40*(1+Mail_Innovations_Markup),2))*(1+Mail_Innovations_Fuel_Surcharge),"N/A")</f>
        <v>336.4548</v>
      </c>
      <c r="P42" s="198">
        <f>IF(LEN('UPS PMI_Base'!P40)&gt;0,(ROUND('UPS PMI_Base'!P40*(1+Mail_Innovations_Markup),2))*(1+Mail_Innovations_Fuel_Surcharge),"N/A")</f>
        <v>331.03395</v>
      </c>
      <c r="Q42" s="198">
        <f>IF(LEN('UPS PMI_Base'!Q40)&gt;0,(ROUND('UPS PMI_Base'!Q40*(1+Mail_Innovations_Markup),2))*(1+Mail_Innovations_Fuel_Surcharge),"N/A")</f>
        <v>279.7116</v>
      </c>
      <c r="R42" s="198">
        <f>IF(LEN('UPS PMI_Base'!R40)&gt;0,(ROUND('UPS PMI_Base'!R40*(1+Mail_Innovations_Markup),2))*(1+Mail_Innovations_Fuel_Surcharge),"N/A")</f>
        <v>286.96425</v>
      </c>
      <c r="S42" s="198">
        <f>IF(LEN('UPS PMI_Base'!S40)&gt;0,(ROUND('UPS PMI_Base'!S40*(1+Mail_Innovations_Markup),2))*(1+Mail_Innovations_Fuel_Surcharge),"N/A")</f>
        <v>310.9161</v>
      </c>
      <c r="T42" s="198">
        <f>IF(LEN('UPS PMI_Base'!T40)&gt;0,(ROUND('UPS PMI_Base'!T40*(1+Mail_Innovations_Markup),2))*(1+Mail_Innovations_Fuel_Surcharge),"N/A")</f>
        <v>317.3487</v>
      </c>
      <c r="U42" s="198">
        <f>IF(LEN('UPS PMI_Base'!U40)&gt;0,(ROUND('UPS PMI_Base'!U40*(1+Mail_Innovations_Markup),2))*(1+Mail_Innovations_Fuel_Surcharge),"N/A")</f>
        <v>405.8502</v>
      </c>
      <c r="V42" s="198">
        <f>IF(LEN('UPS PMI_Base'!V40)&gt;0,(ROUND('UPS PMI_Base'!V40*(1+Mail_Innovations_Markup),2))*(1+Mail_Innovations_Fuel_Surcharge),"N/A")</f>
        <v>311.54445</v>
      </c>
    </row>
    <row r="43" ht="12.75" customHeight="1">
      <c r="A43" s="197">
        <v>38.0</v>
      </c>
      <c r="B43" s="198">
        <f>IF(LEN('UPS PMI_Base'!B41)&gt;0,ROUND('UPS PMI_Base'!B41*(1+Mail_Innovations_Markup),2),"N/A")</f>
        <v>241.45</v>
      </c>
      <c r="C43" s="198">
        <f>IF(LEN('UPS PMI_Base'!C41)&gt;0,(ROUND('UPS PMI_Base'!C41*(1+Mail_Innovations_Markup),2))*(1+Mail_Innovations_Fuel_Surcharge),"N/A")</f>
        <v>241.0947</v>
      </c>
      <c r="D43" s="198">
        <f>IF(LEN('UPS PMI_Base'!D41)&gt;0,(ROUND('UPS PMI_Base'!D41*(1+Mail_Innovations_Markup),2))*(1+Mail_Innovations_Fuel_Surcharge),"N/A")</f>
        <v>259.63635</v>
      </c>
      <c r="E43" s="198">
        <f>IF(LEN('UPS PMI_Base'!E41)&gt;0,(ROUND('UPS PMI_Base'!E41*(1+Mail_Innovations_Markup),2))*(1+Mail_Innovations_Fuel_Surcharge),"N/A")</f>
        <v>409.58835</v>
      </c>
      <c r="F43" s="198">
        <f>IF(LEN('UPS PMI_Base'!F41)&gt;0,(ROUND('UPS PMI_Base'!F41*(1+Mail_Innovations_Markup),2))*(1+Mail_Innovations_Fuel_Surcharge),"N/A")</f>
        <v>280.9257</v>
      </c>
      <c r="G43" s="198">
        <f>IF(LEN('UPS PMI_Base'!G41)&gt;0,(ROUND('UPS PMI_Base'!G41*(1+Mail_Innovations_Markup),2))*(1+Mail_Innovations_Fuel_Surcharge),"N/A")</f>
        <v>282.012</v>
      </c>
      <c r="H43" s="198">
        <f>IF(LEN('UPS PMI_Base'!H41)&gt;0,(ROUND('UPS PMI_Base'!H41*(1+Mail_Innovations_Markup),2))*(1+Mail_Innovations_Fuel_Surcharge),"N/A")</f>
        <v>352.8558</v>
      </c>
      <c r="I43" s="198">
        <f>IF(LEN('UPS PMI_Base'!I41)&gt;0,(ROUND('UPS PMI_Base'!I41*(1+Mail_Innovations_Markup),2))*(1+Mail_Innovations_Fuel_Surcharge),"N/A")</f>
        <v>349.9164</v>
      </c>
      <c r="J43" s="198">
        <f>IF(LEN('UPS PMI_Base'!J41)&gt;0,(ROUND('UPS PMI_Base'!J41*(1+Mail_Innovations_Markup),2))*(1+Mail_Innovations_Fuel_Surcharge),"N/A")</f>
        <v>463.3389</v>
      </c>
      <c r="K43" s="198">
        <f>IF(LEN('UPS PMI_Base'!K41)&gt;0,(ROUND('UPS PMI_Base'!K41*(1+Mail_Innovations_Markup),2))*(1+Mail_Innovations_Fuel_Surcharge),"N/A")</f>
        <v>451.20855</v>
      </c>
      <c r="L43" s="198">
        <f>IF(LEN('UPS PMI_Base'!L41)&gt;0,(ROUND('UPS PMI_Base'!L41*(1+Mail_Innovations_Markup),2))*(1+Mail_Innovations_Fuel_Surcharge),"N/A")</f>
        <v>332.18415</v>
      </c>
      <c r="M43" s="198">
        <f>IF(LEN('UPS PMI_Base'!M41)&gt;0,(ROUND('UPS PMI_Base'!M41*(1+Mail_Innovations_Markup),2))*(1+Mail_Innovations_Fuel_Surcharge),"N/A")</f>
        <v>319.87275</v>
      </c>
      <c r="N43" s="198">
        <f>IF(LEN('UPS PMI_Base'!N41)&gt;0,(ROUND('UPS PMI_Base'!N41*(1+Mail_Innovations_Markup),2))*(1+Mail_Innovations_Fuel_Surcharge),"N/A")</f>
        <v>404.26335</v>
      </c>
      <c r="O43" s="198">
        <f>IF(LEN('UPS PMI_Base'!O41)&gt;0,(ROUND('UPS PMI_Base'!O41*(1+Mail_Innovations_Markup),2))*(1+Mail_Innovations_Fuel_Surcharge),"N/A")</f>
        <v>343.7607</v>
      </c>
      <c r="P43" s="198">
        <f>IF(LEN('UPS PMI_Base'!P41)&gt;0,(ROUND('UPS PMI_Base'!P41*(1+Mail_Innovations_Markup),2))*(1+Mail_Innovations_Fuel_Surcharge),"N/A")</f>
        <v>338.0097</v>
      </c>
      <c r="Q43" s="198">
        <f>IF(LEN('UPS PMI_Base'!Q41)&gt;0,(ROUND('UPS PMI_Base'!Q41*(1+Mail_Innovations_Markup),2))*(1+Mail_Innovations_Fuel_Surcharge),"N/A")</f>
        <v>285.5052</v>
      </c>
      <c r="R43" s="198">
        <f>IF(LEN('UPS PMI_Base'!R41)&gt;0,(ROUND('UPS PMI_Base'!R41*(1+Mail_Innovations_Markup),2))*(1+Mail_Innovations_Fuel_Surcharge),"N/A")</f>
        <v>292.8963</v>
      </c>
      <c r="S43" s="198">
        <f>IF(LEN('UPS PMI_Base'!S41)&gt;0,(ROUND('UPS PMI_Base'!S41*(1+Mail_Innovations_Markup),2))*(1+Mail_Innovations_Fuel_Surcharge),"N/A")</f>
        <v>317.33805</v>
      </c>
      <c r="T43" s="198">
        <f>IF(LEN('UPS PMI_Base'!T41)&gt;0,(ROUND('UPS PMI_Base'!T41*(1+Mail_Innovations_Markup),2))*(1+Mail_Innovations_Fuel_Surcharge),"N/A")</f>
        <v>323.77065</v>
      </c>
      <c r="U43" s="198">
        <f>IF(LEN('UPS PMI_Base'!U41)&gt;0,(ROUND('UPS PMI_Base'!U41*(1+Mail_Innovations_Markup),2))*(1+Mail_Innovations_Fuel_Surcharge),"N/A")</f>
        <v>414.87075</v>
      </c>
      <c r="V43" s="198">
        <f>IF(LEN('UPS PMI_Base'!V41)&gt;0,(ROUND('UPS PMI_Base'!V41*(1+Mail_Innovations_Markup),2))*(1+Mail_Innovations_Fuel_Surcharge),"N/A")</f>
        <v>317.33805</v>
      </c>
    </row>
    <row r="44" ht="12.75" customHeight="1">
      <c r="A44" s="197">
        <v>39.0</v>
      </c>
      <c r="B44" s="198">
        <f>IF(LEN('UPS PMI_Base'!B42)&gt;0,ROUND('UPS PMI_Base'!B42*(1+Mail_Innovations_Markup),2),"N/A")</f>
        <v>246.48</v>
      </c>
      <c r="C44" s="198">
        <f>IF(LEN('UPS PMI_Base'!C42)&gt;0,(ROUND('UPS PMI_Base'!C42*(1+Mail_Innovations_Markup),2))*(1+Mail_Innovations_Fuel_Surcharge),"N/A")</f>
        <v>246.1428</v>
      </c>
      <c r="D44" s="198">
        <f>IF(LEN('UPS PMI_Base'!D42)&gt;0,(ROUND('UPS PMI_Base'!D42*(1+Mail_Innovations_Markup),2))*(1+Mail_Innovations_Fuel_Surcharge),"N/A")</f>
        <v>264.8229</v>
      </c>
      <c r="E44" s="198">
        <f>IF(LEN('UPS PMI_Base'!E42)&gt;0,(ROUND('UPS PMI_Base'!E42*(1+Mail_Innovations_Markup),2))*(1+Mail_Innovations_Fuel_Surcharge),"N/A")</f>
        <v>418.47045</v>
      </c>
      <c r="F44" s="198">
        <f>IF(LEN('UPS PMI_Base'!F42)&gt;0,(ROUND('UPS PMI_Base'!F42*(1+Mail_Innovations_Markup),2))*(1+Mail_Innovations_Fuel_Surcharge),"N/A")</f>
        <v>286.45305</v>
      </c>
      <c r="G44" s="198">
        <f>IF(LEN('UPS PMI_Base'!G42)&gt;0,(ROUND('UPS PMI_Base'!G42*(1+Mail_Innovations_Markup),2))*(1+Mail_Innovations_Fuel_Surcharge),"N/A")</f>
        <v>287.60325</v>
      </c>
      <c r="H44" s="198">
        <f>IF(LEN('UPS PMI_Base'!H42)&gt;0,(ROUND('UPS PMI_Base'!H42*(1+Mail_Innovations_Markup),2))*(1+Mail_Innovations_Fuel_Surcharge),"N/A")</f>
        <v>360.30015</v>
      </c>
      <c r="I44" s="198">
        <f>IF(LEN('UPS PMI_Base'!I42)&gt;0,(ROUND('UPS PMI_Base'!I42*(1+Mail_Innovations_Markup),2))*(1+Mail_Innovations_Fuel_Surcharge),"N/A")</f>
        <v>357.29685</v>
      </c>
      <c r="J44" s="198">
        <f>IF(LEN('UPS PMI_Base'!J42)&gt;0,(ROUND('UPS PMI_Base'!J42*(1+Mail_Innovations_Markup),2))*(1+Mail_Innovations_Fuel_Surcharge),"N/A")</f>
        <v>473.6481</v>
      </c>
      <c r="K44" s="198">
        <f>IF(LEN('UPS PMI_Base'!K42)&gt;0,(ROUND('UPS PMI_Base'!K42*(1+Mail_Innovations_Markup),2))*(1+Mail_Innovations_Fuel_Surcharge),"N/A")</f>
        <v>461.32605</v>
      </c>
      <c r="L44" s="198">
        <f>IF(LEN('UPS PMI_Base'!L42)&gt;0,(ROUND('UPS PMI_Base'!L42*(1+Mail_Innovations_Markup),2))*(1+Mail_Innovations_Fuel_Surcharge),"N/A")</f>
        <v>339.2877</v>
      </c>
      <c r="M44" s="198">
        <f>IF(LEN('UPS PMI_Base'!M42)&gt;0,(ROUND('UPS PMI_Base'!M42*(1+Mail_Innovations_Markup),2))*(1+Mail_Innovations_Fuel_Surcharge),"N/A")</f>
        <v>326.5503</v>
      </c>
      <c r="N44" s="198">
        <f>IF(LEN('UPS PMI_Base'!N42)&gt;0,(ROUND('UPS PMI_Base'!N42*(1+Mail_Innovations_Markup),2))*(1+Mail_Innovations_Fuel_Surcharge),"N/A")</f>
        <v>412.99635</v>
      </c>
      <c r="O44" s="198">
        <f>IF(LEN('UPS PMI_Base'!O42)&gt;0,(ROUND('UPS PMI_Base'!O42*(1+Mail_Innovations_Markup),2))*(1+Mail_Innovations_Fuel_Surcharge),"N/A")</f>
        <v>351.0666</v>
      </c>
      <c r="P44" s="198">
        <f>IF(LEN('UPS PMI_Base'!P42)&gt;0,(ROUND('UPS PMI_Base'!P42*(1+Mail_Innovations_Markup),2))*(1+Mail_Innovations_Fuel_Surcharge),"N/A")</f>
        <v>344.9748</v>
      </c>
      <c r="Q44" s="198">
        <f>IF(LEN('UPS PMI_Base'!Q42)&gt;0,(ROUND('UPS PMI_Base'!Q42*(1+Mail_Innovations_Markup),2))*(1+Mail_Innovations_Fuel_Surcharge),"N/A")</f>
        <v>291.30945</v>
      </c>
      <c r="R44" s="198">
        <f>IF(LEN('UPS PMI_Base'!R42)&gt;0,(ROUND('UPS PMI_Base'!R42*(1+Mail_Innovations_Markup),2))*(1+Mail_Innovations_Fuel_Surcharge),"N/A")</f>
        <v>298.82835</v>
      </c>
      <c r="S44" s="198">
        <f>IF(LEN('UPS PMI_Base'!S42)&gt;0,(ROUND('UPS PMI_Base'!S42*(1+Mail_Innovations_Markup),2))*(1+Mail_Innovations_Fuel_Surcharge),"N/A")</f>
        <v>323.74935</v>
      </c>
      <c r="T44" s="198">
        <f>IF(LEN('UPS PMI_Base'!T42)&gt;0,(ROUND('UPS PMI_Base'!T42*(1+Mail_Innovations_Markup),2))*(1+Mail_Innovations_Fuel_Surcharge),"N/A")</f>
        <v>330.1926</v>
      </c>
      <c r="U44" s="198">
        <f>IF(LEN('UPS PMI_Base'!U42)&gt;0,(ROUND('UPS PMI_Base'!U42*(1+Mail_Innovations_Markup),2))*(1+Mail_Innovations_Fuel_Surcharge),"N/A")</f>
        <v>423.8913</v>
      </c>
      <c r="V44" s="198">
        <f>IF(LEN('UPS PMI_Base'!V42)&gt;0,(ROUND('UPS PMI_Base'!V42*(1+Mail_Innovations_Markup),2))*(1+Mail_Innovations_Fuel_Surcharge),"N/A")</f>
        <v>323.1423</v>
      </c>
    </row>
    <row r="45" ht="12.75" customHeight="1">
      <c r="A45" s="197">
        <v>40.0</v>
      </c>
      <c r="B45" s="198">
        <f>IF(LEN('UPS PMI_Base'!B43)&gt;0,ROUND('UPS PMI_Base'!B43*(1+Mail_Innovations_Markup),2),"N/A")</f>
        <v>251.51</v>
      </c>
      <c r="C45" s="198">
        <f>IF(LEN('UPS PMI_Base'!C43)&gt;0,(ROUND('UPS PMI_Base'!C43*(1+Mail_Innovations_Markup),2))*(1+Mail_Innovations_Fuel_Surcharge),"N/A")</f>
        <v>251.18025</v>
      </c>
      <c r="D45" s="198">
        <f>IF(LEN('UPS PMI_Base'!D43)&gt;0,(ROUND('UPS PMI_Base'!D43*(1+Mail_Innovations_Markup),2))*(1+Mail_Innovations_Fuel_Surcharge),"N/A")</f>
        <v>270.07335</v>
      </c>
      <c r="E45" s="198">
        <f>IF(LEN('UPS PMI_Base'!E43)&gt;0,(ROUND('UPS PMI_Base'!E43*(1+Mail_Innovations_Markup),2))*(1+Mail_Innovations_Fuel_Surcharge),"N/A")</f>
        <v>427.3632</v>
      </c>
      <c r="F45" s="198">
        <f>IF(LEN('UPS PMI_Base'!F43)&gt;0,(ROUND('UPS PMI_Base'!F43*(1+Mail_Innovations_Markup),2))*(1+Mail_Innovations_Fuel_Surcharge),"N/A")</f>
        <v>291.96975</v>
      </c>
      <c r="G45" s="198">
        <f>IF(LEN('UPS PMI_Base'!G43)&gt;0,(ROUND('UPS PMI_Base'!G43*(1+Mail_Innovations_Markup),2))*(1+Mail_Innovations_Fuel_Surcharge),"N/A")</f>
        <v>293.14125</v>
      </c>
      <c r="H45" s="198">
        <f>IF(LEN('UPS PMI_Base'!H43)&gt;0,(ROUND('UPS PMI_Base'!H43*(1+Mail_Innovations_Markup),2))*(1+Mail_Innovations_Fuel_Surcharge),"N/A")</f>
        <v>367.7445</v>
      </c>
      <c r="I45" s="198">
        <f>IF(LEN('UPS PMI_Base'!I43)&gt;0,(ROUND('UPS PMI_Base'!I43*(1+Mail_Innovations_Markup),2))*(1+Mail_Innovations_Fuel_Surcharge),"N/A")</f>
        <v>364.66665</v>
      </c>
      <c r="J45" s="198">
        <f>IF(LEN('UPS PMI_Base'!J43)&gt;0,(ROUND('UPS PMI_Base'!J43*(1+Mail_Innovations_Markup),2))*(1+Mail_Innovations_Fuel_Surcharge),"N/A")</f>
        <v>484.03185</v>
      </c>
      <c r="K45" s="198">
        <f>IF(LEN('UPS PMI_Base'!K43)&gt;0,(ROUND('UPS PMI_Base'!K43*(1+Mail_Innovations_Markup),2))*(1+Mail_Innovations_Fuel_Surcharge),"N/A")</f>
        <v>471.369</v>
      </c>
      <c r="L45" s="198">
        <f>IF(LEN('UPS PMI_Base'!L43)&gt;0,(ROUND('UPS PMI_Base'!L43*(1+Mail_Innovations_Markup),2))*(1+Mail_Innovations_Fuel_Surcharge),"N/A")</f>
        <v>346.32735</v>
      </c>
      <c r="M45" s="198">
        <f>IF(LEN('UPS PMI_Base'!M43)&gt;0,(ROUND('UPS PMI_Base'!M43*(1+Mail_Innovations_Markup),2))*(1+Mail_Innovations_Fuel_Surcharge),"N/A")</f>
        <v>333.31305</v>
      </c>
      <c r="N45" s="198">
        <f>IF(LEN('UPS PMI_Base'!N43)&gt;0,(ROUND('UPS PMI_Base'!N43*(1+Mail_Innovations_Markup),2))*(1+Mail_Innovations_Fuel_Surcharge),"N/A")</f>
        <v>421.81455</v>
      </c>
      <c r="O45" s="198">
        <f>IF(LEN('UPS PMI_Base'!O43)&gt;0,(ROUND('UPS PMI_Base'!O43*(1+Mail_Innovations_Markup),2))*(1+Mail_Innovations_Fuel_Surcharge),"N/A")</f>
        <v>358.4364</v>
      </c>
      <c r="P45" s="198">
        <f>IF(LEN('UPS PMI_Base'!P43)&gt;0,(ROUND('UPS PMI_Base'!P43*(1+Mail_Innovations_Markup),2))*(1+Mail_Innovations_Fuel_Surcharge),"N/A")</f>
        <v>351.92925</v>
      </c>
      <c r="Q45" s="198">
        <f>IF(LEN('UPS PMI_Base'!Q43)&gt;0,(ROUND('UPS PMI_Base'!Q43*(1+Mail_Innovations_Markup),2))*(1+Mail_Innovations_Fuel_Surcharge),"N/A")</f>
        <v>297.10305</v>
      </c>
      <c r="R45" s="198">
        <f>IF(LEN('UPS PMI_Base'!R43)&gt;0,(ROUND('UPS PMI_Base'!R43*(1+Mail_Innovations_Markup),2))*(1+Mail_Innovations_Fuel_Surcharge),"N/A")</f>
        <v>304.77105</v>
      </c>
      <c r="S45" s="198">
        <f>IF(LEN('UPS PMI_Base'!S43)&gt;0,(ROUND('UPS PMI_Base'!S43*(1+Mail_Innovations_Markup),2))*(1+Mail_Innovations_Fuel_Surcharge),"N/A")</f>
        <v>330.1713</v>
      </c>
      <c r="T45" s="198">
        <f>IF(LEN('UPS PMI_Base'!T43)&gt;0,(ROUND('UPS PMI_Base'!T43*(1+Mail_Innovations_Markup),2))*(1+Mail_Innovations_Fuel_Surcharge),"N/A")</f>
        <v>336.52935</v>
      </c>
      <c r="U45" s="198">
        <f>IF(LEN('UPS PMI_Base'!U43)&gt;0,(ROUND('UPS PMI_Base'!U43*(1+Mail_Innovations_Markup),2))*(1+Mail_Innovations_Fuel_Surcharge),"N/A")</f>
        <v>432.8373</v>
      </c>
      <c r="V45" s="198">
        <f>IF(LEN('UPS PMI_Base'!V43)&gt;0,(ROUND('UPS PMI_Base'!V43*(1+Mail_Innovations_Markup),2))*(1+Mail_Innovations_Fuel_Surcharge),"N/A")</f>
        <v>328.9359</v>
      </c>
    </row>
    <row r="46" ht="12.75" customHeight="1">
      <c r="A46" s="197">
        <v>41.0</v>
      </c>
      <c r="B46" s="198">
        <f>IF(LEN('UPS PMI_Base'!B44)&gt;0,ROUND('UPS PMI_Base'!B44*(1+Mail_Innovations_Markup),2),"N/A")</f>
        <v>256.53</v>
      </c>
      <c r="C46" s="198">
        <f>IF(LEN('UPS PMI_Base'!C44)&gt;0,(ROUND('UPS PMI_Base'!C44*(1+Mail_Innovations_Markup),2))*(1+Mail_Innovations_Fuel_Surcharge),"N/A")</f>
        <v>256.2177</v>
      </c>
      <c r="D46" s="198">
        <f>IF(LEN('UPS PMI_Base'!D44)&gt;0,(ROUND('UPS PMI_Base'!D44*(1+Mail_Innovations_Markup),2))*(1+Mail_Innovations_Fuel_Surcharge),"N/A")</f>
        <v>275.2599</v>
      </c>
      <c r="E46" s="198">
        <f>IF(LEN('UPS PMI_Base'!E44)&gt;0,(ROUND('UPS PMI_Base'!E44*(1+Mail_Innovations_Markup),2))*(1+Mail_Innovations_Fuel_Surcharge),"N/A")</f>
        <v>436.2453</v>
      </c>
      <c r="F46" s="198">
        <f>IF(LEN('UPS PMI_Base'!F44)&gt;0,(ROUND('UPS PMI_Base'!F44*(1+Mail_Innovations_Markup),2))*(1+Mail_Innovations_Fuel_Surcharge),"N/A")</f>
        <v>297.50775</v>
      </c>
      <c r="G46" s="198">
        <f>IF(LEN('UPS PMI_Base'!G44)&gt;0,(ROUND('UPS PMI_Base'!G44*(1+Mail_Innovations_Markup),2))*(1+Mail_Innovations_Fuel_Surcharge),"N/A")</f>
        <v>298.7325</v>
      </c>
      <c r="H46" s="198">
        <f>IF(LEN('UPS PMI_Base'!H44)&gt;0,(ROUND('UPS PMI_Base'!H44*(1+Mail_Innovations_Markup),2))*(1+Mail_Innovations_Fuel_Surcharge),"N/A")</f>
        <v>375.18885</v>
      </c>
      <c r="I46" s="198">
        <f>IF(LEN('UPS PMI_Base'!I44)&gt;0,(ROUND('UPS PMI_Base'!I44*(1+Mail_Innovations_Markup),2))*(1+Mail_Innovations_Fuel_Surcharge),"N/A")</f>
        <v>372.0258</v>
      </c>
      <c r="J46" s="198">
        <f>IF(LEN('UPS PMI_Base'!J44)&gt;0,(ROUND('UPS PMI_Base'!J44*(1+Mail_Innovations_Markup),2))*(1+Mail_Innovations_Fuel_Surcharge),"N/A")</f>
        <v>494.36235</v>
      </c>
      <c r="K46" s="198">
        <f>IF(LEN('UPS PMI_Base'!K44)&gt;0,(ROUND('UPS PMI_Base'!K44*(1+Mail_Innovations_Markup),2))*(1+Mail_Innovations_Fuel_Surcharge),"N/A")</f>
        <v>481.41195</v>
      </c>
      <c r="L46" s="198">
        <f>IF(LEN('UPS PMI_Base'!L44)&gt;0,(ROUND('UPS PMI_Base'!L44*(1+Mail_Innovations_Markup),2))*(1+Mail_Innovations_Fuel_Surcharge),"N/A")</f>
        <v>353.4096</v>
      </c>
      <c r="M46" s="198">
        <f>IF(LEN('UPS PMI_Base'!M44)&gt;0,(ROUND('UPS PMI_Base'!M44*(1+Mail_Innovations_Markup),2))*(1+Mail_Innovations_Fuel_Surcharge),"N/A")</f>
        <v>340.00125</v>
      </c>
      <c r="N46" s="198">
        <f>IF(LEN('UPS PMI_Base'!N44)&gt;0,(ROUND('UPS PMI_Base'!N44*(1+Mail_Innovations_Markup),2))*(1+Mail_Innovations_Fuel_Surcharge),"N/A")</f>
        <v>430.6221</v>
      </c>
      <c r="O46" s="198">
        <f>IF(LEN('UPS PMI_Base'!O44)&gt;0,(ROUND('UPS PMI_Base'!O44*(1+Mail_Innovations_Markup),2))*(1+Mail_Innovations_Fuel_Surcharge),"N/A")</f>
        <v>365.73165</v>
      </c>
      <c r="P46" s="198">
        <f>IF(LEN('UPS PMI_Base'!P44)&gt;0,(ROUND('UPS PMI_Base'!P44*(1+Mail_Innovations_Markup),2))*(1+Mail_Innovations_Fuel_Surcharge),"N/A")</f>
        <v>358.8837</v>
      </c>
      <c r="Q46" s="198">
        <f>IF(LEN('UPS PMI_Base'!Q44)&gt;0,(ROUND('UPS PMI_Base'!Q44*(1+Mail_Innovations_Markup),2))*(1+Mail_Innovations_Fuel_Surcharge),"N/A")</f>
        <v>302.9073</v>
      </c>
      <c r="R46" s="198">
        <f>IF(LEN('UPS PMI_Base'!R44)&gt;0,(ROUND('UPS PMI_Base'!R44*(1+Mail_Innovations_Markup),2))*(1+Mail_Innovations_Fuel_Surcharge),"N/A")</f>
        <v>310.7031</v>
      </c>
      <c r="S46" s="198">
        <f>IF(LEN('UPS PMI_Base'!S44)&gt;0,(ROUND('UPS PMI_Base'!S44*(1+Mail_Innovations_Markup),2))*(1+Mail_Innovations_Fuel_Surcharge),"N/A")</f>
        <v>336.5826</v>
      </c>
      <c r="T46" s="198">
        <f>IF(LEN('UPS PMI_Base'!T44)&gt;0,(ROUND('UPS PMI_Base'!T44*(1+Mail_Innovations_Markup),2))*(1+Mail_Innovations_Fuel_Surcharge),"N/A")</f>
        <v>342.9513</v>
      </c>
      <c r="U46" s="198">
        <f>IF(LEN('UPS PMI_Base'!U44)&gt;0,(ROUND('UPS PMI_Base'!U44*(1+Mail_Innovations_Markup),2))*(1+Mail_Innovations_Fuel_Surcharge),"N/A")</f>
        <v>441.85785</v>
      </c>
      <c r="V46" s="198">
        <f>IF(LEN('UPS PMI_Base'!V44)&gt;0,(ROUND('UPS PMI_Base'!V44*(1+Mail_Innovations_Markup),2))*(1+Mail_Innovations_Fuel_Surcharge),"N/A")</f>
        <v>334.74015</v>
      </c>
    </row>
    <row r="47" ht="12.75" customHeight="1">
      <c r="A47" s="197">
        <v>42.0</v>
      </c>
      <c r="B47" s="198">
        <f>IF(LEN('UPS PMI_Base'!B45)&gt;0,ROUND('UPS PMI_Base'!B45*(1+Mail_Innovations_Markup),2),"N/A")</f>
        <v>261.58</v>
      </c>
      <c r="C47" s="198">
        <f>IF(LEN('UPS PMI_Base'!C45)&gt;0,(ROUND('UPS PMI_Base'!C45*(1+Mail_Innovations_Markup),2))*(1+Mail_Innovations_Fuel_Surcharge),"N/A")</f>
        <v>261.27645</v>
      </c>
      <c r="D47" s="198">
        <f>IF(LEN('UPS PMI_Base'!D45)&gt;0,(ROUND('UPS PMI_Base'!D45*(1+Mail_Innovations_Markup),2))*(1+Mail_Innovations_Fuel_Surcharge),"N/A")</f>
        <v>280.4997</v>
      </c>
      <c r="E47" s="198">
        <f>IF(LEN('UPS PMI_Base'!E45)&gt;0,(ROUND('UPS PMI_Base'!E45*(1+Mail_Innovations_Markup),2))*(1+Mail_Innovations_Fuel_Surcharge),"N/A")</f>
        <v>445.1274</v>
      </c>
      <c r="F47" s="198">
        <f>IF(LEN('UPS PMI_Base'!F45)&gt;0,(ROUND('UPS PMI_Base'!F45*(1+Mail_Innovations_Markup),2))*(1+Mail_Innovations_Fuel_Surcharge),"N/A")</f>
        <v>303.02445</v>
      </c>
      <c r="G47" s="198">
        <f>IF(LEN('UPS PMI_Base'!G45)&gt;0,(ROUND('UPS PMI_Base'!G45*(1+Mail_Innovations_Markup),2))*(1+Mail_Innovations_Fuel_Surcharge),"N/A")</f>
        <v>304.25985</v>
      </c>
      <c r="H47" s="198">
        <f>IF(LEN('UPS PMI_Base'!H45)&gt;0,(ROUND('UPS PMI_Base'!H45*(1+Mail_Innovations_Markup),2))*(1+Mail_Innovations_Fuel_Surcharge),"N/A")</f>
        <v>382.62255</v>
      </c>
      <c r="I47" s="198">
        <f>IF(LEN('UPS PMI_Base'!I45)&gt;0,(ROUND('UPS PMI_Base'!I45*(1+Mail_Innovations_Markup),2))*(1+Mail_Innovations_Fuel_Surcharge),"N/A")</f>
        <v>379.4169</v>
      </c>
      <c r="J47" s="198">
        <f>IF(LEN('UPS PMI_Base'!J45)&gt;0,(ROUND('UPS PMI_Base'!J45*(1+Mail_Innovations_Markup),2))*(1+Mail_Innovations_Fuel_Surcharge),"N/A")</f>
        <v>504.67155</v>
      </c>
      <c r="K47" s="198">
        <f>IF(LEN('UPS PMI_Base'!K45)&gt;0,(ROUND('UPS PMI_Base'!K45*(1+Mail_Innovations_Markup),2))*(1+Mail_Innovations_Fuel_Surcharge),"N/A")</f>
        <v>491.52945</v>
      </c>
      <c r="L47" s="198">
        <f>IF(LEN('UPS PMI_Base'!L45)&gt;0,(ROUND('UPS PMI_Base'!L45*(1+Mail_Innovations_Markup),2))*(1+Mail_Innovations_Fuel_Surcharge),"N/A")</f>
        <v>360.44925</v>
      </c>
      <c r="M47" s="198">
        <f>IF(LEN('UPS PMI_Base'!M45)&gt;0,(ROUND('UPS PMI_Base'!M45*(1+Mail_Innovations_Markup),2))*(1+Mail_Innovations_Fuel_Surcharge),"N/A")</f>
        <v>346.764</v>
      </c>
      <c r="N47" s="198">
        <f>IF(LEN('UPS PMI_Base'!N45)&gt;0,(ROUND('UPS PMI_Base'!N45*(1+Mail_Innovations_Markup),2))*(1+Mail_Innovations_Fuel_Surcharge),"N/A")</f>
        <v>439.4403</v>
      </c>
      <c r="O47" s="198">
        <f>IF(LEN('UPS PMI_Base'!O45)&gt;0,(ROUND('UPS PMI_Base'!O45*(1+Mail_Innovations_Markup),2))*(1+Mail_Innovations_Fuel_Surcharge),"N/A")</f>
        <v>373.0482</v>
      </c>
      <c r="P47" s="198">
        <f>IF(LEN('UPS PMI_Base'!P45)&gt;0,(ROUND('UPS PMI_Base'!P45*(1+Mail_Innovations_Markup),2))*(1+Mail_Innovations_Fuel_Surcharge),"N/A")</f>
        <v>365.8701</v>
      </c>
      <c r="Q47" s="198">
        <f>IF(LEN('UPS PMI_Base'!Q45)&gt;0,(ROUND('UPS PMI_Base'!Q45*(1+Mail_Innovations_Markup),2))*(1+Mail_Innovations_Fuel_Surcharge),"N/A")</f>
        <v>308.7009</v>
      </c>
      <c r="R47" s="198">
        <f>IF(LEN('UPS PMI_Base'!R45)&gt;0,(ROUND('UPS PMI_Base'!R45*(1+Mail_Innovations_Markup),2))*(1+Mail_Innovations_Fuel_Surcharge),"N/A")</f>
        <v>316.6458</v>
      </c>
      <c r="S47" s="198">
        <f>IF(LEN('UPS PMI_Base'!S45)&gt;0,(ROUND('UPS PMI_Base'!S45*(1+Mail_Innovations_Markup),2))*(1+Mail_Innovations_Fuel_Surcharge),"N/A")</f>
        <v>343.00455</v>
      </c>
      <c r="T47" s="198">
        <f>IF(LEN('UPS PMI_Base'!T45)&gt;0,(ROUND('UPS PMI_Base'!T45*(1+Mail_Innovations_Markup),2))*(1+Mail_Innovations_Fuel_Surcharge),"N/A")</f>
        <v>349.37325</v>
      </c>
      <c r="U47" s="198">
        <f>IF(LEN('UPS PMI_Base'!U45)&gt;0,(ROUND('UPS PMI_Base'!U45*(1+Mail_Innovations_Markup),2))*(1+Mail_Innovations_Fuel_Surcharge),"N/A")</f>
        <v>450.7932</v>
      </c>
      <c r="V47" s="198">
        <f>IF(LEN('UPS PMI_Base'!V45)&gt;0,(ROUND('UPS PMI_Base'!V45*(1+Mail_Innovations_Markup),2))*(1+Mail_Innovations_Fuel_Surcharge),"N/A")</f>
        <v>340.53375</v>
      </c>
    </row>
    <row r="48" ht="12.75" customHeight="1">
      <c r="A48" s="197">
        <v>43.0</v>
      </c>
      <c r="B48" s="198">
        <f>IF(LEN('UPS PMI_Base'!B46)&gt;0,ROUND('UPS PMI_Base'!B46*(1+Mail_Innovations_Markup),2),"N/A")</f>
        <v>266.6</v>
      </c>
      <c r="C48" s="198">
        <f>IF(LEN('UPS PMI_Base'!C46)&gt;0,(ROUND('UPS PMI_Base'!C46*(1+Mail_Innovations_Markup),2))*(1+Mail_Innovations_Fuel_Surcharge),"N/A")</f>
        <v>266.32455</v>
      </c>
      <c r="D48" s="198">
        <f>IF(LEN('UPS PMI_Base'!D46)&gt;0,(ROUND('UPS PMI_Base'!D46*(1+Mail_Innovations_Markup),2))*(1+Mail_Innovations_Fuel_Surcharge),"N/A")</f>
        <v>285.68625</v>
      </c>
      <c r="E48" s="198">
        <f>IF(LEN('UPS PMI_Base'!E46)&gt;0,(ROUND('UPS PMI_Base'!E46*(1+Mail_Innovations_Markup),2))*(1+Mail_Innovations_Fuel_Surcharge),"N/A")</f>
        <v>453.9882</v>
      </c>
      <c r="F48" s="198">
        <f>IF(LEN('UPS PMI_Base'!F46)&gt;0,(ROUND('UPS PMI_Base'!F46*(1+Mail_Innovations_Markup),2))*(1+Mail_Innovations_Fuel_Surcharge),"N/A")</f>
        <v>308.56245</v>
      </c>
      <c r="G48" s="198">
        <f>IF(LEN('UPS PMI_Base'!G46)&gt;0,(ROUND('UPS PMI_Base'!G46*(1+Mail_Innovations_Markup),2))*(1+Mail_Innovations_Fuel_Surcharge),"N/A")</f>
        <v>309.7872</v>
      </c>
      <c r="H48" s="198">
        <f>IF(LEN('UPS PMI_Base'!H46)&gt;0,(ROUND('UPS PMI_Base'!H46*(1+Mail_Innovations_Markup),2))*(1+Mail_Innovations_Fuel_Surcharge),"N/A")</f>
        <v>390.0669</v>
      </c>
      <c r="I48" s="198">
        <f>IF(LEN('UPS PMI_Base'!I46)&gt;0,(ROUND('UPS PMI_Base'!I46*(1+Mail_Innovations_Markup),2))*(1+Mail_Innovations_Fuel_Surcharge),"N/A")</f>
        <v>386.7867</v>
      </c>
      <c r="J48" s="198">
        <f>IF(LEN('UPS PMI_Base'!J46)&gt;0,(ROUND('UPS PMI_Base'!J46*(1+Mail_Innovations_Markup),2))*(1+Mail_Innovations_Fuel_Surcharge),"N/A")</f>
        <v>514.9914</v>
      </c>
      <c r="K48" s="198">
        <f>IF(LEN('UPS PMI_Base'!K46)&gt;0,(ROUND('UPS PMI_Base'!K46*(1+Mail_Innovations_Markup),2))*(1+Mail_Innovations_Fuel_Surcharge),"N/A")</f>
        <v>501.5724</v>
      </c>
      <c r="L48" s="198">
        <f>IF(LEN('UPS PMI_Base'!L46)&gt;0,(ROUND('UPS PMI_Base'!L46*(1+Mail_Innovations_Markup),2))*(1+Mail_Innovations_Fuel_Surcharge),"N/A")</f>
        <v>367.5528</v>
      </c>
      <c r="M48" s="198">
        <f>IF(LEN('UPS PMI_Base'!M46)&gt;0,(ROUND('UPS PMI_Base'!M46*(1+Mail_Innovations_Markup),2))*(1+Mail_Innovations_Fuel_Surcharge),"N/A")</f>
        <v>353.46285</v>
      </c>
      <c r="N48" s="198">
        <f>IF(LEN('UPS PMI_Base'!N46)&gt;0,(ROUND('UPS PMI_Base'!N46*(1+Mail_Innovations_Markup),2))*(1+Mail_Innovations_Fuel_Surcharge),"N/A")</f>
        <v>448.24785</v>
      </c>
      <c r="O48" s="198">
        <f>IF(LEN('UPS PMI_Base'!O46)&gt;0,(ROUND('UPS PMI_Base'!O46*(1+Mail_Innovations_Markup),2))*(1+Mail_Innovations_Fuel_Surcharge),"N/A")</f>
        <v>380.34345</v>
      </c>
      <c r="P48" s="198">
        <f>IF(LEN('UPS PMI_Base'!P46)&gt;0,(ROUND('UPS PMI_Base'!P46*(1+Mail_Innovations_Markup),2))*(1+Mail_Innovations_Fuel_Surcharge),"N/A")</f>
        <v>372.82455</v>
      </c>
      <c r="Q48" s="198">
        <f>IF(LEN('UPS PMI_Base'!Q46)&gt;0,(ROUND('UPS PMI_Base'!Q46*(1+Mail_Innovations_Markup),2))*(1+Mail_Innovations_Fuel_Surcharge),"N/A")</f>
        <v>314.5158</v>
      </c>
      <c r="R48" s="198">
        <f>IF(LEN('UPS PMI_Base'!R46)&gt;0,(ROUND('UPS PMI_Base'!R46*(1+Mail_Innovations_Markup),2))*(1+Mail_Innovations_Fuel_Surcharge),"N/A")</f>
        <v>322.57785</v>
      </c>
      <c r="S48" s="198">
        <f>IF(LEN('UPS PMI_Base'!S46)&gt;0,(ROUND('UPS PMI_Base'!S46*(1+Mail_Innovations_Markup),2))*(1+Mail_Innovations_Fuel_Surcharge),"N/A")</f>
        <v>349.4052</v>
      </c>
      <c r="T48" s="198">
        <f>IF(LEN('UPS PMI_Base'!T46)&gt;0,(ROUND('UPS PMI_Base'!T46*(1+Mail_Innovations_Markup),2))*(1+Mail_Innovations_Fuel_Surcharge),"N/A")</f>
        <v>355.7739</v>
      </c>
      <c r="U48" s="198">
        <f>IF(LEN('UPS PMI_Base'!U46)&gt;0,(ROUND('UPS PMI_Base'!U46*(1+Mail_Innovations_Markup),2))*(1+Mail_Innovations_Fuel_Surcharge),"N/A")</f>
        <v>459.8244</v>
      </c>
      <c r="V48" s="198">
        <f>IF(LEN('UPS PMI_Base'!V46)&gt;0,(ROUND('UPS PMI_Base'!V46*(1+Mail_Innovations_Markup),2))*(1+Mail_Innovations_Fuel_Surcharge),"N/A")</f>
        <v>346.34865</v>
      </c>
    </row>
    <row r="49" ht="12.75" customHeight="1">
      <c r="A49" s="197">
        <v>44.0</v>
      </c>
      <c r="B49" s="198">
        <f>IF(LEN('UPS PMI_Base'!B47)&gt;0,ROUND('UPS PMI_Base'!B47*(1+Mail_Innovations_Markup),2),"N/A")</f>
        <v>271.7</v>
      </c>
      <c r="C49" s="198">
        <f>IF(LEN('UPS PMI_Base'!C47)&gt;0,(ROUND('UPS PMI_Base'!C47*(1+Mail_Innovations_Markup),2))*(1+Mail_Innovations_Fuel_Surcharge),"N/A")</f>
        <v>271.43655</v>
      </c>
      <c r="D49" s="198">
        <f>IF(LEN('UPS PMI_Base'!D47)&gt;0,(ROUND('UPS PMI_Base'!D47*(1+Mail_Innovations_Markup),2))*(1+Mail_Innovations_Fuel_Surcharge),"N/A")</f>
        <v>290.88345</v>
      </c>
      <c r="E49" s="198">
        <f>IF(LEN('UPS PMI_Base'!E47)&gt;0,(ROUND('UPS PMI_Base'!E47*(1+Mail_Innovations_Markup),2))*(1+Mail_Innovations_Fuel_Surcharge),"N/A")</f>
        <v>462.88095</v>
      </c>
      <c r="F49" s="198">
        <f>IF(LEN('UPS PMI_Base'!F47)&gt;0,(ROUND('UPS PMI_Base'!F47*(1+Mail_Innovations_Markup),2))*(1+Mail_Innovations_Fuel_Surcharge),"N/A")</f>
        <v>314.07915</v>
      </c>
      <c r="G49" s="198">
        <f>IF(LEN('UPS PMI_Base'!G47)&gt;0,(ROUND('UPS PMI_Base'!G47*(1+Mail_Innovations_Markup),2))*(1+Mail_Innovations_Fuel_Surcharge),"N/A")</f>
        <v>315.37845</v>
      </c>
      <c r="H49" s="198">
        <f>IF(LEN('UPS PMI_Base'!H47)&gt;0,(ROUND('UPS PMI_Base'!H47*(1+Mail_Innovations_Markup),2))*(1+Mail_Innovations_Fuel_Surcharge),"N/A")</f>
        <v>397.5006</v>
      </c>
      <c r="I49" s="198">
        <f>IF(LEN('UPS PMI_Base'!I47)&gt;0,(ROUND('UPS PMI_Base'!I47*(1+Mail_Innovations_Markup),2))*(1+Mail_Innovations_Fuel_Surcharge),"N/A")</f>
        <v>394.1565</v>
      </c>
      <c r="J49" s="198">
        <f>IF(LEN('UPS PMI_Base'!J47)&gt;0,(ROUND('UPS PMI_Base'!J47*(1+Mail_Innovations_Markup),2))*(1+Mail_Innovations_Fuel_Surcharge),"N/A")</f>
        <v>525.3645</v>
      </c>
      <c r="K49" s="198">
        <f>IF(LEN('UPS PMI_Base'!K47)&gt;0,(ROUND('UPS PMI_Base'!K47*(1+Mail_Innovations_Markup),2))*(1+Mail_Innovations_Fuel_Surcharge),"N/A")</f>
        <v>511.67925</v>
      </c>
      <c r="L49" s="198">
        <f>IF(LEN('UPS PMI_Base'!L47)&gt;0,(ROUND('UPS PMI_Base'!L47*(1+Mail_Innovations_Markup),2))*(1+Mail_Innovations_Fuel_Surcharge),"N/A")</f>
        <v>374.59245</v>
      </c>
      <c r="M49" s="198">
        <f>IF(LEN('UPS PMI_Base'!M47)&gt;0,(ROUND('UPS PMI_Base'!M47*(1+Mail_Innovations_Markup),2))*(1+Mail_Innovations_Fuel_Surcharge),"N/A")</f>
        <v>360.15105</v>
      </c>
      <c r="N49" s="198">
        <f>IF(LEN('UPS PMI_Base'!N47)&gt;0,(ROUND('UPS PMI_Base'!N47*(1+Mail_Innovations_Markup),2))*(1+Mail_Innovations_Fuel_Surcharge),"N/A")</f>
        <v>457.06605</v>
      </c>
      <c r="O49" s="198">
        <f>IF(LEN('UPS PMI_Base'!O47)&gt;0,(ROUND('UPS PMI_Base'!O47*(1+Mail_Innovations_Markup),2))*(1+Mail_Innovations_Fuel_Surcharge),"N/A")</f>
        <v>387.73455</v>
      </c>
      <c r="P49" s="198">
        <f>IF(LEN('UPS PMI_Base'!P47)&gt;0,(ROUND('UPS PMI_Base'!P47*(1+Mail_Innovations_Markup),2))*(1+Mail_Innovations_Fuel_Surcharge),"N/A")</f>
        <v>379.779</v>
      </c>
      <c r="Q49" s="198">
        <f>IF(LEN('UPS PMI_Base'!Q47)&gt;0,(ROUND('UPS PMI_Base'!Q47*(1+Mail_Innovations_Markup),2))*(1+Mail_Innovations_Fuel_Surcharge),"N/A")</f>
        <v>320.3094</v>
      </c>
      <c r="R49" s="198">
        <f>IF(LEN('UPS PMI_Base'!R47)&gt;0,(ROUND('UPS PMI_Base'!R47*(1+Mail_Innovations_Markup),2))*(1+Mail_Innovations_Fuel_Surcharge),"N/A")</f>
        <v>328.5099</v>
      </c>
      <c r="S49" s="198">
        <f>IF(LEN('UPS PMI_Base'!S47)&gt;0,(ROUND('UPS PMI_Base'!S47*(1+Mail_Innovations_Markup),2))*(1+Mail_Innovations_Fuel_Surcharge),"N/A")</f>
        <v>355.8378</v>
      </c>
      <c r="T49" s="198">
        <f>IF(LEN('UPS PMI_Base'!T47)&gt;0,(ROUND('UPS PMI_Base'!T47*(1+Mail_Innovations_Markup),2))*(1+Mail_Innovations_Fuel_Surcharge),"N/A")</f>
        <v>362.19585</v>
      </c>
      <c r="U49" s="198">
        <f>IF(LEN('UPS PMI_Base'!U47)&gt;0,(ROUND('UPS PMI_Base'!U47*(1+Mail_Innovations_Markup),2))*(1+Mail_Innovations_Fuel_Surcharge),"N/A")</f>
        <v>468.8343</v>
      </c>
      <c r="V49" s="198">
        <f>IF(LEN('UPS PMI_Base'!V47)&gt;0,(ROUND('UPS PMI_Base'!V47*(1+Mail_Innovations_Markup),2))*(1+Mail_Innovations_Fuel_Surcharge),"N/A")</f>
        <v>352.14225</v>
      </c>
    </row>
    <row r="50" ht="12.75" customHeight="1">
      <c r="A50" s="197">
        <v>45.0</v>
      </c>
      <c r="B50" s="198">
        <f>IF(LEN('UPS PMI_Base'!B48)&gt;0,ROUND('UPS PMI_Base'!B48*(1+Mail_Innovations_Markup),2),"N/A")</f>
        <v>276.72</v>
      </c>
      <c r="C50" s="198">
        <f>IF(LEN('UPS PMI_Base'!C48)&gt;0,(ROUND('UPS PMI_Base'!C48*(1+Mail_Innovations_Markup),2))*(1+Mail_Innovations_Fuel_Surcharge),"N/A")</f>
        <v>276.48465</v>
      </c>
      <c r="D50" s="198">
        <f>IF(LEN('UPS PMI_Base'!D48)&gt;0,(ROUND('UPS PMI_Base'!D48*(1+Mail_Innovations_Markup),2))*(1+Mail_Innovations_Fuel_Surcharge),"N/A")</f>
        <v>296.12325</v>
      </c>
      <c r="E50" s="198">
        <f>IF(LEN('UPS PMI_Base'!E48)&gt;0,(ROUND('UPS PMI_Base'!E48*(1+Mail_Innovations_Markup),2))*(1+Mail_Innovations_Fuel_Surcharge),"N/A")</f>
        <v>471.76305</v>
      </c>
      <c r="F50" s="198">
        <f>IF(LEN('UPS PMI_Base'!F48)&gt;0,(ROUND('UPS PMI_Base'!F48*(1+Mail_Innovations_Markup),2))*(1+Mail_Innovations_Fuel_Surcharge),"N/A")</f>
        <v>319.6065</v>
      </c>
      <c r="G50" s="198">
        <f>IF(LEN('UPS PMI_Base'!G48)&gt;0,(ROUND('UPS PMI_Base'!G48*(1+Mail_Innovations_Markup),2))*(1+Mail_Innovations_Fuel_Surcharge),"N/A")</f>
        <v>320.9058</v>
      </c>
      <c r="H50" s="198">
        <f>IF(LEN('UPS PMI_Base'!H48)&gt;0,(ROUND('UPS PMI_Base'!H48*(1+Mail_Innovations_Markup),2))*(1+Mail_Innovations_Fuel_Surcharge),"N/A")</f>
        <v>404.96625</v>
      </c>
      <c r="I50" s="198">
        <f>IF(LEN('UPS PMI_Base'!I48)&gt;0,(ROUND('UPS PMI_Base'!I48*(1+Mail_Innovations_Markup),2))*(1+Mail_Innovations_Fuel_Surcharge),"N/A")</f>
        <v>401.53695</v>
      </c>
      <c r="J50" s="198">
        <f>IF(LEN('UPS PMI_Base'!J48)&gt;0,(ROUND('UPS PMI_Base'!J48*(1+Mail_Innovations_Markup),2))*(1+Mail_Innovations_Fuel_Surcharge),"N/A")</f>
        <v>535.68435</v>
      </c>
      <c r="K50" s="198">
        <f>IF(LEN('UPS PMI_Base'!K48)&gt;0,(ROUND('UPS PMI_Base'!K48*(1+Mail_Innovations_Markup),2))*(1+Mail_Innovations_Fuel_Surcharge),"N/A")</f>
        <v>521.7222</v>
      </c>
      <c r="L50" s="198">
        <f>IF(LEN('UPS PMI_Base'!L48)&gt;0,(ROUND('UPS PMI_Base'!L48*(1+Mail_Innovations_Markup),2))*(1+Mail_Innovations_Fuel_Surcharge),"N/A")</f>
        <v>381.696</v>
      </c>
      <c r="M50" s="198">
        <f>IF(LEN('UPS PMI_Base'!M48)&gt;0,(ROUND('UPS PMI_Base'!M48*(1+Mail_Innovations_Markup),2))*(1+Mail_Innovations_Fuel_Surcharge),"N/A")</f>
        <v>366.90315</v>
      </c>
      <c r="N50" s="198">
        <f>IF(LEN('UPS PMI_Base'!N48)&gt;0,(ROUND('UPS PMI_Base'!N48*(1+Mail_Innovations_Markup),2))*(1+Mail_Innovations_Fuel_Surcharge),"N/A")</f>
        <v>465.8097</v>
      </c>
      <c r="O50" s="198">
        <f>IF(LEN('UPS PMI_Base'!O48)&gt;0,(ROUND('UPS PMI_Base'!O48*(1+Mail_Innovations_Markup),2))*(1+Mail_Innovations_Fuel_Surcharge),"N/A")</f>
        <v>395.0298</v>
      </c>
      <c r="P50" s="198">
        <f>IF(LEN('UPS PMI_Base'!P48)&gt;0,(ROUND('UPS PMI_Base'!P48*(1+Mail_Innovations_Markup),2))*(1+Mail_Innovations_Fuel_Surcharge),"N/A")</f>
        <v>386.75475</v>
      </c>
      <c r="Q50" s="198">
        <f>IF(LEN('UPS PMI_Base'!Q48)&gt;0,(ROUND('UPS PMI_Base'!Q48*(1+Mail_Innovations_Markup),2))*(1+Mail_Innovations_Fuel_Surcharge),"N/A")</f>
        <v>326.0391</v>
      </c>
      <c r="R50" s="198">
        <f>IF(LEN('UPS PMI_Base'!R48)&gt;0,(ROUND('UPS PMI_Base'!R48*(1+Mail_Innovations_Markup),2))*(1+Mail_Innovations_Fuel_Surcharge),"N/A")</f>
        <v>334.4526</v>
      </c>
      <c r="S50" s="198">
        <f>IF(LEN('UPS PMI_Base'!S48)&gt;0,(ROUND('UPS PMI_Base'!S48*(1+Mail_Innovations_Markup),2))*(1+Mail_Innovations_Fuel_Surcharge),"N/A")</f>
        <v>362.2491</v>
      </c>
      <c r="T50" s="198">
        <f>IF(LEN('UPS PMI_Base'!T48)&gt;0,(ROUND('UPS PMI_Base'!T48*(1+Mail_Innovations_Markup),2))*(1+Mail_Innovations_Fuel_Surcharge),"N/A")</f>
        <v>368.6178</v>
      </c>
      <c r="U50" s="198" t="str">
        <f>IF(LEN('UPS PMI_Base'!U48)&gt;0,(ROUND('UPS PMI_Base'!U48*(1+Mail_Innovations_Markup),2))*(1+Mail_Innovations_Fuel_Surcharge),"N/A")</f>
        <v>N/A</v>
      </c>
      <c r="V50" s="198">
        <f>IF(LEN('UPS PMI_Base'!V48)&gt;0,(ROUND('UPS PMI_Base'!V48*(1+Mail_Innovations_Markup),2))*(1+Mail_Innovations_Fuel_Surcharge),"N/A")</f>
        <v>357.9465</v>
      </c>
    </row>
    <row r="51" ht="12.75" customHeight="1">
      <c r="A51" s="197">
        <v>46.0</v>
      </c>
      <c r="B51" s="198">
        <f>IF(LEN('UPS PMI_Base'!B49)&gt;0,ROUND('UPS PMI_Base'!B49*(1+Mail_Innovations_Markup),2),"N/A")</f>
        <v>281.75</v>
      </c>
      <c r="C51" s="198">
        <f>IF(LEN('UPS PMI_Base'!C49)&gt;0,(ROUND('UPS PMI_Base'!C49*(1+Mail_Innovations_Markup),2))*(1+Mail_Innovations_Fuel_Surcharge),"N/A")</f>
        <v>281.53275</v>
      </c>
      <c r="D51" s="198">
        <f>IF(LEN('UPS PMI_Base'!D49)&gt;0,(ROUND('UPS PMI_Base'!D49*(1+Mail_Innovations_Markup),2))*(1+Mail_Innovations_Fuel_Surcharge),"N/A")</f>
        <v>301.3098</v>
      </c>
      <c r="E51" s="198">
        <f>IF(LEN('UPS PMI_Base'!E49)&gt;0,(ROUND('UPS PMI_Base'!E49*(1+Mail_Innovations_Markup),2))*(1+Mail_Innovations_Fuel_Surcharge),"N/A")</f>
        <v>480.64515</v>
      </c>
      <c r="F51" s="198">
        <f>IF(LEN('UPS PMI_Base'!F49)&gt;0,(ROUND('UPS PMI_Base'!F49*(1+Mail_Innovations_Markup),2))*(1+Mail_Innovations_Fuel_Surcharge),"N/A")</f>
        <v>325.13385</v>
      </c>
      <c r="G51" s="198">
        <f>IF(LEN('UPS PMI_Base'!G49)&gt;0,(ROUND('UPS PMI_Base'!G49*(1+Mail_Innovations_Markup),2))*(1+Mail_Innovations_Fuel_Surcharge),"N/A")</f>
        <v>326.43315</v>
      </c>
      <c r="H51" s="198">
        <f>IF(LEN('UPS PMI_Base'!H49)&gt;0,(ROUND('UPS PMI_Base'!H49*(1+Mail_Innovations_Markup),2))*(1+Mail_Innovations_Fuel_Surcharge),"N/A")</f>
        <v>412.33605</v>
      </c>
      <c r="I51" s="198">
        <f>IF(LEN('UPS PMI_Base'!I49)&gt;0,(ROUND('UPS PMI_Base'!I49*(1+Mail_Innovations_Markup),2))*(1+Mail_Innovations_Fuel_Surcharge),"N/A")</f>
        <v>408.90675</v>
      </c>
      <c r="J51" s="198">
        <f>IF(LEN('UPS PMI_Base'!J49)&gt;0,(ROUND('UPS PMI_Base'!J49*(1+Mail_Innovations_Markup),2))*(1+Mail_Innovations_Fuel_Surcharge),"N/A")</f>
        <v>546.0042</v>
      </c>
      <c r="K51" s="198">
        <f>IF(LEN('UPS PMI_Base'!K49)&gt;0,(ROUND('UPS PMI_Base'!K49*(1+Mail_Innovations_Markup),2))*(1+Mail_Innovations_Fuel_Surcharge),"N/A")</f>
        <v>531.76515</v>
      </c>
      <c r="L51" s="198">
        <f>IF(LEN('UPS PMI_Base'!L49)&gt;0,(ROUND('UPS PMI_Base'!L49*(1+Mail_Innovations_Markup),2))*(1+Mail_Innovations_Fuel_Surcharge),"N/A")</f>
        <v>388.725</v>
      </c>
      <c r="M51" s="198">
        <f>IF(LEN('UPS PMI_Base'!M49)&gt;0,(ROUND('UPS PMI_Base'!M49*(1+Mail_Innovations_Markup),2))*(1+Mail_Innovations_Fuel_Surcharge),"N/A")</f>
        <v>373.5807</v>
      </c>
      <c r="N51" s="198">
        <f>IF(LEN('UPS PMI_Base'!N49)&gt;0,(ROUND('UPS PMI_Base'!N49*(1+Mail_Innovations_Markup),2))*(1+Mail_Innovations_Fuel_Surcharge),"N/A")</f>
        <v>474.61725</v>
      </c>
      <c r="O51" s="198">
        <f>IF(LEN('UPS PMI_Base'!O49)&gt;0,(ROUND('UPS PMI_Base'!O49*(1+Mail_Innovations_Markup),2))*(1+Mail_Innovations_Fuel_Surcharge),"N/A")</f>
        <v>402.34635</v>
      </c>
      <c r="P51" s="198">
        <f>IF(LEN('UPS PMI_Base'!P49)&gt;0,(ROUND('UPS PMI_Base'!P49*(1+Mail_Innovations_Markup),2))*(1+Mail_Innovations_Fuel_Surcharge),"N/A")</f>
        <v>393.71985</v>
      </c>
      <c r="Q51" s="198">
        <f>IF(LEN('UPS PMI_Base'!Q49)&gt;0,(ROUND('UPS PMI_Base'!Q49*(1+Mail_Innovations_Markup),2))*(1+Mail_Innovations_Fuel_Surcharge),"N/A")</f>
        <v>331.84335</v>
      </c>
      <c r="R51" s="198">
        <f>IF(LEN('UPS PMI_Base'!R49)&gt;0,(ROUND('UPS PMI_Base'!R49*(1+Mail_Innovations_Markup),2))*(1+Mail_Innovations_Fuel_Surcharge),"N/A")</f>
        <v>340.3953</v>
      </c>
      <c r="S51" s="198">
        <f>IF(LEN('UPS PMI_Base'!S49)&gt;0,(ROUND('UPS PMI_Base'!S49*(1+Mail_Innovations_Markup),2))*(1+Mail_Innovations_Fuel_Surcharge),"N/A")</f>
        <v>368.6604</v>
      </c>
      <c r="T51" s="198">
        <f>IF(LEN('UPS PMI_Base'!T49)&gt;0,(ROUND('UPS PMI_Base'!T49*(1+Mail_Innovations_Markup),2))*(1+Mail_Innovations_Fuel_Surcharge),"N/A")</f>
        <v>375.16755</v>
      </c>
      <c r="U51" s="198" t="str">
        <f>IF(LEN('UPS PMI_Base'!U49)&gt;0,(ROUND('UPS PMI_Base'!U49*(1+Mail_Innovations_Markup),2))*(1+Mail_Innovations_Fuel_Surcharge),"N/A")</f>
        <v>N/A</v>
      </c>
      <c r="V51" s="198">
        <f>IF(LEN('UPS PMI_Base'!V49)&gt;0,(ROUND('UPS PMI_Base'!V49*(1+Mail_Innovations_Markup),2))*(1+Mail_Innovations_Fuel_Surcharge),"N/A")</f>
        <v>363.7401</v>
      </c>
    </row>
    <row r="52" ht="12.75" customHeight="1">
      <c r="A52" s="197">
        <v>47.0</v>
      </c>
      <c r="B52" s="198">
        <f>IF(LEN('UPS PMI_Base'!B50)&gt;0,ROUND('UPS PMI_Base'!B50*(1+Mail_Innovations_Markup),2),"N/A")</f>
        <v>286.8</v>
      </c>
      <c r="C52" s="198">
        <f>IF(LEN('UPS PMI_Base'!C50)&gt;0,(ROUND('UPS PMI_Base'!C50*(1+Mail_Innovations_Markup),2))*(1+Mail_Innovations_Fuel_Surcharge),"N/A")</f>
        <v>286.5915</v>
      </c>
      <c r="D52" s="198">
        <f>IF(LEN('UPS PMI_Base'!D50)&gt;0,(ROUND('UPS PMI_Base'!D50*(1+Mail_Innovations_Markup),2))*(1+Mail_Innovations_Fuel_Surcharge),"N/A")</f>
        <v>306.5709</v>
      </c>
      <c r="E52" s="198">
        <f>IF(LEN('UPS PMI_Base'!E50)&gt;0,(ROUND('UPS PMI_Base'!E50*(1+Mail_Innovations_Markup),2))*(1+Mail_Innovations_Fuel_Surcharge),"N/A")</f>
        <v>489.5166</v>
      </c>
      <c r="F52" s="198">
        <f>IF(LEN('UPS PMI_Base'!F50)&gt;0,(ROUND('UPS PMI_Base'!F50*(1+Mail_Innovations_Markup),2))*(1+Mail_Innovations_Fuel_Surcharge),"N/A")</f>
        <v>330.67185</v>
      </c>
      <c r="G52" s="198">
        <f>IF(LEN('UPS PMI_Base'!G50)&gt;0,(ROUND('UPS PMI_Base'!G50*(1+Mail_Innovations_Markup),2))*(1+Mail_Innovations_Fuel_Surcharge),"N/A")</f>
        <v>332.03505</v>
      </c>
      <c r="H52" s="198">
        <f>IF(LEN('UPS PMI_Base'!H50)&gt;0,(ROUND('UPS PMI_Base'!H50*(1+Mail_Innovations_Markup),2))*(1+Mail_Innovations_Fuel_Surcharge),"N/A")</f>
        <v>419.76975</v>
      </c>
      <c r="I52" s="198">
        <f>IF(LEN('UPS PMI_Base'!I50)&gt;0,(ROUND('UPS PMI_Base'!I50*(1+Mail_Innovations_Markup),2))*(1+Mail_Innovations_Fuel_Surcharge),"N/A")</f>
        <v>416.29785</v>
      </c>
      <c r="J52" s="198">
        <f>IF(LEN('UPS PMI_Base'!J50)&gt;0,(ROUND('UPS PMI_Base'!J50*(1+Mail_Innovations_Markup),2))*(1+Mail_Innovations_Fuel_Surcharge),"N/A")</f>
        <v>556.38795</v>
      </c>
      <c r="K52" s="198">
        <f>IF(LEN('UPS PMI_Base'!K50)&gt;0,(ROUND('UPS PMI_Base'!K50*(1+Mail_Innovations_Markup),2))*(1+Mail_Innovations_Fuel_Surcharge),"N/A")</f>
        <v>541.88265</v>
      </c>
      <c r="L52" s="198">
        <f>IF(LEN('UPS PMI_Base'!L50)&gt;0,(ROUND('UPS PMI_Base'!L50*(1+Mail_Innovations_Markup),2))*(1+Mail_Innovations_Fuel_Surcharge),"N/A")</f>
        <v>395.82855</v>
      </c>
      <c r="M52" s="198">
        <f>IF(LEN('UPS PMI_Base'!M50)&gt;0,(ROUND('UPS PMI_Base'!M50*(1+Mail_Innovations_Markup),2))*(1+Mail_Innovations_Fuel_Surcharge),"N/A")</f>
        <v>380.34345</v>
      </c>
      <c r="N52" s="198">
        <f>IF(LEN('UPS PMI_Base'!N50)&gt;0,(ROUND('UPS PMI_Base'!N50*(1+Mail_Innovations_Markup),2))*(1+Mail_Innovations_Fuel_Surcharge),"N/A")</f>
        <v>483.43545</v>
      </c>
      <c r="O52" s="198">
        <f>IF(LEN('UPS PMI_Base'!O50)&gt;0,(ROUND('UPS PMI_Base'!O50*(1+Mail_Innovations_Markup),2))*(1+Mail_Innovations_Fuel_Surcharge),"N/A")</f>
        <v>409.6416</v>
      </c>
      <c r="P52" s="198">
        <f>IF(LEN('UPS PMI_Base'!P50)&gt;0,(ROUND('UPS PMI_Base'!P50*(1+Mail_Innovations_Markup),2))*(1+Mail_Innovations_Fuel_Surcharge),"N/A")</f>
        <v>400.6743</v>
      </c>
      <c r="Q52" s="198">
        <f>IF(LEN('UPS PMI_Base'!Q50)&gt;0,(ROUND('UPS PMI_Base'!Q50*(1+Mail_Innovations_Markup),2))*(1+Mail_Innovations_Fuel_Surcharge),"N/A")</f>
        <v>337.63695</v>
      </c>
      <c r="R52" s="198">
        <f>IF(LEN('UPS PMI_Base'!R50)&gt;0,(ROUND('UPS PMI_Base'!R50*(1+Mail_Innovations_Markup),2))*(1+Mail_Innovations_Fuel_Surcharge),"N/A")</f>
        <v>346.32735</v>
      </c>
      <c r="S52" s="198">
        <f>IF(LEN('UPS PMI_Base'!S50)&gt;0,(ROUND('UPS PMI_Base'!S50*(1+Mail_Innovations_Markup),2))*(1+Mail_Innovations_Fuel_Surcharge),"N/A")</f>
        <v>375.08235</v>
      </c>
      <c r="T52" s="198">
        <f>IF(LEN('UPS PMI_Base'!T50)&gt;0,(ROUND('UPS PMI_Base'!T50*(1+Mail_Innovations_Markup),2))*(1+Mail_Innovations_Fuel_Surcharge),"N/A")</f>
        <v>381.57885</v>
      </c>
      <c r="U52" s="198" t="str">
        <f>IF(LEN('UPS PMI_Base'!U50)&gt;0,(ROUND('UPS PMI_Base'!U50*(1+Mail_Innovations_Markup),2))*(1+Mail_Innovations_Fuel_Surcharge),"N/A")</f>
        <v>N/A</v>
      </c>
      <c r="V52" s="198">
        <f>IF(LEN('UPS PMI_Base'!V50)&gt;0,(ROUND('UPS PMI_Base'!V50*(1+Mail_Innovations_Markup),2))*(1+Mail_Innovations_Fuel_Surcharge),"N/A")</f>
        <v>369.60825</v>
      </c>
    </row>
    <row r="53" ht="12.75" customHeight="1">
      <c r="A53" s="197">
        <v>48.0</v>
      </c>
      <c r="B53" s="198">
        <f>IF(LEN('UPS PMI_Base'!B51)&gt;0,ROUND('UPS PMI_Base'!B51*(1+Mail_Innovations_Markup),2),"N/A")</f>
        <v>291.82</v>
      </c>
      <c r="C53" s="198">
        <f>IF(LEN('UPS PMI_Base'!C51)&gt;0,(ROUND('UPS PMI_Base'!C51*(1+Mail_Innovations_Markup),2))*(1+Mail_Innovations_Fuel_Surcharge),"N/A")</f>
        <v>291.62895</v>
      </c>
      <c r="D53" s="198">
        <f>IF(LEN('UPS PMI_Base'!D51)&gt;0,(ROUND('UPS PMI_Base'!D51*(1+Mail_Innovations_Markup),2))*(1+Mail_Innovations_Fuel_Surcharge),"N/A")</f>
        <v>311.7468</v>
      </c>
      <c r="E53" s="198">
        <f>IF(LEN('UPS PMI_Base'!E51)&gt;0,(ROUND('UPS PMI_Base'!E51*(1+Mail_Innovations_Markup),2))*(1+Mail_Innovations_Fuel_Surcharge),"N/A")</f>
        <v>498.40935</v>
      </c>
      <c r="F53" s="198">
        <f>IF(LEN('UPS PMI_Base'!F51)&gt;0,(ROUND('UPS PMI_Base'!F51*(1+Mail_Innovations_Markup),2))*(1+Mail_Innovations_Fuel_Surcharge),"N/A")</f>
        <v>336.25245</v>
      </c>
      <c r="G53" s="198">
        <f>IF(LEN('UPS PMI_Base'!G51)&gt;0,(ROUND('UPS PMI_Base'!G51*(1+Mail_Innovations_Markup),2))*(1+Mail_Innovations_Fuel_Surcharge),"N/A")</f>
        <v>337.55175</v>
      </c>
      <c r="H53" s="198">
        <f>IF(LEN('UPS PMI_Base'!H51)&gt;0,(ROUND('UPS PMI_Base'!H51*(1+Mail_Innovations_Markup),2))*(1+Mail_Innovations_Fuel_Surcharge),"N/A")</f>
        <v>427.22475</v>
      </c>
      <c r="I53" s="198">
        <f>IF(LEN('UPS PMI_Base'!I51)&gt;0,(ROUND('UPS PMI_Base'!I51*(1+Mail_Innovations_Markup),2))*(1+Mail_Innovations_Fuel_Surcharge),"N/A")</f>
        <v>423.66765</v>
      </c>
      <c r="J53" s="198">
        <f>IF(LEN('UPS PMI_Base'!J51)&gt;0,(ROUND('UPS PMI_Base'!J51*(1+Mail_Innovations_Markup),2))*(1+Mail_Innovations_Fuel_Surcharge),"N/A")</f>
        <v>566.7078</v>
      </c>
      <c r="K53" s="198">
        <f>IF(LEN('UPS PMI_Base'!K51)&gt;0,(ROUND('UPS PMI_Base'!K51*(1+Mail_Innovations_Markup),2))*(1+Mail_Innovations_Fuel_Surcharge),"N/A")</f>
        <v>551.9256</v>
      </c>
      <c r="L53" s="198">
        <f>IF(LEN('UPS PMI_Base'!L51)&gt;0,(ROUND('UPS PMI_Base'!L51*(1+Mail_Innovations_Markup),2))*(1+Mail_Innovations_Fuel_Surcharge),"N/A")</f>
        <v>402.85755</v>
      </c>
      <c r="M53" s="198">
        <f>IF(LEN('UPS PMI_Base'!M51)&gt;0,(ROUND('UPS PMI_Base'!M51*(1+Mail_Innovations_Markup),2))*(1+Mail_Innovations_Fuel_Surcharge),"N/A")</f>
        <v>387.03165</v>
      </c>
      <c r="N53" s="198">
        <f>IF(LEN('UPS PMI_Base'!N51)&gt;0,(ROUND('UPS PMI_Base'!N51*(1+Mail_Innovations_Markup),2))*(1+Mail_Innovations_Fuel_Surcharge),"N/A")</f>
        <v>492.243</v>
      </c>
      <c r="O53" s="198">
        <f>IF(LEN('UPS PMI_Base'!O51)&gt;0,(ROUND('UPS PMI_Base'!O51*(1+Mail_Innovations_Markup),2))*(1+Mail_Innovations_Fuel_Surcharge),"N/A")</f>
        <v>417.0327</v>
      </c>
      <c r="P53" s="198">
        <f>IF(LEN('UPS PMI_Base'!P51)&gt;0,(ROUND('UPS PMI_Base'!P51*(1+Mail_Innovations_Markup),2))*(1+Mail_Innovations_Fuel_Surcharge),"N/A")</f>
        <v>407.65005</v>
      </c>
      <c r="Q53" s="198">
        <f>IF(LEN('UPS PMI_Base'!Q51)&gt;0,(ROUND('UPS PMI_Base'!Q51*(1+Mail_Innovations_Markup),2))*(1+Mail_Innovations_Fuel_Surcharge),"N/A")</f>
        <v>343.4412</v>
      </c>
      <c r="R53" s="198">
        <f>IF(LEN('UPS PMI_Base'!R51)&gt;0,(ROUND('UPS PMI_Base'!R51*(1+Mail_Innovations_Markup),2))*(1+Mail_Innovations_Fuel_Surcharge),"N/A")</f>
        <v>352.2594</v>
      </c>
      <c r="S53" s="198">
        <f>IF(LEN('UPS PMI_Base'!S51)&gt;0,(ROUND('UPS PMI_Base'!S51*(1+Mail_Innovations_Markup),2))*(1+Mail_Innovations_Fuel_Surcharge),"N/A")</f>
        <v>381.49365</v>
      </c>
      <c r="T53" s="198">
        <f>IF(LEN('UPS PMI_Base'!T51)&gt;0,(ROUND('UPS PMI_Base'!T51*(1+Mail_Innovations_Markup),2))*(1+Mail_Innovations_Fuel_Surcharge),"N/A")</f>
        <v>388.0008</v>
      </c>
      <c r="U53" s="198" t="str">
        <f>IF(LEN('UPS PMI_Base'!U51)&gt;0,(ROUND('UPS PMI_Base'!U51*(1+Mail_Innovations_Markup),2))*(1+Mail_Innovations_Fuel_Surcharge),"N/A")</f>
        <v>N/A</v>
      </c>
      <c r="V53" s="198">
        <f>IF(LEN('UPS PMI_Base'!V51)&gt;0,(ROUND('UPS PMI_Base'!V51*(1+Mail_Innovations_Markup),2))*(1+Mail_Innovations_Fuel_Surcharge),"N/A")</f>
        <v>375.4125</v>
      </c>
    </row>
    <row r="54" ht="12.75" customHeight="1">
      <c r="A54" s="197">
        <v>49.0</v>
      </c>
      <c r="B54" s="198">
        <f>IF(LEN('UPS PMI_Base'!B52)&gt;0,ROUND('UPS PMI_Base'!B52*(1+Mail_Innovations_Markup),2),"N/A")</f>
        <v>296.85</v>
      </c>
      <c r="C54" s="198">
        <f>IF(LEN('UPS PMI_Base'!C52)&gt;0,(ROUND('UPS PMI_Base'!C52*(1+Mail_Innovations_Markup),2))*(1+Mail_Innovations_Fuel_Surcharge),"N/A")</f>
        <v>296.6664</v>
      </c>
      <c r="D54" s="198">
        <f>IF(LEN('UPS PMI_Base'!D52)&gt;0,(ROUND('UPS PMI_Base'!D52*(1+Mail_Innovations_Markup),2))*(1+Mail_Innovations_Fuel_Surcharge),"N/A")</f>
        <v>316.99725</v>
      </c>
      <c r="E54" s="198">
        <f>IF(LEN('UPS PMI_Base'!E52)&gt;0,(ROUND('UPS PMI_Base'!E52*(1+Mail_Innovations_Markup),2))*(1+Mail_Innovations_Fuel_Surcharge),"N/A")</f>
        <v>507.2808</v>
      </c>
      <c r="F54" s="198">
        <f>IF(LEN('UPS PMI_Base'!F52)&gt;0,(ROUND('UPS PMI_Base'!F52*(1+Mail_Innovations_Markup),2))*(1+Mail_Innovations_Fuel_Surcharge),"N/A")</f>
        <v>341.7798</v>
      </c>
      <c r="G54" s="198">
        <f>IF(LEN('UPS PMI_Base'!G52)&gt;0,(ROUND('UPS PMI_Base'!G52*(1+Mail_Innovations_Markup),2))*(1+Mail_Innovations_Fuel_Surcharge),"N/A")</f>
        <v>343.15365</v>
      </c>
      <c r="H54" s="198">
        <f>IF(LEN('UPS PMI_Base'!H52)&gt;0,(ROUND('UPS PMI_Base'!H52*(1+Mail_Innovations_Markup),2))*(1+Mail_Innovations_Fuel_Surcharge),"N/A")</f>
        <v>434.6691</v>
      </c>
      <c r="I54" s="198">
        <f>IF(LEN('UPS PMI_Base'!I52)&gt;0,(ROUND('UPS PMI_Base'!I52*(1+Mail_Innovations_Markup),2))*(1+Mail_Innovations_Fuel_Surcharge),"N/A")</f>
        <v>431.0268</v>
      </c>
      <c r="J54" s="198">
        <f>IF(LEN('UPS PMI_Base'!J52)&gt;0,(ROUND('UPS PMI_Base'!J52*(1+Mail_Innovations_Markup),2))*(1+Mail_Innovations_Fuel_Surcharge),"N/A")</f>
        <v>577.02765</v>
      </c>
      <c r="K54" s="198">
        <f>IF(LEN('UPS PMI_Base'!K52)&gt;0,(ROUND('UPS PMI_Base'!K52*(1+Mail_Innovations_Markup),2))*(1+Mail_Innovations_Fuel_Surcharge),"N/A")</f>
        <v>561.96855</v>
      </c>
      <c r="L54" s="198">
        <f>IF(LEN('UPS PMI_Base'!L52)&gt;0,(ROUND('UPS PMI_Base'!L52*(1+Mail_Innovations_Markup),2))*(1+Mail_Innovations_Fuel_Surcharge),"N/A")</f>
        <v>409.95045</v>
      </c>
      <c r="M54" s="198">
        <f>IF(LEN('UPS PMI_Base'!M52)&gt;0,(ROUND('UPS PMI_Base'!M52*(1+Mail_Innovations_Markup),2))*(1+Mail_Innovations_Fuel_Surcharge),"N/A")</f>
        <v>393.7944</v>
      </c>
      <c r="N54" s="198">
        <f>IF(LEN('UPS PMI_Base'!N52)&gt;0,(ROUND('UPS PMI_Base'!N52*(1+Mail_Innovations_Markup),2))*(1+Mail_Innovations_Fuel_Surcharge),"N/A")</f>
        <v>501.0612</v>
      </c>
      <c r="O54" s="198">
        <f>IF(LEN('UPS PMI_Base'!O52)&gt;0,(ROUND('UPS PMI_Base'!O52*(1+Mail_Innovations_Markup),2))*(1+Mail_Innovations_Fuel_Surcharge),"N/A")</f>
        <v>424.32795</v>
      </c>
      <c r="P54" s="198">
        <f>IF(LEN('UPS PMI_Base'!P52)&gt;0,(ROUND('UPS PMI_Base'!P52*(1+Mail_Innovations_Markup),2))*(1+Mail_Innovations_Fuel_Surcharge),"N/A")</f>
        <v>414.6045</v>
      </c>
      <c r="Q54" s="198">
        <f>IF(LEN('UPS PMI_Base'!Q52)&gt;0,(ROUND('UPS PMI_Base'!Q52*(1+Mail_Innovations_Markup),2))*(1+Mail_Innovations_Fuel_Surcharge),"N/A")</f>
        <v>349.2348</v>
      </c>
      <c r="R54" s="198">
        <f>IF(LEN('UPS PMI_Base'!R52)&gt;0,(ROUND('UPS PMI_Base'!R52*(1+Mail_Innovations_Markup),2))*(1+Mail_Innovations_Fuel_Surcharge),"N/A")</f>
        <v>358.2021</v>
      </c>
      <c r="S54" s="198">
        <f>IF(LEN('UPS PMI_Base'!S52)&gt;0,(ROUND('UPS PMI_Base'!S52*(1+Mail_Innovations_Markup),2))*(1+Mail_Innovations_Fuel_Surcharge),"N/A")</f>
        <v>387.9156</v>
      </c>
      <c r="T54" s="198">
        <f>IF(LEN('UPS PMI_Base'!T52)&gt;0,(ROUND('UPS PMI_Base'!T52*(1+Mail_Innovations_Markup),2))*(1+Mail_Innovations_Fuel_Surcharge),"N/A")</f>
        <v>394.42275</v>
      </c>
      <c r="U54" s="198" t="str">
        <f>IF(LEN('UPS PMI_Base'!U52)&gt;0,(ROUND('UPS PMI_Base'!U52*(1+Mail_Innovations_Markup),2))*(1+Mail_Innovations_Fuel_Surcharge),"N/A")</f>
        <v>N/A</v>
      </c>
      <c r="V54" s="198">
        <f>IF(LEN('UPS PMI_Base'!V52)&gt;0,(ROUND('UPS PMI_Base'!V52*(1+Mail_Innovations_Markup),2))*(1+Mail_Innovations_Fuel_Surcharge),"N/A")</f>
        <v>381.2061</v>
      </c>
    </row>
    <row r="55" ht="12.75" customHeight="1">
      <c r="A55" s="197">
        <v>50.0</v>
      </c>
      <c r="B55" s="198">
        <f>IF(LEN('UPS PMI_Base'!B53)&gt;0,ROUND('UPS PMI_Base'!B53*(1+Mail_Innovations_Markup),2),"N/A")</f>
        <v>301.96</v>
      </c>
      <c r="C55" s="198">
        <f>IF(LEN('UPS PMI_Base'!C53)&gt;0,(ROUND('UPS PMI_Base'!C53*(1+Mail_Innovations_Markup),2))*(1+Mail_Innovations_Fuel_Surcharge),"N/A")</f>
        <v>301.78905</v>
      </c>
      <c r="D55" s="198">
        <f>IF(LEN('UPS PMI_Base'!D53)&gt;0,(ROUND('UPS PMI_Base'!D53*(1+Mail_Innovations_Markup),2))*(1+Mail_Innovations_Fuel_Surcharge),"N/A")</f>
        <v>322.19445</v>
      </c>
      <c r="E55" s="198">
        <f>IF(LEN('UPS PMI_Base'!E53)&gt;0,(ROUND('UPS PMI_Base'!E53*(1+Mail_Innovations_Markup),2))*(1+Mail_Innovations_Fuel_Surcharge),"N/A")</f>
        <v>516.1629</v>
      </c>
      <c r="F55" s="198">
        <f>IF(LEN('UPS PMI_Base'!F53)&gt;0,(ROUND('UPS PMI_Base'!F53*(1+Mail_Innovations_Markup),2))*(1+Mail_Innovations_Fuel_Surcharge),"N/A")</f>
        <v>347.3178</v>
      </c>
      <c r="G55" s="198">
        <f>IF(LEN('UPS PMI_Base'!G53)&gt;0,(ROUND('UPS PMI_Base'!G53*(1+Mail_Innovations_Markup),2))*(1+Mail_Innovations_Fuel_Surcharge),"N/A")</f>
        <v>348.67035</v>
      </c>
      <c r="H55" s="198">
        <f>IF(LEN('UPS PMI_Base'!H53)&gt;0,(ROUND('UPS PMI_Base'!H53*(1+Mail_Innovations_Markup),2))*(1+Mail_Innovations_Fuel_Surcharge),"N/A")</f>
        <v>442.11345</v>
      </c>
      <c r="I55" s="198">
        <f>IF(LEN('UPS PMI_Base'!I53)&gt;0,(ROUND('UPS PMI_Base'!I53*(1+Mail_Innovations_Markup),2))*(1+Mail_Innovations_Fuel_Surcharge),"N/A")</f>
        <v>438.40725</v>
      </c>
      <c r="J55" s="198">
        <f>IF(LEN('UPS PMI_Base'!J53)&gt;0,(ROUND('UPS PMI_Base'!J53*(1+Mail_Innovations_Markup),2))*(1+Mail_Innovations_Fuel_Surcharge),"N/A")</f>
        <v>587.33685</v>
      </c>
      <c r="K55" s="198">
        <f>IF(LEN('UPS PMI_Base'!K53)&gt;0,(ROUND('UPS PMI_Base'!K53*(1+Mail_Innovations_Markup),2))*(1+Mail_Innovations_Fuel_Surcharge),"N/A")</f>
        <v>572.08605</v>
      </c>
      <c r="L55" s="198">
        <f>IF(LEN('UPS PMI_Base'!L53)&gt;0,(ROUND('UPS PMI_Base'!L53*(1+Mail_Innovations_Markup),2))*(1+Mail_Innovations_Fuel_Surcharge),"N/A")</f>
        <v>416.97945</v>
      </c>
      <c r="M55" s="198">
        <f>IF(LEN('UPS PMI_Base'!M53)&gt;0,(ROUND('UPS PMI_Base'!M53*(1+Mail_Innovations_Markup),2))*(1+Mail_Innovations_Fuel_Surcharge),"N/A")</f>
        <v>400.49325</v>
      </c>
      <c r="N55" s="198">
        <f>IF(LEN('UPS PMI_Base'!N53)&gt;0,(ROUND('UPS PMI_Base'!N53*(1+Mail_Innovations_Markup),2))*(1+Mail_Innovations_Fuel_Surcharge),"N/A")</f>
        <v>509.7942</v>
      </c>
      <c r="O55" s="198">
        <f>IF(LEN('UPS PMI_Base'!O53)&gt;0,(ROUND('UPS PMI_Base'!O53*(1+Mail_Innovations_Markup),2))*(1+Mail_Innovations_Fuel_Surcharge),"N/A")</f>
        <v>431.63385</v>
      </c>
      <c r="P55" s="198">
        <f>IF(LEN('UPS PMI_Base'!P53)&gt;0,(ROUND('UPS PMI_Base'!P53*(1+Mail_Innovations_Markup),2))*(1+Mail_Innovations_Fuel_Surcharge),"N/A")</f>
        <v>421.5696</v>
      </c>
      <c r="Q55" s="198">
        <f>IF(LEN('UPS PMI_Base'!Q53)&gt;0,(ROUND('UPS PMI_Base'!Q53*(1+Mail_Innovations_Markup),2))*(1+Mail_Innovations_Fuel_Surcharge),"N/A")</f>
        <v>355.03905</v>
      </c>
      <c r="R55" s="198">
        <f>IF(LEN('UPS PMI_Base'!R53)&gt;0,(ROUND('UPS PMI_Base'!R53*(1+Mail_Innovations_Markup),2))*(1+Mail_Innovations_Fuel_Surcharge),"N/A")</f>
        <v>364.1448</v>
      </c>
      <c r="S55" s="198">
        <f>IF(LEN('UPS PMI_Base'!S53)&gt;0,(ROUND('UPS PMI_Base'!S53*(1+Mail_Innovations_Markup),2))*(1+Mail_Innovations_Fuel_Surcharge),"N/A")</f>
        <v>394.33755</v>
      </c>
      <c r="T55" s="198">
        <f>IF(LEN('UPS PMI_Base'!T53)&gt;0,(ROUND('UPS PMI_Base'!T53*(1+Mail_Innovations_Markup),2))*(1+Mail_Innovations_Fuel_Surcharge),"N/A")</f>
        <v>400.8234</v>
      </c>
      <c r="U55" s="198" t="str">
        <f>IF(LEN('UPS PMI_Base'!U53)&gt;0,(ROUND('UPS PMI_Base'!U53*(1+Mail_Innovations_Markup),2))*(1+Mail_Innovations_Fuel_Surcharge),"N/A")</f>
        <v>N/A</v>
      </c>
      <c r="V55" s="198">
        <f>IF(LEN('UPS PMI_Base'!V53)&gt;0,(ROUND('UPS PMI_Base'!V53*(1+Mail_Innovations_Markup),2))*(1+Mail_Innovations_Fuel_Surcharge),"N/A")</f>
        <v>387.01035</v>
      </c>
    </row>
    <row r="56" ht="12.75" customHeight="1">
      <c r="A56" s="197">
        <v>51.0</v>
      </c>
      <c r="B56" s="198">
        <f>IF(LEN('UPS PMI_Base'!B54)&gt;0,ROUND('UPS PMI_Base'!B54*(1+Mail_Innovations_Markup),2),"N/A")</f>
        <v>306.98</v>
      </c>
      <c r="C56" s="198">
        <f>IF(LEN('UPS PMI_Base'!C54)&gt;0,(ROUND('UPS PMI_Base'!C54*(1+Mail_Innovations_Markup),2))*(1+Mail_Innovations_Fuel_Surcharge),"N/A")</f>
        <v>306.83715</v>
      </c>
      <c r="D56" s="198">
        <f>IF(LEN('UPS PMI_Base'!D54)&gt;0,(ROUND('UPS PMI_Base'!D54*(1+Mail_Innovations_Markup),2))*(1+Mail_Innovations_Fuel_Surcharge),"N/A")</f>
        <v>327.43425</v>
      </c>
      <c r="E56" s="198">
        <f>IF(LEN('UPS PMI_Base'!E54)&gt;0,(ROUND('UPS PMI_Base'!E54*(1+Mail_Innovations_Markup),2))*(1+Mail_Innovations_Fuel_Surcharge),"N/A")</f>
        <v>524.9811</v>
      </c>
      <c r="F56" s="198">
        <f>IF(LEN('UPS PMI_Base'!F54)&gt;0,(ROUND('UPS PMI_Base'!F54*(1+Mail_Innovations_Markup),2))*(1+Mail_Innovations_Fuel_Surcharge),"N/A")</f>
        <v>352.82385</v>
      </c>
      <c r="G56" s="198">
        <f>IF(LEN('UPS PMI_Base'!G54)&gt;0,(ROUND('UPS PMI_Base'!G54*(1+Mail_Innovations_Markup),2))*(1+Mail_Innovations_Fuel_Surcharge),"N/A")</f>
        <v>354.1977</v>
      </c>
      <c r="H56" s="198">
        <f>IF(LEN('UPS PMI_Base'!H54)&gt;0,(ROUND('UPS PMI_Base'!H54*(1+Mail_Innovations_Markup),2))*(1+Mail_Innovations_Fuel_Surcharge),"N/A")</f>
        <v>449.54715</v>
      </c>
      <c r="I56" s="198">
        <f>IF(LEN('UPS PMI_Base'!I54)&gt;0,(ROUND('UPS PMI_Base'!I54*(1+Mail_Innovations_Markup),2))*(1+Mail_Innovations_Fuel_Surcharge),"N/A")</f>
        <v>445.7877</v>
      </c>
      <c r="J56" s="198">
        <f>IF(LEN('UPS PMI_Base'!J54)&gt;0,(ROUND('UPS PMI_Base'!J54*(1+Mail_Innovations_Markup),2))*(1+Mail_Innovations_Fuel_Surcharge),"N/A")</f>
        <v>597.7419</v>
      </c>
      <c r="K56" s="198">
        <f>IF(LEN('UPS PMI_Base'!K54)&gt;0,(ROUND('UPS PMI_Base'!K54*(1+Mail_Innovations_Markup),2))*(1+Mail_Innovations_Fuel_Surcharge),"N/A")</f>
        <v>582.129</v>
      </c>
      <c r="L56" s="198">
        <f>IF(LEN('UPS PMI_Base'!L54)&gt;0,(ROUND('UPS PMI_Base'!L54*(1+Mail_Innovations_Markup),2))*(1+Mail_Innovations_Fuel_Surcharge),"N/A")</f>
        <v>424.00845</v>
      </c>
      <c r="M56" s="198">
        <f>IF(LEN('UPS PMI_Base'!M54)&gt;0,(ROUND('UPS PMI_Base'!M54*(1+Mail_Innovations_Markup),2))*(1+Mail_Innovations_Fuel_Surcharge),"N/A")</f>
        <v>407.256</v>
      </c>
      <c r="N56" s="198">
        <f>IF(LEN('UPS PMI_Base'!N54)&gt;0,(ROUND('UPS PMI_Base'!N54*(1+Mail_Innovations_Markup),2))*(1+Mail_Innovations_Fuel_Surcharge),"N/A")</f>
        <v>518.6124</v>
      </c>
      <c r="O56" s="198">
        <f>IF(LEN('UPS PMI_Base'!O54)&gt;0,(ROUND('UPS PMI_Base'!O54*(1+Mail_Innovations_Markup),2))*(1+Mail_Innovations_Fuel_Surcharge),"N/A")</f>
        <v>439.0143</v>
      </c>
      <c r="P56" s="198">
        <f>IF(LEN('UPS PMI_Base'!P54)&gt;0,(ROUND('UPS PMI_Base'!P54*(1+Mail_Innovations_Markup),2))*(1+Mail_Innovations_Fuel_Surcharge),"N/A")</f>
        <v>428.54535</v>
      </c>
      <c r="Q56" s="198">
        <f>IF(LEN('UPS PMI_Base'!Q54)&gt;0,(ROUND('UPS PMI_Base'!Q54*(1+Mail_Innovations_Markup),2))*(1+Mail_Innovations_Fuel_Surcharge),"N/A")</f>
        <v>360.83265</v>
      </c>
      <c r="R56" s="198">
        <f>IF(LEN('UPS PMI_Base'!R54)&gt;0,(ROUND('UPS PMI_Base'!R54*(1+Mail_Innovations_Markup),2))*(1+Mail_Innovations_Fuel_Surcharge),"N/A")</f>
        <v>370.0875</v>
      </c>
      <c r="S56" s="198">
        <f>IF(LEN('UPS PMI_Base'!S54)&gt;0,(ROUND('UPS PMI_Base'!S54*(1+Mail_Innovations_Markup),2))*(1+Mail_Innovations_Fuel_Surcharge),"N/A")</f>
        <v>400.7382</v>
      </c>
      <c r="T56" s="198">
        <f>IF(LEN('UPS PMI_Base'!T54)&gt;0,(ROUND('UPS PMI_Base'!T54*(1+Mail_Innovations_Markup),2))*(1+Mail_Innovations_Fuel_Surcharge),"N/A")</f>
        <v>407.256</v>
      </c>
      <c r="U56" s="198" t="str">
        <f>IF(LEN('UPS PMI_Base'!U54)&gt;0,(ROUND('UPS PMI_Base'!U54*(1+Mail_Innovations_Markup),2))*(1+Mail_Innovations_Fuel_Surcharge),"N/A")</f>
        <v>N/A</v>
      </c>
      <c r="V56" s="198">
        <f>IF(LEN('UPS PMI_Base'!V54)&gt;0,(ROUND('UPS PMI_Base'!V54*(1+Mail_Innovations_Markup),2))*(1+Mail_Innovations_Fuel_Surcharge),"N/A")</f>
        <v>392.80395</v>
      </c>
    </row>
    <row r="57" ht="12.75" customHeight="1">
      <c r="A57" s="197">
        <v>52.0</v>
      </c>
      <c r="B57" s="198">
        <f>IF(LEN('UPS PMI_Base'!B55)&gt;0,ROUND('UPS PMI_Base'!B55*(1+Mail_Innovations_Markup),2),"N/A")</f>
        <v>312.02</v>
      </c>
      <c r="C57" s="198">
        <f>IF(LEN('UPS PMI_Base'!C55)&gt;0,(ROUND('UPS PMI_Base'!C55*(1+Mail_Innovations_Markup),2))*(1+Mail_Innovations_Fuel_Surcharge),"N/A")</f>
        <v>311.8959</v>
      </c>
      <c r="D57" s="198">
        <f>IF(LEN('UPS PMI_Base'!D55)&gt;0,(ROUND('UPS PMI_Base'!D55*(1+Mail_Innovations_Markup),2))*(1+Mail_Innovations_Fuel_Surcharge),"N/A")</f>
        <v>332.63145</v>
      </c>
      <c r="E57" s="198">
        <f>IF(LEN('UPS PMI_Base'!E55)&gt;0,(ROUND('UPS PMI_Base'!E55*(1+Mail_Innovations_Markup),2))*(1+Mail_Innovations_Fuel_Surcharge),"N/A")</f>
        <v>533.85255</v>
      </c>
      <c r="F57" s="198">
        <f>IF(LEN('UPS PMI_Base'!F55)&gt;0,(ROUND('UPS PMI_Base'!F55*(1+Mail_Innovations_Markup),2))*(1+Mail_Innovations_Fuel_Surcharge),"N/A")</f>
        <v>358.36185</v>
      </c>
      <c r="G57" s="198">
        <f>IF(LEN('UPS PMI_Base'!G55)&gt;0,(ROUND('UPS PMI_Base'!G55*(1+Mail_Innovations_Markup),2))*(1+Mail_Innovations_Fuel_Surcharge),"N/A")</f>
        <v>359.81025</v>
      </c>
      <c r="H57" s="198">
        <f>IF(LEN('UPS PMI_Base'!H55)&gt;0,(ROUND('UPS PMI_Base'!H55*(1+Mail_Innovations_Markup),2))*(1+Mail_Innovations_Fuel_Surcharge),"N/A")</f>
        <v>456.9915</v>
      </c>
      <c r="I57" s="198">
        <f>IF(LEN('UPS PMI_Base'!I55)&gt;0,(ROUND('UPS PMI_Base'!I55*(1+Mail_Innovations_Markup),2))*(1+Mail_Innovations_Fuel_Surcharge),"N/A")</f>
        <v>453.1575</v>
      </c>
      <c r="J57" s="198">
        <f>IF(LEN('UPS PMI_Base'!J55)&gt;0,(ROUND('UPS PMI_Base'!J55*(1+Mail_Innovations_Markup),2))*(1+Mail_Innovations_Fuel_Surcharge),"N/A")</f>
        <v>608.0511</v>
      </c>
      <c r="K57" s="198">
        <f>IF(LEN('UPS PMI_Base'!K55)&gt;0,(ROUND('UPS PMI_Base'!K55*(1+Mail_Innovations_Markup),2))*(1+Mail_Innovations_Fuel_Surcharge),"N/A")</f>
        <v>592.23585</v>
      </c>
      <c r="L57" s="198">
        <f>IF(LEN('UPS PMI_Base'!L55)&gt;0,(ROUND('UPS PMI_Base'!L55*(1+Mail_Innovations_Markup),2))*(1+Mail_Innovations_Fuel_Surcharge),"N/A")</f>
        <v>431.112</v>
      </c>
      <c r="M57" s="198">
        <f>IF(LEN('UPS PMI_Base'!M55)&gt;0,(ROUND('UPS PMI_Base'!M55*(1+Mail_Innovations_Markup),2))*(1+Mail_Innovations_Fuel_Surcharge),"N/A")</f>
        <v>413.9442</v>
      </c>
      <c r="N57" s="198">
        <f>IF(LEN('UPS PMI_Base'!N55)&gt;0,(ROUND('UPS PMI_Base'!N55*(1+Mail_Innovations_Markup),2))*(1+Mail_Innovations_Fuel_Surcharge),"N/A")</f>
        <v>527.4093</v>
      </c>
      <c r="O57" s="198">
        <f>IF(LEN('UPS PMI_Base'!O55)&gt;0,(ROUND('UPS PMI_Base'!O55*(1+Mail_Innovations_Markup),2))*(1+Mail_Innovations_Fuel_Surcharge),"N/A")</f>
        <v>446.3202</v>
      </c>
      <c r="P57" s="198">
        <f>IF(LEN('UPS PMI_Base'!P55)&gt;0,(ROUND('UPS PMI_Base'!P55*(1+Mail_Innovations_Markup),2))*(1+Mail_Innovations_Fuel_Surcharge),"N/A")</f>
        <v>435.4998</v>
      </c>
      <c r="Q57" s="198">
        <f>IF(LEN('UPS PMI_Base'!Q55)&gt;0,(ROUND('UPS PMI_Base'!Q55*(1+Mail_Innovations_Markup),2))*(1+Mail_Innovations_Fuel_Surcharge),"N/A")</f>
        <v>366.6582</v>
      </c>
      <c r="R57" s="198">
        <f>IF(LEN('UPS PMI_Base'!R55)&gt;0,(ROUND('UPS PMI_Base'!R55*(1+Mail_Innovations_Markup),2))*(1+Mail_Innovations_Fuel_Surcharge),"N/A")</f>
        <v>376.0089</v>
      </c>
      <c r="S57" s="198">
        <f>IF(LEN('UPS PMI_Base'!S55)&gt;0,(ROUND('UPS PMI_Base'!S55*(1+Mail_Innovations_Markup),2))*(1+Mail_Innovations_Fuel_Surcharge),"N/A")</f>
        <v>407.1708</v>
      </c>
      <c r="T57" s="198">
        <f>IF(LEN('UPS PMI_Base'!T55)&gt;0,(ROUND('UPS PMI_Base'!T55*(1+Mail_Innovations_Markup),2))*(1+Mail_Innovations_Fuel_Surcharge),"N/A")</f>
        <v>413.6034</v>
      </c>
      <c r="U57" s="198" t="str">
        <f>IF(LEN('UPS PMI_Base'!U55)&gt;0,(ROUND('UPS PMI_Base'!U55*(1+Mail_Innovations_Markup),2))*(1+Mail_Innovations_Fuel_Surcharge),"N/A")</f>
        <v>N/A</v>
      </c>
      <c r="V57" s="198">
        <f>IF(LEN('UPS PMI_Base'!V55)&gt;0,(ROUND('UPS PMI_Base'!V55*(1+Mail_Innovations_Markup),2))*(1+Mail_Innovations_Fuel_Surcharge),"N/A")</f>
        <v>398.6082</v>
      </c>
    </row>
    <row r="58" ht="12.75" customHeight="1">
      <c r="A58" s="197">
        <v>53.0</v>
      </c>
      <c r="B58" s="198">
        <f>IF(LEN('UPS PMI_Base'!B56)&gt;0,ROUND('UPS PMI_Base'!B56*(1+Mail_Innovations_Markup),2),"N/A")</f>
        <v>317.04</v>
      </c>
      <c r="C58" s="198">
        <f>IF(LEN('UPS PMI_Base'!C56)&gt;0,(ROUND('UPS PMI_Base'!C56*(1+Mail_Innovations_Markup),2))*(1+Mail_Innovations_Fuel_Surcharge),"N/A")</f>
        <v>316.944</v>
      </c>
      <c r="D58" s="198">
        <f>IF(LEN('UPS PMI_Base'!D56)&gt;0,(ROUND('UPS PMI_Base'!D56*(1+Mail_Innovations_Markup),2))*(1+Mail_Innovations_Fuel_Surcharge),"N/A")</f>
        <v>337.87125</v>
      </c>
      <c r="E58" s="198">
        <f>IF(LEN('UPS PMI_Base'!E56)&gt;0,(ROUND('UPS PMI_Base'!E56*(1+Mail_Innovations_Markup),2))*(1+Mail_Innovations_Fuel_Surcharge),"N/A")</f>
        <v>542.73465</v>
      </c>
      <c r="F58" s="198">
        <f>IF(LEN('UPS PMI_Base'!F56)&gt;0,(ROUND('UPS PMI_Base'!F56*(1+Mail_Innovations_Markup),2))*(1+Mail_Innovations_Fuel_Surcharge),"N/A")</f>
        <v>363.8892</v>
      </c>
      <c r="G58" s="198">
        <f>IF(LEN('UPS PMI_Base'!G56)&gt;0,(ROUND('UPS PMI_Base'!G56*(1+Mail_Innovations_Markup),2))*(1+Mail_Innovations_Fuel_Surcharge),"N/A")</f>
        <v>365.3163</v>
      </c>
      <c r="H58" s="198">
        <f>IF(LEN('UPS PMI_Base'!H56)&gt;0,(ROUND('UPS PMI_Base'!H56*(1+Mail_Innovations_Markup),2))*(1+Mail_Innovations_Fuel_Surcharge),"N/A")</f>
        <v>464.4252</v>
      </c>
      <c r="I58" s="198">
        <f>IF(LEN('UPS PMI_Base'!I56)&gt;0,(ROUND('UPS PMI_Base'!I56*(1+Mail_Innovations_Markup),2))*(1+Mail_Innovations_Fuel_Surcharge),"N/A")</f>
        <v>460.5273</v>
      </c>
      <c r="J58" s="198">
        <f>IF(LEN('UPS PMI_Base'!J56)&gt;0,(ROUND('UPS PMI_Base'!J56*(1+Mail_Innovations_Markup),2))*(1+Mail_Innovations_Fuel_Surcharge),"N/A")</f>
        <v>618.3603</v>
      </c>
      <c r="K58" s="198">
        <f>IF(LEN('UPS PMI_Base'!K56)&gt;0,(ROUND('UPS PMI_Base'!K56*(1+Mail_Innovations_Markup),2))*(1+Mail_Innovations_Fuel_Surcharge),"N/A")</f>
        <v>602.2788</v>
      </c>
      <c r="L58" s="198">
        <f>IF(LEN('UPS PMI_Base'!L56)&gt;0,(ROUND('UPS PMI_Base'!L56*(1+Mail_Innovations_Markup),2))*(1+Mail_Innovations_Fuel_Surcharge),"N/A")</f>
        <v>438.141</v>
      </c>
      <c r="M58" s="198">
        <f>IF(LEN('UPS PMI_Base'!M56)&gt;0,(ROUND('UPS PMI_Base'!M56*(1+Mail_Innovations_Markup),2))*(1+Mail_Innovations_Fuel_Surcharge),"N/A")</f>
        <v>420.70695</v>
      </c>
      <c r="N58" s="198">
        <f>IF(LEN('UPS PMI_Base'!N56)&gt;0,(ROUND('UPS PMI_Base'!N56*(1+Mail_Innovations_Markup),2))*(1+Mail_Innovations_Fuel_Surcharge),"N/A")</f>
        <v>536.2275</v>
      </c>
      <c r="O58" s="198">
        <f>IF(LEN('UPS PMI_Base'!O56)&gt;0,(ROUND('UPS PMI_Base'!O56*(1+Mail_Innovations_Markup),2))*(1+Mail_Innovations_Fuel_Surcharge),"N/A")</f>
        <v>453.6261</v>
      </c>
      <c r="P58" s="198">
        <f>IF(LEN('UPS PMI_Base'!P56)&gt;0,(ROUND('UPS PMI_Base'!P56*(1+Mail_Innovations_Markup),2))*(1+Mail_Innovations_Fuel_Surcharge),"N/A")</f>
        <v>442.45425</v>
      </c>
      <c r="Q58" s="198">
        <f>IF(LEN('UPS PMI_Base'!Q56)&gt;0,(ROUND('UPS PMI_Base'!Q56*(1+Mail_Innovations_Markup),2))*(1+Mail_Innovations_Fuel_Surcharge),"N/A")</f>
        <v>372.4518</v>
      </c>
      <c r="R58" s="198">
        <f>IF(LEN('UPS PMI_Base'!R56)&gt;0,(ROUND('UPS PMI_Base'!R56*(1+Mail_Innovations_Markup),2))*(1+Mail_Innovations_Fuel_Surcharge),"N/A")</f>
        <v>381.9516</v>
      </c>
      <c r="S58" s="198">
        <f>IF(LEN('UPS PMI_Base'!S56)&gt;0,(ROUND('UPS PMI_Base'!S56*(1+Mail_Innovations_Markup),2))*(1+Mail_Innovations_Fuel_Surcharge),"N/A")</f>
        <v>413.5821</v>
      </c>
      <c r="T58" s="198">
        <f>IF(LEN('UPS PMI_Base'!T56)&gt;0,(ROUND('UPS PMI_Base'!T56*(1+Mail_Innovations_Markup),2))*(1+Mail_Innovations_Fuel_Surcharge),"N/A")</f>
        <v>420.00405</v>
      </c>
      <c r="U58" s="198" t="str">
        <f>IF(LEN('UPS PMI_Base'!U56)&gt;0,(ROUND('UPS PMI_Base'!U56*(1+Mail_Innovations_Markup),2))*(1+Mail_Innovations_Fuel_Surcharge),"N/A")</f>
        <v>N/A</v>
      </c>
      <c r="V58" s="198">
        <f>IF(LEN('UPS PMI_Base'!V56)&gt;0,(ROUND('UPS PMI_Base'!V56*(1+Mail_Innovations_Markup),2))*(1+Mail_Innovations_Fuel_Surcharge),"N/A")</f>
        <v>404.4018</v>
      </c>
    </row>
    <row r="59" ht="12.75" customHeight="1">
      <c r="A59" s="197">
        <v>54.0</v>
      </c>
      <c r="B59" s="198">
        <f>IF(LEN('UPS PMI_Base'!B57)&gt;0,ROUND('UPS PMI_Base'!B57*(1+Mail_Innovations_Markup),2),"N/A")</f>
        <v>322.07</v>
      </c>
      <c r="C59" s="198">
        <f>IF(LEN('UPS PMI_Base'!C57)&gt;0,(ROUND('UPS PMI_Base'!C57*(1+Mail_Innovations_Markup),2))*(1+Mail_Innovations_Fuel_Surcharge),"N/A")</f>
        <v>321.9708</v>
      </c>
      <c r="D59" s="198">
        <f>IF(LEN('UPS PMI_Base'!D57)&gt;0,(ROUND('UPS PMI_Base'!D57*(1+Mail_Innovations_Markup),2))*(1+Mail_Innovations_Fuel_Surcharge),"N/A")</f>
        <v>343.06845</v>
      </c>
      <c r="E59" s="198">
        <f>IF(LEN('UPS PMI_Base'!E57)&gt;0,(ROUND('UPS PMI_Base'!E57*(1+Mail_Innovations_Markup),2))*(1+Mail_Innovations_Fuel_Surcharge),"N/A")</f>
        <v>551.61675</v>
      </c>
      <c r="F59" s="198">
        <f>IF(LEN('UPS PMI_Base'!F57)&gt;0,(ROUND('UPS PMI_Base'!F57*(1+Mail_Innovations_Markup),2))*(1+Mail_Innovations_Fuel_Surcharge),"N/A")</f>
        <v>369.4059</v>
      </c>
      <c r="G59" s="198">
        <f>IF(LEN('UPS PMI_Base'!G57)&gt;0,(ROUND('UPS PMI_Base'!G57*(1+Mail_Innovations_Markup),2))*(1+Mail_Innovations_Fuel_Surcharge),"N/A")</f>
        <v>370.9182</v>
      </c>
      <c r="H59" s="198">
        <f>IF(LEN('UPS PMI_Base'!H57)&gt;0,(ROUND('UPS PMI_Base'!H57*(1+Mail_Innovations_Markup),2))*(1+Mail_Innovations_Fuel_Surcharge),"N/A")</f>
        <v>471.80565</v>
      </c>
      <c r="I59" s="198">
        <f>IF(LEN('UPS PMI_Base'!I57)&gt;0,(ROUND('UPS PMI_Base'!I57*(1+Mail_Innovations_Markup),2))*(1+Mail_Innovations_Fuel_Surcharge),"N/A")</f>
        <v>467.90775</v>
      </c>
      <c r="J59" s="198">
        <f>IF(LEN('UPS PMI_Base'!J57)&gt;0,(ROUND('UPS PMI_Base'!J57*(1+Mail_Innovations_Markup),2))*(1+Mail_Innovations_Fuel_Surcharge),"N/A")</f>
        <v>628.76535</v>
      </c>
      <c r="K59" s="198">
        <f>IF(LEN('UPS PMI_Base'!K57)&gt;0,(ROUND('UPS PMI_Base'!K57*(1+Mail_Innovations_Markup),2))*(1+Mail_Innovations_Fuel_Surcharge),"N/A")</f>
        <v>612.32175</v>
      </c>
      <c r="L59" s="198">
        <f>IF(LEN('UPS PMI_Base'!L57)&gt;0,(ROUND('UPS PMI_Base'!L57*(1+Mail_Innovations_Markup),2))*(1+Mail_Innovations_Fuel_Surcharge),"N/A")</f>
        <v>445.2552</v>
      </c>
      <c r="M59" s="198">
        <f>IF(LEN('UPS PMI_Base'!M57)&gt;0,(ROUND('UPS PMI_Base'!M57*(1+Mail_Innovations_Markup),2))*(1+Mail_Innovations_Fuel_Surcharge),"N/A")</f>
        <v>427.3845</v>
      </c>
      <c r="N59" s="198">
        <f>IF(LEN('UPS PMI_Base'!N57)&gt;0,(ROUND('UPS PMI_Base'!N57*(1+Mail_Innovations_Markup),2))*(1+Mail_Innovations_Fuel_Surcharge),"N/A")</f>
        <v>545.03505</v>
      </c>
      <c r="O59" s="198">
        <f>IF(LEN('UPS PMI_Base'!O57)&gt;0,(ROUND('UPS PMI_Base'!O57*(1+Mail_Innovations_Markup),2))*(1+Mail_Innovations_Fuel_Surcharge),"N/A")</f>
        <v>460.932</v>
      </c>
      <c r="P59" s="198">
        <f>IF(LEN('UPS PMI_Base'!P57)&gt;0,(ROUND('UPS PMI_Base'!P57*(1+Mail_Innovations_Markup),2))*(1+Mail_Innovations_Fuel_Surcharge),"N/A")</f>
        <v>449.48325</v>
      </c>
      <c r="Q59" s="198">
        <f>IF(LEN('UPS PMI_Base'!Q57)&gt;0,(ROUND('UPS PMI_Base'!Q57*(1+Mail_Innovations_Markup),2))*(1+Mail_Innovations_Fuel_Surcharge),"N/A")</f>
        <v>378.1815</v>
      </c>
      <c r="R59" s="198">
        <f>IF(LEN('UPS PMI_Base'!R57)&gt;0,(ROUND('UPS PMI_Base'!R57*(1+Mail_Innovations_Markup),2))*(1+Mail_Innovations_Fuel_Surcharge),"N/A")</f>
        <v>387.8943</v>
      </c>
      <c r="S59" s="198">
        <f>IF(LEN('UPS PMI_Base'!S57)&gt;0,(ROUND('UPS PMI_Base'!S57*(1+Mail_Innovations_Markup),2))*(1+Mail_Innovations_Fuel_Surcharge),"N/A")</f>
        <v>419.9934</v>
      </c>
      <c r="T59" s="198">
        <f>IF(LEN('UPS PMI_Base'!T57)&gt;0,(ROUND('UPS PMI_Base'!T57*(1+Mail_Innovations_Markup),2))*(1+Mail_Innovations_Fuel_Surcharge),"N/A")</f>
        <v>426.43665</v>
      </c>
      <c r="U59" s="198" t="str">
        <f>IF(LEN('UPS PMI_Base'!U57)&gt;0,(ROUND('UPS PMI_Base'!U57*(1+Mail_Innovations_Markup),2))*(1+Mail_Innovations_Fuel_Surcharge),"N/A")</f>
        <v>N/A</v>
      </c>
      <c r="V59" s="198">
        <f>IF(LEN('UPS PMI_Base'!V57)&gt;0,(ROUND('UPS PMI_Base'!V57*(1+Mail_Innovations_Markup),2))*(1+Mail_Innovations_Fuel_Surcharge),"N/A")</f>
        <v>410.20605</v>
      </c>
    </row>
    <row r="60" ht="12.75" customHeight="1">
      <c r="A60" s="197">
        <v>55.0</v>
      </c>
      <c r="B60" s="198">
        <f>IF(LEN('UPS PMI_Base'!B58)&gt;0,ROUND('UPS PMI_Base'!B58*(1+Mail_Innovations_Markup),2),"N/A")</f>
        <v>327.11</v>
      </c>
      <c r="C60" s="198">
        <f>IF(LEN('UPS PMI_Base'!C58)&gt;0,(ROUND('UPS PMI_Base'!C58*(1+Mail_Innovations_Markup),2))*(1+Mail_Innovations_Fuel_Surcharge),"N/A")</f>
        <v>327.0189</v>
      </c>
      <c r="D60" s="198">
        <f>IF(LEN('UPS PMI_Base'!D58)&gt;0,(ROUND('UPS PMI_Base'!D58*(1+Mail_Innovations_Markup),2))*(1+Mail_Innovations_Fuel_Surcharge),"N/A")</f>
        <v>348.24435</v>
      </c>
      <c r="E60" s="198">
        <f>IF(LEN('UPS PMI_Base'!E58)&gt;0,(ROUND('UPS PMI_Base'!E58*(1+Mail_Innovations_Markup),2))*(1+Mail_Innovations_Fuel_Surcharge),"N/A")</f>
        <v>560.49885</v>
      </c>
      <c r="F60" s="198">
        <f>IF(LEN('UPS PMI_Base'!F58)&gt;0,(ROUND('UPS PMI_Base'!F58*(1+Mail_Innovations_Markup),2))*(1+Mail_Innovations_Fuel_Surcharge),"N/A")</f>
        <v>374.93325</v>
      </c>
      <c r="G60" s="198">
        <f>IF(LEN('UPS PMI_Base'!G58)&gt;0,(ROUND('UPS PMI_Base'!G58*(1+Mail_Innovations_Markup),2))*(1+Mail_Innovations_Fuel_Surcharge),"N/A")</f>
        <v>376.4562</v>
      </c>
      <c r="H60" s="198">
        <f>IF(LEN('UPS PMI_Base'!H58)&gt;0,(ROUND('UPS PMI_Base'!H58*(1+Mail_Innovations_Markup),2))*(1+Mail_Innovations_Fuel_Surcharge),"N/A")</f>
        <v>479.25</v>
      </c>
      <c r="I60" s="198">
        <f>IF(LEN('UPS PMI_Base'!I58)&gt;0,(ROUND('UPS PMI_Base'!I58*(1+Mail_Innovations_Markup),2))*(1+Mail_Innovations_Fuel_Surcharge),"N/A")</f>
        <v>475.27755</v>
      </c>
      <c r="J60" s="198">
        <f>IF(LEN('UPS PMI_Base'!J58)&gt;0,(ROUND('UPS PMI_Base'!J58*(1+Mail_Innovations_Markup),2))*(1+Mail_Innovations_Fuel_Surcharge),"N/A")</f>
        <v>639.07455</v>
      </c>
      <c r="K60" s="198">
        <f>IF(LEN('UPS PMI_Base'!K58)&gt;0,(ROUND('UPS PMI_Base'!K58*(1+Mail_Innovations_Markup),2))*(1+Mail_Innovations_Fuel_Surcharge),"N/A")</f>
        <v>622.4286</v>
      </c>
      <c r="L60" s="198">
        <f>IF(LEN('UPS PMI_Base'!L58)&gt;0,(ROUND('UPS PMI_Base'!L58*(1+Mail_Innovations_Markup),2))*(1+Mail_Innovations_Fuel_Surcharge),"N/A")</f>
        <v>452.2842</v>
      </c>
      <c r="M60" s="198">
        <f>IF(LEN('UPS PMI_Base'!M58)&gt;0,(ROUND('UPS PMI_Base'!M58*(1+Mail_Innovations_Markup),2))*(1+Mail_Innovations_Fuel_Surcharge),"N/A")</f>
        <v>434.1366</v>
      </c>
      <c r="N60" s="198">
        <f>IF(LEN('UPS PMI_Base'!N58)&gt;0,(ROUND('UPS PMI_Base'!N58*(1+Mail_Innovations_Markup),2))*(1+Mail_Innovations_Fuel_Surcharge),"N/A")</f>
        <v>553.7787</v>
      </c>
      <c r="O60" s="198">
        <f>IF(LEN('UPS PMI_Base'!O58)&gt;0,(ROUND('UPS PMI_Base'!O58*(1+Mail_Innovations_Markup),2))*(1+Mail_Innovations_Fuel_Surcharge),"N/A")</f>
        <v>468.29115</v>
      </c>
      <c r="P60" s="198">
        <f>IF(LEN('UPS PMI_Base'!P58)&gt;0,(ROUND('UPS PMI_Base'!P58*(1+Mail_Innovations_Markup),2))*(1+Mail_Innovations_Fuel_Surcharge),"N/A")</f>
        <v>456.46965</v>
      </c>
      <c r="Q60" s="198">
        <f>IF(LEN('UPS PMI_Base'!Q58)&gt;0,(ROUND('UPS PMI_Base'!Q58*(1+Mail_Innovations_Markup),2))*(1+Mail_Innovations_Fuel_Surcharge),"N/A")</f>
        <v>383.9751</v>
      </c>
      <c r="R60" s="198">
        <f>IF(LEN('UPS PMI_Base'!R58)&gt;0,(ROUND('UPS PMI_Base'!R58*(1+Mail_Innovations_Markup),2))*(1+Mail_Innovations_Fuel_Surcharge),"N/A")</f>
        <v>393.82635</v>
      </c>
      <c r="S60" s="198">
        <f>IF(LEN('UPS PMI_Base'!S58)&gt;0,(ROUND('UPS PMI_Base'!S58*(1+Mail_Innovations_Markup),2))*(1+Mail_Innovations_Fuel_Surcharge),"N/A")</f>
        <v>426.4047</v>
      </c>
      <c r="T60" s="198">
        <f>IF(LEN('UPS PMI_Base'!T58)&gt;0,(ROUND('UPS PMI_Base'!T58*(1+Mail_Innovations_Markup),2))*(1+Mail_Innovations_Fuel_Surcharge),"N/A")</f>
        <v>432.84795</v>
      </c>
      <c r="U60" s="198" t="str">
        <f>IF(LEN('UPS PMI_Base'!U58)&gt;0,(ROUND('UPS PMI_Base'!U58*(1+Mail_Innovations_Markup),2))*(1+Mail_Innovations_Fuel_Surcharge),"N/A")</f>
        <v>N/A</v>
      </c>
      <c r="V60" s="198">
        <f>IF(LEN('UPS PMI_Base'!V58)&gt;0,(ROUND('UPS PMI_Base'!V58*(1+Mail_Innovations_Markup),2))*(1+Mail_Innovations_Fuel_Surcharge),"N/A")</f>
        <v>415.99965</v>
      </c>
    </row>
    <row r="61" ht="12.75" customHeight="1">
      <c r="A61" s="197">
        <v>56.0</v>
      </c>
      <c r="B61" s="198">
        <f>IF(LEN('UPS PMI_Base'!B59)&gt;0,ROUND('UPS PMI_Base'!B59*(1+Mail_Innovations_Markup),2),"N/A")</f>
        <v>332.2</v>
      </c>
      <c r="C61" s="198">
        <f>IF(LEN('UPS PMI_Base'!C59)&gt;0,(ROUND('UPS PMI_Base'!C59*(1+Mail_Innovations_Markup),2))*(1+Mail_Innovations_Fuel_Surcharge),"N/A")</f>
        <v>332.14155</v>
      </c>
      <c r="D61" s="198">
        <f>IF(LEN('UPS PMI_Base'!D59)&gt;0,(ROUND('UPS PMI_Base'!D59*(1+Mail_Innovations_Markup),2))*(1+Mail_Innovations_Fuel_Surcharge),"N/A")</f>
        <v>353.48415</v>
      </c>
      <c r="E61" s="198">
        <f>IF(LEN('UPS PMI_Base'!E59)&gt;0,(ROUND('UPS PMI_Base'!E59*(1+Mail_Innovations_Markup),2))*(1+Mail_Innovations_Fuel_Surcharge),"N/A")</f>
        <v>569.3703</v>
      </c>
      <c r="F61" s="198">
        <f>IF(LEN('UPS PMI_Base'!F59)&gt;0,(ROUND('UPS PMI_Base'!F59*(1+Mail_Innovations_Markup),2))*(1+Mail_Innovations_Fuel_Surcharge),"N/A")</f>
        <v>380.47125</v>
      </c>
      <c r="G61" s="198">
        <f>IF(LEN('UPS PMI_Base'!G59)&gt;0,(ROUND('UPS PMI_Base'!G59*(1+Mail_Innovations_Markup),2))*(1+Mail_Innovations_Fuel_Surcharge),"N/A")</f>
        <v>381.96225</v>
      </c>
      <c r="H61" s="198">
        <f>IF(LEN('UPS PMI_Base'!H59)&gt;0,(ROUND('UPS PMI_Base'!H59*(1+Mail_Innovations_Markup),2))*(1+Mail_Innovations_Fuel_Surcharge),"N/A")</f>
        <v>486.69435</v>
      </c>
      <c r="I61" s="198">
        <f>IF(LEN('UPS PMI_Base'!I59)&gt;0,(ROUND('UPS PMI_Base'!I59*(1+Mail_Innovations_Markup),2))*(1+Mail_Innovations_Fuel_Surcharge),"N/A")</f>
        <v>482.658</v>
      </c>
      <c r="J61" s="198">
        <f>IF(LEN('UPS PMI_Base'!J59)&gt;0,(ROUND('UPS PMI_Base'!J59*(1+Mail_Innovations_Markup),2))*(1+Mail_Innovations_Fuel_Surcharge),"N/A")</f>
        <v>649.3944</v>
      </c>
      <c r="K61" s="198">
        <f>IF(LEN('UPS PMI_Base'!K59)&gt;0,(ROUND('UPS PMI_Base'!K59*(1+Mail_Innovations_Markup),2))*(1+Mail_Innovations_Fuel_Surcharge),"N/A")</f>
        <v>632.47155</v>
      </c>
      <c r="L61" s="198">
        <f>IF(LEN('UPS PMI_Base'!L59)&gt;0,(ROUND('UPS PMI_Base'!L59*(1+Mail_Innovations_Markup),2))*(1+Mail_Innovations_Fuel_Surcharge),"N/A")</f>
        <v>459.38775</v>
      </c>
      <c r="M61" s="198">
        <f>IF(LEN('UPS PMI_Base'!M59)&gt;0,(ROUND('UPS PMI_Base'!M59*(1+Mail_Innovations_Markup),2))*(1+Mail_Innovations_Fuel_Surcharge),"N/A")</f>
        <v>440.8248</v>
      </c>
      <c r="N61" s="198">
        <f>IF(LEN('UPS PMI_Base'!N59)&gt;0,(ROUND('UPS PMI_Base'!N59*(1+Mail_Innovations_Markup),2))*(1+Mail_Innovations_Fuel_Surcharge),"N/A")</f>
        <v>562.5969</v>
      </c>
      <c r="O61" s="198">
        <f>IF(LEN('UPS PMI_Base'!O59)&gt;0,(ROUND('UPS PMI_Base'!O59*(1+Mail_Innovations_Markup),2))*(1+Mail_Innovations_Fuel_Surcharge),"N/A")</f>
        <v>475.59705</v>
      </c>
      <c r="P61" s="198">
        <f>IF(LEN('UPS PMI_Base'!P59)&gt;0,(ROUND('UPS PMI_Base'!P59*(1+Mail_Innovations_Markup),2))*(1+Mail_Innovations_Fuel_Surcharge),"N/A")</f>
        <v>463.4241</v>
      </c>
      <c r="Q61" s="198">
        <f>IF(LEN('UPS PMI_Base'!Q59)&gt;0,(ROUND('UPS PMI_Base'!Q59*(1+Mail_Innovations_Markup),2))*(1+Mail_Innovations_Fuel_Surcharge),"N/A")</f>
        <v>389.77935</v>
      </c>
      <c r="R61" s="198">
        <f>IF(LEN('UPS PMI_Base'!R59)&gt;0,(ROUND('UPS PMI_Base'!R59*(1+Mail_Innovations_Markup),2))*(1+Mail_Innovations_Fuel_Surcharge),"N/A")</f>
        <v>399.7584</v>
      </c>
      <c r="S61" s="198">
        <f>IF(LEN('UPS PMI_Base'!S59)&gt;0,(ROUND('UPS PMI_Base'!S59*(1+Mail_Innovations_Markup),2))*(1+Mail_Innovations_Fuel_Surcharge),"N/A")</f>
        <v>432.82665</v>
      </c>
      <c r="T61" s="198">
        <f>IF(LEN('UPS PMI_Base'!T59)&gt;0,(ROUND('UPS PMI_Base'!T59*(1+Mail_Innovations_Markup),2))*(1+Mail_Innovations_Fuel_Surcharge),"N/A")</f>
        <v>439.25925</v>
      </c>
      <c r="U61" s="198" t="str">
        <f>IF(LEN('UPS PMI_Base'!U59)&gt;0,(ROUND('UPS PMI_Base'!U59*(1+Mail_Innovations_Markup),2))*(1+Mail_Innovations_Fuel_Surcharge),"N/A")</f>
        <v>N/A</v>
      </c>
      <c r="V61" s="198">
        <f>IF(LEN('UPS PMI_Base'!V59)&gt;0,(ROUND('UPS PMI_Base'!V59*(1+Mail_Innovations_Markup),2))*(1+Mail_Innovations_Fuel_Surcharge),"N/A")</f>
        <v>421.8039</v>
      </c>
    </row>
    <row r="62" ht="12.75" customHeight="1">
      <c r="A62" s="197">
        <v>57.0</v>
      </c>
      <c r="B62" s="198">
        <f>IF(LEN('UPS PMI_Base'!B60)&gt;0,ROUND('UPS PMI_Base'!B60*(1+Mail_Innovations_Markup),2),"N/A")</f>
        <v>337.24</v>
      </c>
      <c r="C62" s="198">
        <f>IF(LEN('UPS PMI_Base'!C60)&gt;0,(ROUND('UPS PMI_Base'!C60*(1+Mail_Innovations_Markup),2))*(1+Mail_Innovations_Fuel_Surcharge),"N/A")</f>
        <v>337.2003</v>
      </c>
      <c r="D62" s="198">
        <f>IF(LEN('UPS PMI_Base'!D60)&gt;0,(ROUND('UPS PMI_Base'!D60*(1+Mail_Innovations_Markup),2))*(1+Mail_Innovations_Fuel_Surcharge),"N/A")</f>
        <v>358.68135</v>
      </c>
      <c r="E62" s="198">
        <f>IF(LEN('UPS PMI_Base'!E60)&gt;0,(ROUND('UPS PMI_Base'!E60*(1+Mail_Innovations_Markup),2))*(1+Mail_Innovations_Fuel_Surcharge),"N/A")</f>
        <v>578.2524</v>
      </c>
      <c r="F62" s="198">
        <f>IF(LEN('UPS PMI_Base'!F60)&gt;0,(ROUND('UPS PMI_Base'!F60*(1+Mail_Innovations_Markup),2))*(1+Mail_Innovations_Fuel_Surcharge),"N/A")</f>
        <v>385.98795</v>
      </c>
      <c r="G62" s="198">
        <f>IF(LEN('UPS PMI_Base'!G60)&gt;0,(ROUND('UPS PMI_Base'!G60*(1+Mail_Innovations_Markup),2))*(1+Mail_Innovations_Fuel_Surcharge),"N/A")</f>
        <v>387.5748</v>
      </c>
      <c r="H62" s="198">
        <f>IF(LEN('UPS PMI_Base'!H60)&gt;0,(ROUND('UPS PMI_Base'!H60*(1+Mail_Innovations_Markup),2))*(1+Mail_Innovations_Fuel_Surcharge),"N/A")</f>
        <v>494.12805</v>
      </c>
      <c r="I62" s="198">
        <f>IF(LEN('UPS PMI_Base'!I60)&gt;0,(ROUND('UPS PMI_Base'!I60*(1+Mail_Innovations_Markup),2))*(1+Mail_Innovations_Fuel_Surcharge),"N/A")</f>
        <v>490.0278</v>
      </c>
      <c r="J62" s="198">
        <f>IF(LEN('UPS PMI_Base'!J60)&gt;0,(ROUND('UPS PMI_Base'!J60*(1+Mail_Innovations_Markup),2))*(1+Mail_Innovations_Fuel_Surcharge),"N/A")</f>
        <v>659.71425</v>
      </c>
      <c r="K62" s="198">
        <f>IF(LEN('UPS PMI_Base'!K60)&gt;0,(ROUND('UPS PMI_Base'!K60*(1+Mail_Innovations_Markup),2))*(1+Mail_Innovations_Fuel_Surcharge),"N/A")</f>
        <v>642.58905</v>
      </c>
      <c r="L62" s="198">
        <f>IF(LEN('UPS PMI_Base'!L60)&gt;0,(ROUND('UPS PMI_Base'!L60*(1+Mail_Innovations_Markup),2))*(1+Mail_Innovations_Fuel_Surcharge),"N/A")</f>
        <v>466.41675</v>
      </c>
      <c r="M62" s="198">
        <f>IF(LEN('UPS PMI_Base'!M60)&gt;0,(ROUND('UPS PMI_Base'!M60*(1+Mail_Innovations_Markup),2))*(1+Mail_Innovations_Fuel_Surcharge),"N/A")</f>
        <v>447.58755</v>
      </c>
      <c r="N62" s="198">
        <f>IF(LEN('UPS PMI_Base'!N60)&gt;0,(ROUND('UPS PMI_Base'!N60*(1+Mail_Innovations_Markup),2))*(1+Mail_Innovations_Fuel_Surcharge),"N/A")</f>
        <v>571.40445</v>
      </c>
      <c r="O62" s="198">
        <f>IF(LEN('UPS PMI_Base'!O60)&gt;0,(ROUND('UPS PMI_Base'!O60*(1+Mail_Innovations_Markup),2))*(1+Mail_Innovations_Fuel_Surcharge),"N/A")</f>
        <v>482.90295</v>
      </c>
      <c r="P62" s="198">
        <f>IF(LEN('UPS PMI_Base'!P60)&gt;0,(ROUND('UPS PMI_Base'!P60*(1+Mail_Innovations_Markup),2))*(1+Mail_Innovations_Fuel_Surcharge),"N/A")</f>
        <v>470.3892</v>
      </c>
      <c r="Q62" s="198">
        <f>IF(LEN('UPS PMI_Base'!Q60)&gt;0,(ROUND('UPS PMI_Base'!Q60*(1+Mail_Innovations_Markup),2))*(1+Mail_Innovations_Fuel_Surcharge),"N/A")</f>
        <v>395.57295</v>
      </c>
      <c r="R62" s="198">
        <f>IF(LEN('UPS PMI_Base'!R60)&gt;0,(ROUND('UPS PMI_Base'!R60*(1+Mail_Innovations_Markup),2))*(1+Mail_Innovations_Fuel_Surcharge),"N/A")</f>
        <v>405.7011</v>
      </c>
      <c r="S62" s="198">
        <f>IF(LEN('UPS PMI_Base'!S60)&gt;0,(ROUND('UPS PMI_Base'!S60*(1+Mail_Innovations_Markup),2))*(1+Mail_Innovations_Fuel_Surcharge),"N/A")</f>
        <v>439.2486</v>
      </c>
      <c r="T62" s="198">
        <f>IF(LEN('UPS PMI_Base'!T60)&gt;0,(ROUND('UPS PMI_Base'!T60*(1+Mail_Innovations_Markup),2))*(1+Mail_Innovations_Fuel_Surcharge),"N/A")</f>
        <v>445.67055</v>
      </c>
      <c r="U62" s="198" t="str">
        <f>IF(LEN('UPS PMI_Base'!U60)&gt;0,(ROUND('UPS PMI_Base'!U60*(1+Mail_Innovations_Markup),2))*(1+Mail_Innovations_Fuel_Surcharge),"N/A")</f>
        <v>N/A</v>
      </c>
      <c r="V62" s="198">
        <f>IF(LEN('UPS PMI_Base'!V60)&gt;0,(ROUND('UPS PMI_Base'!V60*(1+Mail_Innovations_Markup),2))*(1+Mail_Innovations_Fuel_Surcharge),"N/A")</f>
        <v>427.67205</v>
      </c>
    </row>
    <row r="63" ht="12.75" customHeight="1">
      <c r="A63" s="197">
        <v>58.0</v>
      </c>
      <c r="B63" s="198">
        <f>IF(LEN('UPS PMI_Base'!B61)&gt;0,ROUND('UPS PMI_Base'!B61*(1+Mail_Innovations_Markup),2),"N/A")</f>
        <v>342.26</v>
      </c>
      <c r="C63" s="198">
        <f>IF(LEN('UPS PMI_Base'!C61)&gt;0,(ROUND('UPS PMI_Base'!C61*(1+Mail_Innovations_Markup),2))*(1+Mail_Innovations_Fuel_Surcharge),"N/A")</f>
        <v>342.2484</v>
      </c>
      <c r="D63" s="198">
        <f>IF(LEN('UPS PMI_Base'!D61)&gt;0,(ROUND('UPS PMI_Base'!D61*(1+Mail_Innovations_Markup),2))*(1+Mail_Innovations_Fuel_Surcharge),"N/A")</f>
        <v>363.94245</v>
      </c>
      <c r="E63" s="198">
        <f>IF(LEN('UPS PMI_Base'!E61)&gt;0,(ROUND('UPS PMI_Base'!E61*(1+Mail_Innovations_Markup),2))*(1+Mail_Innovations_Fuel_Surcharge),"N/A")</f>
        <v>587.1345</v>
      </c>
      <c r="F63" s="198">
        <f>IF(LEN('UPS PMI_Base'!F61)&gt;0,(ROUND('UPS PMI_Base'!F61*(1+Mail_Innovations_Markup),2))*(1+Mail_Innovations_Fuel_Surcharge),"N/A")</f>
        <v>391.5153</v>
      </c>
      <c r="G63" s="198">
        <f>IF(LEN('UPS PMI_Base'!G61)&gt;0,(ROUND('UPS PMI_Base'!G61*(1+Mail_Innovations_Markup),2))*(1+Mail_Innovations_Fuel_Surcharge),"N/A")</f>
        <v>393.0915</v>
      </c>
      <c r="H63" s="198">
        <f>IF(LEN('UPS PMI_Base'!H61)&gt;0,(ROUND('UPS PMI_Base'!H61*(1+Mail_Innovations_Markup),2))*(1+Mail_Innovations_Fuel_Surcharge),"N/A")</f>
        <v>501.58305</v>
      </c>
      <c r="I63" s="198">
        <f>IF(LEN('UPS PMI_Base'!I61)&gt;0,(ROUND('UPS PMI_Base'!I61*(1+Mail_Innovations_Markup),2))*(1+Mail_Innovations_Fuel_Surcharge),"N/A")</f>
        <v>497.40825</v>
      </c>
      <c r="J63" s="198">
        <f>IF(LEN('UPS PMI_Base'!J61)&gt;0,(ROUND('UPS PMI_Base'!J61*(1+Mail_Innovations_Markup),2))*(1+Mail_Innovations_Fuel_Surcharge),"N/A")</f>
        <v>670.08735</v>
      </c>
      <c r="K63" s="198">
        <f>IF(LEN('UPS PMI_Base'!K61)&gt;0,(ROUND('UPS PMI_Base'!K61*(1+Mail_Innovations_Markup),2))*(1+Mail_Innovations_Fuel_Surcharge),"N/A")</f>
        <v>652.632</v>
      </c>
      <c r="L63" s="198">
        <f>IF(LEN('UPS PMI_Base'!L61)&gt;0,(ROUND('UPS PMI_Base'!L61*(1+Mail_Innovations_Markup),2))*(1+Mail_Innovations_Fuel_Surcharge),"N/A")</f>
        <v>473.50965</v>
      </c>
      <c r="M63" s="198">
        <f>IF(LEN('UPS PMI_Base'!M61)&gt;0,(ROUND('UPS PMI_Base'!M61*(1+Mail_Innovations_Markup),2))*(1+Mail_Innovations_Fuel_Surcharge),"N/A")</f>
        <v>454.2864</v>
      </c>
      <c r="N63" s="198">
        <f>IF(LEN('UPS PMI_Base'!N61)&gt;0,(ROUND('UPS PMI_Base'!N61*(1+Mail_Innovations_Markup),2))*(1+Mail_Innovations_Fuel_Surcharge),"N/A")</f>
        <v>580.22265</v>
      </c>
      <c r="O63" s="198">
        <f>IF(LEN('UPS PMI_Base'!O61)&gt;0,(ROUND('UPS PMI_Base'!O61*(1+Mail_Innovations_Markup),2))*(1+Mail_Innovations_Fuel_Surcharge),"N/A")</f>
        <v>490.20885</v>
      </c>
      <c r="P63" s="198">
        <f>IF(LEN('UPS PMI_Base'!P61)&gt;0,(ROUND('UPS PMI_Base'!P61*(1+Mail_Innovations_Markup),2))*(1+Mail_Innovations_Fuel_Surcharge),"N/A")</f>
        <v>477.34365</v>
      </c>
      <c r="Q63" s="198">
        <f>IF(LEN('UPS PMI_Base'!Q61)&gt;0,(ROUND('UPS PMI_Base'!Q61*(1+Mail_Innovations_Markup),2))*(1+Mail_Innovations_Fuel_Surcharge),"N/A")</f>
        <v>401.3772</v>
      </c>
      <c r="R63" s="198">
        <f>IF(LEN('UPS PMI_Base'!R61)&gt;0,(ROUND('UPS PMI_Base'!R61*(1+Mail_Innovations_Markup),2))*(1+Mail_Innovations_Fuel_Surcharge),"N/A")</f>
        <v>411.6438</v>
      </c>
      <c r="S63" s="198">
        <f>IF(LEN('UPS PMI_Base'!S61)&gt;0,(ROUND('UPS PMI_Base'!S61*(1+Mail_Innovations_Markup),2))*(1+Mail_Innovations_Fuel_Surcharge),"N/A")</f>
        <v>445.6599</v>
      </c>
      <c r="T63" s="198">
        <f>IF(LEN('UPS PMI_Base'!T61)&gt;0,(ROUND('UPS PMI_Base'!T61*(1+Mail_Innovations_Markup),2))*(1+Mail_Innovations_Fuel_Surcharge),"N/A")</f>
        <v>452.0286</v>
      </c>
      <c r="U63" s="198" t="str">
        <f>IF(LEN('UPS PMI_Base'!U61)&gt;0,(ROUND('UPS PMI_Base'!U61*(1+Mail_Innovations_Markup),2))*(1+Mail_Innovations_Fuel_Surcharge),"N/A")</f>
        <v>N/A</v>
      </c>
      <c r="V63" s="198">
        <f>IF(LEN('UPS PMI_Base'!V61)&gt;0,(ROUND('UPS PMI_Base'!V61*(1+Mail_Innovations_Markup),2))*(1+Mail_Innovations_Fuel_Surcharge),"N/A")</f>
        <v>433.4763</v>
      </c>
    </row>
    <row r="64" ht="12.75" customHeight="1">
      <c r="A64" s="197">
        <v>59.0</v>
      </c>
      <c r="B64" s="198">
        <f>IF(LEN('UPS PMI_Base'!B62)&gt;0,ROUND('UPS PMI_Base'!B62*(1+Mail_Innovations_Markup),2),"N/A")</f>
        <v>347.3</v>
      </c>
      <c r="C64" s="198">
        <f>IF(LEN('UPS PMI_Base'!C62)&gt;0,(ROUND('UPS PMI_Base'!C62*(1+Mail_Innovations_Markup),2))*(1+Mail_Innovations_Fuel_Surcharge),"N/A")</f>
        <v>347.2752</v>
      </c>
      <c r="D64" s="198">
        <f>IF(LEN('UPS PMI_Base'!D62)&gt;0,(ROUND('UPS PMI_Base'!D62*(1+Mail_Innovations_Markup),2))*(1+Mail_Innovations_Fuel_Surcharge),"N/A")</f>
        <v>369.11835</v>
      </c>
      <c r="E64" s="198">
        <f>IF(LEN('UPS PMI_Base'!E62)&gt;0,(ROUND('UPS PMI_Base'!E62*(1+Mail_Innovations_Markup),2))*(1+Mail_Innovations_Fuel_Surcharge),"N/A")</f>
        <v>596.02725</v>
      </c>
      <c r="F64" s="198">
        <f>IF(LEN('UPS PMI_Base'!F62)&gt;0,(ROUND('UPS PMI_Base'!F62*(1+Mail_Innovations_Markup),2))*(1+Mail_Innovations_Fuel_Surcharge),"N/A")</f>
        <v>397.04265</v>
      </c>
      <c r="G64" s="198">
        <f>IF(LEN('UPS PMI_Base'!G62)&gt;0,(ROUND('UPS PMI_Base'!G62*(1+Mail_Innovations_Markup),2))*(1+Mail_Innovations_Fuel_Surcharge),"N/A")</f>
        <v>398.68275</v>
      </c>
      <c r="H64" s="198">
        <f>IF(LEN('UPS PMI_Base'!H62)&gt;0,(ROUND('UPS PMI_Base'!H62*(1+Mail_Innovations_Markup),2))*(1+Mail_Innovations_Fuel_Surcharge),"N/A")</f>
        <v>509.01675</v>
      </c>
      <c r="I64" s="198">
        <f>IF(LEN('UPS PMI_Base'!I62)&gt;0,(ROUND('UPS PMI_Base'!I62*(1+Mail_Innovations_Markup),2))*(1+Mail_Innovations_Fuel_Surcharge),"N/A")</f>
        <v>504.77805</v>
      </c>
      <c r="J64" s="198">
        <f>IF(LEN('UPS PMI_Base'!J62)&gt;0,(ROUND('UPS PMI_Base'!J62*(1+Mail_Innovations_Markup),2))*(1+Mail_Innovations_Fuel_Surcharge),"N/A")</f>
        <v>680.4072</v>
      </c>
      <c r="K64" s="198">
        <f>IF(LEN('UPS PMI_Base'!K62)&gt;0,(ROUND('UPS PMI_Base'!K62*(1+Mail_Innovations_Markup),2))*(1+Mail_Innovations_Fuel_Surcharge),"N/A")</f>
        <v>662.67495</v>
      </c>
      <c r="L64" s="198">
        <f>IF(LEN('UPS PMI_Base'!L62)&gt;0,(ROUND('UPS PMI_Base'!L62*(1+Mail_Innovations_Markup),2))*(1+Mail_Innovations_Fuel_Surcharge),"N/A")</f>
        <v>480.53865</v>
      </c>
      <c r="M64" s="198">
        <f>IF(LEN('UPS PMI_Base'!M62)&gt;0,(ROUND('UPS PMI_Base'!M62*(1+Mail_Innovations_Markup),2))*(1+Mail_Innovations_Fuel_Surcharge),"N/A")</f>
        <v>461.04915</v>
      </c>
      <c r="N64" s="198">
        <f>IF(LEN('UPS PMI_Base'!N62)&gt;0,(ROUND('UPS PMI_Base'!N62*(1+Mail_Innovations_Markup),2))*(1+Mail_Innovations_Fuel_Surcharge),"N/A")</f>
        <v>589.0302</v>
      </c>
      <c r="O64" s="198">
        <f>IF(LEN('UPS PMI_Base'!O62)&gt;0,(ROUND('UPS PMI_Base'!O62*(1+Mail_Innovations_Markup),2))*(1+Mail_Innovations_Fuel_Surcharge),"N/A")</f>
        <v>497.5893</v>
      </c>
      <c r="P64" s="198">
        <f>IF(LEN('UPS PMI_Base'!P62)&gt;0,(ROUND('UPS PMI_Base'!P62*(1+Mail_Innovations_Markup),2))*(1+Mail_Innovations_Fuel_Surcharge),"N/A")</f>
        <v>484.3194</v>
      </c>
      <c r="Q64" s="198">
        <f>IF(LEN('UPS PMI_Base'!Q62)&gt;0,(ROUND('UPS PMI_Base'!Q62*(1+Mail_Innovations_Markup),2))*(1+Mail_Innovations_Fuel_Surcharge),"N/A")</f>
        <v>407.1708</v>
      </c>
      <c r="R64" s="198">
        <f>IF(LEN('UPS PMI_Base'!R62)&gt;0,(ROUND('UPS PMI_Base'!R62*(1+Mail_Innovations_Markup),2))*(1+Mail_Innovations_Fuel_Surcharge),"N/A")</f>
        <v>417.57585</v>
      </c>
      <c r="S64" s="198">
        <f>IF(LEN('UPS PMI_Base'!S62)&gt;0,(ROUND('UPS PMI_Base'!S62*(1+Mail_Innovations_Markup),2))*(1+Mail_Innovations_Fuel_Surcharge),"N/A")</f>
        <v>452.0712</v>
      </c>
      <c r="T64" s="198">
        <f>IF(LEN('UPS PMI_Base'!T62)&gt;0,(ROUND('UPS PMI_Base'!T62*(1+Mail_Innovations_Markup),2))*(1+Mail_Innovations_Fuel_Surcharge),"N/A")</f>
        <v>458.4399</v>
      </c>
      <c r="U64" s="198" t="str">
        <f>IF(LEN('UPS PMI_Base'!U62)&gt;0,(ROUND('UPS PMI_Base'!U62*(1+Mail_Innovations_Markup),2))*(1+Mail_Innovations_Fuel_Surcharge),"N/A")</f>
        <v>N/A</v>
      </c>
      <c r="V64" s="198">
        <f>IF(LEN('UPS PMI_Base'!V62)&gt;0,(ROUND('UPS PMI_Base'!V62*(1+Mail_Innovations_Markup),2))*(1+Mail_Innovations_Fuel_Surcharge),"N/A")</f>
        <v>439.2699</v>
      </c>
    </row>
    <row r="65" ht="12.75" customHeight="1">
      <c r="A65" s="197">
        <v>60.0</v>
      </c>
      <c r="B65" s="198">
        <f>IF(LEN('UPS PMI_Base'!B63)&gt;0,ROUND('UPS PMI_Base'!B63*(1+Mail_Innovations_Markup),2),"N/A")</f>
        <v>352.33</v>
      </c>
      <c r="C65" s="198">
        <f>IF(LEN('UPS PMI_Base'!C63)&gt;0,(ROUND('UPS PMI_Base'!C63*(1+Mail_Innovations_Markup),2))*(1+Mail_Innovations_Fuel_Surcharge),"N/A")</f>
        <v>352.3233</v>
      </c>
      <c r="D65" s="198">
        <f>IF(LEN('UPS PMI_Base'!D63)&gt;0,(ROUND('UPS PMI_Base'!D63*(1+Mail_Innovations_Markup),2))*(1+Mail_Innovations_Fuel_Surcharge),"N/A")</f>
        <v>374.3688</v>
      </c>
      <c r="E65" s="198">
        <f>IF(LEN('UPS PMI_Base'!E63)&gt;0,(ROUND('UPS PMI_Base'!E63*(1+Mail_Innovations_Markup),2))*(1+Mail_Innovations_Fuel_Surcharge),"N/A")</f>
        <v>604.90935</v>
      </c>
      <c r="F65" s="198">
        <f>IF(LEN('UPS PMI_Base'!F63)&gt;0,(ROUND('UPS PMI_Base'!F63*(1+Mail_Innovations_Markup),2))*(1+Mail_Innovations_Fuel_Surcharge),"N/A")</f>
        <v>402.58065</v>
      </c>
      <c r="G65" s="198">
        <f>IF(LEN('UPS PMI_Base'!G63)&gt;0,(ROUND('UPS PMI_Base'!G63*(1+Mail_Innovations_Markup),2))*(1+Mail_Innovations_Fuel_Surcharge),"N/A")</f>
        <v>404.22075</v>
      </c>
      <c r="H65" s="198">
        <f>IF(LEN('UPS PMI_Base'!H63)&gt;0,(ROUND('UPS PMI_Base'!H63*(1+Mail_Innovations_Markup),2))*(1+Mail_Innovations_Fuel_Surcharge),"N/A")</f>
        <v>516.4611</v>
      </c>
      <c r="I65" s="198">
        <f>IF(LEN('UPS PMI_Base'!I63)&gt;0,(ROUND('UPS PMI_Base'!I63*(1+Mail_Innovations_Markup),2))*(1+Mail_Innovations_Fuel_Surcharge),"N/A")</f>
        <v>512.1585</v>
      </c>
      <c r="J65" s="198">
        <f>IF(LEN('UPS PMI_Base'!J63)&gt;0,(ROUND('UPS PMI_Base'!J63*(1+Mail_Innovations_Markup),2))*(1+Mail_Innovations_Fuel_Surcharge),"N/A")</f>
        <v>690.72705</v>
      </c>
      <c r="K65" s="198">
        <f>IF(LEN('UPS PMI_Base'!K63)&gt;0,(ROUND('UPS PMI_Base'!K63*(1+Mail_Innovations_Markup),2))*(1+Mail_Innovations_Fuel_Surcharge),"N/A")</f>
        <v>672.79245</v>
      </c>
      <c r="L65" s="198">
        <f>IF(LEN('UPS PMI_Base'!L63)&gt;0,(ROUND('UPS PMI_Base'!L63*(1+Mail_Innovations_Markup),2))*(1+Mail_Innovations_Fuel_Surcharge),"N/A")</f>
        <v>487.6422</v>
      </c>
      <c r="M65" s="198">
        <f>IF(LEN('UPS PMI_Base'!M63)&gt;0,(ROUND('UPS PMI_Base'!M63*(1+Mail_Innovations_Markup),2))*(1+Mail_Innovations_Fuel_Surcharge),"N/A")</f>
        <v>467.73735</v>
      </c>
      <c r="N65" s="198">
        <f>IF(LEN('UPS PMI_Base'!N63)&gt;0,(ROUND('UPS PMI_Base'!N63*(1+Mail_Innovations_Markup),2))*(1+Mail_Innovations_Fuel_Surcharge),"N/A")</f>
        <v>597.8484</v>
      </c>
      <c r="O65" s="198">
        <f>IF(LEN('UPS PMI_Base'!O63)&gt;0,(ROUND('UPS PMI_Base'!O63*(1+Mail_Innovations_Markup),2))*(1+Mail_Innovations_Fuel_Surcharge),"N/A")</f>
        <v>504.8952</v>
      </c>
      <c r="P65" s="198">
        <f>IF(LEN('UPS PMI_Base'!P63)&gt;0,(ROUND('UPS PMI_Base'!P63*(1+Mail_Innovations_Markup),2))*(1+Mail_Innovations_Fuel_Surcharge),"N/A")</f>
        <v>491.2845</v>
      </c>
      <c r="Q65" s="198">
        <f>IF(LEN('UPS PMI_Base'!Q63)&gt;0,(ROUND('UPS PMI_Base'!Q63*(1+Mail_Innovations_Markup),2))*(1+Mail_Innovations_Fuel_Surcharge),"N/A")</f>
        <v>412.97505</v>
      </c>
      <c r="R65" s="198">
        <f>IF(LEN('UPS PMI_Base'!R63)&gt;0,(ROUND('UPS PMI_Base'!R63*(1+Mail_Innovations_Markup),2))*(1+Mail_Innovations_Fuel_Surcharge),"N/A")</f>
        <v>423.5079</v>
      </c>
      <c r="S65" s="198">
        <f>IF(LEN('UPS PMI_Base'!S63)&gt;0,(ROUND('UPS PMI_Base'!S63*(1+Mail_Innovations_Markup),2))*(1+Mail_Innovations_Fuel_Surcharge),"N/A")</f>
        <v>458.49315</v>
      </c>
      <c r="T65" s="198">
        <f>IF(LEN('UPS PMI_Base'!T63)&gt;0,(ROUND('UPS PMI_Base'!T63*(1+Mail_Innovations_Markup),2))*(1+Mail_Innovations_Fuel_Surcharge),"N/A")</f>
        <v>464.8512</v>
      </c>
      <c r="U65" s="198" t="str">
        <f>IF(LEN('UPS PMI_Base'!U63)&gt;0,(ROUND('UPS PMI_Base'!U63*(1+Mail_Innovations_Markup),2))*(1+Mail_Innovations_Fuel_Surcharge),"N/A")</f>
        <v>N/A</v>
      </c>
      <c r="V65" s="198">
        <f>IF(LEN('UPS PMI_Base'!V63)&gt;0,(ROUND('UPS PMI_Base'!V63*(1+Mail_Innovations_Markup),2))*(1+Mail_Innovations_Fuel_Surcharge),"N/A")</f>
        <v>445.0848</v>
      </c>
    </row>
    <row r="66" ht="12.75" customHeight="1">
      <c r="A66" s="197">
        <v>61.0</v>
      </c>
      <c r="B66" s="198">
        <f>IF(LEN('UPS PMI_Base'!B64)&gt;0,ROUND('UPS PMI_Base'!B64*(1+Mail_Innovations_Markup),2),"N/A")</f>
        <v>357.36</v>
      </c>
      <c r="C66" s="198">
        <f>IF(LEN('UPS PMI_Base'!C64)&gt;0,(ROUND('UPS PMI_Base'!C64*(1+Mail_Innovations_Markup),2))*(1+Mail_Innovations_Fuel_Surcharge),"N/A")</f>
        <v>357.38205</v>
      </c>
      <c r="D66" s="198">
        <f>IF(LEN('UPS PMI_Base'!D64)&gt;0,(ROUND('UPS PMI_Base'!D64*(1+Mail_Innovations_Markup),2))*(1+Mail_Innovations_Fuel_Surcharge),"N/A")</f>
        <v>379.566</v>
      </c>
      <c r="E66" s="198">
        <f>IF(LEN('UPS PMI_Base'!E64)&gt;0,(ROUND('UPS PMI_Base'!E64*(1+Mail_Innovations_Markup),2))*(1+Mail_Innovations_Fuel_Surcharge),"N/A")</f>
        <v>613.77015</v>
      </c>
      <c r="F66" s="198">
        <f>IF(LEN('UPS PMI_Base'!F64)&gt;0,(ROUND('UPS PMI_Base'!F64*(1+Mail_Innovations_Markup),2))*(1+Mail_Innovations_Fuel_Surcharge),"N/A")</f>
        <v>408.0867</v>
      </c>
      <c r="G66" s="198">
        <f>IF(LEN('UPS PMI_Base'!G64)&gt;0,(ROUND('UPS PMI_Base'!G64*(1+Mail_Innovations_Markup),2))*(1+Mail_Innovations_Fuel_Surcharge),"N/A")</f>
        <v>409.73745</v>
      </c>
      <c r="H66" s="198">
        <f>IF(LEN('UPS PMI_Base'!H64)&gt;0,(ROUND('UPS PMI_Base'!H64*(1+Mail_Innovations_Markup),2))*(1+Mail_Innovations_Fuel_Surcharge),"N/A")</f>
        <v>523.8948</v>
      </c>
      <c r="I66" s="198">
        <f>IF(LEN('UPS PMI_Base'!I64)&gt;0,(ROUND('UPS PMI_Base'!I64*(1+Mail_Innovations_Markup),2))*(1+Mail_Innovations_Fuel_Surcharge),"N/A")</f>
        <v>519.5283</v>
      </c>
      <c r="J66" s="198">
        <f>IF(LEN('UPS PMI_Base'!J64)&gt;0,(ROUND('UPS PMI_Base'!J64*(1+Mail_Innovations_Markup),2))*(1+Mail_Innovations_Fuel_Surcharge),"N/A")</f>
        <v>701.03625</v>
      </c>
      <c r="K66" s="198">
        <f>IF(LEN('UPS PMI_Base'!K64)&gt;0,(ROUND('UPS PMI_Base'!K64*(1+Mail_Innovations_Markup),2))*(1+Mail_Innovations_Fuel_Surcharge),"N/A")</f>
        <v>682.8354</v>
      </c>
      <c r="L66" s="198">
        <f>IF(LEN('UPS PMI_Base'!L64)&gt;0,(ROUND('UPS PMI_Base'!L64*(1+Mail_Innovations_Markup),2))*(1+Mail_Innovations_Fuel_Surcharge),"N/A")</f>
        <v>494.68185</v>
      </c>
      <c r="M66" s="198">
        <f>IF(LEN('UPS PMI_Base'!M64)&gt;0,(ROUND('UPS PMI_Base'!M64*(1+Mail_Innovations_Markup),2))*(1+Mail_Innovations_Fuel_Surcharge),"N/A")</f>
        <v>474.4149</v>
      </c>
      <c r="N66" s="198">
        <f>IF(LEN('UPS PMI_Base'!N64)&gt;0,(ROUND('UPS PMI_Base'!N64*(1+Mail_Innovations_Markup),2))*(1+Mail_Innovations_Fuel_Surcharge),"N/A")</f>
        <v>606.5814</v>
      </c>
      <c r="O66" s="198">
        <f>IF(LEN('UPS PMI_Base'!O64)&gt;0,(ROUND('UPS PMI_Base'!O64*(1+Mail_Innovations_Markup),2))*(1+Mail_Innovations_Fuel_Surcharge),"N/A")</f>
        <v>512.2011</v>
      </c>
      <c r="P66" s="198">
        <f>IF(LEN('UPS PMI_Base'!P64)&gt;0,(ROUND('UPS PMI_Base'!P64*(1+Mail_Innovations_Markup),2))*(1+Mail_Innovations_Fuel_Surcharge),"N/A")</f>
        <v>498.23895</v>
      </c>
      <c r="Q66" s="198">
        <f>IF(LEN('UPS PMI_Base'!Q64)&gt;0,(ROUND('UPS PMI_Base'!Q64*(1+Mail_Innovations_Markup),2))*(1+Mail_Innovations_Fuel_Surcharge),"N/A")</f>
        <v>418.76865</v>
      </c>
      <c r="R66" s="198">
        <f>IF(LEN('UPS PMI_Base'!R64)&gt;0,(ROUND('UPS PMI_Base'!R64*(1+Mail_Innovations_Markup),2))*(1+Mail_Innovations_Fuel_Surcharge),"N/A")</f>
        <v>429.4506</v>
      </c>
      <c r="S66" s="198">
        <f>IF(LEN('UPS PMI_Base'!S64)&gt;0,(ROUND('UPS PMI_Base'!S64*(1+Mail_Innovations_Markup),2))*(1+Mail_Innovations_Fuel_Surcharge),"N/A")</f>
        <v>464.9151</v>
      </c>
      <c r="T66" s="198">
        <f>IF(LEN('UPS PMI_Base'!T64)&gt;0,(ROUND('UPS PMI_Base'!T64*(1+Mail_Innovations_Markup),2))*(1+Mail_Innovations_Fuel_Surcharge),"N/A")</f>
        <v>471.2838</v>
      </c>
      <c r="U66" s="198" t="str">
        <f>IF(LEN('UPS PMI_Base'!U64)&gt;0,(ROUND('UPS PMI_Base'!U64*(1+Mail_Innovations_Markup),2))*(1+Mail_Innovations_Fuel_Surcharge),"N/A")</f>
        <v>N/A</v>
      </c>
      <c r="V66" s="198">
        <f>IF(LEN('UPS PMI_Base'!V64)&gt;0,(ROUND('UPS PMI_Base'!V64*(1+Mail_Innovations_Markup),2))*(1+Mail_Innovations_Fuel_Surcharge),"N/A")</f>
        <v>450.8784</v>
      </c>
    </row>
    <row r="67" ht="12.75" customHeight="1">
      <c r="A67" s="197">
        <v>62.0</v>
      </c>
      <c r="B67" s="198">
        <f>IF(LEN('UPS PMI_Base'!B65)&gt;0,ROUND('UPS PMI_Base'!B65*(1+Mail_Innovations_Markup),2),"N/A")</f>
        <v>362.47</v>
      </c>
      <c r="C67" s="198">
        <f>IF(LEN('UPS PMI_Base'!C65)&gt;0,(ROUND('UPS PMI_Base'!C65*(1+Mail_Innovations_Markup),2))*(1+Mail_Innovations_Fuel_Surcharge),"N/A")</f>
        <v>362.5047</v>
      </c>
      <c r="D67" s="198">
        <f>IF(LEN('UPS PMI_Base'!D65)&gt;0,(ROUND('UPS PMI_Base'!D65*(1+Mail_Innovations_Markup),2))*(1+Mail_Innovations_Fuel_Surcharge),"N/A")</f>
        <v>384.8058</v>
      </c>
      <c r="E67" s="198">
        <f>IF(LEN('UPS PMI_Base'!E65)&gt;0,(ROUND('UPS PMI_Base'!E65*(1+Mail_Innovations_Markup),2))*(1+Mail_Innovations_Fuel_Surcharge),"N/A")</f>
        <v>622.65225</v>
      </c>
      <c r="F67" s="198">
        <f>IF(LEN('UPS PMI_Base'!F65)&gt;0,(ROUND('UPS PMI_Base'!F65*(1+Mail_Innovations_Markup),2))*(1+Mail_Innovations_Fuel_Surcharge),"N/A")</f>
        <v>413.69925</v>
      </c>
      <c r="G67" s="198">
        <f>IF(LEN('UPS PMI_Base'!G65)&gt;0,(ROUND('UPS PMI_Base'!G65*(1+Mail_Innovations_Markup),2))*(1+Mail_Innovations_Fuel_Surcharge),"N/A")</f>
        <v>415.33935</v>
      </c>
      <c r="H67" s="198">
        <f>IF(LEN('UPS PMI_Base'!H65)&gt;0,(ROUND('UPS PMI_Base'!H65*(1+Mail_Innovations_Markup),2))*(1+Mail_Innovations_Fuel_Surcharge),"N/A")</f>
        <v>531.36045</v>
      </c>
      <c r="I67" s="198">
        <f>IF(LEN('UPS PMI_Base'!I65)&gt;0,(ROUND('UPS PMI_Base'!I65*(1+Mail_Innovations_Markup),2))*(1+Mail_Innovations_Fuel_Surcharge),"N/A")</f>
        <v>526.8981</v>
      </c>
      <c r="J67" s="198">
        <f>IF(LEN('UPS PMI_Base'!J65)&gt;0,(ROUND('UPS PMI_Base'!J65*(1+Mail_Innovations_Markup),2))*(1+Mail_Innovations_Fuel_Surcharge),"N/A")</f>
        <v>711.43065</v>
      </c>
      <c r="K67" s="198">
        <f>IF(LEN('UPS PMI_Base'!K65)&gt;0,(ROUND('UPS PMI_Base'!K65*(1+Mail_Innovations_Markup),2))*(1+Mail_Innovations_Fuel_Surcharge),"N/A")</f>
        <v>692.87835</v>
      </c>
      <c r="L67" s="198">
        <f>IF(LEN('UPS PMI_Base'!L65)&gt;0,(ROUND('UPS PMI_Base'!L65*(1+Mail_Innovations_Markup),2))*(1+Mail_Innovations_Fuel_Surcharge),"N/A")</f>
        <v>501.7854</v>
      </c>
      <c r="M67" s="198">
        <f>IF(LEN('UPS PMI_Base'!M65)&gt;0,(ROUND('UPS PMI_Base'!M65*(1+Mail_Innovations_Markup),2))*(1+Mail_Innovations_Fuel_Surcharge),"N/A")</f>
        <v>481.17765</v>
      </c>
      <c r="N67" s="198">
        <f>IF(LEN('UPS PMI_Base'!N65)&gt;0,(ROUND('UPS PMI_Base'!N65*(1+Mail_Innovations_Markup),2))*(1+Mail_Innovations_Fuel_Surcharge),"N/A")</f>
        <v>615.3996</v>
      </c>
      <c r="O67" s="198">
        <f>IF(LEN('UPS PMI_Base'!O65)&gt;0,(ROUND('UPS PMI_Base'!O65*(1+Mail_Innovations_Markup),2))*(1+Mail_Innovations_Fuel_Surcharge),"N/A")</f>
        <v>519.507</v>
      </c>
      <c r="P67" s="198">
        <f>IF(LEN('UPS PMI_Base'!P65)&gt;0,(ROUND('UPS PMI_Base'!P65*(1+Mail_Innovations_Markup),2))*(1+Mail_Innovations_Fuel_Surcharge),"N/A")</f>
        <v>505.1934</v>
      </c>
      <c r="Q67" s="198">
        <f>IF(LEN('UPS PMI_Base'!Q65)&gt;0,(ROUND('UPS PMI_Base'!Q65*(1+Mail_Innovations_Markup),2))*(1+Mail_Innovations_Fuel_Surcharge),"N/A")</f>
        <v>424.5729</v>
      </c>
      <c r="R67" s="198">
        <f>IF(LEN('UPS PMI_Base'!R65)&gt;0,(ROUND('UPS PMI_Base'!R65*(1+Mail_Innovations_Markup),2))*(1+Mail_Innovations_Fuel_Surcharge),"N/A")</f>
        <v>435.38265</v>
      </c>
      <c r="S67" s="198">
        <f>IF(LEN('UPS PMI_Base'!S65)&gt;0,(ROUND('UPS PMI_Base'!S65*(1+Mail_Innovations_Markup),2))*(1+Mail_Innovations_Fuel_Surcharge),"N/A")</f>
        <v>471.31575</v>
      </c>
      <c r="T67" s="198">
        <f>IF(LEN('UPS PMI_Base'!T65)&gt;0,(ROUND('UPS PMI_Base'!T65*(1+Mail_Innovations_Markup),2))*(1+Mail_Innovations_Fuel_Surcharge),"N/A")</f>
        <v>477.8229</v>
      </c>
      <c r="U67" s="198" t="str">
        <f>IF(LEN('UPS PMI_Base'!U65)&gt;0,(ROUND('UPS PMI_Base'!U65*(1+Mail_Innovations_Markup),2))*(1+Mail_Innovations_Fuel_Surcharge),"N/A")</f>
        <v>N/A</v>
      </c>
      <c r="V67" s="198">
        <f>IF(LEN('UPS PMI_Base'!V65)&gt;0,(ROUND('UPS PMI_Base'!V65*(1+Mail_Innovations_Markup),2))*(1+Mail_Innovations_Fuel_Surcharge),"N/A")</f>
        <v>456.68265</v>
      </c>
    </row>
    <row r="68" ht="12.75" customHeight="1">
      <c r="A68" s="197">
        <v>63.0</v>
      </c>
      <c r="B68" s="198">
        <f>IF(LEN('UPS PMI_Base'!B66)&gt;0,ROUND('UPS PMI_Base'!B66*(1+Mail_Innovations_Markup),2),"N/A")</f>
        <v>367.49</v>
      </c>
      <c r="C68" s="198">
        <f>IF(LEN('UPS PMI_Base'!C66)&gt;0,(ROUND('UPS PMI_Base'!C66*(1+Mail_Innovations_Markup),2))*(1+Mail_Innovations_Fuel_Surcharge),"N/A")</f>
        <v>367.5528</v>
      </c>
      <c r="D68" s="198">
        <f>IF(LEN('UPS PMI_Base'!D66)&gt;0,(ROUND('UPS PMI_Base'!D66*(1+Mail_Innovations_Markup),2))*(1+Mail_Innovations_Fuel_Surcharge),"N/A")</f>
        <v>389.99235</v>
      </c>
      <c r="E68" s="198">
        <f>IF(LEN('UPS PMI_Base'!E66)&gt;0,(ROUND('UPS PMI_Base'!E66*(1+Mail_Innovations_Markup),2))*(1+Mail_Innovations_Fuel_Surcharge),"N/A")</f>
        <v>631.545</v>
      </c>
      <c r="F68" s="198">
        <f>IF(LEN('UPS PMI_Base'!F66)&gt;0,(ROUND('UPS PMI_Base'!F66*(1+Mail_Innovations_Markup),2))*(1+Mail_Innovations_Fuel_Surcharge),"N/A")</f>
        <v>419.21595</v>
      </c>
      <c r="G68" s="198">
        <f>IF(LEN('UPS PMI_Base'!G66)&gt;0,(ROUND('UPS PMI_Base'!G66*(1+Mail_Innovations_Markup),2))*(1+Mail_Innovations_Fuel_Surcharge),"N/A")</f>
        <v>420.85605</v>
      </c>
      <c r="H68" s="198">
        <f>IF(LEN('UPS PMI_Base'!H66)&gt;0,(ROUND('UPS PMI_Base'!H66*(1+Mail_Innovations_Markup),2))*(1+Mail_Innovations_Fuel_Surcharge),"N/A")</f>
        <v>538.73025</v>
      </c>
      <c r="I68" s="198">
        <f>IF(LEN('UPS PMI_Base'!I66)&gt;0,(ROUND('UPS PMI_Base'!I66*(1+Mail_Innovations_Markup),2))*(1+Mail_Innovations_Fuel_Surcharge),"N/A")</f>
        <v>534.2679</v>
      </c>
      <c r="J68" s="198">
        <f>IF(LEN('UPS PMI_Base'!J66)&gt;0,(ROUND('UPS PMI_Base'!J66*(1+Mail_Innovations_Markup),2))*(1+Mail_Innovations_Fuel_Surcharge),"N/A")</f>
        <v>721.7505</v>
      </c>
      <c r="K68" s="198">
        <f>IF(LEN('UPS PMI_Base'!K66)&gt;0,(ROUND('UPS PMI_Base'!K66*(1+Mail_Innovations_Markup),2))*(1+Mail_Innovations_Fuel_Surcharge),"N/A")</f>
        <v>702.99585</v>
      </c>
      <c r="L68" s="198">
        <f>IF(LEN('UPS PMI_Base'!L66)&gt;0,(ROUND('UPS PMI_Base'!L66*(1+Mail_Innovations_Markup),2))*(1+Mail_Innovations_Fuel_Surcharge),"N/A")</f>
        <v>508.82505</v>
      </c>
      <c r="M68" s="198">
        <f>IF(LEN('UPS PMI_Base'!M66)&gt;0,(ROUND('UPS PMI_Base'!M66*(1+Mail_Innovations_Markup),2))*(1+Mail_Innovations_Fuel_Surcharge),"N/A")</f>
        <v>487.86585</v>
      </c>
      <c r="N68" s="198">
        <f>IF(LEN('UPS PMI_Base'!N66)&gt;0,(ROUND('UPS PMI_Base'!N66*(1+Mail_Innovations_Markup),2))*(1+Mail_Innovations_Fuel_Surcharge),"N/A")</f>
        <v>624.20715</v>
      </c>
      <c r="O68" s="198">
        <f>IF(LEN('UPS PMI_Base'!O66)&gt;0,(ROUND('UPS PMI_Base'!O66*(1+Mail_Innovations_Markup),2))*(1+Mail_Innovations_Fuel_Surcharge),"N/A")</f>
        <v>526.88745</v>
      </c>
      <c r="P68" s="198">
        <f>IF(LEN('UPS PMI_Base'!P66)&gt;0,(ROUND('UPS PMI_Base'!P66*(1+Mail_Innovations_Markup),2))*(1+Mail_Innovations_Fuel_Surcharge),"N/A")</f>
        <v>512.1798</v>
      </c>
      <c r="Q68" s="198">
        <f>IF(LEN('UPS PMI_Base'!Q66)&gt;0,(ROUND('UPS PMI_Base'!Q66*(1+Mail_Innovations_Markup),2))*(1+Mail_Innovations_Fuel_Surcharge),"N/A")</f>
        <v>430.3665</v>
      </c>
      <c r="R68" s="198">
        <f>IF(LEN('UPS PMI_Base'!R66)&gt;0,(ROUND('UPS PMI_Base'!R66*(1+Mail_Innovations_Markup),2))*(1+Mail_Innovations_Fuel_Surcharge),"N/A")</f>
        <v>441.32535</v>
      </c>
      <c r="S68" s="198">
        <f>IF(LEN('UPS PMI_Base'!S66)&gt;0,(ROUND('UPS PMI_Base'!S66*(1+Mail_Innovations_Markup),2))*(1+Mail_Innovations_Fuel_Surcharge),"N/A")</f>
        <v>477.7377</v>
      </c>
      <c r="T68" s="198">
        <f>IF(LEN('UPS PMI_Base'!T66)&gt;0,(ROUND('UPS PMI_Base'!T66*(1+Mail_Innovations_Markup),2))*(1+Mail_Innovations_Fuel_Surcharge),"N/A")</f>
        <v>484.2555</v>
      </c>
      <c r="U68" s="198" t="str">
        <f>IF(LEN('UPS PMI_Base'!U66)&gt;0,(ROUND('UPS PMI_Base'!U66*(1+Mail_Innovations_Markup),2))*(1+Mail_Innovations_Fuel_Surcharge),"N/A")</f>
        <v>N/A</v>
      </c>
      <c r="V68" s="198">
        <f>IF(LEN('UPS PMI_Base'!V66)&gt;0,(ROUND('UPS PMI_Base'!V66*(1+Mail_Innovations_Markup),2))*(1+Mail_Innovations_Fuel_Surcharge),"N/A")</f>
        <v>462.47625</v>
      </c>
    </row>
    <row r="69" ht="12.75" customHeight="1">
      <c r="A69" s="197">
        <v>64.0</v>
      </c>
      <c r="B69" s="198">
        <f>IF(LEN('UPS PMI_Base'!B67)&gt;0,ROUND('UPS PMI_Base'!B67*(1+Mail_Innovations_Markup),2),"N/A")</f>
        <v>372.52</v>
      </c>
      <c r="C69" s="198">
        <f>IF(LEN('UPS PMI_Base'!C67)&gt;0,(ROUND('UPS PMI_Base'!C67*(1+Mail_Innovations_Markup),2))*(1+Mail_Innovations_Fuel_Surcharge),"N/A")</f>
        <v>372.59025</v>
      </c>
      <c r="D69" s="198">
        <f>IF(LEN('UPS PMI_Base'!D67)&gt;0,(ROUND('UPS PMI_Base'!D67*(1+Mail_Innovations_Markup),2))*(1+Mail_Innovations_Fuel_Surcharge),"N/A")</f>
        <v>395.2428</v>
      </c>
      <c r="E69" s="198">
        <f>IF(LEN('UPS PMI_Base'!E67)&gt;0,(ROUND('UPS PMI_Base'!E67*(1+Mail_Innovations_Markup),2))*(1+Mail_Innovations_Fuel_Surcharge),"N/A")</f>
        <v>640.4271</v>
      </c>
      <c r="F69" s="198">
        <f>IF(LEN('UPS PMI_Base'!F67)&gt;0,(ROUND('UPS PMI_Base'!F67*(1+Mail_Innovations_Markup),2))*(1+Mail_Innovations_Fuel_Surcharge),"N/A")</f>
        <v>424.75395</v>
      </c>
      <c r="G69" s="198">
        <f>IF(LEN('UPS PMI_Base'!G67)&gt;0,(ROUND('UPS PMI_Base'!G67*(1+Mail_Innovations_Markup),2))*(1+Mail_Innovations_Fuel_Surcharge),"N/A")</f>
        <v>426.39405</v>
      </c>
      <c r="H69" s="198">
        <f>IF(LEN('UPS PMI_Base'!H67)&gt;0,(ROUND('UPS PMI_Base'!H67*(1+Mail_Innovations_Markup),2))*(1+Mail_Innovations_Fuel_Surcharge),"N/A")</f>
        <v>546.16395</v>
      </c>
      <c r="I69" s="198">
        <f>IF(LEN('UPS PMI_Base'!I67)&gt;0,(ROUND('UPS PMI_Base'!I67*(1+Mail_Innovations_Markup),2))*(1+Mail_Innovations_Fuel_Surcharge),"N/A")</f>
        <v>541.659</v>
      </c>
      <c r="J69" s="198">
        <f>IF(LEN('UPS PMI_Base'!J67)&gt;0,(ROUND('UPS PMI_Base'!J67*(1+Mail_Innovations_Markup),2))*(1+Mail_Innovations_Fuel_Surcharge),"N/A")</f>
        <v>732.07035</v>
      </c>
      <c r="K69" s="198">
        <f>IF(LEN('UPS PMI_Base'!K67)&gt;0,(ROUND('UPS PMI_Base'!K67*(1+Mail_Innovations_Markup),2))*(1+Mail_Innovations_Fuel_Surcharge),"N/A")</f>
        <v>713.04945</v>
      </c>
      <c r="L69" s="198">
        <f>IF(LEN('UPS PMI_Base'!L67)&gt;0,(ROUND('UPS PMI_Base'!L67*(1+Mail_Innovations_Markup),2))*(1+Mail_Innovations_Fuel_Surcharge),"N/A")</f>
        <v>515.9286</v>
      </c>
      <c r="M69" s="198">
        <f>IF(LEN('UPS PMI_Base'!M67)&gt;0,(ROUND('UPS PMI_Base'!M67*(1+Mail_Innovations_Markup),2))*(1+Mail_Innovations_Fuel_Surcharge),"N/A")</f>
        <v>494.6286</v>
      </c>
      <c r="N69" s="198">
        <f>IF(LEN('UPS PMI_Base'!N67)&gt;0,(ROUND('UPS PMI_Base'!N67*(1+Mail_Innovations_Markup),2))*(1+Mail_Innovations_Fuel_Surcharge),"N/A")</f>
        <v>633.02535</v>
      </c>
      <c r="O69" s="198">
        <f>IF(LEN('UPS PMI_Base'!O67)&gt;0,(ROUND('UPS PMI_Base'!O67*(1+Mail_Innovations_Markup),2))*(1+Mail_Innovations_Fuel_Surcharge),"N/A")</f>
        <v>534.1827</v>
      </c>
      <c r="P69" s="198">
        <f>IF(LEN('UPS PMI_Base'!P67)&gt;0,(ROUND('UPS PMI_Base'!P67*(1+Mail_Innovations_Markup),2))*(1+Mail_Innovations_Fuel_Surcharge),"N/A")</f>
        <v>519.13425</v>
      </c>
      <c r="Q69" s="198">
        <f>IF(LEN('UPS PMI_Base'!Q67)&gt;0,(ROUND('UPS PMI_Base'!Q67*(1+Mail_Innovations_Markup),2))*(1+Mail_Innovations_Fuel_Surcharge),"N/A")</f>
        <v>436.10685</v>
      </c>
      <c r="R69" s="198">
        <f>IF(LEN('UPS PMI_Base'!R67)&gt;0,(ROUND('UPS PMI_Base'!R67*(1+Mail_Innovations_Markup),2))*(1+Mail_Innovations_Fuel_Surcharge),"N/A")</f>
        <v>447.2574</v>
      </c>
      <c r="S69" s="198">
        <f>IF(LEN('UPS PMI_Base'!S67)&gt;0,(ROUND('UPS PMI_Base'!S67*(1+Mail_Innovations_Markup),2))*(1+Mail_Innovations_Fuel_Surcharge),"N/A")</f>
        <v>484.15965</v>
      </c>
      <c r="T69" s="198">
        <f>IF(LEN('UPS PMI_Base'!T67)&gt;0,(ROUND('UPS PMI_Base'!T67*(1+Mail_Innovations_Markup),2))*(1+Mail_Innovations_Fuel_Surcharge),"N/A")</f>
        <v>490.65615</v>
      </c>
      <c r="U69" s="198" t="str">
        <f>IF(LEN('UPS PMI_Base'!U67)&gt;0,(ROUND('UPS PMI_Base'!U67*(1+Mail_Innovations_Markup),2))*(1+Mail_Innovations_Fuel_Surcharge),"N/A")</f>
        <v>N/A</v>
      </c>
      <c r="V69" s="198">
        <f>IF(LEN('UPS PMI_Base'!V67)&gt;0,(ROUND('UPS PMI_Base'!V67*(1+Mail_Innovations_Markup),2))*(1+Mail_Innovations_Fuel_Surcharge),"N/A")</f>
        <v>468.2805</v>
      </c>
    </row>
    <row r="70" ht="12.75" customHeight="1">
      <c r="A70" s="197">
        <v>65.0</v>
      </c>
      <c r="B70" s="198">
        <f>IF(LEN('UPS PMI_Base'!B68)&gt;0,ROUND('UPS PMI_Base'!B68*(1+Mail_Innovations_Markup),2),"N/A")</f>
        <v>377.55</v>
      </c>
      <c r="C70" s="198">
        <f>IF(LEN('UPS PMI_Base'!C68)&gt;0,(ROUND('UPS PMI_Base'!C68*(1+Mail_Innovations_Markup),2))*(1+Mail_Innovations_Fuel_Surcharge),"N/A")</f>
        <v>377.6277</v>
      </c>
      <c r="D70" s="198">
        <f>IF(LEN('UPS PMI_Base'!D68)&gt;0,(ROUND('UPS PMI_Base'!D68*(1+Mail_Innovations_Markup),2))*(1+Mail_Innovations_Fuel_Surcharge),"N/A")</f>
        <v>400.42935</v>
      </c>
      <c r="E70" s="198">
        <f>IF(LEN('UPS PMI_Base'!E68)&gt;0,(ROUND('UPS PMI_Base'!E68*(1+Mail_Innovations_Markup),2))*(1+Mail_Innovations_Fuel_Surcharge),"N/A")</f>
        <v>649.29855</v>
      </c>
      <c r="F70" s="198">
        <f>IF(LEN('UPS PMI_Base'!F68)&gt;0,(ROUND('UPS PMI_Base'!F68*(1+Mail_Innovations_Markup),2))*(1+Mail_Innovations_Fuel_Surcharge),"N/A")</f>
        <v>430.27065</v>
      </c>
      <c r="G70" s="198">
        <f>IF(LEN('UPS PMI_Base'!G68)&gt;0,(ROUND('UPS PMI_Base'!G68*(1+Mail_Innovations_Markup),2))*(1+Mail_Innovations_Fuel_Surcharge),"N/A")</f>
        <v>431.9853</v>
      </c>
      <c r="H70" s="198">
        <f>IF(LEN('UPS PMI_Base'!H68)&gt;0,(ROUND('UPS PMI_Base'!H68*(1+Mail_Innovations_Markup),2))*(1+Mail_Innovations_Fuel_Surcharge),"N/A")</f>
        <v>553.6083</v>
      </c>
      <c r="I70" s="198">
        <f>IF(LEN('UPS PMI_Base'!I68)&gt;0,(ROUND('UPS PMI_Base'!I68*(1+Mail_Innovations_Markup),2))*(1+Mail_Innovations_Fuel_Surcharge),"N/A")</f>
        <v>549.01815</v>
      </c>
      <c r="J70" s="198">
        <f>IF(LEN('UPS PMI_Base'!J68)&gt;0,(ROUND('UPS PMI_Base'!J68*(1+Mail_Innovations_Markup),2))*(1+Mail_Innovations_Fuel_Surcharge),"N/A")</f>
        <v>742.4541</v>
      </c>
      <c r="K70" s="198">
        <f>IF(LEN('UPS PMI_Base'!K68)&gt;0,(ROUND('UPS PMI_Base'!K68*(1+Mail_Innovations_Markup),2))*(1+Mail_Innovations_Fuel_Surcharge),"N/A")</f>
        <v>723.14565</v>
      </c>
      <c r="L70" s="198">
        <f>IF(LEN('UPS PMI_Base'!L68)&gt;0,(ROUND('UPS PMI_Base'!L68*(1+Mail_Innovations_Markup),2))*(1+Mail_Innovations_Fuel_Surcharge),"N/A")</f>
        <v>522.9576</v>
      </c>
      <c r="M70" s="198">
        <f>IF(LEN('UPS PMI_Base'!M68)&gt;0,(ROUND('UPS PMI_Base'!M68*(1+Mail_Innovations_Markup),2))*(1+Mail_Innovations_Fuel_Surcharge),"N/A")</f>
        <v>501.32745</v>
      </c>
      <c r="N70" s="198">
        <f>IF(LEN('UPS PMI_Base'!N68)&gt;0,(ROUND('UPS PMI_Base'!N68*(1+Mail_Innovations_Markup),2))*(1+Mail_Innovations_Fuel_Surcharge),"N/A")</f>
        <v>641.8329</v>
      </c>
      <c r="O70" s="198">
        <f>IF(LEN('UPS PMI_Base'!O68)&gt;0,(ROUND('UPS PMI_Base'!O68*(1+Mail_Innovations_Markup),2))*(1+Mail_Innovations_Fuel_Surcharge),"N/A")</f>
        <v>541.49925</v>
      </c>
      <c r="P70" s="198">
        <f>IF(LEN('UPS PMI_Base'!P68)&gt;0,(ROUND('UPS PMI_Base'!P68*(1+Mail_Innovations_Markup),2))*(1+Mail_Innovations_Fuel_Surcharge),"N/A")</f>
        <v>526.0887</v>
      </c>
      <c r="Q70" s="198">
        <f>IF(LEN('UPS PMI_Base'!Q68)&gt;0,(ROUND('UPS PMI_Base'!Q68*(1+Mail_Innovations_Markup),2))*(1+Mail_Innovations_Fuel_Surcharge),"N/A")</f>
        <v>441.9111</v>
      </c>
      <c r="R70" s="198">
        <f>IF(LEN('UPS PMI_Base'!R68)&gt;0,(ROUND('UPS PMI_Base'!R68*(1+Mail_Innovations_Markup),2))*(1+Mail_Innovations_Fuel_Surcharge),"N/A")</f>
        <v>453.18945</v>
      </c>
      <c r="S70" s="198">
        <f>IF(LEN('UPS PMI_Base'!S68)&gt;0,(ROUND('UPS PMI_Base'!S68*(1+Mail_Innovations_Markup),2))*(1+Mail_Innovations_Fuel_Surcharge),"N/A")</f>
        <v>490.57095</v>
      </c>
      <c r="T70" s="198">
        <f>IF(LEN('UPS PMI_Base'!T68)&gt;0,(ROUND('UPS PMI_Base'!T68*(1+Mail_Innovations_Markup),2))*(1+Mail_Innovations_Fuel_Surcharge),"N/A")</f>
        <v>497.00355</v>
      </c>
      <c r="U70" s="198" t="str">
        <f>IF(LEN('UPS PMI_Base'!U68)&gt;0,(ROUND('UPS PMI_Base'!U68*(1+Mail_Innovations_Markup),2))*(1+Mail_Innovations_Fuel_Surcharge),"N/A")</f>
        <v>N/A</v>
      </c>
      <c r="V70" s="198">
        <f>IF(LEN('UPS PMI_Base'!V68)&gt;0,(ROUND('UPS PMI_Base'!V68*(1+Mail_Innovations_Markup),2))*(1+Mail_Innovations_Fuel_Surcharge),"N/A")</f>
        <v>474.0741</v>
      </c>
    </row>
    <row r="71" ht="12.75" customHeight="1">
      <c r="A71" s="197">
        <v>66.0</v>
      </c>
      <c r="B71" s="198">
        <f>IF(LEN('UPS PMI_Base'!B69)&gt;0,ROUND('UPS PMI_Base'!B69*(1+Mail_Innovations_Markup),2),"N/A")</f>
        <v>382.58</v>
      </c>
      <c r="C71" s="198">
        <f>IF(LEN('UPS PMI_Base'!C69)&gt;0,(ROUND('UPS PMI_Base'!C69*(1+Mail_Innovations_Markup),2))*(1+Mail_Innovations_Fuel_Surcharge),"N/A")</f>
        <v>382.68645</v>
      </c>
      <c r="D71" s="198">
        <f>IF(LEN('UPS PMI_Base'!D69)&gt;0,(ROUND('UPS PMI_Base'!D69*(1+Mail_Innovations_Markup),2))*(1+Mail_Innovations_Fuel_Surcharge),"N/A")</f>
        <v>405.6159</v>
      </c>
      <c r="E71" s="198">
        <f>IF(LEN('UPS PMI_Base'!E69)&gt;0,(ROUND('UPS PMI_Base'!E69*(1+Mail_Innovations_Markup),2))*(1+Mail_Innovations_Fuel_Surcharge),"N/A")</f>
        <v>658.17</v>
      </c>
      <c r="F71" s="198">
        <f>IF(LEN('UPS PMI_Base'!F69)&gt;0,(ROUND('UPS PMI_Base'!F69*(1+Mail_Innovations_Markup),2))*(1+Mail_Innovations_Fuel_Surcharge),"N/A")</f>
        <v>435.798</v>
      </c>
      <c r="G71" s="198">
        <f>IF(LEN('UPS PMI_Base'!G69)&gt;0,(ROUND('UPS PMI_Base'!G69*(1+Mail_Innovations_Markup),2))*(1+Mail_Innovations_Fuel_Surcharge),"N/A")</f>
        <v>437.502</v>
      </c>
      <c r="H71" s="198">
        <f>IF(LEN('UPS PMI_Base'!H69)&gt;0,(ROUND('UPS PMI_Base'!H69*(1+Mail_Innovations_Markup),2))*(1+Mail_Innovations_Fuel_Surcharge),"N/A")</f>
        <v>561.0633</v>
      </c>
      <c r="I71" s="198">
        <f>IF(LEN('UPS PMI_Base'!I69)&gt;0,(ROUND('UPS PMI_Base'!I69*(1+Mail_Innovations_Markup),2))*(1+Mail_Innovations_Fuel_Surcharge),"N/A")</f>
        <v>556.38795</v>
      </c>
      <c r="J71" s="198">
        <f>IF(LEN('UPS PMI_Base'!J69)&gt;0,(ROUND('UPS PMI_Base'!J69*(1+Mail_Innovations_Markup),2))*(1+Mail_Innovations_Fuel_Surcharge),"N/A")</f>
        <v>752.7633</v>
      </c>
      <c r="K71" s="198">
        <f>IF(LEN('UPS PMI_Base'!K69)&gt;0,(ROUND('UPS PMI_Base'!K69*(1+Mail_Innovations_Markup),2))*(1+Mail_Innovations_Fuel_Surcharge),"N/A")</f>
        <v>733.1886</v>
      </c>
      <c r="L71" s="198">
        <f>IF(LEN('UPS PMI_Base'!L69)&gt;0,(ROUND('UPS PMI_Base'!L69*(1+Mail_Innovations_Markup),2))*(1+Mail_Innovations_Fuel_Surcharge),"N/A")</f>
        <v>530.0505</v>
      </c>
      <c r="M71" s="198">
        <f>IF(LEN('UPS PMI_Base'!M69)&gt;0,(ROUND('UPS PMI_Base'!M69*(1+Mail_Innovations_Markup),2))*(1+Mail_Innovations_Fuel_Surcharge),"N/A")</f>
        <v>508.0902</v>
      </c>
      <c r="N71" s="198">
        <f>IF(LEN('UPS PMI_Base'!N69)&gt;0,(ROUND('UPS PMI_Base'!N69*(1+Mail_Innovations_Markup),2))*(1+Mail_Innovations_Fuel_Surcharge),"N/A")</f>
        <v>650.57655</v>
      </c>
      <c r="O71" s="198">
        <f>IF(LEN('UPS PMI_Base'!O69)&gt;0,(ROUND('UPS PMI_Base'!O69*(1+Mail_Innovations_Markup),2))*(1+Mail_Innovations_Fuel_Surcharge),"N/A")</f>
        <v>548.7945</v>
      </c>
      <c r="P71" s="198">
        <f>IF(LEN('UPS PMI_Base'!P69)&gt;0,(ROUND('UPS PMI_Base'!P69*(1+Mail_Innovations_Markup),2))*(1+Mail_Innovations_Fuel_Surcharge),"N/A")</f>
        <v>533.06445</v>
      </c>
      <c r="Q71" s="198">
        <f>IF(LEN('UPS PMI_Base'!Q69)&gt;0,(ROUND('UPS PMI_Base'!Q69*(1+Mail_Innovations_Markup),2))*(1+Mail_Innovations_Fuel_Surcharge),"N/A")</f>
        <v>447.7047</v>
      </c>
      <c r="R71" s="198">
        <f>IF(LEN('UPS PMI_Base'!R69)&gt;0,(ROUND('UPS PMI_Base'!R69*(1+Mail_Innovations_Markup),2))*(1+Mail_Innovations_Fuel_Surcharge),"N/A")</f>
        <v>459.13215</v>
      </c>
      <c r="S71" s="198">
        <f>IF(LEN('UPS PMI_Base'!S69)&gt;0,(ROUND('UPS PMI_Base'!S69*(1+Mail_Innovations_Markup),2))*(1+Mail_Innovations_Fuel_Surcharge),"N/A")</f>
        <v>496.9929</v>
      </c>
      <c r="T71" s="198">
        <f>IF(LEN('UPS PMI_Base'!T69)&gt;0,(ROUND('UPS PMI_Base'!T69*(1+Mail_Innovations_Markup),2))*(1+Mail_Innovations_Fuel_Surcharge),"N/A")</f>
        <v>503.43615</v>
      </c>
      <c r="U71" s="198" t="str">
        <f>IF(LEN('UPS PMI_Base'!U69)&gt;0,(ROUND('UPS PMI_Base'!U69*(1+Mail_Innovations_Markup),2))*(1+Mail_Innovations_Fuel_Surcharge),"N/A")</f>
        <v>N/A</v>
      </c>
      <c r="V71" s="198">
        <f>IF(LEN('UPS PMI_Base'!V69)&gt;0,(ROUND('UPS PMI_Base'!V69*(1+Mail_Innovations_Markup),2))*(1+Mail_Innovations_Fuel_Surcharge),"N/A")</f>
        <v>479.87835</v>
      </c>
    </row>
    <row r="72" ht="12.75" customHeight="1">
      <c r="A72" s="197">
        <v>67.0</v>
      </c>
      <c r="B72" s="198" t="str">
        <f>IF(LEN('UPS PMI_Base'!B70)&gt;0,ROUND('UPS PMI_Base'!B70*(1+Mail_Innovations_Markup),2),"N/A")</f>
        <v>N/A</v>
      </c>
      <c r="C72" s="198" t="str">
        <f>IF(LEN('UPS PMI_Base'!C70)&gt;0,(ROUND('UPS PMI_Base'!C70*(1+Mail_Innovations_Markup),2))*(1+Mail_Innovations_Fuel_Surcharge),"N/A")</f>
        <v>N/A</v>
      </c>
      <c r="D72" s="198">
        <f>IF(LEN('UPS PMI_Base'!D70)&gt;0,(ROUND('UPS PMI_Base'!D70*(1+Mail_Innovations_Markup),2))*(1+Mail_Innovations_Fuel_Surcharge),"N/A")</f>
        <v>410.86635</v>
      </c>
      <c r="E72" s="198">
        <f>IF(LEN('UPS PMI_Base'!E70)&gt;0,(ROUND('UPS PMI_Base'!E70*(1+Mail_Innovations_Markup),2))*(1+Mail_Innovations_Fuel_Surcharge),"N/A")</f>
        <v>667.06275</v>
      </c>
      <c r="F72" s="198">
        <f>IF(LEN('UPS PMI_Base'!F70)&gt;0,(ROUND('UPS PMI_Base'!F70*(1+Mail_Innovations_Markup),2))*(1+Mail_Innovations_Fuel_Surcharge),"N/A")</f>
        <v>441.32535</v>
      </c>
      <c r="G72" s="198">
        <f>IF(LEN('UPS PMI_Base'!G70)&gt;0,(ROUND('UPS PMI_Base'!G70*(1+Mail_Innovations_Markup),2))*(1+Mail_Innovations_Fuel_Surcharge),"N/A")</f>
        <v>443.11455</v>
      </c>
      <c r="H72" s="198">
        <f>IF(LEN('UPS PMI_Base'!H70)&gt;0,(ROUND('UPS PMI_Base'!H70*(1+Mail_Innovations_Markup),2))*(1+Mail_Innovations_Fuel_Surcharge),"N/A")</f>
        <v>568.50765</v>
      </c>
      <c r="I72" s="198">
        <f>IF(LEN('UPS PMI_Base'!I70)&gt;0,(ROUND('UPS PMI_Base'!I70*(1+Mail_Innovations_Markup),2))*(1+Mail_Innovations_Fuel_Surcharge),"N/A")</f>
        <v>563.77905</v>
      </c>
      <c r="J72" s="198">
        <f>IF(LEN('UPS PMI_Base'!J70)&gt;0,(ROUND('UPS PMI_Base'!J70*(1+Mail_Innovations_Markup),2))*(1+Mail_Innovations_Fuel_Surcharge),"N/A")</f>
        <v>763.0938</v>
      </c>
      <c r="K72" s="198">
        <f>IF(LEN('UPS PMI_Base'!K70)&gt;0,(ROUND('UPS PMI_Base'!K70*(1+Mail_Innovations_Markup),2))*(1+Mail_Innovations_Fuel_Surcharge),"N/A")</f>
        <v>743.23155</v>
      </c>
      <c r="L72" s="198">
        <f>IF(LEN('UPS PMI_Base'!L70)&gt;0,(ROUND('UPS PMI_Base'!L70*(1+Mail_Innovations_Markup),2))*(1+Mail_Innovations_Fuel_Surcharge),"N/A")</f>
        <v>537.0795</v>
      </c>
      <c r="M72" s="198">
        <f>IF(LEN('UPS PMI_Base'!M70)&gt;0,(ROUND('UPS PMI_Base'!M70*(1+Mail_Innovations_Markup),2))*(1+Mail_Innovations_Fuel_Surcharge),"N/A")</f>
        <v>514.7784</v>
      </c>
      <c r="N72" s="198" t="str">
        <f>IF(LEN('UPS PMI_Base'!N70)&gt;0,(ROUND('UPS PMI_Base'!N70*(1+Mail_Innovations_Markup),2))*(1+Mail_Innovations_Fuel_Surcharge),"N/A")</f>
        <v>N/A</v>
      </c>
      <c r="O72" s="198" t="str">
        <f>IF(LEN('UPS PMI_Base'!O70)&gt;0,(ROUND('UPS PMI_Base'!O70*(1+Mail_Innovations_Markup),2))*(1+Mail_Innovations_Fuel_Surcharge),"N/A")</f>
        <v>N/A</v>
      </c>
      <c r="P72" s="198" t="str">
        <f>IF(LEN('UPS PMI_Base'!P70)&gt;0,(ROUND('UPS PMI_Base'!P70*(1+Mail_Innovations_Markup),2))*(1+Mail_Innovations_Fuel_Surcharge),"N/A")</f>
        <v>N/A</v>
      </c>
      <c r="Q72" s="198" t="str">
        <f>IF(LEN('UPS PMI_Base'!Q70)&gt;0,(ROUND('UPS PMI_Base'!Q70*(1+Mail_Innovations_Markup),2))*(1+Mail_Innovations_Fuel_Surcharge),"N/A")</f>
        <v>N/A</v>
      </c>
      <c r="R72" s="198">
        <f>IF(LEN('UPS PMI_Base'!R70)&gt;0,(ROUND('UPS PMI_Base'!R70*(1+Mail_Innovations_Markup),2))*(1+Mail_Innovations_Fuel_Surcharge),"N/A")</f>
        <v>465.07485</v>
      </c>
      <c r="S72" s="198" t="str">
        <f>IF(LEN('UPS PMI_Base'!S70)&gt;0,(ROUND('UPS PMI_Base'!S70*(1+Mail_Innovations_Markup),2))*(1+Mail_Innovations_Fuel_Surcharge),"N/A")</f>
        <v>N/A</v>
      </c>
      <c r="T72" s="198" t="str">
        <f>IF(LEN('UPS PMI_Base'!T70)&gt;0,(ROUND('UPS PMI_Base'!T70*(1+Mail_Innovations_Markup),2))*(1+Mail_Innovations_Fuel_Surcharge),"N/A")</f>
        <v>N/A</v>
      </c>
      <c r="U72" s="198" t="str">
        <f>IF(LEN('UPS PMI_Base'!U70)&gt;0,(ROUND('UPS PMI_Base'!U70*(1+Mail_Innovations_Markup),2))*(1+Mail_Innovations_Fuel_Surcharge),"N/A")</f>
        <v>N/A</v>
      </c>
      <c r="V72" s="198" t="str">
        <f>IF(LEN('UPS PMI_Base'!V70)&gt;0,(ROUND('UPS PMI_Base'!V70*(1+Mail_Innovations_Markup),2))*(1+Mail_Innovations_Fuel_Surcharge),"N/A")</f>
        <v>N/A</v>
      </c>
    </row>
    <row r="73" ht="12.75" customHeight="1">
      <c r="A73" s="197">
        <v>68.0</v>
      </c>
      <c r="B73" s="198" t="str">
        <f>IF(LEN('UPS PMI_Base'!B71)&gt;0,ROUND('UPS PMI_Base'!B71*(1+Mail_Innovations_Markup),2),"N/A")</f>
        <v>N/A</v>
      </c>
      <c r="C73" s="198" t="str">
        <f>IF(LEN('UPS PMI_Base'!C71)&gt;0,(ROUND('UPS PMI_Base'!C71*(1+Mail_Innovations_Markup),2))*(1+Mail_Innovations_Fuel_Surcharge),"N/A")</f>
        <v>N/A</v>
      </c>
      <c r="D73" s="198">
        <f>IF(LEN('UPS PMI_Base'!D71)&gt;0,(ROUND('UPS PMI_Base'!D71*(1+Mail_Innovations_Markup),2))*(1+Mail_Innovations_Fuel_Surcharge),"N/A")</f>
        <v>416.0529</v>
      </c>
      <c r="E73" s="198">
        <f>IF(LEN('UPS PMI_Base'!E71)&gt;0,(ROUND('UPS PMI_Base'!E71*(1+Mail_Innovations_Markup),2))*(1+Mail_Innovations_Fuel_Surcharge),"N/A")</f>
        <v>675.94485</v>
      </c>
      <c r="F73" s="198">
        <f>IF(LEN('UPS PMI_Base'!F71)&gt;0,(ROUND('UPS PMI_Base'!F71*(1+Mail_Innovations_Markup),2))*(1+Mail_Innovations_Fuel_Surcharge),"N/A")</f>
        <v>446.86335</v>
      </c>
      <c r="G73" s="198">
        <f>IF(LEN('UPS PMI_Base'!G71)&gt;0,(ROUND('UPS PMI_Base'!G71*(1+Mail_Innovations_Markup),2))*(1+Mail_Innovations_Fuel_Surcharge),"N/A")</f>
        <v>448.63125</v>
      </c>
      <c r="H73" s="198">
        <f>IF(LEN('UPS PMI_Base'!H71)&gt;0,(ROUND('UPS PMI_Base'!H71*(1+Mail_Innovations_Markup),2))*(1+Mail_Innovations_Fuel_Surcharge),"N/A")</f>
        <v>575.94135</v>
      </c>
      <c r="I73" s="198">
        <f>IF(LEN('UPS PMI_Base'!I71)&gt;0,(ROUND('UPS PMI_Base'!I71*(1+Mail_Innovations_Markup),2))*(1+Mail_Innovations_Fuel_Surcharge),"N/A")</f>
        <v>571.14885</v>
      </c>
      <c r="J73" s="198">
        <f>IF(LEN('UPS PMI_Base'!J71)&gt;0,(ROUND('UPS PMI_Base'!J71*(1+Mail_Innovations_Markup),2))*(1+Mail_Innovations_Fuel_Surcharge),"N/A")</f>
        <v>773.403</v>
      </c>
      <c r="K73" s="198">
        <f>IF(LEN('UPS PMI_Base'!K71)&gt;0,(ROUND('UPS PMI_Base'!K71*(1+Mail_Innovations_Markup),2))*(1+Mail_Innovations_Fuel_Surcharge),"N/A")</f>
        <v>753.34905</v>
      </c>
      <c r="L73" s="198">
        <f>IF(LEN('UPS PMI_Base'!L71)&gt;0,(ROUND('UPS PMI_Base'!L71*(1+Mail_Innovations_Markup),2))*(1+Mail_Innovations_Fuel_Surcharge),"N/A")</f>
        <v>544.18305</v>
      </c>
      <c r="M73" s="198">
        <f>IF(LEN('UPS PMI_Base'!M71)&gt;0,(ROUND('UPS PMI_Base'!M71*(1+Mail_Innovations_Markup),2))*(1+Mail_Innovations_Fuel_Surcharge),"N/A")</f>
        <v>521.51985</v>
      </c>
      <c r="N73" s="198" t="str">
        <f>IF(LEN('UPS PMI_Base'!N71)&gt;0,(ROUND('UPS PMI_Base'!N71*(1+Mail_Innovations_Markup),2))*(1+Mail_Innovations_Fuel_Surcharge),"N/A")</f>
        <v>N/A</v>
      </c>
      <c r="O73" s="198" t="str">
        <f>IF(LEN('UPS PMI_Base'!O71)&gt;0,(ROUND('UPS PMI_Base'!O71*(1+Mail_Innovations_Markup),2))*(1+Mail_Innovations_Fuel_Surcharge),"N/A")</f>
        <v>N/A</v>
      </c>
      <c r="P73" s="198" t="str">
        <f>IF(LEN('UPS PMI_Base'!P71)&gt;0,(ROUND('UPS PMI_Base'!P71*(1+Mail_Innovations_Markup),2))*(1+Mail_Innovations_Fuel_Surcharge),"N/A")</f>
        <v>N/A</v>
      </c>
      <c r="Q73" s="198" t="str">
        <f>IF(LEN('UPS PMI_Base'!Q71)&gt;0,(ROUND('UPS PMI_Base'!Q71*(1+Mail_Innovations_Markup),2))*(1+Mail_Innovations_Fuel_Surcharge),"N/A")</f>
        <v>N/A</v>
      </c>
      <c r="R73" s="198">
        <f>IF(LEN('UPS PMI_Base'!R71)&gt;0,(ROUND('UPS PMI_Base'!R71*(1+Mail_Innovations_Markup),2))*(1+Mail_Innovations_Fuel_Surcharge),"N/A")</f>
        <v>471.0069</v>
      </c>
      <c r="S73" s="198" t="str">
        <f>IF(LEN('UPS PMI_Base'!S71)&gt;0,(ROUND('UPS PMI_Base'!S71*(1+Mail_Innovations_Markup),2))*(1+Mail_Innovations_Fuel_Surcharge),"N/A")</f>
        <v>N/A</v>
      </c>
      <c r="T73" s="198" t="str">
        <f>IF(LEN('UPS PMI_Base'!T71)&gt;0,(ROUND('UPS PMI_Base'!T71*(1+Mail_Innovations_Markup),2))*(1+Mail_Innovations_Fuel_Surcharge),"N/A")</f>
        <v>N/A</v>
      </c>
      <c r="U73" s="198" t="str">
        <f>IF(LEN('UPS PMI_Base'!U71)&gt;0,(ROUND('UPS PMI_Base'!U71*(1+Mail_Innovations_Markup),2))*(1+Mail_Innovations_Fuel_Surcharge),"N/A")</f>
        <v>N/A</v>
      </c>
      <c r="V73" s="198" t="str">
        <f>IF(LEN('UPS PMI_Base'!V71)&gt;0,(ROUND('UPS PMI_Base'!V71*(1+Mail_Innovations_Markup),2))*(1+Mail_Innovations_Fuel_Surcharge),"N/A")</f>
        <v>N/A</v>
      </c>
    </row>
    <row r="74" ht="12.75" customHeight="1">
      <c r="A74" s="197">
        <v>69.0</v>
      </c>
      <c r="B74" s="198" t="str">
        <f>IF(LEN('UPS PMI_Base'!B72)&gt;0,ROUND('UPS PMI_Base'!B72*(1+Mail_Innovations_Markup),2),"N/A")</f>
        <v>N/A</v>
      </c>
      <c r="C74" s="198" t="str">
        <f>IF(LEN('UPS PMI_Base'!C72)&gt;0,(ROUND('UPS PMI_Base'!C72*(1+Mail_Innovations_Markup),2))*(1+Mail_Innovations_Fuel_Surcharge),"N/A")</f>
        <v>N/A</v>
      </c>
      <c r="D74" s="198">
        <f>IF(LEN('UPS PMI_Base'!D72)&gt;0,(ROUND('UPS PMI_Base'!D72*(1+Mail_Innovations_Markup),2))*(1+Mail_Innovations_Fuel_Surcharge),"N/A")</f>
        <v>421.314</v>
      </c>
      <c r="E74" s="198">
        <f>IF(LEN('UPS PMI_Base'!E72)&gt;0,(ROUND('UPS PMI_Base'!E72*(1+Mail_Innovations_Markup),2))*(1+Mail_Innovations_Fuel_Surcharge),"N/A")</f>
        <v>684.8163</v>
      </c>
      <c r="F74" s="198">
        <f>IF(LEN('UPS PMI_Base'!F72)&gt;0,(ROUND('UPS PMI_Base'!F72*(1+Mail_Innovations_Markup),2))*(1+Mail_Innovations_Fuel_Surcharge),"N/A")</f>
        <v>452.3694</v>
      </c>
      <c r="G74" s="198">
        <f>IF(LEN('UPS PMI_Base'!G72)&gt;0,(ROUND('UPS PMI_Base'!G72*(1+Mail_Innovations_Markup),2))*(1+Mail_Innovations_Fuel_Surcharge),"N/A")</f>
        <v>454.1586</v>
      </c>
      <c r="H74" s="198">
        <f>IF(LEN('UPS PMI_Base'!H72)&gt;0,(ROUND('UPS PMI_Base'!H72*(1+Mail_Innovations_Markup),2))*(1+Mail_Innovations_Fuel_Surcharge),"N/A")</f>
        <v>583.3857</v>
      </c>
      <c r="I74" s="198">
        <f>IF(LEN('UPS PMI_Base'!I72)&gt;0,(ROUND('UPS PMI_Base'!I72*(1+Mail_Innovations_Markup),2))*(1+Mail_Innovations_Fuel_Surcharge),"N/A")</f>
        <v>578.51865</v>
      </c>
      <c r="J74" s="198">
        <f>IF(LEN('UPS PMI_Base'!J72)&gt;0,(ROUND('UPS PMI_Base'!J72*(1+Mail_Innovations_Markup),2))*(1+Mail_Innovations_Fuel_Surcharge),"N/A")</f>
        <v>783.78675</v>
      </c>
      <c r="K74" s="198">
        <f>IF(LEN('UPS PMI_Base'!K72)&gt;0,(ROUND('UPS PMI_Base'!K72*(1+Mail_Innovations_Markup),2))*(1+Mail_Innovations_Fuel_Surcharge),"N/A")</f>
        <v>763.392</v>
      </c>
      <c r="L74" s="198">
        <f>IF(LEN('UPS PMI_Base'!L72)&gt;0,(ROUND('UPS PMI_Base'!L72*(1+Mail_Innovations_Markup),2))*(1+Mail_Innovations_Fuel_Surcharge),"N/A")</f>
        <v>551.21205</v>
      </c>
      <c r="M74" s="198">
        <f>IF(LEN('UPS PMI_Base'!M72)&gt;0,(ROUND('UPS PMI_Base'!M72*(1+Mail_Innovations_Markup),2))*(1+Mail_Innovations_Fuel_Surcharge),"N/A")</f>
        <v>528.20805</v>
      </c>
      <c r="N74" s="198" t="str">
        <f>IF(LEN('UPS PMI_Base'!N72)&gt;0,(ROUND('UPS PMI_Base'!N72*(1+Mail_Innovations_Markup),2))*(1+Mail_Innovations_Fuel_Surcharge),"N/A")</f>
        <v>N/A</v>
      </c>
      <c r="O74" s="198" t="str">
        <f>IF(LEN('UPS PMI_Base'!O72)&gt;0,(ROUND('UPS PMI_Base'!O72*(1+Mail_Innovations_Markup),2))*(1+Mail_Innovations_Fuel_Surcharge),"N/A")</f>
        <v>N/A</v>
      </c>
      <c r="P74" s="198" t="str">
        <f>IF(LEN('UPS PMI_Base'!P72)&gt;0,(ROUND('UPS PMI_Base'!P72*(1+Mail_Innovations_Markup),2))*(1+Mail_Innovations_Fuel_Surcharge),"N/A")</f>
        <v>N/A</v>
      </c>
      <c r="Q74" s="198" t="str">
        <f>IF(LEN('UPS PMI_Base'!Q72)&gt;0,(ROUND('UPS PMI_Base'!Q72*(1+Mail_Innovations_Markup),2))*(1+Mail_Innovations_Fuel_Surcharge),"N/A")</f>
        <v>N/A</v>
      </c>
      <c r="R74" s="198">
        <f>IF(LEN('UPS PMI_Base'!R72)&gt;0,(ROUND('UPS PMI_Base'!R72*(1+Mail_Innovations_Markup),2))*(1+Mail_Innovations_Fuel_Surcharge),"N/A")</f>
        <v>476.93895</v>
      </c>
      <c r="S74" s="198" t="str">
        <f>IF(LEN('UPS PMI_Base'!S72)&gt;0,(ROUND('UPS PMI_Base'!S72*(1+Mail_Innovations_Markup),2))*(1+Mail_Innovations_Fuel_Surcharge),"N/A")</f>
        <v>N/A</v>
      </c>
      <c r="T74" s="198" t="str">
        <f>IF(LEN('UPS PMI_Base'!T72)&gt;0,(ROUND('UPS PMI_Base'!T72*(1+Mail_Innovations_Markup),2))*(1+Mail_Innovations_Fuel_Surcharge),"N/A")</f>
        <v>N/A</v>
      </c>
      <c r="U74" s="198" t="str">
        <f>IF(LEN('UPS PMI_Base'!U72)&gt;0,(ROUND('UPS PMI_Base'!U72*(1+Mail_Innovations_Markup),2))*(1+Mail_Innovations_Fuel_Surcharge),"N/A")</f>
        <v>N/A</v>
      </c>
      <c r="V74" s="198" t="str">
        <f>IF(LEN('UPS PMI_Base'!V72)&gt;0,(ROUND('UPS PMI_Base'!V72*(1+Mail_Innovations_Markup),2))*(1+Mail_Innovations_Fuel_Surcharge),"N/A")</f>
        <v>N/A</v>
      </c>
    </row>
    <row r="75" ht="12.75" customHeight="1">
      <c r="A75" s="197">
        <v>70.0</v>
      </c>
      <c r="B75" s="198" t="str">
        <f>IF(LEN('UPS PMI_Base'!B73)&gt;0,ROUND('UPS PMI_Base'!B73*(1+Mail_Innovations_Markup),2),"N/A")</f>
        <v>N/A</v>
      </c>
      <c r="C75" s="198" t="str">
        <f>IF(LEN('UPS PMI_Base'!C73)&gt;0,(ROUND('UPS PMI_Base'!C73*(1+Mail_Innovations_Markup),2))*(1+Mail_Innovations_Fuel_Surcharge),"N/A")</f>
        <v>N/A</v>
      </c>
      <c r="D75" s="198">
        <f>IF(LEN('UPS PMI_Base'!D73)&gt;0,(ROUND('UPS PMI_Base'!D73*(1+Mail_Innovations_Markup),2))*(1+Mail_Innovations_Fuel_Surcharge),"N/A")</f>
        <v>426.47925</v>
      </c>
      <c r="E75" s="198">
        <f>IF(LEN('UPS PMI_Base'!E73)&gt;0,(ROUND('UPS PMI_Base'!E73*(1+Mail_Innovations_Markup),2))*(1+Mail_Innovations_Fuel_Surcharge),"N/A")</f>
        <v>693.6984</v>
      </c>
      <c r="F75" s="198">
        <f>IF(LEN('UPS PMI_Base'!F73)&gt;0,(ROUND('UPS PMI_Base'!F73*(1+Mail_Innovations_Markup),2))*(1+Mail_Innovations_Fuel_Surcharge),"N/A")</f>
        <v>457.9074</v>
      </c>
      <c r="G75" s="198">
        <f>IF(LEN('UPS PMI_Base'!G73)&gt;0,(ROUND('UPS PMI_Base'!G73*(1+Mail_Innovations_Markup),2))*(1+Mail_Innovations_Fuel_Surcharge),"N/A")</f>
        <v>459.7605</v>
      </c>
      <c r="H75" s="198">
        <f>IF(LEN('UPS PMI_Base'!H73)&gt;0,(ROUND('UPS PMI_Base'!H73*(1+Mail_Innovations_Markup),2))*(1+Mail_Innovations_Fuel_Surcharge),"N/A")</f>
        <v>590.8194</v>
      </c>
      <c r="I75" s="198">
        <f>IF(LEN('UPS PMI_Base'!I73)&gt;0,(ROUND('UPS PMI_Base'!I73*(1+Mail_Innovations_Markup),2))*(1+Mail_Innovations_Fuel_Surcharge),"N/A")</f>
        <v>585.8991</v>
      </c>
      <c r="J75" s="198">
        <f>IF(LEN('UPS PMI_Base'!J73)&gt;0,(ROUND('UPS PMI_Base'!J73*(1+Mail_Innovations_Markup),2))*(1+Mail_Innovations_Fuel_Surcharge),"N/A")</f>
        <v>794.11725</v>
      </c>
      <c r="K75" s="198">
        <f>IF(LEN('UPS PMI_Base'!K73)&gt;0,(ROUND('UPS PMI_Base'!K73*(1+Mail_Innovations_Markup),2))*(1+Mail_Innovations_Fuel_Surcharge),"N/A")</f>
        <v>773.49885</v>
      </c>
      <c r="L75" s="198">
        <f>IF(LEN('UPS PMI_Base'!L73)&gt;0,(ROUND('UPS PMI_Base'!L73*(1+Mail_Innovations_Markup),2))*(1+Mail_Innovations_Fuel_Surcharge),"N/A")</f>
        <v>558.3156</v>
      </c>
      <c r="M75" s="198">
        <f>IF(LEN('UPS PMI_Base'!M73)&gt;0,(ROUND('UPS PMI_Base'!M73*(1+Mail_Innovations_Markup),2))*(1+Mail_Innovations_Fuel_Surcharge),"N/A")</f>
        <v>534.9708</v>
      </c>
      <c r="N75" s="198" t="str">
        <f>IF(LEN('UPS PMI_Base'!N73)&gt;0,(ROUND('UPS PMI_Base'!N73*(1+Mail_Innovations_Markup),2))*(1+Mail_Innovations_Fuel_Surcharge),"N/A")</f>
        <v>N/A</v>
      </c>
      <c r="O75" s="198" t="str">
        <f>IF(LEN('UPS PMI_Base'!O73)&gt;0,(ROUND('UPS PMI_Base'!O73*(1+Mail_Innovations_Markup),2))*(1+Mail_Innovations_Fuel_Surcharge),"N/A")</f>
        <v>N/A</v>
      </c>
      <c r="P75" s="198" t="str">
        <f>IF(LEN('UPS PMI_Base'!P73)&gt;0,(ROUND('UPS PMI_Base'!P73*(1+Mail_Innovations_Markup),2))*(1+Mail_Innovations_Fuel_Surcharge),"N/A")</f>
        <v>N/A</v>
      </c>
      <c r="Q75" s="198" t="str">
        <f>IF(LEN('UPS PMI_Base'!Q73)&gt;0,(ROUND('UPS PMI_Base'!Q73*(1+Mail_Innovations_Markup),2))*(1+Mail_Innovations_Fuel_Surcharge),"N/A")</f>
        <v>N/A</v>
      </c>
      <c r="R75" s="198">
        <f>IF(LEN('UPS PMI_Base'!R73)&gt;0,(ROUND('UPS PMI_Base'!R73*(1+Mail_Innovations_Markup),2))*(1+Mail_Innovations_Fuel_Surcharge),"N/A")</f>
        <v>482.88165</v>
      </c>
      <c r="S75" s="198" t="str">
        <f>IF(LEN('UPS PMI_Base'!S73)&gt;0,(ROUND('UPS PMI_Base'!S73*(1+Mail_Innovations_Markup),2))*(1+Mail_Innovations_Fuel_Surcharge),"N/A")</f>
        <v>N/A</v>
      </c>
      <c r="T75" s="198" t="str">
        <f>IF(LEN('UPS PMI_Base'!T73)&gt;0,(ROUND('UPS PMI_Base'!T73*(1+Mail_Innovations_Markup),2))*(1+Mail_Innovations_Fuel_Surcharge),"N/A")</f>
        <v>N/A</v>
      </c>
      <c r="U75" s="198" t="str">
        <f>IF(LEN('UPS PMI_Base'!U73)&gt;0,(ROUND('UPS PMI_Base'!U73*(1+Mail_Innovations_Markup),2))*(1+Mail_Innovations_Fuel_Surcharge),"N/A")</f>
        <v>N/A</v>
      </c>
      <c r="V75" s="198" t="str">
        <f>IF(LEN('UPS PMI_Base'!V73)&gt;0,(ROUND('UPS PMI_Base'!V73*(1+Mail_Innovations_Markup),2))*(1+Mail_Innovations_Fuel_Surcharge),"N/A")</f>
        <v>N/A</v>
      </c>
    </row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V75">
    <cfRule type="expression" dxfId="1" priority="1">
      <formula>MOD(ROW(),2)=0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8.63"/>
    <col customWidth="1" min="9" max="9" width="10.63"/>
    <col customWidth="1" min="10" max="22" width="8.63"/>
    <col customWidth="1" min="23" max="23" width="9.38"/>
    <col customWidth="1" min="24" max="24" width="19.63"/>
    <col customWidth="1" min="25" max="25" width="5.63"/>
    <col customWidth="1" min="26" max="49" width="8.63"/>
  </cols>
  <sheetData>
    <row r="1" ht="12.75" customHeight="1">
      <c r="A1" s="67"/>
      <c r="B1" s="199" t="s">
        <v>98</v>
      </c>
      <c r="C1" s="199" t="s">
        <v>98</v>
      </c>
      <c r="D1" s="199" t="s">
        <v>98</v>
      </c>
      <c r="E1" s="199" t="s">
        <v>98</v>
      </c>
      <c r="F1" s="199" t="s">
        <v>98</v>
      </c>
      <c r="G1" s="199" t="s">
        <v>98</v>
      </c>
      <c r="H1" s="199" t="s">
        <v>98</v>
      </c>
      <c r="I1" s="199" t="s">
        <v>98</v>
      </c>
      <c r="J1" s="132" t="s">
        <v>99</v>
      </c>
      <c r="L1" s="200" t="s">
        <v>100</v>
      </c>
      <c r="N1" s="201">
        <v>1.0</v>
      </c>
      <c r="O1" s="201">
        <v>2.0</v>
      </c>
      <c r="P1" s="201">
        <v>3.0</v>
      </c>
      <c r="Q1" s="201">
        <v>4.0</v>
      </c>
      <c r="R1" s="201">
        <v>5.0</v>
      </c>
      <c r="S1" s="201">
        <v>6.0</v>
      </c>
      <c r="T1" s="201">
        <v>7.0</v>
      </c>
      <c r="U1" s="201">
        <v>8.0</v>
      </c>
      <c r="V1" s="201">
        <v>9.0</v>
      </c>
      <c r="Y1" s="200" t="s">
        <v>101</v>
      </c>
      <c r="Z1" s="63" t="s">
        <v>102</v>
      </c>
      <c r="AA1" s="187" t="s">
        <v>103</v>
      </c>
      <c r="AC1" s="202" t="s">
        <v>104</v>
      </c>
      <c r="AD1" s="203">
        <v>1.0</v>
      </c>
      <c r="AE1" s="203">
        <v>2.0</v>
      </c>
      <c r="AF1" s="204">
        <v>3.0</v>
      </c>
      <c r="AG1" s="204">
        <v>4.0</v>
      </c>
      <c r="AH1" s="204">
        <v>5.0</v>
      </c>
      <c r="AI1" s="204">
        <v>6.0</v>
      </c>
      <c r="AJ1" s="204">
        <v>7.0</v>
      </c>
      <c r="AK1" s="204">
        <v>8.0</v>
      </c>
      <c r="AL1" s="204">
        <v>9.0</v>
      </c>
      <c r="AM1" s="204">
        <v>10.0</v>
      </c>
      <c r="AN1" s="204">
        <v>11.0</v>
      </c>
      <c r="AO1" s="204">
        <v>12.0</v>
      </c>
      <c r="AP1" s="204">
        <v>13.0</v>
      </c>
      <c r="AQ1" s="204">
        <v>14.0</v>
      </c>
      <c r="AR1" s="204">
        <v>15.0</v>
      </c>
      <c r="AS1" s="204">
        <v>16.0</v>
      </c>
      <c r="AT1" s="204">
        <v>17.0</v>
      </c>
      <c r="AU1" s="204">
        <v>18.0</v>
      </c>
      <c r="AV1" s="204">
        <v>19.0</v>
      </c>
      <c r="AW1" s="204">
        <v>20.0</v>
      </c>
    </row>
    <row r="2" ht="12.75" customHeight="1">
      <c r="A2" s="67" t="s">
        <v>63</v>
      </c>
      <c r="B2" s="1">
        <v>1.0</v>
      </c>
      <c r="C2" s="1">
        <v>2.0</v>
      </c>
      <c r="D2" s="3">
        <v>3.0</v>
      </c>
      <c r="E2" s="3">
        <v>4.0</v>
      </c>
      <c r="F2" s="3">
        <v>5.0</v>
      </c>
      <c r="G2" s="3">
        <v>6.0</v>
      </c>
      <c r="H2" s="3">
        <v>7.0</v>
      </c>
      <c r="I2" s="3">
        <v>8.0</v>
      </c>
      <c r="J2" s="3">
        <v>9.0</v>
      </c>
      <c r="L2" s="63">
        <f t="shared" ref="L2:L17" si="1">M2/16</f>
        <v>0.0625</v>
      </c>
      <c r="M2" s="205">
        <v>1.0</v>
      </c>
      <c r="N2" s="94">
        <v>3.79</v>
      </c>
      <c r="O2" s="206">
        <v>3.84</v>
      </c>
      <c r="P2" s="207">
        <v>3.86</v>
      </c>
      <c r="Q2" s="207">
        <v>3.96</v>
      </c>
      <c r="R2" s="207">
        <v>4.02</v>
      </c>
      <c r="S2" s="207">
        <v>4.11</v>
      </c>
      <c r="T2" s="207">
        <v>4.19</v>
      </c>
      <c r="U2" s="207">
        <v>4.36</v>
      </c>
      <c r="V2" s="207">
        <v>4.36</v>
      </c>
      <c r="W2" s="208"/>
      <c r="X2" s="208"/>
      <c r="Z2" s="63">
        <v>1.0</v>
      </c>
      <c r="AA2" s="187">
        <v>4.13</v>
      </c>
      <c r="AC2" s="209">
        <v>1.0</v>
      </c>
      <c r="AD2" s="210">
        <v>16.46</v>
      </c>
      <c r="AE2" s="211">
        <v>16.35</v>
      </c>
      <c r="AF2" s="210">
        <v>17.76</v>
      </c>
      <c r="AG2" s="212">
        <v>16.9</v>
      </c>
      <c r="AH2" s="212">
        <v>16.9</v>
      </c>
      <c r="AI2" s="212">
        <v>16.9</v>
      </c>
      <c r="AJ2" s="212">
        <v>17.5</v>
      </c>
      <c r="AK2" s="212">
        <v>18.45</v>
      </c>
      <c r="AL2" s="212">
        <v>20.38</v>
      </c>
      <c r="AM2" s="212">
        <v>17.51</v>
      </c>
      <c r="AN2" s="212">
        <v>20.55</v>
      </c>
      <c r="AO2" s="212">
        <v>20.47</v>
      </c>
      <c r="AP2" s="212">
        <v>22.06</v>
      </c>
      <c r="AQ2" s="212">
        <v>18.01</v>
      </c>
      <c r="AR2" s="212">
        <v>20.31</v>
      </c>
      <c r="AS2" s="212">
        <v>18.69</v>
      </c>
      <c r="AT2" s="212">
        <v>19.06</v>
      </c>
      <c r="AU2" s="212">
        <v>19.82</v>
      </c>
      <c r="AV2" s="212">
        <v>16.98</v>
      </c>
      <c r="AW2" s="212">
        <v>19.02</v>
      </c>
    </row>
    <row r="3" ht="12.75" customHeight="1">
      <c r="A3" s="5">
        <v>1.0</v>
      </c>
      <c r="B3" s="213">
        <v>7.9</v>
      </c>
      <c r="C3" s="213">
        <v>8.0</v>
      </c>
      <c r="D3" s="213">
        <v>8.09</v>
      </c>
      <c r="E3" s="213">
        <v>8.25</v>
      </c>
      <c r="F3" s="213">
        <v>9.36</v>
      </c>
      <c r="G3" s="213">
        <v>9.61</v>
      </c>
      <c r="H3" s="213">
        <v>9.86</v>
      </c>
      <c r="I3" s="213">
        <v>10.59</v>
      </c>
      <c r="J3" s="83">
        <v>22.6</v>
      </c>
      <c r="L3" s="63">
        <f t="shared" si="1"/>
        <v>0.125</v>
      </c>
      <c r="M3" s="205">
        <v>2.0</v>
      </c>
      <c r="N3" s="94">
        <v>3.79</v>
      </c>
      <c r="O3" s="206">
        <v>3.84</v>
      </c>
      <c r="P3" s="207">
        <v>3.86</v>
      </c>
      <c r="Q3" s="207">
        <v>3.96</v>
      </c>
      <c r="R3" s="207">
        <v>4.02</v>
      </c>
      <c r="S3" s="207">
        <v>4.11</v>
      </c>
      <c r="T3" s="207">
        <v>4.19</v>
      </c>
      <c r="U3" s="207">
        <v>4.36</v>
      </c>
      <c r="V3" s="207">
        <v>4.36</v>
      </c>
      <c r="W3" s="208"/>
      <c r="X3" s="208"/>
      <c r="Z3" s="63">
        <v>2.0</v>
      </c>
      <c r="AA3" s="187">
        <v>4.87</v>
      </c>
      <c r="AC3" s="214">
        <v>2.0</v>
      </c>
      <c r="AD3" s="215">
        <v>16.46</v>
      </c>
      <c r="AE3" s="216">
        <v>16.35</v>
      </c>
      <c r="AF3" s="217">
        <v>17.76</v>
      </c>
      <c r="AG3" s="215">
        <v>16.9</v>
      </c>
      <c r="AH3" s="215">
        <v>16.9</v>
      </c>
      <c r="AI3" s="215">
        <v>16.9</v>
      </c>
      <c r="AJ3" s="215">
        <v>17.5</v>
      </c>
      <c r="AK3" s="215">
        <v>18.45</v>
      </c>
      <c r="AL3" s="215">
        <v>20.38</v>
      </c>
      <c r="AM3" s="215">
        <v>17.51</v>
      </c>
      <c r="AN3" s="215">
        <v>20.55</v>
      </c>
      <c r="AO3" s="215">
        <v>20.47</v>
      </c>
      <c r="AP3" s="215">
        <v>22.06</v>
      </c>
      <c r="AQ3" s="215">
        <v>18.01</v>
      </c>
      <c r="AR3" s="215">
        <v>20.31</v>
      </c>
      <c r="AS3" s="215">
        <v>18.69</v>
      </c>
      <c r="AT3" s="215">
        <v>19.06</v>
      </c>
      <c r="AU3" s="215">
        <v>19.82</v>
      </c>
      <c r="AV3" s="215">
        <v>16.98</v>
      </c>
      <c r="AW3" s="215">
        <v>19.02</v>
      </c>
    </row>
    <row r="4" ht="12.75" customHeight="1">
      <c r="A4" s="9">
        <v>2.0</v>
      </c>
      <c r="B4" s="218">
        <v>8.34</v>
      </c>
      <c r="C4" s="218">
        <v>8.47</v>
      </c>
      <c r="D4" s="218">
        <v>8.73</v>
      </c>
      <c r="E4" s="84">
        <v>8.97</v>
      </c>
      <c r="F4" s="84">
        <v>10.34</v>
      </c>
      <c r="G4" s="84">
        <v>11.59</v>
      </c>
      <c r="H4" s="84">
        <v>12.84</v>
      </c>
      <c r="I4" s="84">
        <v>14.22</v>
      </c>
      <c r="J4" s="219">
        <v>30.35</v>
      </c>
      <c r="L4" s="63">
        <f t="shared" si="1"/>
        <v>0.1875</v>
      </c>
      <c r="M4" s="205">
        <v>3.0</v>
      </c>
      <c r="N4" s="94">
        <v>3.79</v>
      </c>
      <c r="O4" s="206">
        <v>3.84</v>
      </c>
      <c r="P4" s="207">
        <v>3.86</v>
      </c>
      <c r="Q4" s="207">
        <v>3.96</v>
      </c>
      <c r="R4" s="207">
        <v>4.02</v>
      </c>
      <c r="S4" s="207">
        <v>4.11</v>
      </c>
      <c r="T4" s="207">
        <v>4.19</v>
      </c>
      <c r="U4" s="207">
        <v>4.36</v>
      </c>
      <c r="V4" s="207">
        <v>4.36</v>
      </c>
      <c r="W4" s="208"/>
      <c r="X4" s="208"/>
      <c r="Z4" s="63">
        <v>3.0</v>
      </c>
      <c r="AA4" s="187">
        <v>5.61</v>
      </c>
      <c r="AC4" s="214">
        <v>3.0</v>
      </c>
      <c r="AD4" s="215">
        <v>16.46</v>
      </c>
      <c r="AE4" s="216">
        <v>16.35</v>
      </c>
      <c r="AF4" s="217">
        <v>17.76</v>
      </c>
      <c r="AG4" s="215">
        <v>16.9</v>
      </c>
      <c r="AH4" s="215">
        <v>16.9</v>
      </c>
      <c r="AI4" s="215">
        <v>16.9</v>
      </c>
      <c r="AJ4" s="215">
        <v>17.5</v>
      </c>
      <c r="AK4" s="215">
        <v>18.45</v>
      </c>
      <c r="AL4" s="215">
        <v>20.38</v>
      </c>
      <c r="AM4" s="215">
        <v>17.51</v>
      </c>
      <c r="AN4" s="215">
        <v>20.55</v>
      </c>
      <c r="AO4" s="215">
        <v>20.47</v>
      </c>
      <c r="AP4" s="215">
        <v>22.06</v>
      </c>
      <c r="AQ4" s="215">
        <v>18.01</v>
      </c>
      <c r="AR4" s="215">
        <v>20.31</v>
      </c>
      <c r="AS4" s="215">
        <v>18.69</v>
      </c>
      <c r="AT4" s="215">
        <v>19.06</v>
      </c>
      <c r="AU4" s="215">
        <v>19.82</v>
      </c>
      <c r="AV4" s="215">
        <v>16.98</v>
      </c>
      <c r="AW4" s="215">
        <v>19.02</v>
      </c>
    </row>
    <row r="5" ht="12.75" customHeight="1">
      <c r="A5" s="13">
        <v>3.0</v>
      </c>
      <c r="B5" s="220">
        <v>8.75</v>
      </c>
      <c r="C5" s="220">
        <v>8.86</v>
      </c>
      <c r="D5" s="220">
        <v>9.44</v>
      </c>
      <c r="E5" s="81">
        <v>9.85</v>
      </c>
      <c r="F5" s="81">
        <v>11.53</v>
      </c>
      <c r="G5" s="81">
        <v>13.94</v>
      </c>
      <c r="H5" s="81">
        <v>16.34</v>
      </c>
      <c r="I5" s="220">
        <v>19.0</v>
      </c>
      <c r="J5" s="85">
        <v>40.55</v>
      </c>
      <c r="L5" s="63">
        <f t="shared" si="1"/>
        <v>0.25</v>
      </c>
      <c r="M5" s="205">
        <v>4.0</v>
      </c>
      <c r="N5" s="94">
        <v>3.79</v>
      </c>
      <c r="O5" s="221">
        <v>3.84</v>
      </c>
      <c r="P5" s="207">
        <v>3.86</v>
      </c>
      <c r="Q5" s="207">
        <v>3.96</v>
      </c>
      <c r="R5" s="207">
        <v>4.02</v>
      </c>
      <c r="S5" s="207">
        <v>4.11</v>
      </c>
      <c r="T5" s="207">
        <v>4.19</v>
      </c>
      <c r="U5" s="207">
        <v>4.36</v>
      </c>
      <c r="V5" s="222">
        <v>4.36</v>
      </c>
      <c r="W5" s="208"/>
      <c r="X5" s="208"/>
      <c r="Z5" s="63">
        <v>4.0</v>
      </c>
      <c r="AA5" s="187">
        <v>6.35</v>
      </c>
      <c r="AC5" s="214">
        <v>4.0</v>
      </c>
      <c r="AD5" s="215">
        <v>16.46</v>
      </c>
      <c r="AE5" s="216">
        <v>16.35</v>
      </c>
      <c r="AF5" s="217">
        <v>17.76</v>
      </c>
      <c r="AG5" s="215">
        <v>16.9</v>
      </c>
      <c r="AH5" s="215">
        <v>16.9</v>
      </c>
      <c r="AI5" s="215">
        <v>16.9</v>
      </c>
      <c r="AJ5" s="215">
        <v>17.5</v>
      </c>
      <c r="AK5" s="215">
        <v>18.45</v>
      </c>
      <c r="AL5" s="215">
        <v>20.38</v>
      </c>
      <c r="AM5" s="215">
        <v>17.51</v>
      </c>
      <c r="AN5" s="215">
        <v>20.55</v>
      </c>
      <c r="AO5" s="215">
        <v>20.47</v>
      </c>
      <c r="AP5" s="215">
        <v>22.06</v>
      </c>
      <c r="AQ5" s="215">
        <v>18.01</v>
      </c>
      <c r="AR5" s="215">
        <v>20.31</v>
      </c>
      <c r="AS5" s="215">
        <v>18.69</v>
      </c>
      <c r="AT5" s="215">
        <v>19.06</v>
      </c>
      <c r="AU5" s="215">
        <v>19.82</v>
      </c>
      <c r="AV5" s="215">
        <v>16.98</v>
      </c>
      <c r="AW5" s="215">
        <v>19.02</v>
      </c>
    </row>
    <row r="6" ht="12.75" customHeight="1">
      <c r="A6" s="13">
        <v>4.0</v>
      </c>
      <c r="B6" s="220">
        <v>9.04</v>
      </c>
      <c r="C6" s="220">
        <v>9.13</v>
      </c>
      <c r="D6" s="220">
        <v>9.91</v>
      </c>
      <c r="E6" s="81">
        <v>10.45</v>
      </c>
      <c r="F6" s="220">
        <v>12.32</v>
      </c>
      <c r="G6" s="85">
        <v>15.97</v>
      </c>
      <c r="H6" s="81">
        <v>19.61</v>
      </c>
      <c r="I6" s="81">
        <v>22.65</v>
      </c>
      <c r="J6" s="85">
        <v>48.34</v>
      </c>
      <c r="L6" s="63">
        <f t="shared" si="1"/>
        <v>0.3125</v>
      </c>
      <c r="M6" s="205">
        <v>5.0</v>
      </c>
      <c r="N6" s="94">
        <v>4.21</v>
      </c>
      <c r="O6" s="223">
        <v>4.28</v>
      </c>
      <c r="P6" s="207">
        <v>4.31</v>
      </c>
      <c r="Q6" s="207">
        <v>4.38</v>
      </c>
      <c r="R6" s="207">
        <v>4.43</v>
      </c>
      <c r="S6" s="207">
        <v>4.47</v>
      </c>
      <c r="T6" s="207">
        <v>4.55</v>
      </c>
      <c r="U6" s="207">
        <v>4.68</v>
      </c>
      <c r="V6" s="222">
        <v>4.68</v>
      </c>
      <c r="W6" s="208"/>
      <c r="X6" s="208"/>
      <c r="Z6" s="63">
        <v>5.0</v>
      </c>
      <c r="AA6" s="187">
        <v>7.09</v>
      </c>
      <c r="AC6" s="214">
        <v>5.0</v>
      </c>
      <c r="AD6" s="215">
        <v>16.46</v>
      </c>
      <c r="AE6" s="216">
        <v>16.35</v>
      </c>
      <c r="AF6" s="217">
        <v>17.76</v>
      </c>
      <c r="AG6" s="215">
        <v>16.9</v>
      </c>
      <c r="AH6" s="215">
        <v>16.9</v>
      </c>
      <c r="AI6" s="215">
        <v>16.9</v>
      </c>
      <c r="AJ6" s="215">
        <v>17.5</v>
      </c>
      <c r="AK6" s="215">
        <v>18.45</v>
      </c>
      <c r="AL6" s="215">
        <v>20.38</v>
      </c>
      <c r="AM6" s="215">
        <v>17.51</v>
      </c>
      <c r="AN6" s="215">
        <v>20.55</v>
      </c>
      <c r="AO6" s="215">
        <v>20.47</v>
      </c>
      <c r="AP6" s="215">
        <v>22.06</v>
      </c>
      <c r="AQ6" s="215">
        <v>18.01</v>
      </c>
      <c r="AR6" s="215">
        <v>20.31</v>
      </c>
      <c r="AS6" s="215">
        <v>18.69</v>
      </c>
      <c r="AT6" s="215">
        <v>19.06</v>
      </c>
      <c r="AU6" s="215">
        <v>19.82</v>
      </c>
      <c r="AV6" s="215">
        <v>16.98</v>
      </c>
      <c r="AW6" s="215">
        <v>19.02</v>
      </c>
    </row>
    <row r="7" ht="12.75" customHeight="1">
      <c r="A7" s="16">
        <v>5.0</v>
      </c>
      <c r="B7" s="224">
        <v>9.25</v>
      </c>
      <c r="C7" s="224">
        <v>9.33</v>
      </c>
      <c r="D7" s="224">
        <v>10.25</v>
      </c>
      <c r="E7" s="82">
        <v>10.89</v>
      </c>
      <c r="F7" s="81">
        <v>13.42</v>
      </c>
      <c r="G7" s="81">
        <v>18.09</v>
      </c>
      <c r="H7" s="81">
        <v>22.76</v>
      </c>
      <c r="I7" s="81">
        <v>26.42</v>
      </c>
      <c r="J7" s="225">
        <v>56.38</v>
      </c>
      <c r="L7" s="63">
        <f t="shared" si="1"/>
        <v>0.375</v>
      </c>
      <c r="M7" s="205">
        <v>6.0</v>
      </c>
      <c r="N7" s="94">
        <v>4.21</v>
      </c>
      <c r="O7" s="223">
        <v>4.28</v>
      </c>
      <c r="P7" s="207">
        <v>4.31</v>
      </c>
      <c r="Q7" s="207">
        <v>4.38</v>
      </c>
      <c r="R7" s="207">
        <v>4.43</v>
      </c>
      <c r="S7" s="207">
        <v>4.47</v>
      </c>
      <c r="T7" s="207">
        <v>4.55</v>
      </c>
      <c r="U7" s="207">
        <v>4.68</v>
      </c>
      <c r="V7" s="222">
        <v>4.68</v>
      </c>
      <c r="W7" s="208"/>
      <c r="X7" s="208"/>
      <c r="Z7" s="63">
        <v>6.0</v>
      </c>
      <c r="AA7" s="187">
        <v>7.83</v>
      </c>
      <c r="AC7" s="214">
        <v>6.0</v>
      </c>
      <c r="AD7" s="215">
        <v>16.46</v>
      </c>
      <c r="AE7" s="216">
        <v>16.35</v>
      </c>
      <c r="AF7" s="217">
        <v>17.76</v>
      </c>
      <c r="AG7" s="215">
        <v>16.9</v>
      </c>
      <c r="AH7" s="215">
        <v>16.9</v>
      </c>
      <c r="AI7" s="215">
        <v>16.9</v>
      </c>
      <c r="AJ7" s="215">
        <v>17.5</v>
      </c>
      <c r="AK7" s="215">
        <v>18.45</v>
      </c>
      <c r="AL7" s="215">
        <v>20.38</v>
      </c>
      <c r="AM7" s="215">
        <v>17.51</v>
      </c>
      <c r="AN7" s="215">
        <v>20.55</v>
      </c>
      <c r="AO7" s="215">
        <v>20.47</v>
      </c>
      <c r="AP7" s="215">
        <v>22.06</v>
      </c>
      <c r="AQ7" s="215">
        <v>18.01</v>
      </c>
      <c r="AR7" s="215">
        <v>20.31</v>
      </c>
      <c r="AS7" s="215">
        <v>18.69</v>
      </c>
      <c r="AT7" s="215">
        <v>19.06</v>
      </c>
      <c r="AU7" s="215">
        <v>19.82</v>
      </c>
      <c r="AV7" s="215">
        <v>16.98</v>
      </c>
      <c r="AW7" s="215">
        <v>19.02</v>
      </c>
    </row>
    <row r="8" ht="12.75" customHeight="1">
      <c r="A8" s="19">
        <v>6.0</v>
      </c>
      <c r="B8" s="226">
        <v>9.46</v>
      </c>
      <c r="C8" s="226">
        <v>9.52</v>
      </c>
      <c r="D8" s="226">
        <v>10.61</v>
      </c>
      <c r="E8" s="227">
        <v>11.33</v>
      </c>
      <c r="F8" s="227">
        <v>14.35</v>
      </c>
      <c r="G8" s="228">
        <v>20.19</v>
      </c>
      <c r="H8" s="227">
        <v>26.02</v>
      </c>
      <c r="I8" s="227">
        <v>30.3</v>
      </c>
      <c r="J8" s="86">
        <v>64.66</v>
      </c>
      <c r="L8" s="63">
        <f t="shared" si="1"/>
        <v>0.4375</v>
      </c>
      <c r="M8" s="205">
        <v>7.0</v>
      </c>
      <c r="N8" s="94">
        <v>4.21</v>
      </c>
      <c r="O8" s="223">
        <v>4.28</v>
      </c>
      <c r="P8" s="207">
        <v>4.31</v>
      </c>
      <c r="Q8" s="207">
        <v>4.38</v>
      </c>
      <c r="R8" s="207">
        <v>4.43</v>
      </c>
      <c r="S8" s="207">
        <v>4.47</v>
      </c>
      <c r="T8" s="207">
        <v>4.55</v>
      </c>
      <c r="U8" s="207">
        <v>4.68</v>
      </c>
      <c r="V8" s="222">
        <v>4.68</v>
      </c>
      <c r="W8" s="208"/>
      <c r="X8" s="208"/>
      <c r="Z8" s="63">
        <v>7.0</v>
      </c>
      <c r="AA8" s="187">
        <v>8.57</v>
      </c>
      <c r="AC8" s="214">
        <v>7.0</v>
      </c>
      <c r="AD8" s="215">
        <v>16.46</v>
      </c>
      <c r="AE8" s="216">
        <v>16.35</v>
      </c>
      <c r="AF8" s="217">
        <v>17.76</v>
      </c>
      <c r="AG8" s="215">
        <v>16.9</v>
      </c>
      <c r="AH8" s="215">
        <v>16.9</v>
      </c>
      <c r="AI8" s="215">
        <v>16.9</v>
      </c>
      <c r="AJ8" s="215">
        <v>17.5</v>
      </c>
      <c r="AK8" s="215">
        <v>18.45</v>
      </c>
      <c r="AL8" s="215">
        <v>20.38</v>
      </c>
      <c r="AM8" s="215">
        <v>17.51</v>
      </c>
      <c r="AN8" s="215">
        <v>20.55</v>
      </c>
      <c r="AO8" s="215">
        <v>20.47</v>
      </c>
      <c r="AP8" s="215">
        <v>22.06</v>
      </c>
      <c r="AQ8" s="215">
        <v>18.01</v>
      </c>
      <c r="AR8" s="215">
        <v>20.31</v>
      </c>
      <c r="AS8" s="215">
        <v>18.69</v>
      </c>
      <c r="AT8" s="215">
        <v>19.06</v>
      </c>
      <c r="AU8" s="215">
        <v>19.82</v>
      </c>
      <c r="AV8" s="215">
        <v>16.98</v>
      </c>
      <c r="AW8" s="215">
        <v>19.02</v>
      </c>
    </row>
    <row r="9" ht="12.75" customHeight="1">
      <c r="A9" s="23">
        <v>7.0</v>
      </c>
      <c r="B9" s="229">
        <v>9.76</v>
      </c>
      <c r="C9" s="229">
        <v>9.84</v>
      </c>
      <c r="D9" s="229">
        <v>11.1</v>
      </c>
      <c r="E9" s="230">
        <v>11.94</v>
      </c>
      <c r="F9" s="230">
        <v>15.34</v>
      </c>
      <c r="G9" s="231">
        <v>21.74</v>
      </c>
      <c r="H9" s="230">
        <v>28.14</v>
      </c>
      <c r="I9" s="230">
        <v>32.81</v>
      </c>
      <c r="J9" s="79">
        <v>70.02</v>
      </c>
      <c r="L9" s="63">
        <f t="shared" si="1"/>
        <v>0.5</v>
      </c>
      <c r="M9" s="205">
        <v>8.0</v>
      </c>
      <c r="N9" s="94">
        <v>4.21</v>
      </c>
      <c r="O9" s="223">
        <v>4.28</v>
      </c>
      <c r="P9" s="207">
        <v>4.31</v>
      </c>
      <c r="Q9" s="207">
        <v>4.38</v>
      </c>
      <c r="R9" s="207">
        <v>4.43</v>
      </c>
      <c r="S9" s="207">
        <v>4.47</v>
      </c>
      <c r="T9" s="207">
        <v>4.55</v>
      </c>
      <c r="U9" s="207">
        <v>4.68</v>
      </c>
      <c r="V9" s="222">
        <v>4.68</v>
      </c>
      <c r="W9" s="208"/>
      <c r="X9" s="208"/>
      <c r="Z9" s="63">
        <v>8.0</v>
      </c>
      <c r="AA9" s="187">
        <v>9.32</v>
      </c>
      <c r="AC9" s="214">
        <v>8.0</v>
      </c>
      <c r="AD9" s="215">
        <v>16.46</v>
      </c>
      <c r="AE9" s="216">
        <v>16.35</v>
      </c>
      <c r="AF9" s="217">
        <v>17.76</v>
      </c>
      <c r="AG9" s="215">
        <v>16.9</v>
      </c>
      <c r="AH9" s="215">
        <v>16.9</v>
      </c>
      <c r="AI9" s="215">
        <v>16.9</v>
      </c>
      <c r="AJ9" s="215">
        <v>17.5</v>
      </c>
      <c r="AK9" s="215">
        <v>18.45</v>
      </c>
      <c r="AL9" s="215">
        <v>20.38</v>
      </c>
      <c r="AM9" s="215">
        <v>17.51</v>
      </c>
      <c r="AN9" s="215">
        <v>20.55</v>
      </c>
      <c r="AO9" s="215">
        <v>20.47</v>
      </c>
      <c r="AP9" s="215">
        <v>22.06</v>
      </c>
      <c r="AQ9" s="215">
        <v>18.01</v>
      </c>
      <c r="AR9" s="215">
        <v>20.31</v>
      </c>
      <c r="AS9" s="215">
        <v>18.69</v>
      </c>
      <c r="AT9" s="215">
        <v>19.06</v>
      </c>
      <c r="AU9" s="215">
        <v>19.82</v>
      </c>
      <c r="AV9" s="215">
        <v>16.98</v>
      </c>
      <c r="AW9" s="215">
        <v>19.02</v>
      </c>
    </row>
    <row r="10" ht="12.75" customHeight="1">
      <c r="A10" s="19">
        <v>8.0</v>
      </c>
      <c r="B10" s="229">
        <v>10.17</v>
      </c>
      <c r="C10" s="229">
        <v>10.23</v>
      </c>
      <c r="D10" s="229">
        <v>11.63</v>
      </c>
      <c r="E10" s="230">
        <v>12.58</v>
      </c>
      <c r="F10" s="230">
        <v>16.39</v>
      </c>
      <c r="G10" s="231">
        <v>23.33</v>
      </c>
      <c r="H10" s="230">
        <v>30.26</v>
      </c>
      <c r="I10" s="230">
        <v>35.33</v>
      </c>
      <c r="J10" s="79">
        <v>75.4</v>
      </c>
      <c r="L10" s="63">
        <f t="shared" si="1"/>
        <v>0.5625</v>
      </c>
      <c r="M10" s="205">
        <v>9.0</v>
      </c>
      <c r="N10" s="94">
        <v>4.87</v>
      </c>
      <c r="O10" s="223">
        <v>4.95</v>
      </c>
      <c r="P10" s="207">
        <v>5.0</v>
      </c>
      <c r="Q10" s="207">
        <v>5.07</v>
      </c>
      <c r="R10" s="207">
        <v>5.15</v>
      </c>
      <c r="S10" s="207">
        <v>5.32</v>
      </c>
      <c r="T10" s="207">
        <v>5.45</v>
      </c>
      <c r="U10" s="207">
        <v>5.62</v>
      </c>
      <c r="V10" s="222">
        <v>5.62</v>
      </c>
      <c r="W10" s="208"/>
      <c r="X10" s="208"/>
      <c r="Z10" s="63">
        <v>9.0</v>
      </c>
      <c r="AA10" s="187">
        <v>10.07</v>
      </c>
      <c r="AC10" s="214">
        <v>12.0</v>
      </c>
      <c r="AD10" s="215">
        <v>23.54</v>
      </c>
      <c r="AE10" s="216">
        <v>24.09</v>
      </c>
      <c r="AF10" s="217">
        <v>33.8</v>
      </c>
      <c r="AG10" s="215">
        <v>34.71</v>
      </c>
      <c r="AH10" s="215">
        <v>34.66</v>
      </c>
      <c r="AI10" s="215">
        <v>31.04</v>
      </c>
      <c r="AJ10" s="215">
        <v>27.11</v>
      </c>
      <c r="AK10" s="215">
        <v>28.22</v>
      </c>
      <c r="AL10" s="215">
        <v>32.6</v>
      </c>
      <c r="AM10" s="215">
        <v>28.22</v>
      </c>
      <c r="AN10" s="215">
        <v>31.99</v>
      </c>
      <c r="AO10" s="215">
        <v>37.33</v>
      </c>
      <c r="AP10" s="215">
        <v>33.85</v>
      </c>
      <c r="AQ10" s="215">
        <v>29.03</v>
      </c>
      <c r="AR10" s="215">
        <v>27.11</v>
      </c>
      <c r="AS10" s="215">
        <v>27.11</v>
      </c>
      <c r="AT10" s="215">
        <v>30.73</v>
      </c>
      <c r="AU10" s="215">
        <v>29.03</v>
      </c>
      <c r="AV10" s="215">
        <v>28.78</v>
      </c>
      <c r="AW10" s="215">
        <v>28.92</v>
      </c>
    </row>
    <row r="11" ht="12.75" customHeight="1">
      <c r="A11" s="19">
        <v>9.0</v>
      </c>
      <c r="B11" s="229">
        <v>10.74</v>
      </c>
      <c r="C11" s="229">
        <v>10.82</v>
      </c>
      <c r="D11" s="229">
        <v>12.22</v>
      </c>
      <c r="E11" s="230">
        <v>13.26</v>
      </c>
      <c r="F11" s="230">
        <v>17.49</v>
      </c>
      <c r="G11" s="231">
        <v>24.94</v>
      </c>
      <c r="H11" s="230">
        <v>32.38</v>
      </c>
      <c r="I11" s="230">
        <v>37.84</v>
      </c>
      <c r="J11" s="79">
        <v>80.76</v>
      </c>
      <c r="L11" s="63">
        <f t="shared" si="1"/>
        <v>0.625</v>
      </c>
      <c r="M11" s="205">
        <v>10.0</v>
      </c>
      <c r="N11" s="94">
        <v>4.87</v>
      </c>
      <c r="O11" s="223">
        <v>4.95</v>
      </c>
      <c r="P11" s="207">
        <v>5.0</v>
      </c>
      <c r="Q11" s="207">
        <v>5.07</v>
      </c>
      <c r="R11" s="207">
        <v>5.15</v>
      </c>
      <c r="S11" s="207">
        <v>5.32</v>
      </c>
      <c r="T11" s="207">
        <v>5.45</v>
      </c>
      <c r="U11" s="207">
        <v>5.62</v>
      </c>
      <c r="V11" s="222">
        <v>5.62</v>
      </c>
      <c r="W11" s="208"/>
      <c r="X11" s="208"/>
      <c r="Z11" s="63">
        <v>10.0</v>
      </c>
      <c r="AA11" s="187">
        <v>10.82</v>
      </c>
      <c r="AC11" s="214">
        <v>16.0</v>
      </c>
      <c r="AD11" s="215">
        <v>23.54</v>
      </c>
      <c r="AE11" s="216">
        <v>24.09</v>
      </c>
      <c r="AF11" s="217">
        <v>33.8</v>
      </c>
      <c r="AG11" s="215">
        <v>34.71</v>
      </c>
      <c r="AH11" s="215">
        <v>34.66</v>
      </c>
      <c r="AI11" s="215">
        <v>31.04</v>
      </c>
      <c r="AJ11" s="215">
        <v>27.11</v>
      </c>
      <c r="AK11" s="215">
        <v>28.22</v>
      </c>
      <c r="AL11" s="215">
        <v>32.6</v>
      </c>
      <c r="AM11" s="215">
        <v>28.22</v>
      </c>
      <c r="AN11" s="215">
        <v>31.99</v>
      </c>
      <c r="AO11" s="215">
        <v>37.33</v>
      </c>
      <c r="AP11" s="215">
        <v>33.85</v>
      </c>
      <c r="AQ11" s="215">
        <v>29.03</v>
      </c>
      <c r="AR11" s="215">
        <v>27.11</v>
      </c>
      <c r="AS11" s="215">
        <v>27.11</v>
      </c>
      <c r="AT11" s="215">
        <v>30.73</v>
      </c>
      <c r="AU11" s="215">
        <v>29.03</v>
      </c>
      <c r="AV11" s="215">
        <v>28.78</v>
      </c>
      <c r="AW11" s="215">
        <v>28.92</v>
      </c>
    </row>
    <row r="12" ht="12.75" customHeight="1">
      <c r="A12" s="27">
        <v>10.0</v>
      </c>
      <c r="B12" s="229">
        <v>11.46</v>
      </c>
      <c r="C12" s="229">
        <v>11.53</v>
      </c>
      <c r="D12" s="232">
        <v>12.83</v>
      </c>
      <c r="E12" s="233">
        <v>13.96</v>
      </c>
      <c r="F12" s="233">
        <v>18.57</v>
      </c>
      <c r="G12" s="234">
        <v>26.54</v>
      </c>
      <c r="H12" s="233">
        <v>34.5</v>
      </c>
      <c r="I12" s="233">
        <v>40.24</v>
      </c>
      <c r="J12" s="80">
        <v>85.88</v>
      </c>
      <c r="L12" s="63">
        <f t="shared" si="1"/>
        <v>0.6875</v>
      </c>
      <c r="M12" s="205">
        <v>11.0</v>
      </c>
      <c r="N12" s="94">
        <v>4.87</v>
      </c>
      <c r="O12" s="223">
        <v>4.95</v>
      </c>
      <c r="P12" s="207">
        <v>5.0</v>
      </c>
      <c r="Q12" s="207">
        <v>5.07</v>
      </c>
      <c r="R12" s="207">
        <v>5.15</v>
      </c>
      <c r="S12" s="207">
        <v>5.32</v>
      </c>
      <c r="T12" s="207">
        <v>5.45</v>
      </c>
      <c r="U12" s="207">
        <v>5.62</v>
      </c>
      <c r="V12" s="222">
        <v>5.62</v>
      </c>
      <c r="W12" s="208"/>
      <c r="X12" s="208"/>
      <c r="Z12" s="63">
        <v>11.0</v>
      </c>
      <c r="AA12" s="187">
        <v>11.57</v>
      </c>
      <c r="AC12" s="214">
        <v>20.0</v>
      </c>
      <c r="AD12" s="215">
        <v>23.54</v>
      </c>
      <c r="AE12" s="216">
        <v>24.09</v>
      </c>
      <c r="AF12" s="217">
        <v>33.8</v>
      </c>
      <c r="AG12" s="215">
        <v>34.71</v>
      </c>
      <c r="AH12" s="215">
        <v>34.66</v>
      </c>
      <c r="AI12" s="215">
        <v>31.04</v>
      </c>
      <c r="AJ12" s="215">
        <v>27.11</v>
      </c>
      <c r="AK12" s="215">
        <v>28.22</v>
      </c>
      <c r="AL12" s="215">
        <v>32.6</v>
      </c>
      <c r="AM12" s="215">
        <v>28.22</v>
      </c>
      <c r="AN12" s="215">
        <v>31.99</v>
      </c>
      <c r="AO12" s="215">
        <v>37.33</v>
      </c>
      <c r="AP12" s="215">
        <v>33.85</v>
      </c>
      <c r="AQ12" s="215">
        <v>29.03</v>
      </c>
      <c r="AR12" s="215">
        <v>27.11</v>
      </c>
      <c r="AS12" s="215">
        <v>27.11</v>
      </c>
      <c r="AT12" s="215">
        <v>30.73</v>
      </c>
      <c r="AU12" s="215">
        <v>29.03</v>
      </c>
      <c r="AV12" s="215">
        <v>28.78</v>
      </c>
      <c r="AW12" s="215">
        <v>28.92</v>
      </c>
    </row>
    <row r="13" ht="12.75" customHeight="1">
      <c r="A13" s="13">
        <v>11.0</v>
      </c>
      <c r="B13" s="218">
        <v>12.48</v>
      </c>
      <c r="C13" s="218">
        <v>12.53</v>
      </c>
      <c r="D13" s="220">
        <v>13.47</v>
      </c>
      <c r="E13" s="220">
        <v>14.67</v>
      </c>
      <c r="F13" s="220">
        <v>19.65</v>
      </c>
      <c r="G13" s="235">
        <v>28.12</v>
      </c>
      <c r="H13" s="220">
        <v>36.58</v>
      </c>
      <c r="I13" s="220">
        <v>42.64</v>
      </c>
      <c r="J13" s="81">
        <v>91.0</v>
      </c>
      <c r="L13" s="63">
        <f t="shared" si="1"/>
        <v>0.75</v>
      </c>
      <c r="M13" s="205">
        <v>12.0</v>
      </c>
      <c r="N13" s="94">
        <v>4.87</v>
      </c>
      <c r="O13" s="223">
        <v>4.95</v>
      </c>
      <c r="P13" s="207">
        <v>5.0</v>
      </c>
      <c r="Q13" s="207">
        <v>5.07</v>
      </c>
      <c r="R13" s="207">
        <v>5.15</v>
      </c>
      <c r="S13" s="207">
        <v>5.32</v>
      </c>
      <c r="T13" s="207">
        <v>5.45</v>
      </c>
      <c r="U13" s="207">
        <v>5.62</v>
      </c>
      <c r="V13" s="222">
        <v>5.62</v>
      </c>
      <c r="W13" s="208"/>
      <c r="X13" s="208"/>
      <c r="Z13" s="63">
        <v>12.0</v>
      </c>
      <c r="AA13" s="187">
        <v>12.32</v>
      </c>
      <c r="AC13" s="214">
        <v>24.0</v>
      </c>
      <c r="AD13" s="215">
        <v>23.54</v>
      </c>
      <c r="AE13" s="216">
        <v>24.09</v>
      </c>
      <c r="AF13" s="217">
        <v>33.8</v>
      </c>
      <c r="AG13" s="215">
        <v>34.71</v>
      </c>
      <c r="AH13" s="215">
        <v>34.66</v>
      </c>
      <c r="AI13" s="215">
        <v>31.04</v>
      </c>
      <c r="AJ13" s="215">
        <v>27.11</v>
      </c>
      <c r="AK13" s="215">
        <v>28.22</v>
      </c>
      <c r="AL13" s="215">
        <v>32.6</v>
      </c>
      <c r="AM13" s="215">
        <v>28.22</v>
      </c>
      <c r="AN13" s="215">
        <v>31.99</v>
      </c>
      <c r="AO13" s="215">
        <v>37.33</v>
      </c>
      <c r="AP13" s="215">
        <v>33.85</v>
      </c>
      <c r="AQ13" s="215">
        <v>29.03</v>
      </c>
      <c r="AR13" s="215">
        <v>27.11</v>
      </c>
      <c r="AS13" s="215">
        <v>27.11</v>
      </c>
      <c r="AT13" s="215">
        <v>30.73</v>
      </c>
      <c r="AU13" s="215">
        <v>29.03</v>
      </c>
      <c r="AV13" s="215">
        <v>28.78</v>
      </c>
      <c r="AW13" s="215">
        <v>28.92</v>
      </c>
    </row>
    <row r="14" ht="12.75" customHeight="1">
      <c r="A14" s="13">
        <v>12.0</v>
      </c>
      <c r="B14" s="220">
        <v>13.11</v>
      </c>
      <c r="C14" s="220">
        <v>13.18</v>
      </c>
      <c r="D14" s="220">
        <v>14.07</v>
      </c>
      <c r="E14" s="220">
        <v>15.37</v>
      </c>
      <c r="F14" s="220">
        <v>20.8</v>
      </c>
      <c r="G14" s="235">
        <v>29.7</v>
      </c>
      <c r="H14" s="220">
        <v>38.6</v>
      </c>
      <c r="I14" s="220">
        <v>45.03</v>
      </c>
      <c r="J14" s="81">
        <v>96.1</v>
      </c>
      <c r="L14" s="63">
        <f t="shared" si="1"/>
        <v>0.8125</v>
      </c>
      <c r="M14" s="205">
        <v>13.0</v>
      </c>
      <c r="N14" s="94">
        <v>6.17</v>
      </c>
      <c r="O14" s="223">
        <v>6.26</v>
      </c>
      <c r="P14" s="207">
        <v>6.33</v>
      </c>
      <c r="Q14" s="207">
        <v>6.4</v>
      </c>
      <c r="R14" s="207">
        <v>6.56</v>
      </c>
      <c r="S14" s="207">
        <v>6.79</v>
      </c>
      <c r="T14" s="207">
        <v>6.96</v>
      </c>
      <c r="U14" s="207">
        <v>7.15</v>
      </c>
      <c r="V14" s="222">
        <v>7.15</v>
      </c>
      <c r="W14" s="208"/>
      <c r="X14" s="208"/>
      <c r="Z14" s="63">
        <v>13.0</v>
      </c>
      <c r="AA14" s="187">
        <v>13.07</v>
      </c>
      <c r="AC14" s="214">
        <v>28.0</v>
      </c>
      <c r="AD14" s="215">
        <v>23.54</v>
      </c>
      <c r="AE14" s="216">
        <v>24.09</v>
      </c>
      <c r="AF14" s="217">
        <v>33.8</v>
      </c>
      <c r="AG14" s="215">
        <v>34.71</v>
      </c>
      <c r="AH14" s="215">
        <v>34.66</v>
      </c>
      <c r="AI14" s="215">
        <v>31.04</v>
      </c>
      <c r="AJ14" s="215">
        <v>27.11</v>
      </c>
      <c r="AK14" s="215">
        <v>28.22</v>
      </c>
      <c r="AL14" s="215">
        <v>32.6</v>
      </c>
      <c r="AM14" s="215">
        <v>28.22</v>
      </c>
      <c r="AN14" s="215">
        <v>31.99</v>
      </c>
      <c r="AO14" s="215">
        <v>37.33</v>
      </c>
      <c r="AP14" s="215">
        <v>33.85</v>
      </c>
      <c r="AQ14" s="215">
        <v>29.03</v>
      </c>
      <c r="AR14" s="215">
        <v>27.11</v>
      </c>
      <c r="AS14" s="215">
        <v>27.11</v>
      </c>
      <c r="AT14" s="215">
        <v>30.73</v>
      </c>
      <c r="AU14" s="215">
        <v>29.03</v>
      </c>
      <c r="AV14" s="215">
        <v>28.78</v>
      </c>
      <c r="AW14" s="215">
        <v>28.92</v>
      </c>
    </row>
    <row r="15" ht="12.75" customHeight="1">
      <c r="A15" s="13">
        <v>13.0</v>
      </c>
      <c r="B15" s="220">
        <v>13.7</v>
      </c>
      <c r="C15" s="220">
        <v>13.79</v>
      </c>
      <c r="D15" s="220">
        <v>14.67</v>
      </c>
      <c r="E15" s="220">
        <v>16.04</v>
      </c>
      <c r="F15" s="220">
        <v>21.93</v>
      </c>
      <c r="G15" s="235">
        <v>31.28</v>
      </c>
      <c r="H15" s="220">
        <v>40.62</v>
      </c>
      <c r="I15" s="220">
        <v>47.43</v>
      </c>
      <c r="J15" s="81">
        <v>101.22</v>
      </c>
      <c r="L15" s="63">
        <f t="shared" si="1"/>
        <v>0.875</v>
      </c>
      <c r="M15" s="205">
        <v>14.0</v>
      </c>
      <c r="N15" s="94">
        <v>6.17</v>
      </c>
      <c r="O15" s="223">
        <v>6.26</v>
      </c>
      <c r="P15" s="207">
        <v>6.33</v>
      </c>
      <c r="Q15" s="207">
        <v>6.4</v>
      </c>
      <c r="R15" s="207">
        <v>6.56</v>
      </c>
      <c r="S15" s="207">
        <v>6.79</v>
      </c>
      <c r="T15" s="207">
        <v>6.96</v>
      </c>
      <c r="U15" s="207">
        <v>7.15</v>
      </c>
      <c r="V15" s="222">
        <v>7.15</v>
      </c>
      <c r="W15" s="208"/>
      <c r="X15" s="208"/>
      <c r="Z15" s="63">
        <v>14.0</v>
      </c>
      <c r="AA15" s="187">
        <v>13.82</v>
      </c>
      <c r="AC15" s="214">
        <v>32.0</v>
      </c>
      <c r="AD15" s="215">
        <v>23.54</v>
      </c>
      <c r="AE15" s="216">
        <v>24.09</v>
      </c>
      <c r="AF15" s="217">
        <v>33.8</v>
      </c>
      <c r="AG15" s="215">
        <v>34.71</v>
      </c>
      <c r="AH15" s="215">
        <v>34.66</v>
      </c>
      <c r="AI15" s="215">
        <v>31.04</v>
      </c>
      <c r="AJ15" s="215">
        <v>27.11</v>
      </c>
      <c r="AK15" s="215">
        <v>28.22</v>
      </c>
      <c r="AL15" s="215">
        <v>32.6</v>
      </c>
      <c r="AM15" s="215">
        <v>28.22</v>
      </c>
      <c r="AN15" s="215">
        <v>31.99</v>
      </c>
      <c r="AO15" s="215">
        <v>37.33</v>
      </c>
      <c r="AP15" s="215">
        <v>33.85</v>
      </c>
      <c r="AQ15" s="215">
        <v>29.03</v>
      </c>
      <c r="AR15" s="215">
        <v>27.11</v>
      </c>
      <c r="AS15" s="215">
        <v>27.11</v>
      </c>
      <c r="AT15" s="215">
        <v>30.73</v>
      </c>
      <c r="AU15" s="215">
        <v>29.03</v>
      </c>
      <c r="AV15" s="215">
        <v>28.78</v>
      </c>
      <c r="AW15" s="215">
        <v>28.92</v>
      </c>
    </row>
    <row r="16" ht="12.75" customHeight="1">
      <c r="A16" s="13">
        <v>14.0</v>
      </c>
      <c r="B16" s="220">
        <v>14.21</v>
      </c>
      <c r="C16" s="220">
        <v>14.35</v>
      </c>
      <c r="D16" s="220">
        <v>15.22</v>
      </c>
      <c r="E16" s="220">
        <v>16.65</v>
      </c>
      <c r="F16" s="220">
        <v>23.05</v>
      </c>
      <c r="G16" s="235">
        <v>32.85</v>
      </c>
      <c r="H16" s="220">
        <v>42.64</v>
      </c>
      <c r="I16" s="220">
        <v>49.83</v>
      </c>
      <c r="J16" s="81">
        <v>106.34</v>
      </c>
      <c r="L16" s="63">
        <f t="shared" si="1"/>
        <v>0.9375</v>
      </c>
      <c r="M16" s="205">
        <v>15.0</v>
      </c>
      <c r="N16" s="94">
        <v>6.17</v>
      </c>
      <c r="O16" s="223">
        <v>6.26</v>
      </c>
      <c r="P16" s="207">
        <v>6.33</v>
      </c>
      <c r="Q16" s="207">
        <v>6.4</v>
      </c>
      <c r="R16" s="207">
        <v>6.56</v>
      </c>
      <c r="S16" s="207">
        <v>6.79</v>
      </c>
      <c r="T16" s="207">
        <v>6.96</v>
      </c>
      <c r="U16" s="207">
        <v>7.15</v>
      </c>
      <c r="V16" s="222">
        <v>7.15</v>
      </c>
      <c r="W16" s="208"/>
      <c r="X16" s="208"/>
      <c r="Z16" s="63">
        <v>15.0</v>
      </c>
      <c r="AA16" s="187">
        <v>14.57</v>
      </c>
      <c r="AC16" s="214">
        <v>36.0</v>
      </c>
      <c r="AD16" s="215">
        <v>34.86</v>
      </c>
      <c r="AE16" s="216">
        <v>35.36</v>
      </c>
      <c r="AF16" s="217">
        <v>50.91</v>
      </c>
      <c r="AG16" s="215">
        <v>49.3</v>
      </c>
      <c r="AH16" s="215">
        <v>47.28</v>
      </c>
      <c r="AI16" s="215">
        <v>47.03</v>
      </c>
      <c r="AJ16" s="215">
        <v>44.27</v>
      </c>
      <c r="AK16" s="215">
        <v>45.38</v>
      </c>
      <c r="AL16" s="215">
        <v>49.24</v>
      </c>
      <c r="AM16" s="215">
        <v>45.42</v>
      </c>
      <c r="AN16" s="215">
        <v>45.42</v>
      </c>
      <c r="AO16" s="215">
        <v>59.1</v>
      </c>
      <c r="AP16" s="215">
        <v>51.08</v>
      </c>
      <c r="AQ16" s="215">
        <v>45.02</v>
      </c>
      <c r="AR16" s="215">
        <v>44.01</v>
      </c>
      <c r="AS16" s="215">
        <v>44.01</v>
      </c>
      <c r="AT16" s="215">
        <v>47.69</v>
      </c>
      <c r="AU16" s="215">
        <v>46.79</v>
      </c>
      <c r="AV16" s="215">
        <v>45.91</v>
      </c>
      <c r="AW16" s="215">
        <v>44.17</v>
      </c>
    </row>
    <row r="17" ht="12.75" customHeight="1">
      <c r="A17" s="13">
        <v>15.0</v>
      </c>
      <c r="B17" s="224">
        <v>14.64</v>
      </c>
      <c r="C17" s="224">
        <v>14.79</v>
      </c>
      <c r="D17" s="224">
        <v>15.69</v>
      </c>
      <c r="E17" s="224">
        <v>17.2</v>
      </c>
      <c r="F17" s="224">
        <v>24.17</v>
      </c>
      <c r="G17" s="236">
        <v>34.42</v>
      </c>
      <c r="H17" s="224">
        <v>44.66</v>
      </c>
      <c r="I17" s="224">
        <v>52.23</v>
      </c>
      <c r="J17" s="82">
        <v>111.47</v>
      </c>
      <c r="L17" s="237">
        <f t="shared" si="1"/>
        <v>0.9999375</v>
      </c>
      <c r="M17" s="238">
        <v>15.999</v>
      </c>
      <c r="N17" s="94">
        <v>6.17</v>
      </c>
      <c r="O17" s="223">
        <v>6.26</v>
      </c>
      <c r="P17" s="207">
        <v>6.33</v>
      </c>
      <c r="Q17" s="207">
        <v>6.4</v>
      </c>
      <c r="R17" s="207">
        <v>6.56</v>
      </c>
      <c r="S17" s="207">
        <v>6.79</v>
      </c>
      <c r="T17" s="207">
        <v>6.96</v>
      </c>
      <c r="U17" s="207">
        <v>7.15</v>
      </c>
      <c r="V17" s="222">
        <v>7.15</v>
      </c>
      <c r="W17" s="208"/>
      <c r="X17" s="208"/>
      <c r="Z17" s="63">
        <v>16.0</v>
      </c>
      <c r="AA17" s="187">
        <v>15.32</v>
      </c>
      <c r="AC17" s="214">
        <v>40.0</v>
      </c>
      <c r="AD17" s="215">
        <v>34.86</v>
      </c>
      <c r="AE17" s="216">
        <v>35.36</v>
      </c>
      <c r="AF17" s="217">
        <v>50.91</v>
      </c>
      <c r="AG17" s="215">
        <v>49.3</v>
      </c>
      <c r="AH17" s="215">
        <v>47.28</v>
      </c>
      <c r="AI17" s="215">
        <v>47.03</v>
      </c>
      <c r="AJ17" s="215">
        <v>44.27</v>
      </c>
      <c r="AK17" s="215">
        <v>45.38</v>
      </c>
      <c r="AL17" s="215">
        <v>49.24</v>
      </c>
      <c r="AM17" s="215">
        <v>45.42</v>
      </c>
      <c r="AN17" s="215">
        <v>45.42</v>
      </c>
      <c r="AO17" s="215">
        <v>59.1</v>
      </c>
      <c r="AP17" s="215">
        <v>51.08</v>
      </c>
      <c r="AQ17" s="215">
        <v>45.02</v>
      </c>
      <c r="AR17" s="215">
        <v>44.01</v>
      </c>
      <c r="AS17" s="215">
        <v>44.01</v>
      </c>
      <c r="AT17" s="215">
        <v>47.69</v>
      </c>
      <c r="AU17" s="215">
        <v>46.79</v>
      </c>
      <c r="AV17" s="215">
        <v>45.91</v>
      </c>
      <c r="AW17" s="215">
        <v>44.17</v>
      </c>
    </row>
    <row r="18" ht="12.75" customHeight="1">
      <c r="A18" s="31">
        <v>16.0</v>
      </c>
      <c r="B18" s="226">
        <v>14.98</v>
      </c>
      <c r="C18" s="226">
        <v>15.15</v>
      </c>
      <c r="D18" s="226">
        <v>16.09</v>
      </c>
      <c r="E18" s="230">
        <v>17.68</v>
      </c>
      <c r="F18" s="230">
        <v>25.29</v>
      </c>
      <c r="G18" s="231">
        <v>35.99</v>
      </c>
      <c r="H18" s="230">
        <v>46.68</v>
      </c>
      <c r="I18" s="230">
        <v>54.62</v>
      </c>
      <c r="J18" s="79">
        <v>116.57</v>
      </c>
      <c r="M18" s="205">
        <v>1.0</v>
      </c>
      <c r="N18" s="63">
        <v>6.83</v>
      </c>
      <c r="O18" s="63">
        <v>6.91</v>
      </c>
      <c r="P18" s="63">
        <v>6.99</v>
      </c>
      <c r="Q18" s="63">
        <v>7.13</v>
      </c>
      <c r="R18" s="63">
        <v>7.49</v>
      </c>
      <c r="S18" s="63">
        <v>8.42</v>
      </c>
      <c r="T18" s="63">
        <v>8.63</v>
      </c>
      <c r="U18" s="63">
        <v>8.91</v>
      </c>
      <c r="V18" s="63">
        <v>8.91</v>
      </c>
      <c r="Z18" s="63">
        <v>17.0</v>
      </c>
      <c r="AA18" s="187">
        <v>16.07</v>
      </c>
      <c r="AC18" s="214">
        <v>44.0</v>
      </c>
      <c r="AD18" s="215">
        <v>34.86</v>
      </c>
      <c r="AE18" s="216">
        <v>35.36</v>
      </c>
      <c r="AF18" s="217">
        <v>50.91</v>
      </c>
      <c r="AG18" s="215">
        <v>49.3</v>
      </c>
      <c r="AH18" s="215">
        <v>47.28</v>
      </c>
      <c r="AI18" s="215">
        <v>47.03</v>
      </c>
      <c r="AJ18" s="215">
        <v>44.27</v>
      </c>
      <c r="AK18" s="215">
        <v>45.38</v>
      </c>
      <c r="AL18" s="215">
        <v>49.24</v>
      </c>
      <c r="AM18" s="215">
        <v>45.42</v>
      </c>
      <c r="AN18" s="215">
        <v>45.42</v>
      </c>
      <c r="AO18" s="215">
        <v>59.1</v>
      </c>
      <c r="AP18" s="215">
        <v>51.08</v>
      </c>
      <c r="AQ18" s="215">
        <v>45.02</v>
      </c>
      <c r="AR18" s="215">
        <v>44.01</v>
      </c>
      <c r="AS18" s="215">
        <v>44.01</v>
      </c>
      <c r="AT18" s="215">
        <v>47.69</v>
      </c>
      <c r="AU18" s="215">
        <v>46.79</v>
      </c>
      <c r="AV18" s="215">
        <v>45.91</v>
      </c>
      <c r="AW18" s="215">
        <v>44.17</v>
      </c>
    </row>
    <row r="19" ht="12.75" customHeight="1">
      <c r="A19" s="19">
        <v>17.0</v>
      </c>
      <c r="B19" s="229">
        <v>15.31</v>
      </c>
      <c r="C19" s="229">
        <v>15.51</v>
      </c>
      <c r="D19" s="229">
        <v>16.5</v>
      </c>
      <c r="E19" s="230">
        <v>18.17</v>
      </c>
      <c r="F19" s="230">
        <v>26.39</v>
      </c>
      <c r="G19" s="231">
        <v>37.55</v>
      </c>
      <c r="H19" s="230">
        <v>48.7</v>
      </c>
      <c r="I19" s="230">
        <v>57.02</v>
      </c>
      <c r="J19" s="79">
        <v>121.69</v>
      </c>
      <c r="M19" s="205">
        <v>2.0</v>
      </c>
      <c r="N19" s="63">
        <v>7.21</v>
      </c>
      <c r="O19" s="63">
        <v>7.32</v>
      </c>
      <c r="P19" s="63">
        <v>7.54</v>
      </c>
      <c r="Q19" s="63">
        <v>7.75</v>
      </c>
      <c r="R19" s="63">
        <v>8.28</v>
      </c>
      <c r="S19" s="63">
        <v>9.67</v>
      </c>
      <c r="T19" s="63">
        <v>9.99</v>
      </c>
      <c r="U19" s="63">
        <v>10.42</v>
      </c>
      <c r="V19" s="63">
        <v>10.42</v>
      </c>
      <c r="Z19" s="63">
        <v>18.0</v>
      </c>
      <c r="AA19" s="187">
        <v>16.82</v>
      </c>
      <c r="AC19" s="214">
        <v>48.0</v>
      </c>
      <c r="AD19" s="215">
        <v>34.86</v>
      </c>
      <c r="AE19" s="216">
        <v>35.36</v>
      </c>
      <c r="AF19" s="217">
        <v>50.91</v>
      </c>
      <c r="AG19" s="215">
        <v>49.3</v>
      </c>
      <c r="AH19" s="215">
        <v>47.28</v>
      </c>
      <c r="AI19" s="215">
        <v>47.03</v>
      </c>
      <c r="AJ19" s="215">
        <v>44.27</v>
      </c>
      <c r="AK19" s="215">
        <v>45.38</v>
      </c>
      <c r="AL19" s="215">
        <v>49.24</v>
      </c>
      <c r="AM19" s="215">
        <v>45.42</v>
      </c>
      <c r="AN19" s="215">
        <v>45.42</v>
      </c>
      <c r="AO19" s="215">
        <v>59.1</v>
      </c>
      <c r="AP19" s="215">
        <v>51.08</v>
      </c>
      <c r="AQ19" s="215">
        <v>45.02</v>
      </c>
      <c r="AR19" s="215">
        <v>44.01</v>
      </c>
      <c r="AS19" s="215">
        <v>44.01</v>
      </c>
      <c r="AT19" s="215">
        <v>47.69</v>
      </c>
      <c r="AU19" s="215">
        <v>46.79</v>
      </c>
      <c r="AV19" s="215">
        <v>45.91</v>
      </c>
      <c r="AW19" s="215">
        <v>44.17</v>
      </c>
    </row>
    <row r="20" ht="12.75" customHeight="1">
      <c r="A20" s="19">
        <v>18.0</v>
      </c>
      <c r="B20" s="229">
        <v>15.7</v>
      </c>
      <c r="C20" s="229">
        <v>15.91</v>
      </c>
      <c r="D20" s="229">
        <v>16.94</v>
      </c>
      <c r="E20" s="230">
        <v>18.67</v>
      </c>
      <c r="F20" s="230">
        <v>27.5</v>
      </c>
      <c r="G20" s="231">
        <v>39.11</v>
      </c>
      <c r="H20" s="230">
        <v>50.71</v>
      </c>
      <c r="I20" s="230">
        <v>59.41</v>
      </c>
      <c r="J20" s="79">
        <v>126.79</v>
      </c>
      <c r="M20" s="205">
        <v>3.0</v>
      </c>
      <c r="N20" s="63">
        <v>7.56</v>
      </c>
      <c r="O20" s="63">
        <v>7.66</v>
      </c>
      <c r="P20" s="63">
        <v>8.16</v>
      </c>
      <c r="Q20" s="63">
        <v>8.51</v>
      </c>
      <c r="R20" s="63">
        <v>9.23</v>
      </c>
      <c r="S20" s="63">
        <v>10.58</v>
      </c>
      <c r="T20" s="63">
        <v>11.27</v>
      </c>
      <c r="U20" s="63">
        <v>12.06</v>
      </c>
      <c r="V20" s="63">
        <v>12.06</v>
      </c>
      <c r="Z20" s="63">
        <v>19.0</v>
      </c>
      <c r="AA20" s="187">
        <v>17.57</v>
      </c>
      <c r="AC20" s="214">
        <v>52.0</v>
      </c>
      <c r="AD20" s="215">
        <v>37.74</v>
      </c>
      <c r="AE20" s="216">
        <v>40.44</v>
      </c>
      <c r="AF20" s="217">
        <v>58.93</v>
      </c>
      <c r="AG20" s="215">
        <v>62.07</v>
      </c>
      <c r="AH20" s="215">
        <v>57.52</v>
      </c>
      <c r="AI20" s="215">
        <v>55.38</v>
      </c>
      <c r="AJ20" s="215">
        <v>52.52</v>
      </c>
      <c r="AK20" s="215">
        <v>57.69</v>
      </c>
      <c r="AL20" s="215">
        <v>59.87</v>
      </c>
      <c r="AM20" s="215">
        <v>54.4</v>
      </c>
      <c r="AN20" s="215">
        <v>54.4</v>
      </c>
      <c r="AO20" s="215">
        <v>62.68</v>
      </c>
      <c r="AP20" s="215">
        <v>59.99</v>
      </c>
      <c r="AQ20" s="215">
        <v>53.83</v>
      </c>
      <c r="AR20" s="215">
        <v>52.52</v>
      </c>
      <c r="AS20" s="215">
        <v>52.52</v>
      </c>
      <c r="AT20" s="215">
        <v>57.0</v>
      </c>
      <c r="AU20" s="215">
        <v>53.83</v>
      </c>
      <c r="AV20" s="215">
        <v>55.48</v>
      </c>
      <c r="AW20" s="215">
        <v>50.93</v>
      </c>
    </row>
    <row r="21" ht="12.75" customHeight="1">
      <c r="A21" s="19">
        <v>19.0</v>
      </c>
      <c r="B21" s="229">
        <v>16.06</v>
      </c>
      <c r="C21" s="229">
        <v>16.31</v>
      </c>
      <c r="D21" s="229">
        <v>17.37</v>
      </c>
      <c r="E21" s="230">
        <v>19.15</v>
      </c>
      <c r="F21" s="230">
        <v>28.62</v>
      </c>
      <c r="G21" s="231">
        <v>40.68</v>
      </c>
      <c r="H21" s="230">
        <v>52.73</v>
      </c>
      <c r="I21" s="230">
        <v>61.8</v>
      </c>
      <c r="J21" s="79">
        <v>131.89</v>
      </c>
      <c r="M21" s="205">
        <v>4.0</v>
      </c>
      <c r="N21" s="63">
        <v>7.81</v>
      </c>
      <c r="O21" s="63">
        <v>7.89</v>
      </c>
      <c r="P21" s="63">
        <v>8.56</v>
      </c>
      <c r="Q21" s="63">
        <v>9.03</v>
      </c>
      <c r="R21" s="63">
        <v>9.86</v>
      </c>
      <c r="S21" s="63">
        <v>11.19</v>
      </c>
      <c r="T21" s="63">
        <v>12.12</v>
      </c>
      <c r="U21" s="63">
        <v>13.16</v>
      </c>
      <c r="V21" s="63">
        <v>13.16</v>
      </c>
      <c r="Z21" s="63">
        <v>20.0</v>
      </c>
      <c r="AA21" s="187">
        <v>18.32</v>
      </c>
      <c r="AC21" s="214">
        <v>56.0</v>
      </c>
      <c r="AD21" s="215">
        <v>37.74</v>
      </c>
      <c r="AE21" s="216">
        <v>40.44</v>
      </c>
      <c r="AF21" s="217">
        <v>58.93</v>
      </c>
      <c r="AG21" s="215">
        <v>62.07</v>
      </c>
      <c r="AH21" s="215">
        <v>57.52</v>
      </c>
      <c r="AI21" s="215">
        <v>55.38</v>
      </c>
      <c r="AJ21" s="215">
        <v>52.52</v>
      </c>
      <c r="AK21" s="215">
        <v>57.69</v>
      </c>
      <c r="AL21" s="215">
        <v>59.87</v>
      </c>
      <c r="AM21" s="215">
        <v>54.4</v>
      </c>
      <c r="AN21" s="215">
        <v>54.4</v>
      </c>
      <c r="AO21" s="215">
        <v>62.68</v>
      </c>
      <c r="AP21" s="215">
        <v>59.99</v>
      </c>
      <c r="AQ21" s="215">
        <v>53.83</v>
      </c>
      <c r="AR21" s="215">
        <v>52.52</v>
      </c>
      <c r="AS21" s="215">
        <v>52.52</v>
      </c>
      <c r="AT21" s="215">
        <v>57.0</v>
      </c>
      <c r="AU21" s="215">
        <v>53.83</v>
      </c>
      <c r="AV21" s="215">
        <v>55.48</v>
      </c>
      <c r="AW21" s="215">
        <v>50.93</v>
      </c>
    </row>
    <row r="22" ht="12.75" customHeight="1">
      <c r="A22" s="19">
        <v>20.0</v>
      </c>
      <c r="B22" s="232">
        <v>16.78</v>
      </c>
      <c r="C22" s="232">
        <v>17.24</v>
      </c>
      <c r="D22" s="232">
        <v>18.46</v>
      </c>
      <c r="E22" s="233">
        <v>19.81</v>
      </c>
      <c r="F22" s="233">
        <v>29.72</v>
      </c>
      <c r="G22" s="234">
        <v>42.24</v>
      </c>
      <c r="H22" s="233">
        <v>54.75</v>
      </c>
      <c r="I22" s="233">
        <v>64.21</v>
      </c>
      <c r="J22" s="80">
        <v>137.03</v>
      </c>
      <c r="M22" s="205">
        <v>5.0</v>
      </c>
      <c r="N22" s="63">
        <v>7.99</v>
      </c>
      <c r="O22" s="63">
        <v>8.06</v>
      </c>
      <c r="P22" s="63">
        <v>8.86</v>
      </c>
      <c r="Q22" s="63">
        <v>9.41</v>
      </c>
      <c r="R22" s="63">
        <v>10.44</v>
      </c>
      <c r="S22" s="63">
        <v>11.77</v>
      </c>
      <c r="T22" s="63">
        <v>12.89</v>
      </c>
      <c r="U22" s="63">
        <v>14.16</v>
      </c>
      <c r="V22" s="63">
        <v>14.16</v>
      </c>
      <c r="Z22" s="63">
        <v>21.0</v>
      </c>
      <c r="AA22" s="187">
        <v>19.07</v>
      </c>
      <c r="AC22" s="214">
        <v>60.0</v>
      </c>
      <c r="AD22" s="215">
        <v>37.74</v>
      </c>
      <c r="AE22" s="216">
        <v>40.44</v>
      </c>
      <c r="AF22" s="217">
        <v>58.93</v>
      </c>
      <c r="AG22" s="215">
        <v>62.07</v>
      </c>
      <c r="AH22" s="215">
        <v>57.52</v>
      </c>
      <c r="AI22" s="215">
        <v>55.38</v>
      </c>
      <c r="AJ22" s="215">
        <v>52.52</v>
      </c>
      <c r="AK22" s="215">
        <v>57.69</v>
      </c>
      <c r="AL22" s="215">
        <v>59.87</v>
      </c>
      <c r="AM22" s="215">
        <v>54.4</v>
      </c>
      <c r="AN22" s="215">
        <v>54.4</v>
      </c>
      <c r="AO22" s="215">
        <v>62.68</v>
      </c>
      <c r="AP22" s="215">
        <v>59.99</v>
      </c>
      <c r="AQ22" s="215">
        <v>53.83</v>
      </c>
      <c r="AR22" s="215">
        <v>52.52</v>
      </c>
      <c r="AS22" s="215">
        <v>52.52</v>
      </c>
      <c r="AT22" s="215">
        <v>57.0</v>
      </c>
      <c r="AU22" s="215">
        <v>53.83</v>
      </c>
      <c r="AV22" s="215">
        <v>55.48</v>
      </c>
      <c r="AW22" s="215">
        <v>50.93</v>
      </c>
    </row>
    <row r="23" ht="12.75" customHeight="1">
      <c r="A23" s="32">
        <v>21.0</v>
      </c>
      <c r="B23" s="218">
        <v>17.82</v>
      </c>
      <c r="C23" s="218">
        <v>18.85</v>
      </c>
      <c r="D23" s="218">
        <v>19.94</v>
      </c>
      <c r="E23" s="220">
        <v>21.03</v>
      </c>
      <c r="F23" s="220">
        <v>30.97</v>
      </c>
      <c r="G23" s="235">
        <v>44.62</v>
      </c>
      <c r="H23" s="220">
        <v>58.26</v>
      </c>
      <c r="I23" s="220">
        <v>68.17</v>
      </c>
      <c r="J23" s="81">
        <v>145.48</v>
      </c>
      <c r="M23" s="205">
        <v>6.0</v>
      </c>
      <c r="N23" s="63">
        <v>8.17</v>
      </c>
      <c r="O23" s="63">
        <v>8.23</v>
      </c>
      <c r="P23" s="63">
        <v>9.17</v>
      </c>
      <c r="Q23" s="63">
        <v>9.79</v>
      </c>
      <c r="R23" s="63">
        <v>11.02</v>
      </c>
      <c r="S23" s="63">
        <v>12.36</v>
      </c>
      <c r="T23" s="63">
        <v>13.67</v>
      </c>
      <c r="U23" s="63">
        <v>15.16</v>
      </c>
      <c r="V23" s="63">
        <v>15.16</v>
      </c>
      <c r="Z23" s="63">
        <v>22.0</v>
      </c>
      <c r="AA23" s="187">
        <v>19.82</v>
      </c>
      <c r="AC23" s="239">
        <v>64.0</v>
      </c>
      <c r="AD23" s="240">
        <v>37.74</v>
      </c>
      <c r="AE23" s="241">
        <v>40.44</v>
      </c>
      <c r="AF23" s="242">
        <v>58.93</v>
      </c>
      <c r="AG23" s="240">
        <v>62.07</v>
      </c>
      <c r="AH23" s="240">
        <v>57.52</v>
      </c>
      <c r="AI23" s="240">
        <v>55.38</v>
      </c>
      <c r="AJ23" s="240">
        <v>52.52</v>
      </c>
      <c r="AK23" s="240">
        <v>57.69</v>
      </c>
      <c r="AL23" s="240">
        <v>59.87</v>
      </c>
      <c r="AM23" s="240">
        <v>54.4</v>
      </c>
      <c r="AN23" s="240">
        <v>54.4</v>
      </c>
      <c r="AO23" s="240">
        <v>62.68</v>
      </c>
      <c r="AP23" s="240">
        <v>59.99</v>
      </c>
      <c r="AQ23" s="240">
        <v>53.83</v>
      </c>
      <c r="AR23" s="240">
        <v>52.52</v>
      </c>
      <c r="AS23" s="240">
        <v>52.52</v>
      </c>
      <c r="AT23" s="240">
        <v>57.0</v>
      </c>
      <c r="AU23" s="240">
        <v>53.83</v>
      </c>
      <c r="AV23" s="240">
        <v>55.48</v>
      </c>
      <c r="AW23" s="240">
        <v>50.93</v>
      </c>
    </row>
    <row r="24" ht="12.75" customHeight="1">
      <c r="A24" s="13">
        <v>22.0</v>
      </c>
      <c r="B24" s="220">
        <v>19.14</v>
      </c>
      <c r="C24" s="220">
        <v>20.5</v>
      </c>
      <c r="D24" s="220">
        <v>21.8</v>
      </c>
      <c r="E24" s="220">
        <v>23.22</v>
      </c>
      <c r="F24" s="220">
        <v>32.68</v>
      </c>
      <c r="G24" s="235">
        <v>47.25</v>
      </c>
      <c r="H24" s="220">
        <v>61.82</v>
      </c>
      <c r="I24" s="220">
        <v>72.17</v>
      </c>
      <c r="J24" s="81">
        <v>154.02</v>
      </c>
      <c r="M24" s="205">
        <v>7.0</v>
      </c>
      <c r="N24" s="63">
        <v>8.43</v>
      </c>
      <c r="O24" s="63">
        <v>8.5</v>
      </c>
      <c r="P24" s="63">
        <v>9.59</v>
      </c>
      <c r="Q24" s="63">
        <v>10.32</v>
      </c>
      <c r="R24" s="63">
        <v>11.67</v>
      </c>
      <c r="S24" s="63">
        <v>13.07</v>
      </c>
      <c r="T24" s="63">
        <v>14.58</v>
      </c>
      <c r="U24" s="63">
        <v>16.3</v>
      </c>
      <c r="V24" s="63">
        <v>16.3</v>
      </c>
      <c r="Z24" s="63">
        <v>23.0</v>
      </c>
      <c r="AA24" s="187">
        <v>20.57</v>
      </c>
    </row>
    <row r="25" ht="12.75" customHeight="1">
      <c r="A25" s="13">
        <v>23.0</v>
      </c>
      <c r="B25" s="220">
        <v>20.74</v>
      </c>
      <c r="C25" s="220">
        <v>22.35</v>
      </c>
      <c r="D25" s="220">
        <v>24.05</v>
      </c>
      <c r="E25" s="220">
        <v>26.37</v>
      </c>
      <c r="F25" s="220">
        <v>35.41</v>
      </c>
      <c r="G25" s="235">
        <v>50.41</v>
      </c>
      <c r="H25" s="220">
        <v>65.41</v>
      </c>
      <c r="I25" s="220">
        <v>76.2</v>
      </c>
      <c r="J25" s="81">
        <v>162.62</v>
      </c>
      <c r="M25" s="205">
        <v>8.0</v>
      </c>
      <c r="N25" s="63">
        <v>8.79</v>
      </c>
      <c r="O25" s="63">
        <v>8.84</v>
      </c>
      <c r="P25" s="63">
        <v>10.05</v>
      </c>
      <c r="Q25" s="63">
        <v>10.87</v>
      </c>
      <c r="R25" s="63">
        <v>12.31</v>
      </c>
      <c r="S25" s="63">
        <v>13.78</v>
      </c>
      <c r="T25" s="63">
        <v>15.49</v>
      </c>
      <c r="U25" s="63">
        <v>17.44</v>
      </c>
      <c r="V25" s="63">
        <v>17.44</v>
      </c>
      <c r="Z25" s="63">
        <v>24.0</v>
      </c>
      <c r="AA25" s="187">
        <v>21.32</v>
      </c>
    </row>
    <row r="26" ht="12.75" customHeight="1">
      <c r="A26" s="13">
        <v>24.0</v>
      </c>
      <c r="B26" s="220">
        <v>22.6</v>
      </c>
      <c r="C26" s="220">
        <v>24.4</v>
      </c>
      <c r="D26" s="220">
        <v>26.68</v>
      </c>
      <c r="E26" s="220">
        <v>30.51</v>
      </c>
      <c r="F26" s="220">
        <v>41.53</v>
      </c>
      <c r="G26" s="235">
        <v>55.28</v>
      </c>
      <c r="H26" s="220">
        <v>69.03</v>
      </c>
      <c r="I26" s="220">
        <v>80.27</v>
      </c>
      <c r="J26" s="81">
        <v>171.31</v>
      </c>
      <c r="M26" s="205">
        <v>9.0</v>
      </c>
      <c r="N26" s="63">
        <v>9.28</v>
      </c>
      <c r="O26" s="63">
        <v>9.35</v>
      </c>
      <c r="P26" s="63">
        <v>10.56</v>
      </c>
      <c r="Q26" s="63">
        <v>11.46</v>
      </c>
      <c r="R26" s="63">
        <v>12.94</v>
      </c>
      <c r="S26" s="63">
        <v>14.5</v>
      </c>
      <c r="T26" s="63">
        <v>16.38</v>
      </c>
      <c r="U26" s="63">
        <v>18.6</v>
      </c>
      <c r="V26" s="63">
        <v>18.6</v>
      </c>
      <c r="Z26" s="63">
        <v>25.0</v>
      </c>
      <c r="AA26" s="187">
        <v>22.07</v>
      </c>
    </row>
    <row r="27" ht="12.75" customHeight="1">
      <c r="A27" s="16">
        <v>25.0</v>
      </c>
      <c r="B27" s="224">
        <v>24.42</v>
      </c>
      <c r="C27" s="224">
        <v>26.61</v>
      </c>
      <c r="D27" s="224">
        <v>29.66</v>
      </c>
      <c r="E27" s="224">
        <v>35.32</v>
      </c>
      <c r="F27" s="224">
        <v>48.81</v>
      </c>
      <c r="G27" s="236">
        <v>60.76</v>
      </c>
      <c r="H27" s="224">
        <v>72.71</v>
      </c>
      <c r="I27" s="224">
        <v>84.37</v>
      </c>
      <c r="J27" s="82">
        <v>180.06</v>
      </c>
      <c r="M27" s="205">
        <v>10.0</v>
      </c>
      <c r="N27" s="63">
        <v>9.9</v>
      </c>
      <c r="O27" s="63">
        <v>9.96</v>
      </c>
      <c r="P27" s="63">
        <v>11.09</v>
      </c>
      <c r="Q27" s="63">
        <v>12.06</v>
      </c>
      <c r="R27" s="63">
        <v>13.58</v>
      </c>
      <c r="S27" s="63">
        <v>15.22</v>
      </c>
      <c r="T27" s="63">
        <v>17.28</v>
      </c>
      <c r="U27" s="63">
        <v>19.76</v>
      </c>
      <c r="V27" s="63">
        <v>19.76</v>
      </c>
      <c r="Z27" s="63">
        <v>26.0</v>
      </c>
      <c r="AA27" s="187">
        <v>22.82</v>
      </c>
    </row>
    <row r="28" ht="12.75" customHeight="1">
      <c r="A28" s="19">
        <v>26.0</v>
      </c>
      <c r="B28" s="226">
        <v>25.33</v>
      </c>
      <c r="C28" s="226">
        <v>27.71</v>
      </c>
      <c r="D28" s="226">
        <v>31.15</v>
      </c>
      <c r="E28" s="230">
        <v>37.72</v>
      </c>
      <c r="F28" s="230">
        <v>52.46</v>
      </c>
      <c r="G28" s="231">
        <v>67.75</v>
      </c>
      <c r="H28" s="230">
        <v>83.03</v>
      </c>
      <c r="I28" s="230">
        <v>96.99</v>
      </c>
      <c r="J28" s="79">
        <v>206.99</v>
      </c>
      <c r="M28" s="205">
        <v>11.0</v>
      </c>
      <c r="N28" s="63">
        <v>10.78</v>
      </c>
      <c r="O28" s="63">
        <v>10.83</v>
      </c>
      <c r="P28" s="63">
        <v>11.64</v>
      </c>
      <c r="Q28" s="63">
        <v>12.68</v>
      </c>
      <c r="R28" s="63">
        <v>14.21</v>
      </c>
      <c r="S28" s="63">
        <v>15.97</v>
      </c>
      <c r="T28" s="63">
        <v>18.18</v>
      </c>
      <c r="U28" s="63">
        <v>20.91</v>
      </c>
      <c r="V28" s="63">
        <v>20.91</v>
      </c>
      <c r="Z28" s="63">
        <v>27.0</v>
      </c>
      <c r="AA28" s="187">
        <v>23.57</v>
      </c>
    </row>
    <row r="29" ht="12.75" customHeight="1">
      <c r="A29" s="23">
        <v>27.0</v>
      </c>
      <c r="B29" s="229">
        <v>26.25</v>
      </c>
      <c r="C29" s="229">
        <v>28.8</v>
      </c>
      <c r="D29" s="229">
        <v>32.65</v>
      </c>
      <c r="E29" s="230">
        <v>40.12</v>
      </c>
      <c r="F29" s="230">
        <v>56.1</v>
      </c>
      <c r="G29" s="231">
        <v>70.47</v>
      </c>
      <c r="H29" s="230">
        <v>84.84</v>
      </c>
      <c r="I29" s="230">
        <v>99.66</v>
      </c>
      <c r="J29" s="79">
        <v>212.69</v>
      </c>
      <c r="M29" s="205">
        <v>12.0</v>
      </c>
      <c r="N29" s="63">
        <v>11.33</v>
      </c>
      <c r="O29" s="63">
        <v>11.39</v>
      </c>
      <c r="P29" s="63">
        <v>12.16</v>
      </c>
      <c r="Q29" s="63">
        <v>13.28</v>
      </c>
      <c r="R29" s="63">
        <v>14.86</v>
      </c>
      <c r="S29" s="63">
        <v>16.73</v>
      </c>
      <c r="T29" s="63">
        <v>19.1</v>
      </c>
      <c r="U29" s="63">
        <v>22.06</v>
      </c>
      <c r="V29" s="63">
        <v>22.06</v>
      </c>
      <c r="Z29" s="63">
        <v>28.0</v>
      </c>
      <c r="AA29" s="187">
        <v>24.32</v>
      </c>
    </row>
    <row r="30" ht="12.75" customHeight="1">
      <c r="A30" s="23">
        <v>28.0</v>
      </c>
      <c r="B30" s="229">
        <v>26.98</v>
      </c>
      <c r="C30" s="229">
        <v>29.65</v>
      </c>
      <c r="D30" s="229">
        <v>33.64</v>
      </c>
      <c r="E30" s="230">
        <v>41.35</v>
      </c>
      <c r="F30" s="230">
        <v>57.96</v>
      </c>
      <c r="G30" s="231">
        <v>72.28</v>
      </c>
      <c r="H30" s="230">
        <v>86.6</v>
      </c>
      <c r="I30" s="231">
        <v>102.55</v>
      </c>
      <c r="J30" s="79">
        <v>218.86</v>
      </c>
      <c r="M30" s="205">
        <v>13.0</v>
      </c>
      <c r="N30" s="63">
        <v>11.84</v>
      </c>
      <c r="O30" s="63">
        <v>11.92</v>
      </c>
      <c r="P30" s="63">
        <v>12.68</v>
      </c>
      <c r="Q30" s="63">
        <v>13.86</v>
      </c>
      <c r="R30" s="63">
        <v>15.52</v>
      </c>
      <c r="S30" s="63">
        <v>17.51</v>
      </c>
      <c r="T30" s="63">
        <v>20.01</v>
      </c>
      <c r="U30" s="63">
        <v>23.22</v>
      </c>
      <c r="V30" s="63">
        <v>23.22</v>
      </c>
      <c r="Z30" s="63">
        <v>29.0</v>
      </c>
      <c r="AA30" s="187">
        <v>25.07</v>
      </c>
    </row>
    <row r="31" ht="12.75" customHeight="1">
      <c r="A31" s="23">
        <v>29.0</v>
      </c>
      <c r="B31" s="229">
        <v>27.69</v>
      </c>
      <c r="C31" s="229">
        <v>30.47</v>
      </c>
      <c r="D31" s="229">
        <v>34.63</v>
      </c>
      <c r="E31" s="230">
        <v>42.55</v>
      </c>
      <c r="F31" s="230">
        <v>59.81</v>
      </c>
      <c r="G31" s="231">
        <v>74.1</v>
      </c>
      <c r="H31" s="230">
        <v>88.38</v>
      </c>
      <c r="I31" s="231">
        <v>104.9</v>
      </c>
      <c r="J31" s="79">
        <v>223.87</v>
      </c>
      <c r="M31" s="205">
        <v>14.0</v>
      </c>
      <c r="N31" s="63">
        <v>12.28</v>
      </c>
      <c r="O31" s="63">
        <v>12.4</v>
      </c>
      <c r="P31" s="63">
        <v>13.15</v>
      </c>
      <c r="Q31" s="63">
        <v>14.39</v>
      </c>
      <c r="R31" s="63">
        <v>16.17</v>
      </c>
      <c r="S31" s="63">
        <v>18.31</v>
      </c>
      <c r="T31" s="63">
        <v>20.95</v>
      </c>
      <c r="U31" s="63">
        <v>24.38</v>
      </c>
      <c r="V31" s="63">
        <v>24.38</v>
      </c>
      <c r="Z31" s="63">
        <v>30.0</v>
      </c>
      <c r="AA31" s="187">
        <v>25.82</v>
      </c>
    </row>
    <row r="32" ht="12.75" customHeight="1">
      <c r="A32" s="23">
        <v>30.0</v>
      </c>
      <c r="B32" s="232">
        <v>28.41</v>
      </c>
      <c r="C32" s="232">
        <v>31.28</v>
      </c>
      <c r="D32" s="232">
        <v>35.6</v>
      </c>
      <c r="E32" s="233">
        <v>43.75</v>
      </c>
      <c r="F32" s="233">
        <v>61.63</v>
      </c>
      <c r="G32" s="234">
        <v>75.89</v>
      </c>
      <c r="H32" s="233">
        <v>90.14</v>
      </c>
      <c r="I32" s="234">
        <v>106.94</v>
      </c>
      <c r="J32" s="80">
        <v>228.22</v>
      </c>
      <c r="M32" s="205">
        <v>15.0</v>
      </c>
      <c r="N32" s="63">
        <v>12.65</v>
      </c>
      <c r="O32" s="63">
        <v>12.78</v>
      </c>
      <c r="P32" s="63">
        <v>13.56</v>
      </c>
      <c r="Q32" s="63">
        <v>14.86</v>
      </c>
      <c r="R32" s="63">
        <v>16.83</v>
      </c>
      <c r="S32" s="63">
        <v>19.11</v>
      </c>
      <c r="T32" s="63">
        <v>21.87</v>
      </c>
      <c r="U32" s="63">
        <v>25.52</v>
      </c>
      <c r="V32" s="63">
        <v>25.52</v>
      </c>
      <c r="Z32" s="63">
        <v>31.0</v>
      </c>
      <c r="AA32" s="187">
        <v>26.57</v>
      </c>
    </row>
    <row r="33" ht="12.75" customHeight="1">
      <c r="A33" s="9">
        <v>31.0</v>
      </c>
      <c r="B33" s="218">
        <v>29.12</v>
      </c>
      <c r="C33" s="218">
        <v>32.09</v>
      </c>
      <c r="D33" s="218">
        <v>36.55</v>
      </c>
      <c r="E33" s="220">
        <v>44.91</v>
      </c>
      <c r="F33" s="220">
        <v>63.42</v>
      </c>
      <c r="G33" s="235">
        <v>77.67</v>
      </c>
      <c r="H33" s="220">
        <v>91.92</v>
      </c>
      <c r="I33" s="235">
        <v>109.11</v>
      </c>
      <c r="J33" s="81">
        <v>232.86</v>
      </c>
      <c r="M33" s="205">
        <v>16.0</v>
      </c>
      <c r="N33" s="63">
        <v>12.94</v>
      </c>
      <c r="O33" s="63">
        <v>13.09</v>
      </c>
      <c r="P33" s="63">
        <v>13.9</v>
      </c>
      <c r="Q33" s="63">
        <v>15.28</v>
      </c>
      <c r="R33" s="63">
        <v>17.46</v>
      </c>
      <c r="S33" s="63">
        <v>19.88</v>
      </c>
      <c r="T33" s="63">
        <v>22.76</v>
      </c>
      <c r="U33" s="63">
        <v>26.63</v>
      </c>
      <c r="V33" s="63">
        <v>26.63</v>
      </c>
      <c r="Z33" s="63">
        <v>32.0</v>
      </c>
      <c r="AA33" s="187">
        <v>27.32</v>
      </c>
    </row>
    <row r="34" ht="12.75" customHeight="1">
      <c r="A34" s="33">
        <v>32.0</v>
      </c>
      <c r="B34" s="220">
        <v>29.82</v>
      </c>
      <c r="C34" s="220">
        <v>32.89</v>
      </c>
      <c r="D34" s="220">
        <v>37.48</v>
      </c>
      <c r="E34" s="220">
        <v>46.06</v>
      </c>
      <c r="F34" s="220">
        <v>65.19</v>
      </c>
      <c r="G34" s="235">
        <v>79.45</v>
      </c>
      <c r="H34" s="220">
        <v>93.7</v>
      </c>
      <c r="I34" s="235">
        <v>111.03</v>
      </c>
      <c r="J34" s="81">
        <v>236.95</v>
      </c>
      <c r="M34" s="205">
        <v>17.0</v>
      </c>
      <c r="N34" s="63">
        <v>13.23</v>
      </c>
      <c r="O34" s="63">
        <v>13.4</v>
      </c>
      <c r="P34" s="63">
        <v>14.26</v>
      </c>
      <c r="Q34" s="63">
        <v>15.7</v>
      </c>
      <c r="R34" s="63">
        <v>17.92</v>
      </c>
      <c r="S34" s="63">
        <v>20.4</v>
      </c>
      <c r="T34" s="63">
        <v>23.41</v>
      </c>
      <c r="U34" s="63">
        <v>27.47</v>
      </c>
      <c r="V34" s="63">
        <v>27.47</v>
      </c>
      <c r="Z34" s="63">
        <v>33.0</v>
      </c>
      <c r="AA34" s="187">
        <v>28.07</v>
      </c>
    </row>
    <row r="35" ht="12.75" customHeight="1">
      <c r="A35" s="33">
        <v>33.0</v>
      </c>
      <c r="B35" s="220">
        <v>30.52</v>
      </c>
      <c r="C35" s="220">
        <v>33.68</v>
      </c>
      <c r="D35" s="220">
        <v>38.41</v>
      </c>
      <c r="E35" s="220">
        <v>47.19</v>
      </c>
      <c r="F35" s="220">
        <v>66.94</v>
      </c>
      <c r="G35" s="235">
        <v>81.2</v>
      </c>
      <c r="H35" s="220">
        <v>95.46</v>
      </c>
      <c r="I35" s="235">
        <v>113.11</v>
      </c>
      <c r="J35" s="81">
        <v>241.39</v>
      </c>
      <c r="M35" s="205">
        <v>18.0</v>
      </c>
      <c r="N35" s="63">
        <v>13.57</v>
      </c>
      <c r="O35" s="63">
        <v>13.75</v>
      </c>
      <c r="P35" s="63">
        <v>14.64</v>
      </c>
      <c r="Q35" s="63">
        <v>16.13</v>
      </c>
      <c r="R35" s="63">
        <v>18.44</v>
      </c>
      <c r="S35" s="63">
        <v>21.02</v>
      </c>
      <c r="T35" s="63">
        <v>24.15</v>
      </c>
      <c r="U35" s="63">
        <v>28.41</v>
      </c>
      <c r="V35" s="63">
        <v>28.41</v>
      </c>
      <c r="Z35" s="63">
        <v>34.0</v>
      </c>
      <c r="AA35" s="187">
        <v>28.82</v>
      </c>
    </row>
    <row r="36" ht="12.75" customHeight="1">
      <c r="A36" s="33">
        <v>34.0</v>
      </c>
      <c r="B36" s="220">
        <v>31.2</v>
      </c>
      <c r="C36" s="220">
        <v>34.45</v>
      </c>
      <c r="D36" s="220">
        <v>39.31</v>
      </c>
      <c r="E36" s="220">
        <v>48.31</v>
      </c>
      <c r="F36" s="220">
        <v>68.68</v>
      </c>
      <c r="G36" s="235">
        <v>82.96</v>
      </c>
      <c r="H36" s="220">
        <v>97.24</v>
      </c>
      <c r="I36" s="235">
        <v>115.15</v>
      </c>
      <c r="J36" s="81">
        <v>245.75</v>
      </c>
      <c r="M36" s="205">
        <v>19.0</v>
      </c>
      <c r="N36" s="63">
        <v>13.88</v>
      </c>
      <c r="O36" s="63">
        <v>14.09</v>
      </c>
      <c r="P36" s="63">
        <v>15.01</v>
      </c>
      <c r="Q36" s="63">
        <v>16.55</v>
      </c>
      <c r="R36" s="63">
        <v>18.95</v>
      </c>
      <c r="S36" s="63">
        <v>21.62</v>
      </c>
      <c r="T36" s="63">
        <v>24.87</v>
      </c>
      <c r="U36" s="63">
        <v>29.32</v>
      </c>
      <c r="V36" s="63">
        <v>29.32</v>
      </c>
      <c r="Z36" s="63">
        <v>35.0</v>
      </c>
      <c r="AA36" s="187">
        <v>29.57</v>
      </c>
    </row>
    <row r="37" ht="12.75" customHeight="1">
      <c r="A37" s="16">
        <v>35.0</v>
      </c>
      <c r="B37" s="224">
        <v>31.88</v>
      </c>
      <c r="C37" s="224">
        <v>35.22</v>
      </c>
      <c r="D37" s="224">
        <v>40.2</v>
      </c>
      <c r="E37" s="224">
        <v>49.4</v>
      </c>
      <c r="F37" s="224">
        <v>70.38</v>
      </c>
      <c r="G37" s="236">
        <v>84.7</v>
      </c>
      <c r="H37" s="224">
        <v>99.01</v>
      </c>
      <c r="I37" s="236">
        <v>116.97</v>
      </c>
      <c r="J37" s="82">
        <v>249.63</v>
      </c>
      <c r="M37" s="205">
        <v>20.0</v>
      </c>
      <c r="N37" s="63">
        <v>14.5</v>
      </c>
      <c r="O37" s="63">
        <v>14.9</v>
      </c>
      <c r="P37" s="63">
        <v>15.95</v>
      </c>
      <c r="Q37" s="63">
        <v>17.12</v>
      </c>
      <c r="R37" s="63">
        <v>20.01</v>
      </c>
      <c r="S37" s="63">
        <v>23.32</v>
      </c>
      <c r="T37" s="63">
        <v>27.46</v>
      </c>
      <c r="U37" s="63">
        <v>31.72</v>
      </c>
      <c r="V37" s="63">
        <v>31.72</v>
      </c>
      <c r="Z37" s="63">
        <v>36.0</v>
      </c>
      <c r="AA37" s="187">
        <v>30.32</v>
      </c>
    </row>
    <row r="38" ht="12.75" customHeight="1">
      <c r="A38" s="5">
        <v>36.0</v>
      </c>
      <c r="B38" s="213">
        <v>32.57</v>
      </c>
      <c r="C38" s="213">
        <v>35.97</v>
      </c>
      <c r="D38" s="213">
        <v>41.08</v>
      </c>
      <c r="E38" s="213">
        <v>50.48</v>
      </c>
      <c r="F38" s="213">
        <v>72.05</v>
      </c>
      <c r="G38" s="213">
        <v>86.26</v>
      </c>
      <c r="H38" s="213">
        <v>100.47</v>
      </c>
      <c r="I38" s="213">
        <v>118.94</v>
      </c>
      <c r="J38" s="83">
        <v>253.83</v>
      </c>
      <c r="M38" s="205">
        <v>21.0</v>
      </c>
      <c r="N38" s="63">
        <v>15.4</v>
      </c>
      <c r="O38" s="63">
        <v>16.29</v>
      </c>
      <c r="P38" s="63">
        <v>17.23</v>
      </c>
      <c r="Q38" s="63">
        <v>18.17</v>
      </c>
      <c r="R38" s="63">
        <v>21.73</v>
      </c>
      <c r="S38" s="63">
        <v>26.3</v>
      </c>
      <c r="T38" s="63">
        <v>31.56</v>
      </c>
      <c r="U38" s="63">
        <v>35.76</v>
      </c>
      <c r="V38" s="63">
        <v>35.76</v>
      </c>
      <c r="Z38" s="63">
        <v>37.0</v>
      </c>
      <c r="AA38" s="187">
        <v>31.07</v>
      </c>
    </row>
    <row r="39" ht="12.75" customHeight="1">
      <c r="A39" s="9">
        <v>37.0</v>
      </c>
      <c r="B39" s="218">
        <v>33.23</v>
      </c>
      <c r="C39" s="218">
        <v>36.72</v>
      </c>
      <c r="D39" s="218">
        <v>41.95</v>
      </c>
      <c r="E39" s="84">
        <v>51.55</v>
      </c>
      <c r="F39" s="84">
        <v>73.71</v>
      </c>
      <c r="G39" s="84">
        <v>87.81</v>
      </c>
      <c r="H39" s="84">
        <v>101.9</v>
      </c>
      <c r="I39" s="84">
        <v>120.89</v>
      </c>
      <c r="J39" s="84">
        <v>258.0</v>
      </c>
      <c r="M39" s="205">
        <v>22.0</v>
      </c>
      <c r="N39" s="63">
        <v>16.54</v>
      </c>
      <c r="O39" s="63">
        <v>17.71</v>
      </c>
      <c r="P39" s="63">
        <v>18.84</v>
      </c>
      <c r="Q39" s="63">
        <v>20.06</v>
      </c>
      <c r="R39" s="63">
        <v>24.51</v>
      </c>
      <c r="S39" s="63">
        <v>30.5</v>
      </c>
      <c r="T39" s="63">
        <v>36.86</v>
      </c>
      <c r="U39" s="63">
        <v>41.37</v>
      </c>
      <c r="V39" s="63">
        <v>41.37</v>
      </c>
      <c r="Z39" s="63">
        <v>38.0</v>
      </c>
      <c r="AA39" s="187">
        <v>31.82</v>
      </c>
    </row>
    <row r="40" ht="12.75" customHeight="1">
      <c r="A40" s="13">
        <v>38.0</v>
      </c>
      <c r="B40" s="220">
        <v>33.89</v>
      </c>
      <c r="C40" s="220">
        <v>37.45</v>
      </c>
      <c r="D40" s="220">
        <v>42.8</v>
      </c>
      <c r="E40" s="81">
        <v>52.59</v>
      </c>
      <c r="F40" s="81">
        <v>75.34</v>
      </c>
      <c r="G40" s="81">
        <v>89.31</v>
      </c>
      <c r="H40" s="81">
        <v>103.27</v>
      </c>
      <c r="I40" s="220">
        <v>122.83</v>
      </c>
      <c r="J40" s="85">
        <v>262.14</v>
      </c>
      <c r="M40" s="205">
        <v>23.0</v>
      </c>
      <c r="N40" s="63">
        <v>17.92</v>
      </c>
      <c r="O40" s="63">
        <v>19.31</v>
      </c>
      <c r="P40" s="63">
        <v>20.78</v>
      </c>
      <c r="Q40" s="63">
        <v>22.79</v>
      </c>
      <c r="R40" s="63">
        <v>28.34</v>
      </c>
      <c r="S40" s="63">
        <v>35.92</v>
      </c>
      <c r="T40" s="63">
        <v>43.35</v>
      </c>
      <c r="U40" s="63">
        <v>48.56</v>
      </c>
      <c r="V40" s="63">
        <v>48.56</v>
      </c>
      <c r="Z40" s="63">
        <v>39.0</v>
      </c>
      <c r="AA40" s="187">
        <v>32.57</v>
      </c>
    </row>
    <row r="41" ht="12.75" customHeight="1">
      <c r="A41" s="13">
        <v>39.0</v>
      </c>
      <c r="B41" s="220">
        <v>34.55</v>
      </c>
      <c r="C41" s="220">
        <v>38.18</v>
      </c>
      <c r="D41" s="220">
        <v>43.63</v>
      </c>
      <c r="E41" s="81">
        <v>53.61</v>
      </c>
      <c r="F41" s="220">
        <v>76.95</v>
      </c>
      <c r="G41" s="85">
        <v>91.2</v>
      </c>
      <c r="H41" s="81">
        <v>105.44</v>
      </c>
      <c r="I41" s="81">
        <v>124.72</v>
      </c>
      <c r="J41" s="81">
        <v>266.17</v>
      </c>
      <c r="M41" s="205">
        <v>24.0</v>
      </c>
      <c r="N41" s="63">
        <v>19.53</v>
      </c>
      <c r="O41" s="63">
        <v>21.08</v>
      </c>
      <c r="P41" s="63">
        <v>23.05</v>
      </c>
      <c r="Q41" s="63">
        <v>26.36</v>
      </c>
      <c r="R41" s="63">
        <v>33.24</v>
      </c>
      <c r="S41" s="63">
        <v>42.56</v>
      </c>
      <c r="T41" s="63">
        <v>51.04</v>
      </c>
      <c r="U41" s="63">
        <v>57.33</v>
      </c>
      <c r="V41" s="63">
        <v>57.33</v>
      </c>
      <c r="Z41" s="63">
        <v>40.0</v>
      </c>
      <c r="AA41" s="187">
        <v>33.32</v>
      </c>
    </row>
    <row r="42" ht="12.75" customHeight="1">
      <c r="A42" s="16">
        <v>40.0</v>
      </c>
      <c r="B42" s="224">
        <v>35.19</v>
      </c>
      <c r="C42" s="224">
        <v>38.9</v>
      </c>
      <c r="D42" s="224">
        <v>44.45</v>
      </c>
      <c r="E42" s="82">
        <v>54.61</v>
      </c>
      <c r="F42" s="81">
        <v>78.54</v>
      </c>
      <c r="G42" s="81">
        <v>92.98</v>
      </c>
      <c r="H42" s="81">
        <v>107.42</v>
      </c>
      <c r="I42" s="81">
        <v>126.54</v>
      </c>
      <c r="J42" s="82">
        <v>270.05</v>
      </c>
      <c r="M42" s="205">
        <v>25.0</v>
      </c>
      <c r="N42" s="63">
        <v>21.1</v>
      </c>
      <c r="O42" s="63">
        <v>22.99</v>
      </c>
      <c r="P42" s="63">
        <v>25.63</v>
      </c>
      <c r="Q42" s="63">
        <v>30.52</v>
      </c>
      <c r="R42" s="63">
        <v>39.07</v>
      </c>
      <c r="S42" s="63">
        <v>48.34</v>
      </c>
      <c r="T42" s="63">
        <v>57.24</v>
      </c>
      <c r="U42" s="63">
        <v>65.0</v>
      </c>
      <c r="V42" s="63">
        <v>65.0</v>
      </c>
      <c r="Z42" s="63">
        <v>41.0</v>
      </c>
      <c r="AA42" s="187">
        <v>34.07</v>
      </c>
    </row>
    <row r="43" ht="12.75" customHeight="1">
      <c r="A43" s="19">
        <v>41.0</v>
      </c>
      <c r="B43" s="226">
        <v>35.83</v>
      </c>
      <c r="C43" s="226">
        <v>39.6</v>
      </c>
      <c r="D43" s="226">
        <v>45.25</v>
      </c>
      <c r="E43" s="227">
        <v>55.61</v>
      </c>
      <c r="F43" s="227">
        <v>80.1</v>
      </c>
      <c r="G43" s="228">
        <v>94.74</v>
      </c>
      <c r="H43" s="227">
        <v>109.37</v>
      </c>
      <c r="I43" s="227">
        <v>128.48</v>
      </c>
      <c r="J43" s="86">
        <v>274.19</v>
      </c>
      <c r="M43" s="205">
        <v>26.0</v>
      </c>
      <c r="N43" s="63">
        <v>21.89</v>
      </c>
      <c r="O43" s="63">
        <v>23.94</v>
      </c>
      <c r="P43" s="63">
        <v>26.92</v>
      </c>
      <c r="Q43" s="63">
        <v>32.59</v>
      </c>
      <c r="R43" s="63">
        <v>41.99</v>
      </c>
      <c r="S43" s="63">
        <v>51.23</v>
      </c>
      <c r="T43" s="63">
        <v>60.34</v>
      </c>
      <c r="U43" s="63">
        <v>68.83</v>
      </c>
      <c r="V43" s="63">
        <v>68.83</v>
      </c>
      <c r="Z43" s="63">
        <v>42.0</v>
      </c>
      <c r="AA43" s="187">
        <v>34.82</v>
      </c>
    </row>
    <row r="44" ht="12.75" customHeight="1">
      <c r="A44" s="23">
        <v>42.0</v>
      </c>
      <c r="B44" s="229">
        <v>36.47</v>
      </c>
      <c r="C44" s="229">
        <v>40.3</v>
      </c>
      <c r="D44" s="229">
        <v>46.04</v>
      </c>
      <c r="E44" s="230">
        <v>56.57</v>
      </c>
      <c r="F44" s="230">
        <v>81.63</v>
      </c>
      <c r="G44" s="231">
        <v>96.28</v>
      </c>
      <c r="H44" s="230">
        <v>110.92</v>
      </c>
      <c r="I44" s="230">
        <v>130.24</v>
      </c>
      <c r="J44" s="79">
        <v>277.95</v>
      </c>
      <c r="M44" s="205">
        <v>27.0</v>
      </c>
      <c r="N44" s="63">
        <v>22.68</v>
      </c>
      <c r="O44" s="63">
        <v>24.89</v>
      </c>
      <c r="P44" s="63">
        <v>28.21</v>
      </c>
      <c r="Q44" s="63">
        <v>34.67</v>
      </c>
      <c r="R44" s="63">
        <v>44.9</v>
      </c>
      <c r="S44" s="63">
        <v>54.13</v>
      </c>
      <c r="T44" s="63">
        <v>63.44</v>
      </c>
      <c r="U44" s="63">
        <v>72.67</v>
      </c>
      <c r="V44" s="63">
        <v>72.67</v>
      </c>
      <c r="Z44" s="63">
        <v>43.0</v>
      </c>
      <c r="AA44" s="187">
        <v>35.57</v>
      </c>
    </row>
    <row r="45" ht="12.75" customHeight="1">
      <c r="A45" s="19">
        <v>43.0</v>
      </c>
      <c r="B45" s="229">
        <v>37.09</v>
      </c>
      <c r="C45" s="229">
        <v>40.98</v>
      </c>
      <c r="D45" s="229">
        <v>46.81</v>
      </c>
      <c r="E45" s="230">
        <v>57.52</v>
      </c>
      <c r="F45" s="230">
        <v>83.15</v>
      </c>
      <c r="G45" s="231">
        <v>97.78</v>
      </c>
      <c r="H45" s="230">
        <v>112.4</v>
      </c>
      <c r="I45" s="230">
        <v>131.87</v>
      </c>
      <c r="J45" s="79">
        <v>281.43</v>
      </c>
      <c r="M45" s="205">
        <v>28.0</v>
      </c>
      <c r="N45" s="63">
        <v>23.31</v>
      </c>
      <c r="O45" s="63">
        <v>25.62</v>
      </c>
      <c r="P45" s="63">
        <v>29.07</v>
      </c>
      <c r="Q45" s="63">
        <v>35.73</v>
      </c>
      <c r="R45" s="63">
        <v>46.39</v>
      </c>
      <c r="S45" s="63">
        <v>55.98</v>
      </c>
      <c r="T45" s="63">
        <v>65.65</v>
      </c>
      <c r="U45" s="63">
        <v>75.22</v>
      </c>
      <c r="V45" s="63">
        <v>75.22</v>
      </c>
      <c r="Z45" s="63">
        <v>44.0</v>
      </c>
      <c r="AA45" s="187">
        <v>36.32</v>
      </c>
    </row>
    <row r="46" ht="12.75" customHeight="1">
      <c r="A46" s="19">
        <v>44.0</v>
      </c>
      <c r="B46" s="229">
        <v>37.72</v>
      </c>
      <c r="C46" s="229">
        <v>41.65</v>
      </c>
      <c r="D46" s="229">
        <v>47.56</v>
      </c>
      <c r="E46" s="230">
        <v>58.45</v>
      </c>
      <c r="F46" s="230">
        <v>84.63</v>
      </c>
      <c r="G46" s="231">
        <v>99.25</v>
      </c>
      <c r="H46" s="230">
        <v>113.87</v>
      </c>
      <c r="I46" s="230">
        <v>133.74</v>
      </c>
      <c r="J46" s="79">
        <v>285.42</v>
      </c>
      <c r="M46" s="205">
        <v>29.0</v>
      </c>
      <c r="N46" s="63">
        <v>23.93</v>
      </c>
      <c r="O46" s="63">
        <v>26.33</v>
      </c>
      <c r="P46" s="63">
        <v>29.92</v>
      </c>
      <c r="Q46" s="63">
        <v>36.77</v>
      </c>
      <c r="R46" s="63">
        <v>47.87</v>
      </c>
      <c r="S46" s="63">
        <v>57.8</v>
      </c>
      <c r="T46" s="63">
        <v>67.82</v>
      </c>
      <c r="U46" s="63">
        <v>77.74</v>
      </c>
      <c r="V46" s="63">
        <v>77.74</v>
      </c>
      <c r="Z46" s="63">
        <v>45.0</v>
      </c>
      <c r="AA46" s="187">
        <v>37.07</v>
      </c>
    </row>
    <row r="47" ht="12.75" customHeight="1">
      <c r="A47" s="27">
        <v>45.0</v>
      </c>
      <c r="B47" s="229">
        <v>38.33</v>
      </c>
      <c r="C47" s="229">
        <v>42.32</v>
      </c>
      <c r="D47" s="232">
        <v>48.32</v>
      </c>
      <c r="E47" s="233">
        <v>59.37</v>
      </c>
      <c r="F47" s="233">
        <v>86.11</v>
      </c>
      <c r="G47" s="234">
        <v>100.69</v>
      </c>
      <c r="H47" s="233">
        <v>115.27</v>
      </c>
      <c r="I47" s="233">
        <v>135.51</v>
      </c>
      <c r="J47" s="80">
        <v>289.2</v>
      </c>
      <c r="M47" s="205">
        <v>30.0</v>
      </c>
      <c r="N47" s="63">
        <v>24.55</v>
      </c>
      <c r="O47" s="63">
        <v>27.03</v>
      </c>
      <c r="P47" s="63">
        <v>30.76</v>
      </c>
      <c r="Q47" s="63">
        <v>37.8</v>
      </c>
      <c r="R47" s="63">
        <v>49.33</v>
      </c>
      <c r="S47" s="63">
        <v>59.61</v>
      </c>
      <c r="T47" s="63">
        <v>69.97</v>
      </c>
      <c r="U47" s="63">
        <v>80.23</v>
      </c>
      <c r="V47" s="63">
        <v>80.23</v>
      </c>
      <c r="Z47" s="63">
        <v>46.0</v>
      </c>
      <c r="AA47" s="187">
        <v>37.82</v>
      </c>
    </row>
    <row r="48" ht="12.75" customHeight="1">
      <c r="A48" s="13">
        <v>46.0</v>
      </c>
      <c r="B48" s="218">
        <v>38.93</v>
      </c>
      <c r="C48" s="218">
        <v>42.97</v>
      </c>
      <c r="D48" s="220">
        <v>49.05</v>
      </c>
      <c r="E48" s="220">
        <v>60.26</v>
      </c>
      <c r="F48" s="220">
        <v>87.54</v>
      </c>
      <c r="G48" s="235">
        <v>102.11</v>
      </c>
      <c r="H48" s="220">
        <v>116.68</v>
      </c>
      <c r="I48" s="220">
        <v>137.23</v>
      </c>
      <c r="J48" s="81">
        <v>292.87</v>
      </c>
      <c r="M48" s="205">
        <v>31.0</v>
      </c>
      <c r="N48" s="63">
        <v>25.16</v>
      </c>
      <c r="O48" s="63">
        <v>27.73</v>
      </c>
      <c r="P48" s="63">
        <v>31.58</v>
      </c>
      <c r="Q48" s="63">
        <v>38.81</v>
      </c>
      <c r="R48" s="63">
        <v>50.76</v>
      </c>
      <c r="S48" s="63">
        <v>61.39</v>
      </c>
      <c r="T48" s="63">
        <v>72.1</v>
      </c>
      <c r="U48" s="63">
        <v>82.7</v>
      </c>
      <c r="V48" s="63">
        <v>82.7</v>
      </c>
      <c r="Z48" s="63">
        <v>47.0</v>
      </c>
      <c r="AA48" s="187">
        <v>38.57</v>
      </c>
    </row>
    <row r="49" ht="12.75" customHeight="1">
      <c r="A49" s="13">
        <v>47.0</v>
      </c>
      <c r="B49" s="220">
        <v>39.53</v>
      </c>
      <c r="C49" s="220">
        <v>43.62</v>
      </c>
      <c r="D49" s="220">
        <v>49.75</v>
      </c>
      <c r="E49" s="220">
        <v>61.14</v>
      </c>
      <c r="F49" s="220">
        <v>88.97</v>
      </c>
      <c r="G49" s="235">
        <v>103.56</v>
      </c>
      <c r="H49" s="220">
        <v>118.14</v>
      </c>
      <c r="I49" s="220">
        <v>138.98</v>
      </c>
      <c r="J49" s="81">
        <v>296.6</v>
      </c>
      <c r="M49" s="205">
        <v>32.0</v>
      </c>
      <c r="N49" s="63">
        <v>25.77</v>
      </c>
      <c r="O49" s="63">
        <v>28.42</v>
      </c>
      <c r="P49" s="63">
        <v>32.39</v>
      </c>
      <c r="Q49" s="63">
        <v>39.8</v>
      </c>
      <c r="R49" s="63">
        <v>52.18</v>
      </c>
      <c r="S49" s="63">
        <v>63.15</v>
      </c>
      <c r="T49" s="63">
        <v>74.2</v>
      </c>
      <c r="U49" s="63">
        <v>85.14</v>
      </c>
      <c r="V49" s="63">
        <v>85.14</v>
      </c>
      <c r="Z49" s="63">
        <v>48.0</v>
      </c>
      <c r="AA49" s="187">
        <v>39.32</v>
      </c>
    </row>
    <row r="50" ht="12.75" customHeight="1">
      <c r="A50" s="13">
        <v>48.0</v>
      </c>
      <c r="B50" s="220">
        <v>40.12</v>
      </c>
      <c r="C50" s="220">
        <v>44.25</v>
      </c>
      <c r="D50" s="220">
        <v>50.46</v>
      </c>
      <c r="E50" s="220">
        <v>62.0</v>
      </c>
      <c r="F50" s="220">
        <v>90.37</v>
      </c>
      <c r="G50" s="235">
        <v>104.94</v>
      </c>
      <c r="H50" s="220">
        <v>119.5</v>
      </c>
      <c r="I50" s="220">
        <v>140.61</v>
      </c>
      <c r="J50" s="81">
        <v>300.08</v>
      </c>
      <c r="M50" s="205">
        <v>33.0</v>
      </c>
      <c r="N50" s="63">
        <v>26.37</v>
      </c>
      <c r="O50" s="63">
        <v>29.1</v>
      </c>
      <c r="P50" s="63">
        <v>33.19</v>
      </c>
      <c r="Q50" s="63">
        <v>40.78</v>
      </c>
      <c r="R50" s="63">
        <v>53.58</v>
      </c>
      <c r="S50" s="63">
        <v>64.89</v>
      </c>
      <c r="T50" s="63">
        <v>76.28</v>
      </c>
      <c r="U50" s="63">
        <v>87.56</v>
      </c>
      <c r="V50" s="63">
        <v>87.56</v>
      </c>
      <c r="Z50" s="63">
        <v>49.0</v>
      </c>
      <c r="AA50" s="187">
        <v>40.07</v>
      </c>
    </row>
    <row r="51" ht="12.75" customHeight="1">
      <c r="A51" s="13">
        <v>49.0</v>
      </c>
      <c r="B51" s="220">
        <v>40.71</v>
      </c>
      <c r="C51" s="220">
        <v>44.88</v>
      </c>
      <c r="D51" s="220">
        <v>51.14</v>
      </c>
      <c r="E51" s="220">
        <v>62.84</v>
      </c>
      <c r="F51" s="220">
        <v>91.74</v>
      </c>
      <c r="G51" s="235">
        <v>106.33</v>
      </c>
      <c r="H51" s="220">
        <v>120.91</v>
      </c>
      <c r="I51" s="220">
        <v>142.23</v>
      </c>
      <c r="J51" s="81">
        <v>303.54</v>
      </c>
      <c r="M51" s="205">
        <v>34.0</v>
      </c>
      <c r="N51" s="63">
        <v>26.96</v>
      </c>
      <c r="O51" s="63">
        <v>29.77</v>
      </c>
      <c r="P51" s="63">
        <v>33.97</v>
      </c>
      <c r="Q51" s="63">
        <v>41.74</v>
      </c>
      <c r="R51" s="63">
        <v>54.97</v>
      </c>
      <c r="S51" s="63">
        <v>66.61</v>
      </c>
      <c r="T51" s="63">
        <v>78.33</v>
      </c>
      <c r="U51" s="63">
        <v>89.95</v>
      </c>
      <c r="V51" s="63">
        <v>89.95</v>
      </c>
      <c r="Z51" s="63">
        <v>50.0</v>
      </c>
      <c r="AA51" s="187">
        <v>40.82</v>
      </c>
    </row>
    <row r="52" ht="12.75" customHeight="1">
      <c r="A52" s="13">
        <v>50.0</v>
      </c>
      <c r="B52" s="224">
        <v>41.29</v>
      </c>
      <c r="C52" s="224">
        <v>45.49</v>
      </c>
      <c r="D52" s="224">
        <v>51.81</v>
      </c>
      <c r="E52" s="224">
        <v>63.66</v>
      </c>
      <c r="F52" s="224">
        <v>93.09</v>
      </c>
      <c r="G52" s="236">
        <v>107.78</v>
      </c>
      <c r="H52" s="224">
        <v>122.47</v>
      </c>
      <c r="I52" s="224">
        <v>143.92</v>
      </c>
      <c r="J52" s="82">
        <v>307.15</v>
      </c>
      <c r="M52" s="205">
        <v>35.0</v>
      </c>
      <c r="N52" s="63">
        <v>27.55</v>
      </c>
      <c r="O52" s="63">
        <v>30.43</v>
      </c>
      <c r="P52" s="63">
        <v>34.74</v>
      </c>
      <c r="Q52" s="63">
        <v>42.69</v>
      </c>
      <c r="R52" s="63">
        <v>56.33</v>
      </c>
      <c r="S52" s="63">
        <v>68.3</v>
      </c>
      <c r="T52" s="63">
        <v>80.36</v>
      </c>
      <c r="U52" s="63">
        <v>92.31</v>
      </c>
      <c r="V52" s="63">
        <v>92.31</v>
      </c>
      <c r="Z52" s="63">
        <v>51.0</v>
      </c>
      <c r="AA52" s="187">
        <v>41.57</v>
      </c>
    </row>
    <row r="53" ht="12.75" customHeight="1">
      <c r="A53" s="31">
        <v>51.0</v>
      </c>
      <c r="B53" s="226">
        <v>41.86</v>
      </c>
      <c r="C53" s="226">
        <v>46.11</v>
      </c>
      <c r="D53" s="226">
        <v>52.46</v>
      </c>
      <c r="E53" s="230">
        <v>64.46</v>
      </c>
      <c r="F53" s="230">
        <v>94.42</v>
      </c>
      <c r="G53" s="231">
        <v>109.28</v>
      </c>
      <c r="H53" s="230">
        <v>124.14</v>
      </c>
      <c r="I53" s="230">
        <v>145.55</v>
      </c>
      <c r="J53" s="79">
        <v>310.62</v>
      </c>
      <c r="M53" s="205">
        <v>36.0</v>
      </c>
      <c r="N53" s="63">
        <v>28.14</v>
      </c>
      <c r="O53" s="63">
        <v>31.08</v>
      </c>
      <c r="P53" s="63">
        <v>35.5</v>
      </c>
      <c r="Q53" s="63">
        <v>43.62</v>
      </c>
      <c r="R53" s="63">
        <v>57.67</v>
      </c>
      <c r="S53" s="63">
        <v>69.97</v>
      </c>
      <c r="T53" s="63">
        <v>82.36</v>
      </c>
      <c r="U53" s="63">
        <v>94.65</v>
      </c>
      <c r="V53" s="63">
        <v>94.65</v>
      </c>
      <c r="Z53" s="63">
        <v>52.0</v>
      </c>
      <c r="AA53" s="187">
        <v>42.32</v>
      </c>
    </row>
    <row r="54" ht="12.75" customHeight="1">
      <c r="A54" s="19">
        <v>52.0</v>
      </c>
      <c r="B54" s="229">
        <v>42.43</v>
      </c>
      <c r="C54" s="229">
        <v>46.7</v>
      </c>
      <c r="D54" s="229">
        <v>53.1</v>
      </c>
      <c r="E54" s="230">
        <v>65.25</v>
      </c>
      <c r="F54" s="230">
        <v>95.72</v>
      </c>
      <c r="G54" s="231">
        <v>110.8</v>
      </c>
      <c r="H54" s="230">
        <v>125.87</v>
      </c>
      <c r="I54" s="230">
        <v>147.3</v>
      </c>
      <c r="J54" s="79">
        <v>314.36</v>
      </c>
      <c r="M54" s="205">
        <v>37.0</v>
      </c>
      <c r="N54" s="63">
        <v>28.71</v>
      </c>
      <c r="O54" s="63">
        <v>31.73</v>
      </c>
      <c r="P54" s="63">
        <v>36.25</v>
      </c>
      <c r="Q54" s="63">
        <v>44.54</v>
      </c>
      <c r="R54" s="63">
        <v>59.0</v>
      </c>
      <c r="S54" s="63">
        <v>71.62</v>
      </c>
      <c r="T54" s="63">
        <v>84.34</v>
      </c>
      <c r="U54" s="63">
        <v>96.96</v>
      </c>
      <c r="V54" s="63">
        <v>96.96</v>
      </c>
      <c r="Z54" s="63">
        <v>53.0</v>
      </c>
      <c r="AA54" s="187">
        <v>43.07</v>
      </c>
    </row>
    <row r="55" ht="12.75" customHeight="1">
      <c r="A55" s="19">
        <v>53.0</v>
      </c>
      <c r="B55" s="229">
        <v>42.98</v>
      </c>
      <c r="C55" s="229">
        <v>47.29</v>
      </c>
      <c r="D55" s="229">
        <v>53.72</v>
      </c>
      <c r="E55" s="230">
        <v>66.01</v>
      </c>
      <c r="F55" s="230">
        <v>96.99</v>
      </c>
      <c r="G55" s="231">
        <v>112.35</v>
      </c>
      <c r="H55" s="230">
        <v>127.7</v>
      </c>
      <c r="I55" s="230">
        <v>149.19</v>
      </c>
      <c r="J55" s="79">
        <v>318.39</v>
      </c>
      <c r="M55" s="205">
        <v>38.0</v>
      </c>
      <c r="N55" s="63">
        <v>29.28</v>
      </c>
      <c r="O55" s="63">
        <v>32.36</v>
      </c>
      <c r="P55" s="63">
        <v>36.98</v>
      </c>
      <c r="Q55" s="63">
        <v>45.44</v>
      </c>
      <c r="R55" s="63">
        <v>60.3</v>
      </c>
      <c r="S55" s="63">
        <v>73.25</v>
      </c>
      <c r="T55" s="63">
        <v>86.29</v>
      </c>
      <c r="U55" s="63">
        <v>99.24</v>
      </c>
      <c r="V55" s="63">
        <v>99.24</v>
      </c>
      <c r="Z55" s="63">
        <v>54.0</v>
      </c>
      <c r="AA55" s="187">
        <v>43.82</v>
      </c>
    </row>
    <row r="56" ht="12.75" customHeight="1">
      <c r="A56" s="19">
        <v>54.0</v>
      </c>
      <c r="B56" s="229">
        <v>43.54</v>
      </c>
      <c r="C56" s="229">
        <v>47.85</v>
      </c>
      <c r="D56" s="229">
        <v>54.33</v>
      </c>
      <c r="E56" s="230">
        <v>66.76</v>
      </c>
      <c r="F56" s="230">
        <v>98.25</v>
      </c>
      <c r="G56" s="231">
        <v>113.83</v>
      </c>
      <c r="H56" s="230">
        <v>129.41</v>
      </c>
      <c r="I56" s="230">
        <v>151.19</v>
      </c>
      <c r="J56" s="79">
        <v>322.66</v>
      </c>
      <c r="M56" s="205">
        <v>39.0</v>
      </c>
      <c r="N56" s="63">
        <v>29.85</v>
      </c>
      <c r="O56" s="63">
        <v>32.99</v>
      </c>
      <c r="P56" s="63">
        <v>37.7</v>
      </c>
      <c r="Q56" s="63">
        <v>46.32</v>
      </c>
      <c r="R56" s="63">
        <v>61.59</v>
      </c>
      <c r="S56" s="63">
        <v>74.86</v>
      </c>
      <c r="T56" s="63">
        <v>88.21</v>
      </c>
      <c r="U56" s="63">
        <v>101.5</v>
      </c>
      <c r="V56" s="63">
        <v>101.5</v>
      </c>
      <c r="Z56" s="63">
        <v>55.0</v>
      </c>
      <c r="AA56" s="187">
        <v>44.57</v>
      </c>
    </row>
    <row r="57" ht="12.75" customHeight="1">
      <c r="A57" s="19">
        <v>55.0</v>
      </c>
      <c r="B57" s="232">
        <v>44.08</v>
      </c>
      <c r="C57" s="232">
        <v>48.42</v>
      </c>
      <c r="D57" s="232">
        <v>54.93</v>
      </c>
      <c r="E57" s="233">
        <v>67.49</v>
      </c>
      <c r="F57" s="233">
        <v>99.48</v>
      </c>
      <c r="G57" s="234">
        <v>115.36</v>
      </c>
      <c r="H57" s="233">
        <v>131.24</v>
      </c>
      <c r="I57" s="233">
        <v>153.11</v>
      </c>
      <c r="J57" s="80">
        <v>326.76</v>
      </c>
      <c r="M57" s="205">
        <v>40.0</v>
      </c>
      <c r="N57" s="63">
        <v>30.41</v>
      </c>
      <c r="O57" s="63">
        <v>33.61</v>
      </c>
      <c r="P57" s="63">
        <v>38.41</v>
      </c>
      <c r="Q57" s="63">
        <v>47.19</v>
      </c>
      <c r="R57" s="63">
        <v>62.86</v>
      </c>
      <c r="S57" s="63">
        <v>76.44</v>
      </c>
      <c r="T57" s="63">
        <v>90.11</v>
      </c>
      <c r="U57" s="63">
        <v>103.73</v>
      </c>
      <c r="V57" s="63">
        <v>103.73</v>
      </c>
      <c r="Z57" s="63">
        <v>56.0</v>
      </c>
      <c r="AA57" s="187">
        <v>45.32</v>
      </c>
    </row>
    <row r="58" ht="12.75" customHeight="1">
      <c r="A58" s="32">
        <v>56.0</v>
      </c>
      <c r="B58" s="218">
        <v>44.63</v>
      </c>
      <c r="C58" s="218">
        <v>48.98</v>
      </c>
      <c r="D58" s="218">
        <v>55.5</v>
      </c>
      <c r="E58" s="220">
        <v>68.21</v>
      </c>
      <c r="F58" s="220">
        <v>100.69</v>
      </c>
      <c r="G58" s="235">
        <v>116.82</v>
      </c>
      <c r="H58" s="220">
        <v>132.94</v>
      </c>
      <c r="I58" s="220">
        <v>154.83</v>
      </c>
      <c r="J58" s="81">
        <v>330.43</v>
      </c>
      <c r="M58" s="205">
        <v>41.0</v>
      </c>
      <c r="N58" s="63">
        <v>30.96</v>
      </c>
      <c r="O58" s="63">
        <v>34.22</v>
      </c>
      <c r="P58" s="63">
        <v>39.1</v>
      </c>
      <c r="Q58" s="63">
        <v>48.05</v>
      </c>
      <c r="R58" s="63">
        <v>64.11</v>
      </c>
      <c r="S58" s="63">
        <v>78.0</v>
      </c>
      <c r="T58" s="63">
        <v>91.99</v>
      </c>
      <c r="U58" s="63">
        <v>105.93</v>
      </c>
      <c r="V58" s="63">
        <v>105.93</v>
      </c>
      <c r="Z58" s="63">
        <v>57.0</v>
      </c>
      <c r="AA58" s="187">
        <v>46.07</v>
      </c>
    </row>
    <row r="59" ht="12.75" customHeight="1">
      <c r="A59" s="13">
        <v>57.0</v>
      </c>
      <c r="B59" s="220">
        <v>45.16</v>
      </c>
      <c r="C59" s="220">
        <v>49.52</v>
      </c>
      <c r="D59" s="220">
        <v>56.07</v>
      </c>
      <c r="E59" s="220">
        <v>68.91</v>
      </c>
      <c r="F59" s="220">
        <v>101.87</v>
      </c>
      <c r="G59" s="235">
        <v>118.02</v>
      </c>
      <c r="H59" s="220">
        <v>134.16</v>
      </c>
      <c r="I59" s="220">
        <v>156.3</v>
      </c>
      <c r="J59" s="81">
        <v>333.57</v>
      </c>
      <c r="M59" s="205">
        <v>42.0</v>
      </c>
      <c r="N59" s="63">
        <v>31.51</v>
      </c>
      <c r="O59" s="63">
        <v>34.82</v>
      </c>
      <c r="P59" s="63">
        <v>39.78</v>
      </c>
      <c r="Q59" s="63">
        <v>48.88</v>
      </c>
      <c r="R59" s="63">
        <v>65.34</v>
      </c>
      <c r="S59" s="63">
        <v>79.54</v>
      </c>
      <c r="T59" s="63">
        <v>93.84</v>
      </c>
      <c r="U59" s="63">
        <v>108.11</v>
      </c>
      <c r="V59" s="63">
        <v>108.11</v>
      </c>
      <c r="Z59" s="63">
        <v>58.0</v>
      </c>
      <c r="AA59" s="187">
        <v>46.82</v>
      </c>
    </row>
    <row r="60" ht="12.75" customHeight="1">
      <c r="A60" s="13">
        <v>58.0</v>
      </c>
      <c r="B60" s="220">
        <v>45.68</v>
      </c>
      <c r="C60" s="220">
        <v>50.05</v>
      </c>
      <c r="D60" s="220">
        <v>56.63</v>
      </c>
      <c r="E60" s="220">
        <v>69.58</v>
      </c>
      <c r="F60" s="220">
        <v>103.04</v>
      </c>
      <c r="G60" s="235">
        <v>119.3</v>
      </c>
      <c r="H60" s="220">
        <v>135.56</v>
      </c>
      <c r="I60" s="220">
        <v>157.9</v>
      </c>
      <c r="J60" s="81">
        <v>336.98</v>
      </c>
      <c r="M60" s="205">
        <v>43.0</v>
      </c>
      <c r="N60" s="63">
        <v>32.05</v>
      </c>
      <c r="O60" s="63">
        <v>35.41</v>
      </c>
      <c r="P60" s="63">
        <v>40.45</v>
      </c>
      <c r="Q60" s="63">
        <v>49.7</v>
      </c>
      <c r="R60" s="63">
        <v>66.55</v>
      </c>
      <c r="S60" s="63">
        <v>81.06</v>
      </c>
      <c r="T60" s="63">
        <v>95.67</v>
      </c>
      <c r="U60" s="63">
        <v>110.26</v>
      </c>
      <c r="V60" s="63">
        <v>110.26</v>
      </c>
      <c r="Z60" s="63">
        <v>59.0</v>
      </c>
      <c r="AA60" s="187">
        <v>47.57</v>
      </c>
    </row>
    <row r="61" ht="12.75" customHeight="1">
      <c r="A61" s="13">
        <v>59.0</v>
      </c>
      <c r="B61" s="220">
        <v>46.2</v>
      </c>
      <c r="C61" s="220">
        <v>50.59</v>
      </c>
      <c r="D61" s="220">
        <v>57.16</v>
      </c>
      <c r="E61" s="220">
        <v>70.24</v>
      </c>
      <c r="F61" s="220">
        <v>104.17</v>
      </c>
      <c r="G61" s="235">
        <v>120.47</v>
      </c>
      <c r="H61" s="220">
        <v>136.77</v>
      </c>
      <c r="I61" s="220">
        <v>159.39</v>
      </c>
      <c r="J61" s="81">
        <v>340.16</v>
      </c>
      <c r="M61" s="205">
        <v>44.0</v>
      </c>
      <c r="N61" s="63">
        <v>32.59</v>
      </c>
      <c r="O61" s="63">
        <v>35.99</v>
      </c>
      <c r="P61" s="63">
        <v>41.1</v>
      </c>
      <c r="Q61" s="63">
        <v>50.51</v>
      </c>
      <c r="R61" s="63">
        <v>67.74</v>
      </c>
      <c r="S61" s="63">
        <v>82.55</v>
      </c>
      <c r="T61" s="63">
        <v>97.47</v>
      </c>
      <c r="U61" s="63">
        <v>112.38</v>
      </c>
      <c r="V61" s="63">
        <v>112.38</v>
      </c>
      <c r="Z61" s="63">
        <v>60.0</v>
      </c>
      <c r="AA61" s="187">
        <v>48.32</v>
      </c>
    </row>
    <row r="62" ht="12.75" customHeight="1">
      <c r="A62" s="16">
        <v>60.0</v>
      </c>
      <c r="B62" s="224">
        <v>46.71</v>
      </c>
      <c r="C62" s="224">
        <v>51.09</v>
      </c>
      <c r="D62" s="224">
        <v>57.68</v>
      </c>
      <c r="E62" s="224">
        <v>70.87</v>
      </c>
      <c r="F62" s="224">
        <v>105.29</v>
      </c>
      <c r="G62" s="236">
        <v>121.64</v>
      </c>
      <c r="H62" s="224">
        <v>137.98</v>
      </c>
      <c r="I62" s="224">
        <v>160.82</v>
      </c>
      <c r="J62" s="82">
        <v>343.21</v>
      </c>
      <c r="M62" s="205">
        <v>45.0</v>
      </c>
      <c r="N62" s="63">
        <v>33.12</v>
      </c>
      <c r="O62" s="63">
        <v>36.57</v>
      </c>
      <c r="P62" s="63">
        <v>41.75</v>
      </c>
      <c r="Q62" s="63">
        <v>51.3</v>
      </c>
      <c r="R62" s="63">
        <v>68.92</v>
      </c>
      <c r="S62" s="63">
        <v>84.02</v>
      </c>
      <c r="T62" s="63">
        <v>99.24</v>
      </c>
      <c r="U62" s="63">
        <v>114.48</v>
      </c>
      <c r="V62" s="63">
        <v>114.48</v>
      </c>
      <c r="Z62" s="63">
        <v>61.0</v>
      </c>
      <c r="AA62" s="187">
        <v>49.07</v>
      </c>
    </row>
    <row r="63" ht="12.75" customHeight="1">
      <c r="A63" s="19">
        <v>61.0</v>
      </c>
      <c r="B63" s="226">
        <v>47.22</v>
      </c>
      <c r="C63" s="226">
        <v>51.6</v>
      </c>
      <c r="D63" s="226">
        <v>58.18</v>
      </c>
      <c r="E63" s="230">
        <v>71.5</v>
      </c>
      <c r="F63" s="230">
        <v>106.37</v>
      </c>
      <c r="G63" s="231">
        <v>122.97</v>
      </c>
      <c r="H63" s="230">
        <v>139.57</v>
      </c>
      <c r="I63" s="230">
        <v>162.87</v>
      </c>
      <c r="J63" s="79">
        <v>347.59</v>
      </c>
      <c r="M63" s="205">
        <v>46.0</v>
      </c>
      <c r="N63" s="63">
        <v>33.64</v>
      </c>
      <c r="O63" s="63">
        <v>37.13</v>
      </c>
      <c r="P63" s="63">
        <v>42.38</v>
      </c>
      <c r="Q63" s="63">
        <v>52.07</v>
      </c>
      <c r="R63" s="63">
        <v>70.07</v>
      </c>
      <c r="S63" s="63">
        <v>85.48</v>
      </c>
      <c r="T63" s="63">
        <v>101.0</v>
      </c>
      <c r="U63" s="63">
        <v>116.55</v>
      </c>
      <c r="V63" s="63">
        <v>116.55</v>
      </c>
      <c r="Z63" s="63">
        <v>62.0</v>
      </c>
      <c r="AA63" s="187">
        <v>49.82</v>
      </c>
    </row>
    <row r="64" ht="12.75" customHeight="1">
      <c r="A64" s="23">
        <v>62.0</v>
      </c>
      <c r="B64" s="229">
        <v>47.72</v>
      </c>
      <c r="C64" s="229">
        <v>52.1</v>
      </c>
      <c r="D64" s="229">
        <v>58.67</v>
      </c>
      <c r="E64" s="230">
        <v>72.1</v>
      </c>
      <c r="F64" s="230">
        <v>107.43</v>
      </c>
      <c r="G64" s="231">
        <v>124.31</v>
      </c>
      <c r="H64" s="230">
        <v>141.19</v>
      </c>
      <c r="I64" s="230">
        <v>165.14</v>
      </c>
      <c r="J64" s="79">
        <v>352.43</v>
      </c>
      <c r="M64" s="205">
        <v>47.0</v>
      </c>
      <c r="N64" s="63">
        <v>34.16</v>
      </c>
      <c r="O64" s="63">
        <v>37.69</v>
      </c>
      <c r="P64" s="63">
        <v>42.99</v>
      </c>
      <c r="Q64" s="63">
        <v>52.83</v>
      </c>
      <c r="R64" s="63">
        <v>71.21</v>
      </c>
      <c r="S64" s="63">
        <v>86.9</v>
      </c>
      <c r="T64" s="63">
        <v>102.72</v>
      </c>
      <c r="U64" s="63">
        <v>118.59</v>
      </c>
      <c r="V64" s="63">
        <v>118.59</v>
      </c>
      <c r="Z64" s="63">
        <v>63.0</v>
      </c>
      <c r="AA64" s="187">
        <v>50.57</v>
      </c>
    </row>
    <row r="65" ht="12.75" customHeight="1">
      <c r="A65" s="23">
        <v>63.0</v>
      </c>
      <c r="B65" s="229">
        <v>48.2</v>
      </c>
      <c r="C65" s="229">
        <v>52.59</v>
      </c>
      <c r="D65" s="229">
        <v>59.15</v>
      </c>
      <c r="E65" s="230">
        <v>72.68</v>
      </c>
      <c r="F65" s="230">
        <v>108.48</v>
      </c>
      <c r="G65" s="231">
        <v>125.4</v>
      </c>
      <c r="H65" s="230">
        <v>142.31</v>
      </c>
      <c r="I65" s="231">
        <v>167.4</v>
      </c>
      <c r="J65" s="79">
        <v>357.25</v>
      </c>
      <c r="M65" s="205">
        <v>48.0</v>
      </c>
      <c r="N65" s="63">
        <v>34.67</v>
      </c>
      <c r="O65" s="63">
        <v>38.24</v>
      </c>
      <c r="P65" s="63">
        <v>43.6</v>
      </c>
      <c r="Q65" s="63">
        <v>53.57</v>
      </c>
      <c r="R65" s="63">
        <v>72.33</v>
      </c>
      <c r="S65" s="63">
        <v>88.31</v>
      </c>
      <c r="T65" s="63">
        <v>104.42</v>
      </c>
      <c r="U65" s="63">
        <v>120.61</v>
      </c>
      <c r="V65" s="63">
        <v>120.61</v>
      </c>
      <c r="Z65" s="63">
        <v>64.0</v>
      </c>
      <c r="AA65" s="187">
        <v>51.32</v>
      </c>
    </row>
    <row r="66" ht="12.75" customHeight="1">
      <c r="A66" s="23">
        <v>64.0</v>
      </c>
      <c r="B66" s="229">
        <v>48.69</v>
      </c>
      <c r="C66" s="229">
        <v>53.06</v>
      </c>
      <c r="D66" s="229">
        <v>59.61</v>
      </c>
      <c r="E66" s="230">
        <v>73.24</v>
      </c>
      <c r="F66" s="230">
        <v>109.51</v>
      </c>
      <c r="G66" s="231">
        <v>126.46</v>
      </c>
      <c r="H66" s="230">
        <v>143.41</v>
      </c>
      <c r="I66" s="231">
        <v>169.63</v>
      </c>
      <c r="J66" s="79">
        <v>362.01</v>
      </c>
      <c r="M66" s="205">
        <v>49.0</v>
      </c>
      <c r="N66" s="63">
        <v>35.18</v>
      </c>
      <c r="O66" s="63">
        <v>38.78</v>
      </c>
      <c r="P66" s="63">
        <v>44.19</v>
      </c>
      <c r="Q66" s="63">
        <v>54.3</v>
      </c>
      <c r="R66" s="63">
        <v>73.43</v>
      </c>
      <c r="S66" s="63">
        <v>89.69</v>
      </c>
      <c r="T66" s="63">
        <v>106.1</v>
      </c>
      <c r="U66" s="63">
        <v>122.6</v>
      </c>
      <c r="V66" s="63">
        <v>122.6</v>
      </c>
      <c r="Z66" s="63">
        <v>65.0</v>
      </c>
      <c r="AA66" s="187">
        <v>52.07</v>
      </c>
    </row>
    <row r="67" ht="12.75" customHeight="1">
      <c r="A67" s="23">
        <v>65.0</v>
      </c>
      <c r="B67" s="232">
        <v>49.16</v>
      </c>
      <c r="C67" s="232">
        <v>53.52</v>
      </c>
      <c r="D67" s="232">
        <v>60.05</v>
      </c>
      <c r="E67" s="233">
        <v>73.79</v>
      </c>
      <c r="F67" s="233">
        <v>110.5</v>
      </c>
      <c r="G67" s="234">
        <v>127.53</v>
      </c>
      <c r="H67" s="233">
        <v>144.55</v>
      </c>
      <c r="I67" s="234">
        <v>171.84</v>
      </c>
      <c r="J67" s="80">
        <v>366.73</v>
      </c>
      <c r="M67" s="205">
        <v>50.0</v>
      </c>
      <c r="N67" s="63">
        <v>35.68</v>
      </c>
      <c r="O67" s="63">
        <v>39.31</v>
      </c>
      <c r="P67" s="63">
        <v>44.77</v>
      </c>
      <c r="Q67" s="63">
        <v>55.01</v>
      </c>
      <c r="R67" s="63">
        <v>74.51</v>
      </c>
      <c r="S67" s="63">
        <v>91.05</v>
      </c>
      <c r="T67" s="63">
        <v>107.75</v>
      </c>
      <c r="U67" s="63">
        <v>124.56</v>
      </c>
      <c r="V67" s="63">
        <v>124.56</v>
      </c>
      <c r="Z67" s="63">
        <v>66.0</v>
      </c>
      <c r="AA67" s="187">
        <v>52.82</v>
      </c>
    </row>
    <row r="68" ht="12.75" customHeight="1">
      <c r="A68" s="9">
        <v>66.0</v>
      </c>
      <c r="B68" s="218">
        <v>49.64</v>
      </c>
      <c r="C68" s="218">
        <v>53.98</v>
      </c>
      <c r="D68" s="218">
        <v>60.48</v>
      </c>
      <c r="E68" s="220">
        <v>74.32</v>
      </c>
      <c r="F68" s="220">
        <v>111.47</v>
      </c>
      <c r="G68" s="235">
        <v>128.51</v>
      </c>
      <c r="H68" s="220">
        <v>145.54</v>
      </c>
      <c r="I68" s="235">
        <v>174.14</v>
      </c>
      <c r="J68" s="81">
        <v>371.64</v>
      </c>
      <c r="M68" s="205">
        <v>51.0</v>
      </c>
      <c r="N68" s="63">
        <v>36.17</v>
      </c>
      <c r="O68" s="63">
        <v>39.84</v>
      </c>
      <c r="P68" s="63">
        <v>45.33</v>
      </c>
      <c r="Q68" s="63">
        <v>55.7</v>
      </c>
      <c r="R68" s="63">
        <v>75.57</v>
      </c>
      <c r="S68" s="63">
        <v>92.39</v>
      </c>
      <c r="T68" s="63">
        <v>109.37</v>
      </c>
      <c r="U68" s="63">
        <v>126.5</v>
      </c>
      <c r="V68" s="63">
        <v>126.5</v>
      </c>
      <c r="Z68" s="63">
        <v>67.0</v>
      </c>
      <c r="AA68" s="187">
        <v>53.57</v>
      </c>
    </row>
    <row r="69" ht="12.75" customHeight="1">
      <c r="A69" s="33">
        <v>67.0</v>
      </c>
      <c r="B69" s="220">
        <v>50.1</v>
      </c>
      <c r="C69" s="220">
        <v>54.42</v>
      </c>
      <c r="D69" s="220">
        <v>60.9</v>
      </c>
      <c r="E69" s="220">
        <v>74.83</v>
      </c>
      <c r="F69" s="220">
        <v>112.42</v>
      </c>
      <c r="G69" s="235">
        <v>129.52</v>
      </c>
      <c r="H69" s="220">
        <v>146.61</v>
      </c>
      <c r="I69" s="235">
        <v>176.18</v>
      </c>
      <c r="J69" s="81">
        <v>375.99</v>
      </c>
      <c r="M69" s="205">
        <v>52.0</v>
      </c>
      <c r="N69" s="63">
        <v>36.66</v>
      </c>
      <c r="O69" s="63">
        <v>40.35</v>
      </c>
      <c r="P69" s="63">
        <v>45.88</v>
      </c>
      <c r="Q69" s="63">
        <v>56.38</v>
      </c>
      <c r="R69" s="63">
        <v>76.61</v>
      </c>
      <c r="S69" s="63">
        <v>93.71</v>
      </c>
      <c r="T69" s="63">
        <v>110.97</v>
      </c>
      <c r="U69" s="63">
        <v>128.41</v>
      </c>
      <c r="V69" s="63">
        <v>128.41</v>
      </c>
      <c r="Z69" s="63">
        <v>68.0</v>
      </c>
      <c r="AA69" s="187">
        <v>54.32</v>
      </c>
    </row>
    <row r="70" ht="12.75" customHeight="1">
      <c r="A70" s="33">
        <v>68.0</v>
      </c>
      <c r="B70" s="220">
        <v>50.56</v>
      </c>
      <c r="C70" s="220">
        <v>54.86</v>
      </c>
      <c r="D70" s="220">
        <v>61.3</v>
      </c>
      <c r="E70" s="220">
        <v>75.33</v>
      </c>
      <c r="F70" s="220">
        <v>113.34</v>
      </c>
      <c r="G70" s="235">
        <v>130.55</v>
      </c>
      <c r="H70" s="220">
        <v>147.76</v>
      </c>
      <c r="I70" s="235">
        <v>178.06</v>
      </c>
      <c r="J70" s="81">
        <v>380.0</v>
      </c>
      <c r="M70" s="205">
        <v>53.0</v>
      </c>
      <c r="N70" s="63">
        <v>37.14</v>
      </c>
      <c r="O70" s="63">
        <v>40.86</v>
      </c>
      <c r="P70" s="63">
        <v>46.42</v>
      </c>
      <c r="Q70" s="63">
        <v>57.04</v>
      </c>
      <c r="R70" s="63">
        <v>77.63</v>
      </c>
      <c r="S70" s="63">
        <v>95.0</v>
      </c>
      <c r="T70" s="63">
        <v>112.55</v>
      </c>
      <c r="U70" s="63">
        <v>130.3</v>
      </c>
      <c r="V70" s="63">
        <v>130.3</v>
      </c>
      <c r="Z70" s="63">
        <v>69.0</v>
      </c>
      <c r="AA70" s="187">
        <v>55.07</v>
      </c>
    </row>
    <row r="71" ht="12.75" customHeight="1">
      <c r="A71" s="33">
        <v>69.0</v>
      </c>
      <c r="B71" s="220">
        <v>51.01</v>
      </c>
      <c r="C71" s="220">
        <v>55.28</v>
      </c>
      <c r="D71" s="220">
        <v>61.68</v>
      </c>
      <c r="E71" s="220">
        <v>75.8</v>
      </c>
      <c r="F71" s="220">
        <v>114.24</v>
      </c>
      <c r="G71" s="235">
        <v>131.56</v>
      </c>
      <c r="H71" s="220">
        <v>148.88</v>
      </c>
      <c r="I71" s="235">
        <v>179.95</v>
      </c>
      <c r="J71" s="81">
        <v>384.04</v>
      </c>
      <c r="M71" s="205">
        <v>54.0</v>
      </c>
      <c r="N71" s="63">
        <v>37.62</v>
      </c>
      <c r="O71" s="63">
        <v>41.35</v>
      </c>
      <c r="P71" s="63">
        <v>46.95</v>
      </c>
      <c r="Q71" s="63">
        <v>57.69</v>
      </c>
      <c r="R71" s="63">
        <v>78.64</v>
      </c>
      <c r="S71" s="63">
        <v>96.28</v>
      </c>
      <c r="T71" s="63">
        <v>114.1</v>
      </c>
      <c r="U71" s="63">
        <v>132.15</v>
      </c>
      <c r="V71" s="63">
        <v>132.15</v>
      </c>
      <c r="Z71" s="63">
        <v>70.0</v>
      </c>
      <c r="AA71" s="187">
        <v>55.82</v>
      </c>
    </row>
    <row r="72" ht="12.75" customHeight="1">
      <c r="A72" s="16">
        <v>70.0</v>
      </c>
      <c r="B72" s="224">
        <v>51.45</v>
      </c>
      <c r="C72" s="224">
        <v>55.7</v>
      </c>
      <c r="D72" s="224">
        <v>62.05</v>
      </c>
      <c r="E72" s="224">
        <v>76.25</v>
      </c>
      <c r="F72" s="224">
        <v>115.13</v>
      </c>
      <c r="G72" s="236">
        <v>132.53</v>
      </c>
      <c r="H72" s="224">
        <v>149.93</v>
      </c>
      <c r="I72" s="236">
        <v>181.89</v>
      </c>
      <c r="J72" s="82">
        <v>388.18</v>
      </c>
      <c r="M72" s="205">
        <v>55.0</v>
      </c>
      <c r="N72" s="63">
        <v>38.09</v>
      </c>
      <c r="O72" s="63">
        <v>41.84</v>
      </c>
      <c r="P72" s="63">
        <v>47.46</v>
      </c>
      <c r="Q72" s="63">
        <v>58.32</v>
      </c>
      <c r="R72" s="63">
        <v>79.62</v>
      </c>
      <c r="S72" s="63">
        <v>97.53</v>
      </c>
      <c r="T72" s="63">
        <v>115.63</v>
      </c>
      <c r="U72" s="63">
        <v>133.99</v>
      </c>
      <c r="V72" s="63">
        <v>133.99</v>
      </c>
    </row>
    <row r="73" ht="12.75" customHeight="1">
      <c r="M73" s="205">
        <v>56.0</v>
      </c>
      <c r="N73" s="63">
        <v>38.56</v>
      </c>
      <c r="O73" s="63">
        <v>42.32</v>
      </c>
      <c r="P73" s="63">
        <v>47.96</v>
      </c>
      <c r="Q73" s="63">
        <v>58.94</v>
      </c>
      <c r="R73" s="63">
        <v>80.59</v>
      </c>
      <c r="S73" s="63">
        <v>98.75</v>
      </c>
      <c r="T73" s="63">
        <v>117.13</v>
      </c>
      <c r="U73" s="63">
        <v>135.79</v>
      </c>
      <c r="V73" s="63">
        <v>135.79</v>
      </c>
    </row>
    <row r="74" ht="12.75" customHeight="1">
      <c r="M74" s="205">
        <v>57.0</v>
      </c>
      <c r="N74" s="63">
        <v>39.02</v>
      </c>
      <c r="O74" s="63">
        <v>42.79</v>
      </c>
      <c r="P74" s="63">
        <v>48.45</v>
      </c>
      <c r="Q74" s="63">
        <v>59.54</v>
      </c>
      <c r="R74" s="63">
        <v>81.54</v>
      </c>
      <c r="S74" s="63">
        <v>99.96</v>
      </c>
      <c r="T74" s="63">
        <v>118.6</v>
      </c>
      <c r="U74" s="63">
        <v>137.57</v>
      </c>
      <c r="V74" s="63">
        <v>137.57</v>
      </c>
    </row>
    <row r="75" ht="12.75" customHeight="1">
      <c r="M75" s="205">
        <v>58.0</v>
      </c>
      <c r="N75" s="63">
        <v>39.47</v>
      </c>
      <c r="O75" s="63">
        <v>43.25</v>
      </c>
      <c r="P75" s="63">
        <v>48.93</v>
      </c>
      <c r="Q75" s="63">
        <v>60.12</v>
      </c>
      <c r="R75" s="63">
        <v>82.47</v>
      </c>
      <c r="S75" s="63">
        <v>101.14</v>
      </c>
      <c r="T75" s="63">
        <v>120.05</v>
      </c>
      <c r="U75" s="63">
        <v>139.32</v>
      </c>
      <c r="V75" s="63">
        <v>139.32</v>
      </c>
    </row>
    <row r="76" ht="12.75" customHeight="1">
      <c r="M76" s="205">
        <v>59.0</v>
      </c>
      <c r="N76" s="63">
        <v>39.92</v>
      </c>
      <c r="O76" s="63">
        <v>43.71</v>
      </c>
      <c r="P76" s="63">
        <v>49.39</v>
      </c>
      <c r="Q76" s="63">
        <v>60.69</v>
      </c>
      <c r="R76" s="63">
        <v>83.38</v>
      </c>
      <c r="S76" s="63">
        <v>102.31</v>
      </c>
      <c r="T76" s="63">
        <v>121.48</v>
      </c>
      <c r="U76" s="63">
        <v>141.04</v>
      </c>
      <c r="V76" s="63">
        <v>141.04</v>
      </c>
    </row>
    <row r="77" ht="12.75" customHeight="1">
      <c r="M77" s="205">
        <v>60.0</v>
      </c>
      <c r="N77" s="63">
        <v>40.36</v>
      </c>
      <c r="O77" s="63">
        <v>44.15</v>
      </c>
      <c r="P77" s="63">
        <v>49.84</v>
      </c>
      <c r="Q77" s="63">
        <v>61.24</v>
      </c>
      <c r="R77" s="63">
        <v>84.27</v>
      </c>
      <c r="S77" s="63">
        <v>103.44</v>
      </c>
      <c r="T77" s="63">
        <v>122.88</v>
      </c>
      <c r="U77" s="63">
        <v>142.74</v>
      </c>
      <c r="V77" s="63">
        <v>142.74</v>
      </c>
    </row>
    <row r="78" ht="12.75" customHeight="1">
      <c r="A78" s="243" t="s">
        <v>105</v>
      </c>
      <c r="B78" s="244" t="s">
        <v>106</v>
      </c>
      <c r="C78" s="245"/>
      <c r="D78" s="245"/>
      <c r="E78" s="245"/>
      <c r="F78" s="245"/>
      <c r="G78" s="245"/>
      <c r="H78" s="245"/>
      <c r="I78" s="245"/>
      <c r="J78" s="246"/>
      <c r="M78" s="205">
        <v>61.0</v>
      </c>
      <c r="N78" s="63">
        <v>40.8</v>
      </c>
      <c r="O78" s="63">
        <v>44.59</v>
      </c>
      <c r="P78" s="63">
        <v>50.27</v>
      </c>
      <c r="Q78" s="63">
        <v>61.78</v>
      </c>
      <c r="R78" s="63">
        <v>85.14</v>
      </c>
      <c r="S78" s="63">
        <v>104.56</v>
      </c>
      <c r="T78" s="63">
        <v>124.25</v>
      </c>
      <c r="U78" s="63">
        <v>144.41</v>
      </c>
      <c r="V78" s="63">
        <v>144.41</v>
      </c>
    </row>
    <row r="79" ht="12.75" customHeight="1">
      <c r="A79" s="247" t="s">
        <v>107</v>
      </c>
      <c r="B79" s="248">
        <v>1.0</v>
      </c>
      <c r="C79" s="248">
        <v>2.0</v>
      </c>
      <c r="D79" s="248">
        <v>3.0</v>
      </c>
      <c r="E79" s="248">
        <v>4.0</v>
      </c>
      <c r="F79" s="248">
        <v>5.0</v>
      </c>
      <c r="G79" s="248">
        <v>6.0</v>
      </c>
      <c r="H79" s="248">
        <v>7.0</v>
      </c>
      <c r="I79" s="248">
        <v>8.0</v>
      </c>
      <c r="J79" s="248">
        <v>9.0</v>
      </c>
      <c r="M79" s="205">
        <v>62.0</v>
      </c>
      <c r="N79" s="63">
        <v>41.23</v>
      </c>
      <c r="O79" s="63">
        <v>45.02</v>
      </c>
      <c r="P79" s="63">
        <v>50.7</v>
      </c>
      <c r="Q79" s="63">
        <v>62.3</v>
      </c>
      <c r="R79" s="63">
        <v>85.99</v>
      </c>
      <c r="S79" s="63">
        <v>105.66</v>
      </c>
      <c r="T79" s="63">
        <v>125.6</v>
      </c>
      <c r="U79" s="63">
        <v>146.06</v>
      </c>
      <c r="V79" s="63">
        <v>146.06</v>
      </c>
    </row>
    <row r="80" ht="12.75" customHeight="1">
      <c r="A80" s="249">
        <v>0.1</v>
      </c>
      <c r="B80" s="250">
        <v>8.01</v>
      </c>
      <c r="C80" s="250">
        <v>8.12</v>
      </c>
      <c r="D80" s="250">
        <v>8.25</v>
      </c>
      <c r="E80" s="250">
        <v>8.43</v>
      </c>
      <c r="F80" s="250">
        <v>9.61</v>
      </c>
      <c r="G80" s="250">
        <v>10.11</v>
      </c>
      <c r="H80" s="250">
        <v>10.61</v>
      </c>
      <c r="I80" s="250">
        <v>11.5</v>
      </c>
      <c r="J80" s="250">
        <v>24.54</v>
      </c>
      <c r="M80" s="205">
        <v>63.0</v>
      </c>
      <c r="N80" s="63">
        <v>41.65</v>
      </c>
      <c r="O80" s="63">
        <v>45.44</v>
      </c>
      <c r="P80" s="63">
        <v>51.11</v>
      </c>
      <c r="Q80" s="63">
        <v>62.8</v>
      </c>
      <c r="R80" s="63">
        <v>86.83</v>
      </c>
      <c r="S80" s="63">
        <v>106.73</v>
      </c>
      <c r="T80" s="63">
        <v>126.93</v>
      </c>
      <c r="U80" s="63">
        <v>147.68</v>
      </c>
      <c r="V80" s="63">
        <v>147.68</v>
      </c>
    </row>
    <row r="81" ht="12.75" customHeight="1">
      <c r="A81" s="249">
        <v>0.2</v>
      </c>
      <c r="B81" s="249">
        <v>8.34</v>
      </c>
      <c r="C81" s="249">
        <v>8.47</v>
      </c>
      <c r="D81" s="249">
        <v>8.73</v>
      </c>
      <c r="E81" s="249">
        <v>8.97</v>
      </c>
      <c r="F81" s="249">
        <v>10.34</v>
      </c>
      <c r="G81" s="249">
        <v>11.59</v>
      </c>
      <c r="H81" s="249">
        <v>12.84</v>
      </c>
      <c r="I81" s="249">
        <v>14.22</v>
      </c>
      <c r="J81" s="249">
        <v>30.35</v>
      </c>
      <c r="M81" s="205">
        <v>64.0</v>
      </c>
      <c r="N81" s="63">
        <v>42.07</v>
      </c>
      <c r="O81" s="63">
        <v>45.85</v>
      </c>
      <c r="P81" s="63">
        <v>51.51</v>
      </c>
      <c r="Q81" s="63">
        <v>63.29</v>
      </c>
      <c r="R81" s="63">
        <v>87.65</v>
      </c>
      <c r="S81" s="63">
        <v>107.78</v>
      </c>
      <c r="T81" s="63">
        <v>128.23</v>
      </c>
      <c r="U81" s="63">
        <v>149.27</v>
      </c>
      <c r="V81" s="63">
        <v>149.27</v>
      </c>
    </row>
    <row r="82" ht="12.75" customHeight="1">
      <c r="A82" s="249">
        <v>0.3</v>
      </c>
      <c r="B82" s="249">
        <v>8.75</v>
      </c>
      <c r="C82" s="249">
        <v>8.86</v>
      </c>
      <c r="D82" s="249">
        <v>9.44</v>
      </c>
      <c r="E82" s="249">
        <v>9.85</v>
      </c>
      <c r="F82" s="249">
        <v>11.53</v>
      </c>
      <c r="G82" s="249">
        <v>13.94</v>
      </c>
      <c r="H82" s="249">
        <v>16.34</v>
      </c>
      <c r="I82" s="249">
        <v>19.0</v>
      </c>
      <c r="J82" s="249">
        <v>40.55</v>
      </c>
      <c r="M82" s="205">
        <v>65.0</v>
      </c>
      <c r="N82" s="63">
        <v>42.48</v>
      </c>
      <c r="O82" s="63">
        <v>46.25</v>
      </c>
      <c r="P82" s="63">
        <v>51.89</v>
      </c>
      <c r="Q82" s="63">
        <v>63.76</v>
      </c>
      <c r="R82" s="63">
        <v>88.44</v>
      </c>
      <c r="S82" s="63">
        <v>108.81</v>
      </c>
      <c r="T82" s="63">
        <v>129.5</v>
      </c>
      <c r="U82" s="63">
        <v>150.83</v>
      </c>
      <c r="V82" s="63">
        <v>150.83</v>
      </c>
    </row>
    <row r="83" ht="12.75" customHeight="1">
      <c r="A83" s="249">
        <v>0.4</v>
      </c>
      <c r="B83" s="249">
        <v>9.09</v>
      </c>
      <c r="C83" s="249">
        <v>9.18</v>
      </c>
      <c r="D83" s="249">
        <v>9.99</v>
      </c>
      <c r="E83" s="249">
        <v>10.56</v>
      </c>
      <c r="F83" s="249">
        <v>12.59</v>
      </c>
      <c r="G83" s="249">
        <v>16.49</v>
      </c>
      <c r="H83" s="249">
        <v>20.39</v>
      </c>
      <c r="I83" s="249">
        <v>23.58</v>
      </c>
      <c r="J83" s="249">
        <v>50.33</v>
      </c>
      <c r="M83" s="205">
        <v>66.0</v>
      </c>
      <c r="N83" s="63">
        <v>42.89</v>
      </c>
      <c r="O83" s="63">
        <v>46.64</v>
      </c>
      <c r="P83" s="63">
        <v>52.26</v>
      </c>
      <c r="Q83" s="63">
        <v>64.22</v>
      </c>
      <c r="R83" s="63">
        <v>89.22</v>
      </c>
      <c r="S83" s="63">
        <v>109.81</v>
      </c>
      <c r="T83" s="63">
        <v>130.75</v>
      </c>
      <c r="U83" s="63">
        <v>152.37</v>
      </c>
      <c r="V83" s="63">
        <v>152.37</v>
      </c>
    </row>
    <row r="84" ht="12.75" customHeight="1">
      <c r="A84" s="251">
        <v>0.5</v>
      </c>
      <c r="B84" s="251">
        <v>9.36</v>
      </c>
      <c r="C84" s="251">
        <v>9.43</v>
      </c>
      <c r="D84" s="251">
        <v>10.44</v>
      </c>
      <c r="E84" s="251">
        <v>11.12</v>
      </c>
      <c r="F84" s="251">
        <v>13.9</v>
      </c>
      <c r="G84" s="251">
        <v>19.18</v>
      </c>
      <c r="H84" s="251">
        <v>24.45</v>
      </c>
      <c r="I84" s="251">
        <v>28.43</v>
      </c>
      <c r="J84" s="251">
        <v>60.67</v>
      </c>
      <c r="M84" s="205">
        <v>67.0</v>
      </c>
      <c r="N84" s="63">
        <v>43.29</v>
      </c>
      <c r="O84" s="63">
        <v>47.02</v>
      </c>
      <c r="P84" s="63">
        <v>52.62</v>
      </c>
      <c r="Q84" s="63">
        <v>64.66</v>
      </c>
      <c r="R84" s="63">
        <v>89.98</v>
      </c>
      <c r="S84" s="63">
        <v>110.8</v>
      </c>
      <c r="T84" s="63">
        <v>131.98</v>
      </c>
      <c r="U84" s="63">
        <v>153.89</v>
      </c>
      <c r="V84" s="63">
        <v>153.89</v>
      </c>
    </row>
    <row r="85" ht="12.75" customHeight="1">
      <c r="M85" s="205">
        <v>68.0</v>
      </c>
      <c r="N85" s="63">
        <v>43.69</v>
      </c>
      <c r="O85" s="63">
        <v>47.4</v>
      </c>
      <c r="P85" s="63">
        <v>52.97</v>
      </c>
      <c r="Q85" s="63">
        <v>65.09</v>
      </c>
      <c r="R85" s="63">
        <v>90.72</v>
      </c>
      <c r="S85" s="63">
        <v>111.76</v>
      </c>
      <c r="T85" s="63">
        <v>133.18</v>
      </c>
      <c r="U85" s="63">
        <v>155.37</v>
      </c>
      <c r="V85" s="63">
        <v>155.37</v>
      </c>
    </row>
    <row r="86" ht="12.75" customHeight="1">
      <c r="M86" s="205">
        <v>69.0</v>
      </c>
      <c r="N86" s="63">
        <v>44.08</v>
      </c>
      <c r="O86" s="63">
        <v>47.77</v>
      </c>
      <c r="P86" s="63">
        <v>53.3</v>
      </c>
      <c r="Q86" s="63">
        <v>65.5</v>
      </c>
      <c r="R86" s="63">
        <v>91.44</v>
      </c>
      <c r="S86" s="63">
        <v>112.7</v>
      </c>
      <c r="T86" s="63">
        <v>134.35</v>
      </c>
      <c r="U86" s="63">
        <v>156.83</v>
      </c>
      <c r="V86" s="63">
        <v>156.83</v>
      </c>
    </row>
    <row r="87" ht="12.75" customHeight="1">
      <c r="M87" s="205">
        <v>70.0</v>
      </c>
      <c r="N87" s="63">
        <v>44.46</v>
      </c>
      <c r="O87" s="63">
        <v>48.13</v>
      </c>
      <c r="P87" s="63">
        <v>53.62</v>
      </c>
      <c r="Q87" s="63">
        <v>65.89</v>
      </c>
      <c r="R87" s="63">
        <v>92.15</v>
      </c>
      <c r="S87" s="63">
        <v>113.61</v>
      </c>
      <c r="T87" s="63">
        <v>135.5</v>
      </c>
      <c r="U87" s="63">
        <v>158.26</v>
      </c>
      <c r="V87" s="63">
        <v>158.26</v>
      </c>
    </row>
    <row r="88" ht="12.75" customHeight="1"/>
    <row r="89" ht="12.75" customHeight="1"/>
    <row r="90" ht="12.75" customHeight="1">
      <c r="M90" s="252"/>
      <c r="N90" s="253" t="s">
        <v>1</v>
      </c>
      <c r="O90" s="254"/>
      <c r="P90" s="254"/>
      <c r="Q90" s="254"/>
      <c r="R90" s="254"/>
      <c r="S90" s="254"/>
      <c r="T90" s="254"/>
      <c r="U90" s="254"/>
      <c r="V90" s="255"/>
    </row>
    <row r="91" ht="12.75" customHeight="1">
      <c r="M91" s="256" t="s">
        <v>108</v>
      </c>
      <c r="N91" s="257">
        <v>1.0</v>
      </c>
      <c r="O91" s="258">
        <v>2.0</v>
      </c>
      <c r="P91" s="258">
        <v>3.0</v>
      </c>
      <c r="Q91" s="258">
        <v>4.0</v>
      </c>
      <c r="R91" s="258">
        <v>5.0</v>
      </c>
      <c r="S91" s="258">
        <v>6.0</v>
      </c>
      <c r="T91" s="258">
        <v>7.0</v>
      </c>
      <c r="U91" s="258">
        <v>8.0</v>
      </c>
      <c r="V91" s="259">
        <v>9.0</v>
      </c>
    </row>
    <row r="92" ht="12.75" customHeight="1">
      <c r="M92" s="260">
        <v>0.1</v>
      </c>
      <c r="N92" s="261">
        <v>6.67</v>
      </c>
      <c r="O92" s="262">
        <v>6.75</v>
      </c>
      <c r="P92" s="263">
        <v>6.83</v>
      </c>
      <c r="Q92" s="263">
        <v>6.95</v>
      </c>
      <c r="R92" s="263">
        <v>7.26</v>
      </c>
      <c r="S92" s="263">
        <v>8.01</v>
      </c>
      <c r="T92" s="263">
        <v>8.21</v>
      </c>
      <c r="U92" s="263">
        <v>8.47</v>
      </c>
      <c r="V92" s="264">
        <v>8.47</v>
      </c>
    </row>
    <row r="93" ht="12.75" customHeight="1">
      <c r="M93" s="265">
        <v>0.2</v>
      </c>
      <c r="N93" s="261">
        <v>7.05</v>
      </c>
      <c r="O93" s="262">
        <v>7.15</v>
      </c>
      <c r="P93" s="263">
        <v>7.31</v>
      </c>
      <c r="Q93" s="263">
        <v>7.49</v>
      </c>
      <c r="R93" s="263">
        <v>7.95</v>
      </c>
      <c r="S93" s="263">
        <v>9.15</v>
      </c>
      <c r="T93" s="263">
        <v>9.43</v>
      </c>
      <c r="U93" s="263">
        <v>9.8</v>
      </c>
      <c r="V93" s="264">
        <v>9.8</v>
      </c>
    </row>
    <row r="94" ht="12.75" customHeight="1">
      <c r="M94" s="265">
        <v>0.3</v>
      </c>
      <c r="N94" s="261">
        <v>7.46</v>
      </c>
      <c r="O94" s="262">
        <v>7.56</v>
      </c>
      <c r="P94" s="263">
        <v>7.98</v>
      </c>
      <c r="Q94" s="263">
        <v>8.28</v>
      </c>
      <c r="R94" s="263">
        <v>8.95</v>
      </c>
      <c r="S94" s="263">
        <v>10.31</v>
      </c>
      <c r="T94" s="263">
        <v>10.89</v>
      </c>
      <c r="U94" s="263">
        <v>11.57</v>
      </c>
      <c r="V94" s="264">
        <v>11.57</v>
      </c>
    </row>
    <row r="95" ht="12.75" customHeight="1">
      <c r="M95" s="265">
        <v>0.4</v>
      </c>
      <c r="N95" s="261">
        <v>7.73</v>
      </c>
      <c r="O95" s="262">
        <v>7.81</v>
      </c>
      <c r="P95" s="263">
        <v>8.43</v>
      </c>
      <c r="Q95" s="263">
        <v>8.86</v>
      </c>
      <c r="R95" s="263">
        <v>9.65</v>
      </c>
      <c r="S95" s="263">
        <v>10.99</v>
      </c>
      <c r="T95" s="263">
        <v>11.84</v>
      </c>
      <c r="U95" s="263">
        <v>12.8</v>
      </c>
      <c r="V95" s="264">
        <v>12.8</v>
      </c>
    </row>
    <row r="96" ht="12.75" customHeight="1">
      <c r="M96" s="265">
        <v>0.5</v>
      </c>
      <c r="N96" s="261">
        <v>7.94</v>
      </c>
      <c r="O96" s="262">
        <v>8.01</v>
      </c>
      <c r="P96" s="263">
        <v>8.77</v>
      </c>
      <c r="Q96" s="263">
        <v>9.3</v>
      </c>
      <c r="R96" s="263">
        <v>10.28</v>
      </c>
      <c r="S96" s="263">
        <v>11.61</v>
      </c>
      <c r="T96" s="263">
        <v>12.67</v>
      </c>
      <c r="U96" s="263">
        <v>13.88</v>
      </c>
      <c r="V96" s="264">
        <v>13.88</v>
      </c>
    </row>
    <row r="97" ht="12.75" customHeight="1">
      <c r="M97" s="265">
        <v>0.6</v>
      </c>
      <c r="N97" s="261">
        <v>8.13</v>
      </c>
      <c r="O97" s="262">
        <v>8.19</v>
      </c>
      <c r="P97" s="263">
        <v>9.1</v>
      </c>
      <c r="Q97" s="263">
        <v>9.7</v>
      </c>
      <c r="R97" s="263">
        <v>10.88</v>
      </c>
      <c r="S97" s="263">
        <v>12.22</v>
      </c>
      <c r="T97" s="263">
        <v>13.49</v>
      </c>
      <c r="U97" s="263">
        <v>14.93</v>
      </c>
      <c r="V97" s="264">
        <v>14.93</v>
      </c>
    </row>
    <row r="98" ht="12.75" customHeight="1">
      <c r="M98" s="265">
        <v>0.7</v>
      </c>
      <c r="N98" s="261">
        <v>8.42</v>
      </c>
      <c r="O98" s="262">
        <v>8.48</v>
      </c>
      <c r="P98" s="263">
        <v>9.57</v>
      </c>
      <c r="Q98" s="263">
        <v>10.29</v>
      </c>
      <c r="R98" s="263">
        <v>11.63</v>
      </c>
      <c r="S98" s="263">
        <v>13.03</v>
      </c>
      <c r="T98" s="263">
        <v>14.53</v>
      </c>
      <c r="U98" s="263">
        <v>16.24</v>
      </c>
      <c r="V98" s="264">
        <v>16.24</v>
      </c>
    </row>
    <row r="99" ht="12.75" customHeight="1">
      <c r="M99" s="265">
        <v>0.8</v>
      </c>
      <c r="N99" s="261">
        <v>8.73</v>
      </c>
      <c r="O99" s="262">
        <v>8.78</v>
      </c>
      <c r="P99" s="263">
        <v>9.97</v>
      </c>
      <c r="Q99" s="263">
        <v>10.77</v>
      </c>
      <c r="R99" s="263">
        <v>12.19</v>
      </c>
      <c r="S99" s="263">
        <v>13.65</v>
      </c>
      <c r="T99" s="263">
        <v>15.33</v>
      </c>
      <c r="U99" s="263">
        <v>17.23</v>
      </c>
      <c r="V99" s="264">
        <v>17.23</v>
      </c>
    </row>
    <row r="100" ht="12.75" customHeight="1">
      <c r="M100" s="265">
        <v>0.9</v>
      </c>
      <c r="N100" s="261">
        <v>9.18</v>
      </c>
      <c r="O100" s="262">
        <v>9.25</v>
      </c>
      <c r="P100" s="263">
        <v>10.46</v>
      </c>
      <c r="Q100" s="263">
        <v>11.34</v>
      </c>
      <c r="R100" s="263">
        <v>12.81</v>
      </c>
      <c r="S100" s="263">
        <v>14.36</v>
      </c>
      <c r="T100" s="263">
        <v>16.2</v>
      </c>
      <c r="U100" s="263">
        <v>18.37</v>
      </c>
      <c r="V100" s="264">
        <v>18.37</v>
      </c>
    </row>
    <row r="101" ht="12.75" customHeight="1">
      <c r="M101" s="266">
        <v>1.0</v>
      </c>
      <c r="N101" s="267">
        <v>9.98</v>
      </c>
      <c r="O101" s="268">
        <v>10.04</v>
      </c>
      <c r="P101" s="269">
        <v>11.14</v>
      </c>
      <c r="Q101" s="269">
        <v>12.12</v>
      </c>
      <c r="R101" s="269">
        <v>13.64</v>
      </c>
      <c r="S101" s="269">
        <v>15.29</v>
      </c>
      <c r="T101" s="269">
        <v>17.36</v>
      </c>
      <c r="U101" s="269">
        <v>19.87</v>
      </c>
      <c r="V101" s="270">
        <v>19.87</v>
      </c>
    </row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78:J78"/>
    <mergeCell ref="N90:V90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1" width="7.0"/>
    <col customWidth="1" min="22" max="26" width="8.63"/>
  </cols>
  <sheetData>
    <row r="1" ht="12.75" customHeight="1">
      <c r="A1" s="63" t="s">
        <v>109</v>
      </c>
      <c r="B1" s="63">
        <v>1.0</v>
      </c>
      <c r="C1" s="63">
        <v>2.0</v>
      </c>
      <c r="D1" s="63">
        <v>3.0</v>
      </c>
      <c r="E1" s="63">
        <v>4.0</v>
      </c>
      <c r="F1" s="63">
        <v>5.0</v>
      </c>
      <c r="G1" s="63">
        <v>6.0</v>
      </c>
      <c r="H1" s="63">
        <v>7.0</v>
      </c>
      <c r="I1" s="63">
        <v>8.0</v>
      </c>
      <c r="J1" s="63">
        <v>9.0</v>
      </c>
      <c r="K1" s="63">
        <v>10.0</v>
      </c>
      <c r="L1" s="63">
        <v>11.0</v>
      </c>
      <c r="M1" s="63">
        <v>12.0</v>
      </c>
      <c r="N1" s="63">
        <v>13.0</v>
      </c>
      <c r="O1" s="63">
        <v>14.0</v>
      </c>
      <c r="P1" s="63">
        <v>15.0</v>
      </c>
      <c r="Q1" s="63">
        <v>16.0</v>
      </c>
      <c r="R1" s="63">
        <v>17.0</v>
      </c>
      <c r="S1" s="63">
        <v>18.0</v>
      </c>
      <c r="T1" s="63">
        <v>19.0</v>
      </c>
      <c r="U1" s="63">
        <v>20.0</v>
      </c>
    </row>
    <row r="2" ht="12.75" customHeight="1">
      <c r="A2" s="63">
        <v>1.0</v>
      </c>
      <c r="B2" s="63">
        <v>40.91</v>
      </c>
      <c r="C2" s="63">
        <v>51.84</v>
      </c>
      <c r="D2" s="63">
        <v>59.88</v>
      </c>
      <c r="E2" s="63">
        <v>61.8</v>
      </c>
      <c r="F2" s="63">
        <v>62.07</v>
      </c>
      <c r="G2" s="63">
        <v>60.2</v>
      </c>
      <c r="H2" s="63">
        <v>59.67</v>
      </c>
      <c r="I2" s="63">
        <v>59.73</v>
      </c>
      <c r="J2" s="63">
        <v>60.88</v>
      </c>
      <c r="K2" s="63">
        <v>57.27</v>
      </c>
      <c r="L2" s="63">
        <v>57.49</v>
      </c>
      <c r="M2" s="63">
        <v>63.78</v>
      </c>
      <c r="N2" s="63">
        <v>58.87</v>
      </c>
      <c r="O2" s="63">
        <v>59.24</v>
      </c>
      <c r="P2" s="63">
        <v>57.55</v>
      </c>
      <c r="Q2" s="63">
        <v>64.06</v>
      </c>
      <c r="R2" s="63">
        <v>58.99</v>
      </c>
      <c r="S2" s="63">
        <v>56.94</v>
      </c>
      <c r="T2" s="63">
        <v>66.94</v>
      </c>
      <c r="U2" s="63">
        <v>63.15</v>
      </c>
    </row>
    <row r="3" ht="12.75" customHeight="1">
      <c r="A3" s="63">
        <v>2.0</v>
      </c>
      <c r="B3" s="63">
        <v>44.18</v>
      </c>
      <c r="C3" s="63">
        <v>55.18</v>
      </c>
      <c r="D3" s="63">
        <v>65.85</v>
      </c>
      <c r="E3" s="63">
        <v>65.6</v>
      </c>
      <c r="F3" s="63">
        <v>65.92</v>
      </c>
      <c r="G3" s="63">
        <v>65.36</v>
      </c>
      <c r="H3" s="63">
        <v>64.72</v>
      </c>
      <c r="I3" s="63">
        <v>66.8</v>
      </c>
      <c r="J3" s="63">
        <v>68.13</v>
      </c>
      <c r="K3" s="63">
        <v>62.29</v>
      </c>
      <c r="L3" s="63">
        <v>62.29</v>
      </c>
      <c r="M3" s="63">
        <v>70.33</v>
      </c>
      <c r="N3" s="63">
        <v>64.22</v>
      </c>
      <c r="O3" s="63">
        <v>63.85</v>
      </c>
      <c r="P3" s="63">
        <v>61.85</v>
      </c>
      <c r="Q3" s="63">
        <v>67.58</v>
      </c>
      <c r="R3" s="63">
        <v>63.09</v>
      </c>
      <c r="S3" s="63">
        <v>63.71</v>
      </c>
      <c r="T3" s="63">
        <v>75.49</v>
      </c>
      <c r="U3" s="63">
        <v>69.88</v>
      </c>
    </row>
    <row r="4" ht="12.75" customHeight="1">
      <c r="A4" s="63">
        <v>3.0</v>
      </c>
      <c r="B4" s="63">
        <v>47.39</v>
      </c>
      <c r="C4" s="63">
        <v>58.59</v>
      </c>
      <c r="D4" s="63">
        <v>71.87</v>
      </c>
      <c r="E4" s="63">
        <v>69.36</v>
      </c>
      <c r="F4" s="63">
        <v>69.67</v>
      </c>
      <c r="G4" s="63">
        <v>70.46</v>
      </c>
      <c r="H4" s="63">
        <v>69.83</v>
      </c>
      <c r="I4" s="63">
        <v>73.87</v>
      </c>
      <c r="J4" s="63">
        <v>75.4</v>
      </c>
      <c r="K4" s="63">
        <v>67.41</v>
      </c>
      <c r="L4" s="63">
        <v>67.09</v>
      </c>
      <c r="M4" s="63">
        <v>76.85</v>
      </c>
      <c r="N4" s="63">
        <v>69.45</v>
      </c>
      <c r="O4" s="63">
        <v>68.35</v>
      </c>
      <c r="P4" s="63">
        <v>66.15</v>
      </c>
      <c r="Q4" s="63">
        <v>71.09</v>
      </c>
      <c r="R4" s="63">
        <v>67.2</v>
      </c>
      <c r="S4" s="63">
        <v>68.46</v>
      </c>
      <c r="T4" s="63">
        <v>84.06</v>
      </c>
      <c r="U4" s="63">
        <v>74.4</v>
      </c>
    </row>
    <row r="5" ht="12.75" customHeight="1">
      <c r="A5" s="63">
        <v>4.0</v>
      </c>
      <c r="B5" s="63">
        <v>50.6</v>
      </c>
      <c r="C5" s="63">
        <v>61.99</v>
      </c>
      <c r="D5" s="63">
        <v>77.83</v>
      </c>
      <c r="E5" s="63">
        <v>73.15</v>
      </c>
      <c r="F5" s="63">
        <v>73.48</v>
      </c>
      <c r="G5" s="63">
        <v>75.61</v>
      </c>
      <c r="H5" s="63">
        <v>74.88</v>
      </c>
      <c r="I5" s="63">
        <v>80.98</v>
      </c>
      <c r="J5" s="63">
        <v>82.61</v>
      </c>
      <c r="K5" s="63">
        <v>72.44</v>
      </c>
      <c r="L5" s="63">
        <v>71.89</v>
      </c>
      <c r="M5" s="63">
        <v>84.39</v>
      </c>
      <c r="N5" s="63">
        <v>74.75</v>
      </c>
      <c r="O5" s="63">
        <v>72.91</v>
      </c>
      <c r="P5" s="63">
        <v>70.46</v>
      </c>
      <c r="Q5" s="63">
        <v>74.61</v>
      </c>
      <c r="R5" s="63">
        <v>71.31</v>
      </c>
      <c r="S5" s="63">
        <v>73.25</v>
      </c>
      <c r="T5" s="63">
        <v>92.62</v>
      </c>
      <c r="U5" s="63">
        <v>78.93</v>
      </c>
    </row>
    <row r="6" ht="12.75" customHeight="1">
      <c r="A6" s="63">
        <v>5.0</v>
      </c>
      <c r="B6" s="63">
        <v>53.29</v>
      </c>
      <c r="C6" s="63">
        <v>65.39</v>
      </c>
      <c r="D6" s="63">
        <v>83.84</v>
      </c>
      <c r="E6" s="63">
        <v>76.89</v>
      </c>
      <c r="F6" s="63">
        <v>77.73</v>
      </c>
      <c r="G6" s="63">
        <v>80.77</v>
      </c>
      <c r="H6" s="63">
        <v>79.98</v>
      </c>
      <c r="I6" s="63">
        <v>88.1</v>
      </c>
      <c r="J6" s="63">
        <v>89.82</v>
      </c>
      <c r="K6" s="63">
        <v>77.51</v>
      </c>
      <c r="L6" s="63">
        <v>76.63</v>
      </c>
      <c r="M6" s="63">
        <v>93.74</v>
      </c>
      <c r="N6" s="63">
        <v>79.98</v>
      </c>
      <c r="O6" s="63">
        <v>77.43</v>
      </c>
      <c r="P6" s="63">
        <v>74.75</v>
      </c>
      <c r="Q6" s="63">
        <v>78.13</v>
      </c>
      <c r="R6" s="63">
        <v>75.47</v>
      </c>
      <c r="S6" s="63">
        <v>78.09</v>
      </c>
      <c r="T6" s="63">
        <v>101.19</v>
      </c>
      <c r="U6" s="63">
        <v>84.87</v>
      </c>
    </row>
    <row r="7" ht="12.75" customHeight="1">
      <c r="A7" s="63">
        <v>6.0</v>
      </c>
      <c r="B7" s="63">
        <v>56.47</v>
      </c>
      <c r="C7" s="63">
        <v>68.78</v>
      </c>
      <c r="D7" s="63">
        <v>89.8</v>
      </c>
      <c r="E7" s="63">
        <v>80.7</v>
      </c>
      <c r="F7" s="63">
        <v>82.31</v>
      </c>
      <c r="G7" s="63">
        <v>85.87</v>
      </c>
      <c r="H7" s="63">
        <v>85.08</v>
      </c>
      <c r="I7" s="63">
        <v>95.16</v>
      </c>
      <c r="J7" s="63">
        <v>97.08</v>
      </c>
      <c r="K7" s="63">
        <v>82.58</v>
      </c>
      <c r="L7" s="63">
        <v>81.42</v>
      </c>
      <c r="M7" s="63">
        <v>118.88</v>
      </c>
      <c r="N7" s="63">
        <v>85.33</v>
      </c>
      <c r="O7" s="63">
        <v>81.93</v>
      </c>
      <c r="P7" s="63">
        <v>78.99</v>
      </c>
      <c r="Q7" s="63">
        <v>81.64</v>
      </c>
      <c r="R7" s="63">
        <v>79.58</v>
      </c>
      <c r="S7" s="63">
        <v>82.93</v>
      </c>
      <c r="T7" s="63">
        <v>109.75</v>
      </c>
      <c r="U7" s="63">
        <v>89.4</v>
      </c>
    </row>
    <row r="8" ht="12.75" customHeight="1">
      <c r="A8" s="63">
        <v>7.0</v>
      </c>
      <c r="B8" s="63">
        <v>59.65</v>
      </c>
      <c r="C8" s="63">
        <v>72.19</v>
      </c>
      <c r="D8" s="63">
        <v>95.82</v>
      </c>
      <c r="E8" s="63">
        <v>84.57</v>
      </c>
      <c r="F8" s="63">
        <v>86.9</v>
      </c>
      <c r="G8" s="63">
        <v>91.04</v>
      </c>
      <c r="H8" s="63">
        <v>90.14</v>
      </c>
      <c r="I8" s="63">
        <v>102.28</v>
      </c>
      <c r="J8" s="63">
        <v>104.3</v>
      </c>
      <c r="K8" s="63">
        <v>87.65</v>
      </c>
      <c r="L8" s="63">
        <v>86.85</v>
      </c>
      <c r="M8" s="63">
        <v>126.81</v>
      </c>
      <c r="N8" s="63">
        <v>90.62</v>
      </c>
      <c r="O8" s="63">
        <v>86.5</v>
      </c>
      <c r="P8" s="63">
        <v>83.29</v>
      </c>
      <c r="Q8" s="63">
        <v>85.78</v>
      </c>
      <c r="R8" s="63">
        <v>83.69</v>
      </c>
      <c r="S8" s="63">
        <v>87.87</v>
      </c>
      <c r="T8" s="63">
        <v>118.32</v>
      </c>
      <c r="U8" s="63">
        <v>93.87</v>
      </c>
    </row>
    <row r="9" ht="12.75" customHeight="1">
      <c r="A9" s="63">
        <v>8.0</v>
      </c>
      <c r="B9" s="63">
        <v>63.5</v>
      </c>
      <c r="C9" s="63">
        <v>75.55</v>
      </c>
      <c r="D9" s="63">
        <v>101.78</v>
      </c>
      <c r="E9" s="63">
        <v>88.32</v>
      </c>
      <c r="F9" s="63">
        <v>91.49</v>
      </c>
      <c r="G9" s="63">
        <v>96.19</v>
      </c>
      <c r="H9" s="63">
        <v>95.25</v>
      </c>
      <c r="I9" s="63">
        <v>109.39</v>
      </c>
      <c r="J9" s="63">
        <v>111.6</v>
      </c>
      <c r="K9" s="63">
        <v>92.72</v>
      </c>
      <c r="L9" s="63">
        <v>92.54</v>
      </c>
      <c r="M9" s="63">
        <v>134.9</v>
      </c>
      <c r="N9" s="63">
        <v>95.85</v>
      </c>
      <c r="O9" s="63">
        <v>91.0</v>
      </c>
      <c r="P9" s="63">
        <v>87.59</v>
      </c>
      <c r="Q9" s="63">
        <v>90.18</v>
      </c>
      <c r="R9" s="63">
        <v>87.8</v>
      </c>
      <c r="S9" s="63">
        <v>92.82</v>
      </c>
      <c r="T9" s="63">
        <v>126.87</v>
      </c>
      <c r="U9" s="63">
        <v>98.41</v>
      </c>
    </row>
    <row r="10" ht="12.75" customHeight="1">
      <c r="A10" s="63">
        <v>9.0</v>
      </c>
      <c r="B10" s="63">
        <v>66.71</v>
      </c>
      <c r="C10" s="63">
        <v>78.98</v>
      </c>
      <c r="D10" s="63">
        <v>107.79</v>
      </c>
      <c r="E10" s="63">
        <v>92.11</v>
      </c>
      <c r="F10" s="63">
        <v>96.07</v>
      </c>
      <c r="G10" s="63">
        <v>101.29</v>
      </c>
      <c r="H10" s="63">
        <v>100.34</v>
      </c>
      <c r="I10" s="63">
        <v>116.46</v>
      </c>
      <c r="J10" s="63">
        <v>118.82</v>
      </c>
      <c r="K10" s="63">
        <v>97.79</v>
      </c>
      <c r="L10" s="63">
        <v>98.23</v>
      </c>
      <c r="M10" s="63">
        <v>142.91</v>
      </c>
      <c r="N10" s="63">
        <v>101.15</v>
      </c>
      <c r="O10" s="63">
        <v>95.56</v>
      </c>
      <c r="P10" s="63">
        <v>91.88</v>
      </c>
      <c r="Q10" s="63">
        <v>94.59</v>
      </c>
      <c r="R10" s="63">
        <v>91.91</v>
      </c>
      <c r="S10" s="63">
        <v>97.87</v>
      </c>
      <c r="T10" s="63">
        <v>135.43</v>
      </c>
      <c r="U10" s="63">
        <v>102.92</v>
      </c>
    </row>
    <row r="11" ht="12.75" customHeight="1">
      <c r="A11" s="63">
        <v>10.0</v>
      </c>
      <c r="B11" s="63">
        <v>69.91</v>
      </c>
      <c r="C11" s="63">
        <v>82.34</v>
      </c>
      <c r="D11" s="63">
        <v>113.76</v>
      </c>
      <c r="E11" s="63">
        <v>95.85</v>
      </c>
      <c r="F11" s="63">
        <v>100.66</v>
      </c>
      <c r="G11" s="63">
        <v>106.4</v>
      </c>
      <c r="H11" s="63">
        <v>105.39</v>
      </c>
      <c r="I11" s="63">
        <v>123.58</v>
      </c>
      <c r="J11" s="63">
        <v>126.02</v>
      </c>
      <c r="K11" s="63">
        <v>102.87</v>
      </c>
      <c r="L11" s="63">
        <v>103.93</v>
      </c>
      <c r="M11" s="63">
        <v>150.94</v>
      </c>
      <c r="N11" s="63">
        <v>106.5</v>
      </c>
      <c r="O11" s="63">
        <v>100.08</v>
      </c>
      <c r="P11" s="63">
        <v>96.14</v>
      </c>
      <c r="Q11" s="63">
        <v>99.0</v>
      </c>
      <c r="R11" s="63">
        <v>96.02</v>
      </c>
      <c r="S11" s="63">
        <v>102.87</v>
      </c>
      <c r="T11" s="63">
        <v>144.0</v>
      </c>
      <c r="U11" s="63">
        <v>107.5</v>
      </c>
    </row>
    <row r="12" ht="12.75" customHeight="1">
      <c r="A12" s="63">
        <v>11.0</v>
      </c>
      <c r="B12" s="63">
        <v>73.12</v>
      </c>
      <c r="C12" s="63">
        <v>85.74</v>
      </c>
      <c r="D12" s="63">
        <v>119.77</v>
      </c>
      <c r="E12" s="63">
        <v>99.66</v>
      </c>
      <c r="F12" s="63">
        <v>105.25</v>
      </c>
      <c r="G12" s="63">
        <v>111.55</v>
      </c>
      <c r="H12" s="63">
        <v>110.5</v>
      </c>
      <c r="I12" s="63">
        <v>130.64</v>
      </c>
      <c r="J12" s="63">
        <v>133.29</v>
      </c>
      <c r="K12" s="63">
        <v>107.88</v>
      </c>
      <c r="L12" s="63">
        <v>109.63</v>
      </c>
      <c r="M12" s="63">
        <v>159.02</v>
      </c>
      <c r="N12" s="63">
        <v>111.74</v>
      </c>
      <c r="O12" s="63">
        <v>104.58</v>
      </c>
      <c r="P12" s="63">
        <v>97.94</v>
      </c>
      <c r="Q12" s="63">
        <v>101.82</v>
      </c>
      <c r="R12" s="63">
        <v>100.13</v>
      </c>
      <c r="S12" s="63">
        <v>106.34</v>
      </c>
      <c r="T12" s="63">
        <v>152.56</v>
      </c>
      <c r="U12" s="63">
        <v>112.02</v>
      </c>
    </row>
    <row r="13" ht="12.75" customHeight="1">
      <c r="A13" s="63">
        <v>12.0</v>
      </c>
      <c r="B13" s="63">
        <v>76.34</v>
      </c>
      <c r="C13" s="63">
        <v>89.14</v>
      </c>
      <c r="D13" s="63">
        <v>125.68</v>
      </c>
      <c r="E13" s="63">
        <v>103.41</v>
      </c>
      <c r="F13" s="63">
        <v>109.84</v>
      </c>
      <c r="G13" s="63">
        <v>116.66</v>
      </c>
      <c r="H13" s="63">
        <v>115.55</v>
      </c>
      <c r="I13" s="63">
        <v>137.76</v>
      </c>
      <c r="J13" s="63">
        <v>140.5</v>
      </c>
      <c r="K13" s="63">
        <v>113.01</v>
      </c>
      <c r="L13" s="63">
        <v>115.32</v>
      </c>
      <c r="M13" s="63">
        <v>166.97</v>
      </c>
      <c r="N13" s="63">
        <v>117.03</v>
      </c>
      <c r="O13" s="63">
        <v>109.15</v>
      </c>
      <c r="P13" s="63">
        <v>100.66</v>
      </c>
      <c r="Q13" s="63">
        <v>104.63</v>
      </c>
      <c r="R13" s="63">
        <v>104.23</v>
      </c>
      <c r="S13" s="63">
        <v>109.77</v>
      </c>
      <c r="T13" s="63">
        <v>161.13</v>
      </c>
      <c r="U13" s="63">
        <v>116.55</v>
      </c>
    </row>
    <row r="14" ht="12.75" customHeight="1">
      <c r="A14" s="63">
        <v>13.0</v>
      </c>
      <c r="B14" s="63">
        <v>79.55</v>
      </c>
      <c r="C14" s="63">
        <v>92.49</v>
      </c>
      <c r="D14" s="63">
        <v>131.7</v>
      </c>
      <c r="E14" s="63">
        <v>107.32</v>
      </c>
      <c r="F14" s="63">
        <v>114.42</v>
      </c>
      <c r="G14" s="63">
        <v>121.81</v>
      </c>
      <c r="H14" s="63">
        <v>120.66</v>
      </c>
      <c r="I14" s="63">
        <v>144.83</v>
      </c>
      <c r="J14" s="63">
        <v>147.69</v>
      </c>
      <c r="K14" s="63">
        <v>118.02</v>
      </c>
      <c r="L14" s="63">
        <v>121.02</v>
      </c>
      <c r="M14" s="63">
        <v>175.04</v>
      </c>
      <c r="N14" s="63">
        <v>122.27</v>
      </c>
      <c r="O14" s="63">
        <v>113.66</v>
      </c>
      <c r="P14" s="63">
        <v>104.66</v>
      </c>
      <c r="Q14" s="63">
        <v>108.76</v>
      </c>
      <c r="R14" s="63">
        <v>108.35</v>
      </c>
      <c r="S14" s="63">
        <v>114.65</v>
      </c>
      <c r="T14" s="63">
        <v>169.69</v>
      </c>
      <c r="U14" s="63">
        <v>121.08</v>
      </c>
    </row>
    <row r="15" ht="12.75" customHeight="1">
      <c r="A15" s="63">
        <v>14.0</v>
      </c>
      <c r="B15" s="63">
        <v>82.81</v>
      </c>
      <c r="C15" s="63">
        <v>95.94</v>
      </c>
      <c r="D15" s="63">
        <v>137.66</v>
      </c>
      <c r="E15" s="63">
        <v>111.67</v>
      </c>
      <c r="F15" s="63">
        <v>119.01</v>
      </c>
      <c r="G15" s="63">
        <v>126.97</v>
      </c>
      <c r="H15" s="63">
        <v>125.76</v>
      </c>
      <c r="I15" s="63">
        <v>151.94</v>
      </c>
      <c r="J15" s="63">
        <v>155.02</v>
      </c>
      <c r="K15" s="63">
        <v>123.16</v>
      </c>
      <c r="L15" s="63">
        <v>126.72</v>
      </c>
      <c r="M15" s="63">
        <v>183.05</v>
      </c>
      <c r="N15" s="63">
        <v>127.61</v>
      </c>
      <c r="O15" s="63">
        <v>118.21</v>
      </c>
      <c r="P15" s="63">
        <v>108.65</v>
      </c>
      <c r="Q15" s="63">
        <v>112.89</v>
      </c>
      <c r="R15" s="63">
        <v>112.45</v>
      </c>
      <c r="S15" s="63">
        <v>119.55</v>
      </c>
      <c r="T15" s="63">
        <v>178.26</v>
      </c>
      <c r="U15" s="63">
        <v>125.65</v>
      </c>
    </row>
    <row r="16" ht="12.75" customHeight="1">
      <c r="A16" s="63">
        <v>15.0</v>
      </c>
      <c r="B16" s="63">
        <v>86.02</v>
      </c>
      <c r="C16" s="63">
        <v>99.28</v>
      </c>
      <c r="D16" s="63">
        <v>143.67</v>
      </c>
      <c r="E16" s="63">
        <v>116.04</v>
      </c>
      <c r="F16" s="63">
        <v>123.61</v>
      </c>
      <c r="G16" s="63">
        <v>132.08</v>
      </c>
      <c r="H16" s="63">
        <v>130.81</v>
      </c>
      <c r="I16" s="63">
        <v>159.06</v>
      </c>
      <c r="J16" s="63">
        <v>162.21</v>
      </c>
      <c r="K16" s="63">
        <v>128.16</v>
      </c>
      <c r="L16" s="63">
        <v>132.41</v>
      </c>
      <c r="M16" s="63">
        <v>191.15</v>
      </c>
      <c r="N16" s="63">
        <v>132.86</v>
      </c>
      <c r="O16" s="63">
        <v>122.73</v>
      </c>
      <c r="P16" s="63">
        <v>112.58</v>
      </c>
      <c r="Q16" s="63">
        <v>117.03</v>
      </c>
      <c r="R16" s="63">
        <v>116.57</v>
      </c>
      <c r="S16" s="63">
        <v>124.54</v>
      </c>
      <c r="T16" s="63">
        <v>186.81</v>
      </c>
      <c r="U16" s="63">
        <v>130.13</v>
      </c>
    </row>
    <row r="17" ht="12.75" customHeight="1">
      <c r="A17" s="63">
        <v>16.0</v>
      </c>
      <c r="B17" s="63">
        <v>89.23</v>
      </c>
      <c r="C17" s="63">
        <v>102.74</v>
      </c>
      <c r="D17" s="63">
        <v>149.64</v>
      </c>
      <c r="E17" s="63">
        <v>120.4</v>
      </c>
      <c r="F17" s="63">
        <v>128.19</v>
      </c>
      <c r="G17" s="63">
        <v>137.22</v>
      </c>
      <c r="H17" s="63">
        <v>135.91</v>
      </c>
      <c r="I17" s="63">
        <v>166.12</v>
      </c>
      <c r="J17" s="63">
        <v>169.49</v>
      </c>
      <c r="K17" s="63">
        <v>133.3</v>
      </c>
      <c r="L17" s="63">
        <v>138.11</v>
      </c>
      <c r="M17" s="63">
        <v>199.16</v>
      </c>
      <c r="N17" s="63">
        <v>138.15</v>
      </c>
      <c r="O17" s="63">
        <v>127.23</v>
      </c>
      <c r="P17" s="63">
        <v>116.51</v>
      </c>
      <c r="Q17" s="63">
        <v>121.11</v>
      </c>
      <c r="R17" s="63">
        <v>120.67</v>
      </c>
      <c r="S17" s="63">
        <v>129.5</v>
      </c>
      <c r="T17" s="63">
        <v>195.38</v>
      </c>
      <c r="U17" s="63">
        <v>134.65</v>
      </c>
    </row>
    <row r="18" ht="12.75" customHeight="1">
      <c r="A18" s="63">
        <v>17.0</v>
      </c>
      <c r="B18" s="63">
        <v>92.44</v>
      </c>
      <c r="C18" s="63">
        <v>106.08</v>
      </c>
      <c r="D18" s="63">
        <v>155.65</v>
      </c>
      <c r="E18" s="63">
        <v>124.75</v>
      </c>
      <c r="F18" s="63">
        <v>132.78</v>
      </c>
      <c r="G18" s="63">
        <v>142.39</v>
      </c>
      <c r="H18" s="63">
        <v>141.02</v>
      </c>
      <c r="I18" s="63">
        <v>173.24</v>
      </c>
      <c r="J18" s="63">
        <v>176.69</v>
      </c>
      <c r="K18" s="63">
        <v>138.3</v>
      </c>
      <c r="L18" s="63">
        <v>143.8</v>
      </c>
      <c r="M18" s="63">
        <v>207.11</v>
      </c>
      <c r="N18" s="63">
        <v>143.48</v>
      </c>
      <c r="O18" s="63">
        <v>131.8</v>
      </c>
      <c r="P18" s="63">
        <v>120.5</v>
      </c>
      <c r="Q18" s="63">
        <v>125.25</v>
      </c>
      <c r="R18" s="63">
        <v>124.79</v>
      </c>
      <c r="S18" s="63">
        <v>134.6</v>
      </c>
      <c r="T18" s="63">
        <v>203.94</v>
      </c>
      <c r="U18" s="63">
        <v>139.18</v>
      </c>
    </row>
    <row r="19" ht="12.75" customHeight="1">
      <c r="A19" s="63">
        <v>18.0</v>
      </c>
      <c r="B19" s="63">
        <v>95.65</v>
      </c>
      <c r="C19" s="63">
        <v>109.48</v>
      </c>
      <c r="D19" s="63">
        <v>161.62</v>
      </c>
      <c r="E19" s="63">
        <v>129.11</v>
      </c>
      <c r="F19" s="63">
        <v>137.37</v>
      </c>
      <c r="G19" s="63">
        <v>147.48</v>
      </c>
      <c r="H19" s="63">
        <v>146.07</v>
      </c>
      <c r="I19" s="63">
        <v>180.31</v>
      </c>
      <c r="J19" s="63">
        <v>183.9</v>
      </c>
      <c r="K19" s="63">
        <v>143.44</v>
      </c>
      <c r="L19" s="63">
        <v>149.5</v>
      </c>
      <c r="M19" s="63">
        <v>215.33</v>
      </c>
      <c r="N19" s="63">
        <v>148.73</v>
      </c>
      <c r="O19" s="63">
        <v>136.31</v>
      </c>
      <c r="P19" s="63">
        <v>124.48</v>
      </c>
      <c r="Q19" s="63">
        <v>129.37</v>
      </c>
      <c r="R19" s="63">
        <v>128.94</v>
      </c>
      <c r="S19" s="63">
        <v>139.7</v>
      </c>
      <c r="T19" s="63">
        <v>212.5</v>
      </c>
      <c r="U19" s="63">
        <v>143.76</v>
      </c>
    </row>
    <row r="20" ht="12.75" customHeight="1">
      <c r="A20" s="63">
        <v>19.0</v>
      </c>
      <c r="B20" s="63">
        <v>98.86</v>
      </c>
      <c r="C20" s="63">
        <v>112.88</v>
      </c>
      <c r="D20" s="63">
        <v>167.63</v>
      </c>
      <c r="E20" s="63">
        <v>133.46</v>
      </c>
      <c r="F20" s="63">
        <v>141.96</v>
      </c>
      <c r="G20" s="63">
        <v>152.6</v>
      </c>
      <c r="H20" s="63">
        <v>151.18</v>
      </c>
      <c r="I20" s="63">
        <v>187.42</v>
      </c>
      <c r="J20" s="63">
        <v>191.16</v>
      </c>
      <c r="K20" s="63">
        <v>148.46</v>
      </c>
      <c r="L20" s="63">
        <v>155.2</v>
      </c>
      <c r="M20" s="63">
        <v>224.68</v>
      </c>
      <c r="N20" s="63">
        <v>154.02</v>
      </c>
      <c r="O20" s="63">
        <v>140.82</v>
      </c>
      <c r="P20" s="63">
        <v>128.41</v>
      </c>
      <c r="Q20" s="63">
        <v>133.52</v>
      </c>
      <c r="R20" s="63">
        <v>133.05</v>
      </c>
      <c r="S20" s="63">
        <v>144.81</v>
      </c>
      <c r="T20" s="63">
        <v>221.07</v>
      </c>
      <c r="U20" s="63">
        <v>148.28</v>
      </c>
    </row>
    <row r="21" ht="12.75" customHeight="1">
      <c r="A21" s="63">
        <v>20.0</v>
      </c>
      <c r="B21" s="63">
        <v>102.12</v>
      </c>
      <c r="C21" s="63">
        <v>116.28</v>
      </c>
      <c r="D21" s="63">
        <v>173.59</v>
      </c>
      <c r="E21" s="63">
        <v>137.82</v>
      </c>
      <c r="F21" s="63">
        <v>146.54</v>
      </c>
      <c r="G21" s="63">
        <v>157.75</v>
      </c>
      <c r="H21" s="63">
        <v>156.23</v>
      </c>
      <c r="I21" s="63">
        <v>194.54</v>
      </c>
      <c r="J21" s="63">
        <v>198.42</v>
      </c>
      <c r="K21" s="63">
        <v>153.58</v>
      </c>
      <c r="L21" s="63">
        <v>160.89</v>
      </c>
      <c r="M21" s="63">
        <v>234.03</v>
      </c>
      <c r="N21" s="63">
        <v>159.26</v>
      </c>
      <c r="O21" s="63">
        <v>145.38</v>
      </c>
      <c r="P21" s="63">
        <v>132.4</v>
      </c>
      <c r="Q21" s="63">
        <v>137.64</v>
      </c>
      <c r="R21" s="63">
        <v>137.16</v>
      </c>
      <c r="S21" s="63">
        <v>149.17</v>
      </c>
      <c r="T21" s="63">
        <v>229.63</v>
      </c>
      <c r="U21" s="63">
        <v>152.81</v>
      </c>
    </row>
    <row r="22" ht="12.75" customHeight="1">
      <c r="A22" s="63">
        <v>21.0</v>
      </c>
      <c r="B22" s="63">
        <v>105.34</v>
      </c>
      <c r="C22" s="63">
        <v>119.68</v>
      </c>
      <c r="D22" s="63">
        <v>179.6</v>
      </c>
      <c r="E22" s="63">
        <v>142.18</v>
      </c>
      <c r="F22" s="63">
        <v>151.13</v>
      </c>
      <c r="G22" s="63">
        <v>162.86</v>
      </c>
      <c r="H22" s="63">
        <v>161.33</v>
      </c>
      <c r="I22" s="63">
        <v>201.6</v>
      </c>
      <c r="J22" s="63">
        <v>205.68</v>
      </c>
      <c r="K22" s="63">
        <v>158.6</v>
      </c>
      <c r="L22" s="63">
        <v>166.58</v>
      </c>
      <c r="M22" s="63">
        <v>243.39</v>
      </c>
      <c r="N22" s="63">
        <v>164.6</v>
      </c>
      <c r="O22" s="63">
        <v>149.88</v>
      </c>
      <c r="P22" s="63">
        <v>135.14</v>
      </c>
      <c r="Q22" s="63">
        <v>141.78</v>
      </c>
      <c r="R22" s="63">
        <v>141.26</v>
      </c>
      <c r="S22" s="63">
        <v>153.38</v>
      </c>
      <c r="T22" s="63">
        <v>238.19</v>
      </c>
      <c r="U22" s="63">
        <v>157.33</v>
      </c>
    </row>
    <row r="23" ht="12.75" customHeight="1">
      <c r="A23" s="63">
        <v>22.0</v>
      </c>
      <c r="B23" s="63">
        <v>108.54</v>
      </c>
      <c r="C23" s="63">
        <v>123.02</v>
      </c>
      <c r="D23" s="63">
        <v>185.56</v>
      </c>
      <c r="E23" s="63">
        <v>146.53</v>
      </c>
      <c r="F23" s="63">
        <v>155.72</v>
      </c>
      <c r="G23" s="63">
        <v>168.01</v>
      </c>
      <c r="H23" s="63">
        <v>166.61</v>
      </c>
      <c r="I23" s="63">
        <v>208.72</v>
      </c>
      <c r="J23" s="63">
        <v>212.9</v>
      </c>
      <c r="K23" s="63">
        <v>163.67</v>
      </c>
      <c r="L23" s="63">
        <v>172.28</v>
      </c>
      <c r="M23" s="63">
        <v>252.74</v>
      </c>
      <c r="N23" s="63">
        <v>169.9</v>
      </c>
      <c r="O23" s="63">
        <v>154.45</v>
      </c>
      <c r="P23" s="63">
        <v>139.04</v>
      </c>
      <c r="Q23" s="63">
        <v>145.86</v>
      </c>
      <c r="R23" s="63">
        <v>145.38</v>
      </c>
      <c r="S23" s="63">
        <v>157.79</v>
      </c>
      <c r="T23" s="63">
        <v>246.75</v>
      </c>
      <c r="U23" s="63">
        <v>161.99</v>
      </c>
    </row>
    <row r="24" ht="12.75" customHeight="1">
      <c r="A24" s="63">
        <v>23.0</v>
      </c>
      <c r="B24" s="63">
        <v>111.76</v>
      </c>
      <c r="C24" s="63">
        <v>126.43</v>
      </c>
      <c r="D24" s="63">
        <v>191.54</v>
      </c>
      <c r="E24" s="63">
        <v>150.89</v>
      </c>
      <c r="F24" s="63">
        <v>160.3</v>
      </c>
      <c r="G24" s="63">
        <v>173.17</v>
      </c>
      <c r="H24" s="63">
        <v>172.19</v>
      </c>
      <c r="I24" s="63">
        <v>215.83</v>
      </c>
      <c r="J24" s="63">
        <v>220.1</v>
      </c>
      <c r="K24" s="63">
        <v>168.74</v>
      </c>
      <c r="L24" s="63">
        <v>177.98</v>
      </c>
      <c r="M24" s="63">
        <v>262.09</v>
      </c>
      <c r="N24" s="63">
        <v>175.13</v>
      </c>
      <c r="O24" s="63">
        <v>158.96</v>
      </c>
      <c r="P24" s="63">
        <v>142.99</v>
      </c>
      <c r="Q24" s="63">
        <v>150.0</v>
      </c>
      <c r="R24" s="63">
        <v>149.48</v>
      </c>
      <c r="S24" s="63">
        <v>162.12</v>
      </c>
      <c r="T24" s="63">
        <v>255.32</v>
      </c>
      <c r="U24" s="63">
        <v>166.81</v>
      </c>
    </row>
    <row r="25" ht="12.75" customHeight="1">
      <c r="A25" s="63">
        <v>24.0</v>
      </c>
      <c r="B25" s="63">
        <v>114.97</v>
      </c>
      <c r="C25" s="63">
        <v>129.82</v>
      </c>
      <c r="D25" s="63">
        <v>197.55</v>
      </c>
      <c r="E25" s="63">
        <v>155.25</v>
      </c>
      <c r="F25" s="63">
        <v>164.89</v>
      </c>
      <c r="G25" s="63">
        <v>178.27</v>
      </c>
      <c r="H25" s="63">
        <v>177.75</v>
      </c>
      <c r="I25" s="63">
        <v>222.9</v>
      </c>
      <c r="J25" s="63">
        <v>227.37</v>
      </c>
      <c r="K25" s="63">
        <v>173.81</v>
      </c>
      <c r="L25" s="63">
        <v>183.68</v>
      </c>
      <c r="M25" s="63">
        <v>271.44</v>
      </c>
      <c r="N25" s="63">
        <v>180.42</v>
      </c>
      <c r="O25" s="63">
        <v>163.47</v>
      </c>
      <c r="P25" s="63">
        <v>146.93</v>
      </c>
      <c r="Q25" s="63">
        <v>154.12</v>
      </c>
      <c r="R25" s="63">
        <v>153.6</v>
      </c>
      <c r="S25" s="63">
        <v>166.43</v>
      </c>
      <c r="T25" s="63">
        <v>263.88</v>
      </c>
      <c r="U25" s="63">
        <v>171.64</v>
      </c>
    </row>
    <row r="26" ht="12.75" customHeight="1">
      <c r="A26" s="63">
        <v>25.0</v>
      </c>
      <c r="B26" s="63">
        <v>118.18</v>
      </c>
      <c r="C26" s="63">
        <v>133.22</v>
      </c>
      <c r="D26" s="63">
        <v>203.51</v>
      </c>
      <c r="E26" s="63">
        <v>159.61</v>
      </c>
      <c r="F26" s="63">
        <v>169.48</v>
      </c>
      <c r="G26" s="63">
        <v>183.44</v>
      </c>
      <c r="H26" s="63">
        <v>183.33</v>
      </c>
      <c r="I26" s="63">
        <v>229.97</v>
      </c>
      <c r="J26" s="63">
        <v>234.58</v>
      </c>
      <c r="K26" s="63">
        <v>178.88</v>
      </c>
      <c r="L26" s="63">
        <v>189.38</v>
      </c>
      <c r="M26" s="63">
        <v>280.8</v>
      </c>
      <c r="N26" s="63">
        <v>185.71</v>
      </c>
      <c r="O26" s="63">
        <v>168.03</v>
      </c>
      <c r="P26" s="63">
        <v>150.83</v>
      </c>
      <c r="Q26" s="63">
        <v>158.26</v>
      </c>
      <c r="R26" s="63">
        <v>157.7</v>
      </c>
      <c r="S26" s="63">
        <v>170.75</v>
      </c>
      <c r="T26" s="63">
        <v>272.45</v>
      </c>
      <c r="U26" s="63">
        <v>176.47</v>
      </c>
    </row>
    <row r="27" ht="12.75" customHeight="1">
      <c r="A27" s="63">
        <v>26.0</v>
      </c>
      <c r="B27" s="63">
        <v>121.44</v>
      </c>
      <c r="C27" s="63">
        <v>136.62</v>
      </c>
      <c r="D27" s="63">
        <v>209.52</v>
      </c>
      <c r="E27" s="63">
        <v>163.97</v>
      </c>
      <c r="F27" s="63">
        <v>174.06</v>
      </c>
      <c r="G27" s="63">
        <v>188.58</v>
      </c>
      <c r="H27" s="63">
        <v>188.9</v>
      </c>
      <c r="I27" s="63">
        <v>237.13</v>
      </c>
      <c r="J27" s="63">
        <v>241.89</v>
      </c>
      <c r="K27" s="63">
        <v>183.95</v>
      </c>
      <c r="L27" s="63">
        <v>195.06</v>
      </c>
      <c r="M27" s="63">
        <v>290.15</v>
      </c>
      <c r="N27" s="63">
        <v>191.0</v>
      </c>
      <c r="O27" s="63">
        <v>172.53</v>
      </c>
      <c r="P27" s="63">
        <v>154.73</v>
      </c>
      <c r="Q27" s="63">
        <v>162.4</v>
      </c>
      <c r="R27" s="63">
        <v>161.82</v>
      </c>
      <c r="S27" s="63">
        <v>175.06</v>
      </c>
      <c r="T27" s="63">
        <v>281.01</v>
      </c>
      <c r="U27" s="63">
        <v>181.29</v>
      </c>
    </row>
    <row r="28" ht="12.75" customHeight="1">
      <c r="A28" s="63">
        <v>27.0</v>
      </c>
      <c r="B28" s="63">
        <v>124.65</v>
      </c>
      <c r="C28" s="63">
        <v>140.03</v>
      </c>
      <c r="D28" s="63">
        <v>215.48</v>
      </c>
      <c r="E28" s="63">
        <v>168.32</v>
      </c>
      <c r="F28" s="63">
        <v>178.65</v>
      </c>
      <c r="G28" s="63">
        <v>193.69</v>
      </c>
      <c r="H28" s="63">
        <v>194.47</v>
      </c>
      <c r="I28" s="63">
        <v>244.2</v>
      </c>
      <c r="J28" s="63">
        <v>249.1</v>
      </c>
      <c r="K28" s="63">
        <v>189.02</v>
      </c>
      <c r="L28" s="63">
        <v>200.76</v>
      </c>
      <c r="M28" s="63">
        <v>299.5</v>
      </c>
      <c r="N28" s="63">
        <v>196.3</v>
      </c>
      <c r="O28" s="63">
        <v>177.1</v>
      </c>
      <c r="P28" s="63">
        <v>158.68</v>
      </c>
      <c r="Q28" s="63">
        <v>166.47</v>
      </c>
      <c r="R28" s="63">
        <v>165.92</v>
      </c>
      <c r="S28" s="63">
        <v>179.32</v>
      </c>
      <c r="T28" s="63">
        <v>289.56</v>
      </c>
      <c r="U28" s="63">
        <v>186.12</v>
      </c>
    </row>
    <row r="29" ht="12.75" customHeight="1">
      <c r="A29" s="63">
        <v>28.0</v>
      </c>
      <c r="B29" s="63">
        <v>127.86</v>
      </c>
      <c r="C29" s="63">
        <v>143.37</v>
      </c>
      <c r="D29" s="63">
        <v>221.5</v>
      </c>
      <c r="E29" s="63">
        <v>172.68</v>
      </c>
      <c r="F29" s="63">
        <v>183.24</v>
      </c>
      <c r="G29" s="63">
        <v>198.8</v>
      </c>
      <c r="H29" s="63">
        <v>200.04</v>
      </c>
      <c r="I29" s="63">
        <v>251.27</v>
      </c>
      <c r="J29" s="63">
        <v>256.31</v>
      </c>
      <c r="K29" s="63">
        <v>194.04</v>
      </c>
      <c r="L29" s="63">
        <v>206.46</v>
      </c>
      <c r="M29" s="63">
        <v>308.85</v>
      </c>
      <c r="N29" s="63">
        <v>201.53</v>
      </c>
      <c r="O29" s="63">
        <v>181.61</v>
      </c>
      <c r="P29" s="63">
        <v>162.64</v>
      </c>
      <c r="Q29" s="63">
        <v>170.61</v>
      </c>
      <c r="R29" s="63">
        <v>170.03</v>
      </c>
      <c r="S29" s="63">
        <v>183.65</v>
      </c>
      <c r="T29" s="63">
        <v>298.13</v>
      </c>
      <c r="U29" s="63">
        <v>190.95</v>
      </c>
    </row>
    <row r="30" ht="12.75" customHeight="1">
      <c r="A30" s="63">
        <v>29.0</v>
      </c>
      <c r="B30" s="63">
        <v>131.07</v>
      </c>
      <c r="C30" s="63">
        <v>146.82</v>
      </c>
      <c r="D30" s="63">
        <v>227.46</v>
      </c>
      <c r="E30" s="63">
        <v>177.03</v>
      </c>
      <c r="F30" s="63">
        <v>187.83</v>
      </c>
      <c r="G30" s="63">
        <v>204.15</v>
      </c>
      <c r="H30" s="63">
        <v>205.61</v>
      </c>
      <c r="I30" s="63">
        <v>258.38</v>
      </c>
      <c r="J30" s="63">
        <v>263.57</v>
      </c>
      <c r="K30" s="63">
        <v>199.17</v>
      </c>
      <c r="L30" s="63">
        <v>212.16</v>
      </c>
      <c r="M30" s="63">
        <v>318.21</v>
      </c>
      <c r="N30" s="63">
        <v>206.88</v>
      </c>
      <c r="O30" s="63">
        <v>186.12</v>
      </c>
      <c r="P30" s="63">
        <v>166.59</v>
      </c>
      <c r="Q30" s="63">
        <v>174.75</v>
      </c>
      <c r="R30" s="63">
        <v>174.14</v>
      </c>
      <c r="S30" s="63">
        <v>188.07</v>
      </c>
      <c r="T30" s="63">
        <v>306.69</v>
      </c>
      <c r="U30" s="63">
        <v>195.77</v>
      </c>
    </row>
    <row r="31" ht="12.75" customHeight="1">
      <c r="A31" s="63">
        <v>30.0</v>
      </c>
      <c r="B31" s="63">
        <v>134.27</v>
      </c>
      <c r="C31" s="63">
        <v>150.17</v>
      </c>
      <c r="D31" s="63">
        <v>233.47</v>
      </c>
      <c r="E31" s="63">
        <v>181.39</v>
      </c>
      <c r="F31" s="63">
        <v>192.42</v>
      </c>
      <c r="G31" s="63">
        <v>209.74</v>
      </c>
      <c r="H31" s="63">
        <v>211.18</v>
      </c>
      <c r="I31" s="63">
        <v>265.5</v>
      </c>
      <c r="J31" s="63">
        <v>270.77</v>
      </c>
      <c r="K31" s="63">
        <v>204.18</v>
      </c>
      <c r="L31" s="63">
        <v>217.86</v>
      </c>
      <c r="M31" s="63">
        <v>327.56</v>
      </c>
      <c r="N31" s="63">
        <v>212.11</v>
      </c>
      <c r="O31" s="63">
        <v>190.68</v>
      </c>
      <c r="P31" s="63">
        <v>170.49</v>
      </c>
      <c r="Q31" s="63">
        <v>178.88</v>
      </c>
      <c r="R31" s="63">
        <v>178.31</v>
      </c>
      <c r="S31" s="63">
        <v>192.37</v>
      </c>
      <c r="T31" s="63">
        <v>315.26</v>
      </c>
      <c r="U31" s="63">
        <v>200.6</v>
      </c>
    </row>
    <row r="32" ht="12.75" customHeight="1">
      <c r="A32" s="63">
        <v>31.0</v>
      </c>
      <c r="B32" s="63">
        <v>137.49</v>
      </c>
      <c r="C32" s="63">
        <v>153.63</v>
      </c>
      <c r="D32" s="63">
        <v>239.44</v>
      </c>
      <c r="E32" s="63">
        <v>185.75</v>
      </c>
      <c r="F32" s="63">
        <v>197.01</v>
      </c>
      <c r="G32" s="63">
        <v>215.31</v>
      </c>
      <c r="H32" s="63">
        <v>216.75</v>
      </c>
      <c r="I32" s="63">
        <v>272.56</v>
      </c>
      <c r="J32" s="63">
        <v>277.98</v>
      </c>
      <c r="K32" s="63">
        <v>209.31</v>
      </c>
      <c r="L32" s="63">
        <v>223.55</v>
      </c>
      <c r="M32" s="63">
        <v>336.91</v>
      </c>
      <c r="N32" s="63">
        <v>217.4</v>
      </c>
      <c r="O32" s="63">
        <v>195.19</v>
      </c>
      <c r="P32" s="63">
        <v>172.82</v>
      </c>
      <c r="Q32" s="63">
        <v>183.01</v>
      </c>
      <c r="R32" s="63">
        <v>182.41</v>
      </c>
      <c r="S32" s="63">
        <v>196.7</v>
      </c>
      <c r="T32" s="63">
        <v>323.82</v>
      </c>
      <c r="U32" s="63">
        <v>205.42</v>
      </c>
    </row>
    <row r="33" ht="12.75" customHeight="1">
      <c r="A33" s="63">
        <v>32.0</v>
      </c>
      <c r="B33" s="63">
        <v>140.75</v>
      </c>
      <c r="C33" s="63">
        <v>156.96</v>
      </c>
      <c r="D33" s="63">
        <v>245.46</v>
      </c>
      <c r="E33" s="63">
        <v>190.1</v>
      </c>
      <c r="F33" s="63">
        <v>201.6</v>
      </c>
      <c r="G33" s="63">
        <v>220.9</v>
      </c>
      <c r="H33" s="63">
        <v>222.32</v>
      </c>
      <c r="I33" s="63">
        <v>279.63</v>
      </c>
      <c r="J33" s="63">
        <v>285.31</v>
      </c>
      <c r="K33" s="63">
        <v>214.32</v>
      </c>
      <c r="L33" s="63">
        <v>229.24</v>
      </c>
      <c r="M33" s="63">
        <v>346.27</v>
      </c>
      <c r="N33" s="63">
        <v>222.7</v>
      </c>
      <c r="O33" s="63">
        <v>199.75</v>
      </c>
      <c r="P33" s="63">
        <v>176.73</v>
      </c>
      <c r="Q33" s="63">
        <v>187.1</v>
      </c>
      <c r="R33" s="63">
        <v>186.52</v>
      </c>
      <c r="S33" s="63">
        <v>201.0</v>
      </c>
      <c r="T33" s="63">
        <v>332.39</v>
      </c>
      <c r="U33" s="63">
        <v>210.25</v>
      </c>
    </row>
    <row r="34" ht="12.75" customHeight="1">
      <c r="A34" s="63">
        <v>33.0</v>
      </c>
      <c r="B34" s="63">
        <v>143.97</v>
      </c>
      <c r="C34" s="63">
        <v>160.31</v>
      </c>
      <c r="D34" s="63">
        <v>251.42</v>
      </c>
      <c r="E34" s="63">
        <v>194.47</v>
      </c>
      <c r="F34" s="63">
        <v>206.18</v>
      </c>
      <c r="G34" s="63">
        <v>226.49</v>
      </c>
      <c r="H34" s="63">
        <v>227.89</v>
      </c>
      <c r="I34" s="63">
        <v>286.79</v>
      </c>
      <c r="J34" s="63">
        <v>292.5</v>
      </c>
      <c r="K34" s="63">
        <v>219.4</v>
      </c>
      <c r="L34" s="63">
        <v>234.94</v>
      </c>
      <c r="M34" s="63">
        <v>355.62</v>
      </c>
      <c r="N34" s="63">
        <v>228.0</v>
      </c>
      <c r="O34" s="63">
        <v>204.26</v>
      </c>
      <c r="P34" s="63">
        <v>180.59</v>
      </c>
      <c r="Q34" s="63">
        <v>191.22</v>
      </c>
      <c r="R34" s="63">
        <v>190.63</v>
      </c>
      <c r="S34" s="63">
        <v>205.26</v>
      </c>
      <c r="T34" s="63">
        <v>340.95</v>
      </c>
      <c r="U34" s="63">
        <v>215.08</v>
      </c>
    </row>
    <row r="35" ht="12.75" customHeight="1">
      <c r="A35" s="63">
        <v>34.0</v>
      </c>
      <c r="B35" s="63">
        <v>147.18</v>
      </c>
      <c r="C35" s="63">
        <v>163.76</v>
      </c>
      <c r="D35" s="63">
        <v>257.43</v>
      </c>
      <c r="E35" s="63">
        <v>198.83</v>
      </c>
      <c r="F35" s="63">
        <v>210.77</v>
      </c>
      <c r="G35" s="63">
        <v>232.07</v>
      </c>
      <c r="H35" s="63">
        <v>233.46</v>
      </c>
      <c r="I35" s="63">
        <v>293.86</v>
      </c>
      <c r="J35" s="63">
        <v>299.76</v>
      </c>
      <c r="K35" s="63">
        <v>224.47</v>
      </c>
      <c r="L35" s="63">
        <v>240.64</v>
      </c>
      <c r="M35" s="63">
        <v>364.97</v>
      </c>
      <c r="N35" s="63">
        <v>233.29</v>
      </c>
      <c r="O35" s="63">
        <v>208.77</v>
      </c>
      <c r="P35" s="63">
        <v>184.51</v>
      </c>
      <c r="Q35" s="63">
        <v>195.36</v>
      </c>
      <c r="R35" s="63">
        <v>194.74</v>
      </c>
      <c r="S35" s="63">
        <v>209.63</v>
      </c>
      <c r="T35" s="63">
        <v>349.51</v>
      </c>
      <c r="U35" s="63">
        <v>219.9</v>
      </c>
    </row>
    <row r="36" ht="12.75" customHeight="1">
      <c r="A36" s="63">
        <v>35.0</v>
      </c>
      <c r="B36" s="63">
        <v>150.38</v>
      </c>
      <c r="C36" s="63">
        <v>167.12</v>
      </c>
      <c r="D36" s="63">
        <v>263.39</v>
      </c>
      <c r="E36" s="63">
        <v>203.18</v>
      </c>
      <c r="F36" s="63">
        <v>215.36</v>
      </c>
      <c r="G36" s="63">
        <v>237.66</v>
      </c>
      <c r="H36" s="63">
        <v>239.03</v>
      </c>
      <c r="I36" s="63">
        <v>300.93</v>
      </c>
      <c r="J36" s="63">
        <v>306.98</v>
      </c>
      <c r="K36" s="63">
        <v>229.54</v>
      </c>
      <c r="L36" s="63">
        <v>246.33</v>
      </c>
      <c r="M36" s="63">
        <v>374.32</v>
      </c>
      <c r="N36" s="63">
        <v>238.51</v>
      </c>
      <c r="O36" s="63">
        <v>213.33</v>
      </c>
      <c r="P36" s="63">
        <v>188.37</v>
      </c>
      <c r="Q36" s="63">
        <v>199.49</v>
      </c>
      <c r="R36" s="63">
        <v>198.85</v>
      </c>
      <c r="S36" s="63">
        <v>213.95</v>
      </c>
      <c r="T36" s="63">
        <v>358.07</v>
      </c>
      <c r="U36" s="63">
        <v>224.73</v>
      </c>
    </row>
    <row r="37" ht="12.75" customHeight="1">
      <c r="A37" s="63">
        <v>36.0</v>
      </c>
      <c r="B37" s="63">
        <v>153.59</v>
      </c>
      <c r="C37" s="63">
        <v>170.56</v>
      </c>
      <c r="D37" s="63">
        <v>269.4</v>
      </c>
      <c r="E37" s="63">
        <v>207.54</v>
      </c>
      <c r="F37" s="63">
        <v>219.95</v>
      </c>
      <c r="G37" s="63">
        <v>243.24</v>
      </c>
      <c r="H37" s="63">
        <v>244.6</v>
      </c>
      <c r="I37" s="63">
        <v>308.04</v>
      </c>
      <c r="J37" s="63">
        <v>314.18</v>
      </c>
      <c r="K37" s="63">
        <v>234.61</v>
      </c>
      <c r="L37" s="63">
        <v>252.03</v>
      </c>
      <c r="M37" s="63">
        <v>383.68</v>
      </c>
      <c r="N37" s="63">
        <v>243.87</v>
      </c>
      <c r="O37" s="63">
        <v>217.84</v>
      </c>
      <c r="P37" s="63">
        <v>192.29</v>
      </c>
      <c r="Q37" s="63">
        <v>203.63</v>
      </c>
      <c r="R37" s="63">
        <v>202.96</v>
      </c>
      <c r="S37" s="63">
        <v>218.26</v>
      </c>
      <c r="T37" s="63">
        <v>366.63</v>
      </c>
      <c r="U37" s="63">
        <v>229.56</v>
      </c>
    </row>
    <row r="38" ht="12.75" customHeight="1">
      <c r="A38" s="63">
        <v>37.0</v>
      </c>
      <c r="B38" s="63">
        <v>156.81</v>
      </c>
      <c r="C38" s="63">
        <v>173.91</v>
      </c>
      <c r="D38" s="63">
        <v>275.37</v>
      </c>
      <c r="E38" s="63">
        <v>211.89</v>
      </c>
      <c r="F38" s="63">
        <v>224.53</v>
      </c>
      <c r="G38" s="63">
        <v>248.83</v>
      </c>
      <c r="H38" s="63">
        <v>250.17</v>
      </c>
      <c r="I38" s="63">
        <v>315.16</v>
      </c>
      <c r="J38" s="63">
        <v>321.45</v>
      </c>
      <c r="K38" s="63">
        <v>239.68</v>
      </c>
      <c r="L38" s="63">
        <v>257.72</v>
      </c>
      <c r="M38" s="63">
        <v>393.03</v>
      </c>
      <c r="N38" s="63">
        <v>249.16</v>
      </c>
      <c r="O38" s="63">
        <v>222.4</v>
      </c>
      <c r="P38" s="63">
        <v>196.15</v>
      </c>
      <c r="Q38" s="63">
        <v>207.7</v>
      </c>
      <c r="R38" s="63">
        <v>207.06</v>
      </c>
      <c r="S38" s="63">
        <v>222.58</v>
      </c>
      <c r="T38" s="63">
        <v>375.2</v>
      </c>
      <c r="U38" s="63">
        <v>234.38</v>
      </c>
    </row>
    <row r="39" ht="12.75" customHeight="1">
      <c r="A39" s="63">
        <v>38.0</v>
      </c>
      <c r="B39" s="63">
        <v>160.07</v>
      </c>
      <c r="C39" s="63">
        <v>177.32</v>
      </c>
      <c r="D39" s="63">
        <v>281.38</v>
      </c>
      <c r="E39" s="63">
        <v>216.25</v>
      </c>
      <c r="F39" s="63">
        <v>229.12</v>
      </c>
      <c r="G39" s="63">
        <v>254.4</v>
      </c>
      <c r="H39" s="63">
        <v>255.74</v>
      </c>
      <c r="I39" s="63">
        <v>322.23</v>
      </c>
      <c r="J39" s="63">
        <v>328.66</v>
      </c>
      <c r="K39" s="63">
        <v>244.75</v>
      </c>
      <c r="L39" s="63">
        <v>263.42</v>
      </c>
      <c r="M39" s="63">
        <v>402.38</v>
      </c>
      <c r="N39" s="63">
        <v>254.4</v>
      </c>
      <c r="O39" s="63">
        <v>226.91</v>
      </c>
      <c r="P39" s="63">
        <v>200.06</v>
      </c>
      <c r="Q39" s="63">
        <v>211.84</v>
      </c>
      <c r="R39" s="63">
        <v>211.18</v>
      </c>
      <c r="S39" s="63">
        <v>226.89</v>
      </c>
      <c r="T39" s="63">
        <v>383.76</v>
      </c>
      <c r="U39" s="63">
        <v>239.21</v>
      </c>
    </row>
    <row r="40" ht="12.75" customHeight="1">
      <c r="A40" s="63">
        <v>39.0</v>
      </c>
      <c r="B40" s="63">
        <v>163.27</v>
      </c>
      <c r="C40" s="63">
        <v>180.72</v>
      </c>
      <c r="D40" s="63">
        <v>287.35</v>
      </c>
      <c r="E40" s="63">
        <v>220.61</v>
      </c>
      <c r="F40" s="63">
        <v>233.71</v>
      </c>
      <c r="G40" s="63">
        <v>259.99</v>
      </c>
      <c r="H40" s="63">
        <v>261.31</v>
      </c>
      <c r="I40" s="63">
        <v>329.34</v>
      </c>
      <c r="J40" s="63">
        <v>335.97</v>
      </c>
      <c r="K40" s="63">
        <v>249.82</v>
      </c>
      <c r="L40" s="63">
        <v>269.12</v>
      </c>
      <c r="M40" s="63">
        <v>411.73</v>
      </c>
      <c r="N40" s="63">
        <v>259.69</v>
      </c>
      <c r="O40" s="63">
        <v>231.42</v>
      </c>
      <c r="P40" s="63">
        <v>203.97</v>
      </c>
      <c r="Q40" s="63">
        <v>215.99</v>
      </c>
      <c r="R40" s="63">
        <v>215.28</v>
      </c>
      <c r="S40" s="63">
        <v>231.21</v>
      </c>
      <c r="T40" s="63">
        <v>392.33</v>
      </c>
      <c r="U40" s="63">
        <v>244.04</v>
      </c>
    </row>
    <row r="41" ht="12.75" customHeight="1">
      <c r="A41" s="63">
        <v>40.0</v>
      </c>
      <c r="B41" s="63">
        <v>166.49</v>
      </c>
      <c r="C41" s="63">
        <v>184.12</v>
      </c>
      <c r="D41" s="63">
        <v>293.36</v>
      </c>
      <c r="E41" s="63">
        <v>224.96</v>
      </c>
      <c r="F41" s="63">
        <v>238.29</v>
      </c>
      <c r="G41" s="63">
        <v>265.58</v>
      </c>
      <c r="H41" s="63">
        <v>266.88</v>
      </c>
      <c r="I41" s="63">
        <v>336.46</v>
      </c>
      <c r="J41" s="63">
        <v>343.18</v>
      </c>
      <c r="K41" s="63">
        <v>254.89</v>
      </c>
      <c r="L41" s="63">
        <v>274.81</v>
      </c>
      <c r="M41" s="63">
        <v>421.09</v>
      </c>
      <c r="N41" s="63">
        <v>264.98</v>
      </c>
      <c r="O41" s="63">
        <v>235.98</v>
      </c>
      <c r="P41" s="63">
        <v>207.89</v>
      </c>
      <c r="Q41" s="63">
        <v>220.11</v>
      </c>
      <c r="R41" s="63">
        <v>219.4</v>
      </c>
      <c r="S41" s="63">
        <v>235.46</v>
      </c>
      <c r="T41" s="63">
        <v>400.88</v>
      </c>
      <c r="U41" s="63">
        <v>248.86</v>
      </c>
    </row>
    <row r="42" ht="12.75" customHeight="1">
      <c r="A42" s="63">
        <v>41.0</v>
      </c>
      <c r="B42" s="63">
        <v>169.7</v>
      </c>
      <c r="C42" s="63">
        <v>187.46</v>
      </c>
      <c r="D42" s="63">
        <v>299.32</v>
      </c>
      <c r="E42" s="63">
        <v>229.32</v>
      </c>
      <c r="F42" s="63">
        <v>242.88</v>
      </c>
      <c r="G42" s="63">
        <v>271.16</v>
      </c>
      <c r="H42" s="63">
        <v>272.45</v>
      </c>
      <c r="I42" s="63">
        <v>343.52</v>
      </c>
      <c r="J42" s="63">
        <v>350.39</v>
      </c>
      <c r="K42" s="63">
        <v>259.96</v>
      </c>
      <c r="L42" s="63">
        <v>280.51</v>
      </c>
      <c r="M42" s="63">
        <v>430.44</v>
      </c>
      <c r="N42" s="63">
        <v>270.27</v>
      </c>
      <c r="O42" s="63">
        <v>240.49</v>
      </c>
      <c r="P42" s="63">
        <v>209.77</v>
      </c>
      <c r="Q42" s="63">
        <v>224.25</v>
      </c>
      <c r="R42" s="63">
        <v>223.5</v>
      </c>
      <c r="S42" s="63">
        <v>239.79</v>
      </c>
      <c r="T42" s="63">
        <v>409.45</v>
      </c>
      <c r="U42" s="63">
        <v>253.69</v>
      </c>
    </row>
    <row r="43" ht="12.75" customHeight="1">
      <c r="A43" s="63">
        <v>42.0</v>
      </c>
      <c r="B43" s="63">
        <v>172.92</v>
      </c>
      <c r="C43" s="63">
        <v>190.92</v>
      </c>
      <c r="D43" s="63">
        <v>305.34</v>
      </c>
      <c r="E43" s="63">
        <v>233.68</v>
      </c>
      <c r="F43" s="63">
        <v>247.47</v>
      </c>
      <c r="G43" s="63">
        <v>276.75</v>
      </c>
      <c r="H43" s="63">
        <v>278.02</v>
      </c>
      <c r="I43" s="63">
        <v>350.64</v>
      </c>
      <c r="J43" s="63">
        <v>357.65</v>
      </c>
      <c r="K43" s="63">
        <v>264.98</v>
      </c>
      <c r="L43" s="63">
        <v>286.21</v>
      </c>
      <c r="M43" s="63">
        <v>439.79</v>
      </c>
      <c r="N43" s="63">
        <v>275.56</v>
      </c>
      <c r="O43" s="63">
        <v>245.06</v>
      </c>
      <c r="P43" s="63">
        <v>211.64</v>
      </c>
      <c r="Q43" s="63">
        <v>228.33</v>
      </c>
      <c r="R43" s="63">
        <v>227.66</v>
      </c>
      <c r="S43" s="63">
        <v>244.09</v>
      </c>
      <c r="T43" s="63">
        <v>418.01</v>
      </c>
      <c r="U43" s="63">
        <v>258.51</v>
      </c>
    </row>
    <row r="44" ht="12.75" customHeight="1">
      <c r="A44" s="63">
        <v>43.0</v>
      </c>
      <c r="B44" s="63">
        <v>176.12</v>
      </c>
      <c r="C44" s="63">
        <v>194.26</v>
      </c>
      <c r="D44" s="63">
        <v>311.3</v>
      </c>
      <c r="E44" s="63">
        <v>238.04</v>
      </c>
      <c r="F44" s="63">
        <v>252.05</v>
      </c>
      <c r="G44" s="63">
        <v>282.33</v>
      </c>
      <c r="H44" s="63">
        <v>283.59</v>
      </c>
      <c r="I44" s="63">
        <v>357.71</v>
      </c>
      <c r="J44" s="63">
        <v>364.86</v>
      </c>
      <c r="K44" s="63">
        <v>270.11</v>
      </c>
      <c r="L44" s="63">
        <v>291.9</v>
      </c>
      <c r="M44" s="63">
        <v>449.14</v>
      </c>
      <c r="N44" s="63">
        <v>280.81</v>
      </c>
      <c r="O44" s="63">
        <v>249.56</v>
      </c>
      <c r="P44" s="63">
        <v>215.47</v>
      </c>
      <c r="Q44" s="63">
        <v>232.46</v>
      </c>
      <c r="R44" s="63">
        <v>231.77</v>
      </c>
      <c r="S44" s="63">
        <v>248.41</v>
      </c>
      <c r="T44" s="63">
        <v>426.58</v>
      </c>
      <c r="U44" s="63">
        <v>263.34</v>
      </c>
    </row>
    <row r="45" ht="12.75" customHeight="1">
      <c r="A45" s="63">
        <v>44.0</v>
      </c>
      <c r="B45" s="63">
        <v>179.39</v>
      </c>
      <c r="C45" s="63">
        <v>197.66</v>
      </c>
      <c r="D45" s="63">
        <v>317.31</v>
      </c>
      <c r="E45" s="63">
        <v>242.4</v>
      </c>
      <c r="F45" s="63">
        <v>256.65</v>
      </c>
      <c r="G45" s="63">
        <v>287.92</v>
      </c>
      <c r="H45" s="63">
        <v>289.16</v>
      </c>
      <c r="I45" s="63">
        <v>364.82</v>
      </c>
      <c r="J45" s="63">
        <v>372.12</v>
      </c>
      <c r="K45" s="63">
        <v>275.12</v>
      </c>
      <c r="L45" s="63">
        <v>297.59</v>
      </c>
      <c r="M45" s="63">
        <v>458.5</v>
      </c>
      <c r="N45" s="63">
        <v>286.14</v>
      </c>
      <c r="O45" s="63">
        <v>254.08</v>
      </c>
      <c r="P45" s="63">
        <v>219.26</v>
      </c>
      <c r="Q45" s="63">
        <v>236.59</v>
      </c>
      <c r="R45" s="63">
        <v>235.88</v>
      </c>
      <c r="S45" s="63">
        <v>252.72</v>
      </c>
      <c r="T45" s="63">
        <v>435.14</v>
      </c>
      <c r="U45" s="63">
        <v>268.17</v>
      </c>
    </row>
    <row r="46" ht="12.75" customHeight="1">
      <c r="A46" s="63">
        <v>45.0</v>
      </c>
      <c r="B46" s="63">
        <v>182.59</v>
      </c>
      <c r="C46" s="63">
        <v>201.06</v>
      </c>
      <c r="D46" s="63">
        <v>323.27</v>
      </c>
      <c r="E46" s="63">
        <v>246.75</v>
      </c>
      <c r="F46" s="63">
        <v>261.24</v>
      </c>
      <c r="G46" s="63">
        <v>293.51</v>
      </c>
      <c r="H46" s="63">
        <v>294.74</v>
      </c>
      <c r="I46" s="63">
        <v>371.94</v>
      </c>
      <c r="J46" s="63">
        <v>379.39</v>
      </c>
      <c r="K46" s="63">
        <v>280.25</v>
      </c>
      <c r="L46" s="63">
        <v>303.29</v>
      </c>
      <c r="M46" s="63">
        <v>467.85</v>
      </c>
      <c r="N46" s="63">
        <v>291.39</v>
      </c>
      <c r="O46" s="63">
        <v>258.63</v>
      </c>
      <c r="P46" s="63">
        <v>223.04</v>
      </c>
      <c r="Q46" s="63">
        <v>240.72</v>
      </c>
      <c r="R46" s="63">
        <v>239.99</v>
      </c>
      <c r="S46" s="63">
        <v>257.04</v>
      </c>
      <c r="U46" s="63">
        <v>272.99</v>
      </c>
    </row>
    <row r="47" ht="12.75" customHeight="1">
      <c r="A47" s="63">
        <v>46.0</v>
      </c>
      <c r="B47" s="63">
        <v>185.8</v>
      </c>
      <c r="C47" s="63">
        <v>204.4</v>
      </c>
      <c r="D47" s="63">
        <v>329.29</v>
      </c>
      <c r="E47" s="63">
        <v>251.11</v>
      </c>
      <c r="F47" s="63">
        <v>265.83</v>
      </c>
      <c r="G47" s="63">
        <v>299.08</v>
      </c>
      <c r="H47" s="63">
        <v>300.3</v>
      </c>
      <c r="I47" s="63">
        <v>379.0</v>
      </c>
      <c r="J47" s="63">
        <v>386.58</v>
      </c>
      <c r="K47" s="63">
        <v>285.26</v>
      </c>
      <c r="L47" s="63">
        <v>308.99</v>
      </c>
      <c r="M47" s="63">
        <v>477.2</v>
      </c>
      <c r="N47" s="63">
        <v>296.68</v>
      </c>
      <c r="O47" s="63">
        <v>263.14</v>
      </c>
      <c r="P47" s="63">
        <v>226.89</v>
      </c>
      <c r="Q47" s="63">
        <v>244.87</v>
      </c>
      <c r="R47" s="63">
        <v>244.1</v>
      </c>
      <c r="S47" s="63">
        <v>261.51</v>
      </c>
      <c r="U47" s="63">
        <v>277.82</v>
      </c>
    </row>
    <row r="48" ht="12.75" customHeight="1">
      <c r="A48" s="63">
        <v>47.0</v>
      </c>
      <c r="B48" s="63">
        <v>189.02</v>
      </c>
      <c r="C48" s="63">
        <v>207.86</v>
      </c>
      <c r="D48" s="63">
        <v>335.26</v>
      </c>
      <c r="E48" s="63">
        <v>255.46</v>
      </c>
      <c r="F48" s="63">
        <v>270.41</v>
      </c>
      <c r="G48" s="63">
        <v>304.67</v>
      </c>
      <c r="H48" s="63">
        <v>305.88</v>
      </c>
      <c r="I48" s="63">
        <v>386.12</v>
      </c>
      <c r="J48" s="63">
        <v>393.84</v>
      </c>
      <c r="K48" s="63">
        <v>290.39</v>
      </c>
      <c r="L48" s="63">
        <v>314.69</v>
      </c>
      <c r="M48" s="63">
        <v>486.55</v>
      </c>
      <c r="N48" s="63">
        <v>301.97</v>
      </c>
      <c r="O48" s="63">
        <v>267.65</v>
      </c>
      <c r="P48" s="63">
        <v>230.74</v>
      </c>
      <c r="Q48" s="63">
        <v>249.0</v>
      </c>
      <c r="R48" s="63">
        <v>248.21</v>
      </c>
      <c r="S48" s="63">
        <v>265.83</v>
      </c>
      <c r="U48" s="63">
        <v>282.65</v>
      </c>
    </row>
    <row r="49" ht="12.75" customHeight="1">
      <c r="A49" s="63">
        <v>48.0</v>
      </c>
      <c r="B49" s="63">
        <v>192.22</v>
      </c>
      <c r="C49" s="63">
        <v>211.21</v>
      </c>
      <c r="D49" s="63">
        <v>341.27</v>
      </c>
      <c r="E49" s="63">
        <v>259.82</v>
      </c>
      <c r="F49" s="63">
        <v>275.0</v>
      </c>
      <c r="G49" s="63">
        <v>310.25</v>
      </c>
      <c r="H49" s="63">
        <v>311.44</v>
      </c>
      <c r="I49" s="63">
        <v>393.23</v>
      </c>
      <c r="J49" s="63">
        <v>401.06</v>
      </c>
      <c r="K49" s="63">
        <v>295.41</v>
      </c>
      <c r="L49" s="63">
        <v>320.39</v>
      </c>
      <c r="M49" s="63">
        <v>495.91</v>
      </c>
      <c r="N49" s="63">
        <v>307.26</v>
      </c>
      <c r="O49" s="63">
        <v>272.21</v>
      </c>
      <c r="P49" s="63">
        <v>234.52</v>
      </c>
      <c r="Q49" s="63">
        <v>253.07</v>
      </c>
      <c r="R49" s="63">
        <v>252.31</v>
      </c>
      <c r="S49" s="63">
        <v>270.14</v>
      </c>
      <c r="U49" s="63">
        <v>287.47</v>
      </c>
    </row>
    <row r="50" ht="12.75" customHeight="1">
      <c r="A50" s="63">
        <v>49.0</v>
      </c>
      <c r="B50" s="63">
        <v>195.43</v>
      </c>
      <c r="C50" s="63">
        <v>214.66</v>
      </c>
      <c r="D50" s="63">
        <v>347.23</v>
      </c>
      <c r="E50" s="63">
        <v>264.18</v>
      </c>
      <c r="F50" s="63">
        <v>279.59</v>
      </c>
      <c r="G50" s="63">
        <v>315.84</v>
      </c>
      <c r="H50" s="63">
        <v>317.02</v>
      </c>
      <c r="I50" s="63">
        <v>400.3</v>
      </c>
      <c r="J50" s="63">
        <v>408.26</v>
      </c>
      <c r="K50" s="63">
        <v>300.53</v>
      </c>
      <c r="L50" s="63">
        <v>326.07</v>
      </c>
      <c r="M50" s="63">
        <v>505.26</v>
      </c>
      <c r="N50" s="63">
        <v>312.55</v>
      </c>
      <c r="O50" s="63">
        <v>276.73</v>
      </c>
      <c r="P50" s="63">
        <v>238.36</v>
      </c>
      <c r="Q50" s="63">
        <v>257.21</v>
      </c>
      <c r="R50" s="63">
        <v>256.43</v>
      </c>
      <c r="S50" s="63">
        <v>274.46</v>
      </c>
      <c r="U50" s="63">
        <v>292.3</v>
      </c>
    </row>
    <row r="51" ht="12.75" customHeight="1">
      <c r="A51" s="63">
        <v>50.0</v>
      </c>
      <c r="B51" s="63">
        <v>198.7</v>
      </c>
      <c r="C51" s="63">
        <v>218.0</v>
      </c>
      <c r="D51" s="63">
        <v>353.25</v>
      </c>
      <c r="E51" s="63">
        <v>268.53</v>
      </c>
      <c r="F51" s="63">
        <v>284.17</v>
      </c>
      <c r="G51" s="63">
        <v>321.43</v>
      </c>
      <c r="H51" s="63">
        <v>322.58</v>
      </c>
      <c r="I51" s="63">
        <v>407.37</v>
      </c>
      <c r="J51" s="63">
        <v>415.53</v>
      </c>
      <c r="K51" s="63">
        <v>305.55</v>
      </c>
      <c r="L51" s="63">
        <v>331.77</v>
      </c>
      <c r="M51" s="63">
        <v>514.61</v>
      </c>
      <c r="N51" s="63">
        <v>317.79</v>
      </c>
      <c r="O51" s="63">
        <v>281.28</v>
      </c>
      <c r="P51" s="63">
        <v>242.2</v>
      </c>
      <c r="Q51" s="63">
        <v>261.35</v>
      </c>
      <c r="R51" s="63">
        <v>260.53</v>
      </c>
      <c r="S51" s="63">
        <v>278.78</v>
      </c>
      <c r="U51" s="63">
        <v>297.12</v>
      </c>
    </row>
    <row r="52" ht="12.75" customHeight="1">
      <c r="A52" s="63">
        <v>51.0</v>
      </c>
      <c r="B52" s="63">
        <v>201.91</v>
      </c>
      <c r="C52" s="63">
        <v>221.4</v>
      </c>
      <c r="D52" s="63">
        <v>359.15</v>
      </c>
      <c r="E52" s="63">
        <v>272.9</v>
      </c>
      <c r="F52" s="63">
        <v>288.76</v>
      </c>
      <c r="G52" s="63">
        <v>327.01</v>
      </c>
      <c r="H52" s="63">
        <v>328.16</v>
      </c>
      <c r="I52" s="63">
        <v>414.48</v>
      </c>
      <c r="J52" s="63">
        <v>422.78</v>
      </c>
      <c r="K52" s="63">
        <v>310.57</v>
      </c>
      <c r="L52" s="63">
        <v>337.47</v>
      </c>
      <c r="M52" s="63">
        <v>523.97</v>
      </c>
      <c r="N52" s="63">
        <v>323.14</v>
      </c>
      <c r="O52" s="63">
        <v>285.79</v>
      </c>
      <c r="P52" s="63">
        <v>243.04</v>
      </c>
      <c r="Q52" s="63">
        <v>265.47</v>
      </c>
      <c r="R52" s="63">
        <v>264.65</v>
      </c>
      <c r="S52" s="63">
        <v>283.09</v>
      </c>
      <c r="U52" s="63">
        <v>301.95</v>
      </c>
    </row>
    <row r="53" ht="12.75" customHeight="1">
      <c r="A53" s="63">
        <v>52.0</v>
      </c>
      <c r="B53" s="63">
        <v>205.12</v>
      </c>
      <c r="C53" s="63">
        <v>224.8</v>
      </c>
      <c r="D53" s="63">
        <v>365.17</v>
      </c>
      <c r="E53" s="63">
        <v>277.26</v>
      </c>
      <c r="F53" s="63">
        <v>293.35</v>
      </c>
      <c r="G53" s="63">
        <v>332.6</v>
      </c>
      <c r="H53" s="63">
        <v>333.72</v>
      </c>
      <c r="I53" s="63">
        <v>421.6</v>
      </c>
      <c r="J53" s="63">
        <v>430.05</v>
      </c>
      <c r="K53" s="63">
        <v>315.69</v>
      </c>
      <c r="L53" s="63">
        <v>343.17</v>
      </c>
      <c r="M53" s="63">
        <v>533.32</v>
      </c>
      <c r="N53" s="63">
        <v>328.44</v>
      </c>
      <c r="O53" s="63">
        <v>290.3</v>
      </c>
      <c r="P53" s="63">
        <v>243.88</v>
      </c>
      <c r="Q53" s="63">
        <v>269.61</v>
      </c>
      <c r="R53" s="63">
        <v>268.75</v>
      </c>
      <c r="S53" s="63">
        <v>287.35</v>
      </c>
      <c r="U53" s="63">
        <v>306.78</v>
      </c>
    </row>
    <row r="54" ht="12.75" customHeight="1">
      <c r="A54" s="63">
        <v>53.0</v>
      </c>
      <c r="B54" s="63">
        <v>208.32</v>
      </c>
      <c r="C54" s="63">
        <v>228.2</v>
      </c>
      <c r="D54" s="63">
        <v>371.14</v>
      </c>
      <c r="E54" s="63">
        <v>281.61</v>
      </c>
      <c r="F54" s="63">
        <v>297.94</v>
      </c>
      <c r="G54" s="63">
        <v>338.17</v>
      </c>
      <c r="H54" s="63">
        <v>339.3</v>
      </c>
      <c r="I54" s="63">
        <v>428.67</v>
      </c>
      <c r="J54" s="63">
        <v>437.26</v>
      </c>
      <c r="K54" s="63">
        <v>320.72</v>
      </c>
      <c r="L54" s="63">
        <v>348.87</v>
      </c>
      <c r="M54" s="63">
        <v>542.67</v>
      </c>
      <c r="N54" s="63">
        <v>333.66</v>
      </c>
      <c r="O54" s="63">
        <v>294.86</v>
      </c>
      <c r="P54" s="63">
        <v>247.64</v>
      </c>
      <c r="Q54" s="63">
        <v>273.69</v>
      </c>
      <c r="R54" s="63">
        <v>272.87</v>
      </c>
      <c r="S54" s="63">
        <v>291.66</v>
      </c>
      <c r="U54" s="63">
        <v>311.6</v>
      </c>
    </row>
    <row r="55" ht="12.75" customHeight="1">
      <c r="A55" s="63">
        <v>54.0</v>
      </c>
      <c r="B55" s="63">
        <v>211.54</v>
      </c>
      <c r="C55" s="63">
        <v>231.6</v>
      </c>
      <c r="D55" s="63">
        <v>377.1</v>
      </c>
      <c r="E55" s="63">
        <v>285.97</v>
      </c>
      <c r="F55" s="63">
        <v>302.52</v>
      </c>
      <c r="G55" s="63">
        <v>343.76</v>
      </c>
      <c r="H55" s="63">
        <v>344.86</v>
      </c>
      <c r="I55" s="63">
        <v>435.78</v>
      </c>
      <c r="J55" s="63">
        <v>444.47</v>
      </c>
      <c r="K55" s="63">
        <v>325.83</v>
      </c>
      <c r="L55" s="63">
        <v>354.55</v>
      </c>
      <c r="M55" s="63">
        <v>552.02</v>
      </c>
      <c r="N55" s="63">
        <v>338.95</v>
      </c>
      <c r="O55" s="63">
        <v>299.42</v>
      </c>
      <c r="P55" s="63">
        <v>251.33</v>
      </c>
      <c r="Q55" s="63">
        <v>277.83</v>
      </c>
      <c r="R55" s="63">
        <v>276.97</v>
      </c>
      <c r="S55" s="63">
        <v>295.98</v>
      </c>
      <c r="U55" s="63">
        <v>316.43</v>
      </c>
    </row>
    <row r="56" ht="12.75" customHeight="1">
      <c r="A56" s="63">
        <v>55.0</v>
      </c>
      <c r="B56" s="63">
        <v>214.75</v>
      </c>
      <c r="C56" s="63">
        <v>234.94</v>
      </c>
      <c r="D56" s="63">
        <v>383.11</v>
      </c>
      <c r="E56" s="63">
        <v>290.32</v>
      </c>
      <c r="F56" s="63">
        <v>307.11</v>
      </c>
      <c r="G56" s="63">
        <v>349.35</v>
      </c>
      <c r="H56" s="63">
        <v>350.44</v>
      </c>
      <c r="I56" s="63">
        <v>442.9</v>
      </c>
      <c r="J56" s="63">
        <v>451.73</v>
      </c>
      <c r="K56" s="63">
        <v>330.86</v>
      </c>
      <c r="L56" s="63">
        <v>360.25</v>
      </c>
      <c r="M56" s="63">
        <v>561.38</v>
      </c>
      <c r="N56" s="63">
        <v>344.26</v>
      </c>
      <c r="O56" s="63">
        <v>303.99</v>
      </c>
      <c r="P56" s="63">
        <v>255.03</v>
      </c>
      <c r="Q56" s="63">
        <v>281.95</v>
      </c>
      <c r="R56" s="63">
        <v>281.14</v>
      </c>
      <c r="S56" s="63">
        <v>300.29</v>
      </c>
      <c r="U56" s="63">
        <v>321.26</v>
      </c>
    </row>
    <row r="57" ht="12.75" customHeight="1">
      <c r="A57" s="63">
        <v>56.0</v>
      </c>
      <c r="B57" s="63">
        <v>218.01</v>
      </c>
      <c r="C57" s="63">
        <v>238.34</v>
      </c>
      <c r="D57" s="63">
        <v>389.07</v>
      </c>
      <c r="E57" s="63">
        <v>294.68</v>
      </c>
      <c r="F57" s="63">
        <v>311.7</v>
      </c>
      <c r="G57" s="63">
        <v>354.93</v>
      </c>
      <c r="H57" s="63">
        <v>356.0</v>
      </c>
      <c r="I57" s="63">
        <v>449.96</v>
      </c>
      <c r="J57" s="63">
        <v>458.94</v>
      </c>
      <c r="K57" s="63">
        <v>335.97</v>
      </c>
      <c r="L57" s="63">
        <v>365.95</v>
      </c>
      <c r="M57" s="63">
        <v>570.73</v>
      </c>
      <c r="N57" s="63">
        <v>349.55</v>
      </c>
      <c r="O57" s="63">
        <v>308.49</v>
      </c>
      <c r="P57" s="63">
        <v>258.78</v>
      </c>
      <c r="Q57" s="63">
        <v>286.1</v>
      </c>
      <c r="R57" s="63">
        <v>285.24</v>
      </c>
      <c r="S57" s="63">
        <v>304.61</v>
      </c>
      <c r="U57" s="63">
        <v>326.08</v>
      </c>
    </row>
    <row r="58" ht="12.75" customHeight="1">
      <c r="A58" s="63">
        <v>57.0</v>
      </c>
      <c r="B58" s="63">
        <v>221.22</v>
      </c>
      <c r="C58" s="63">
        <v>241.74</v>
      </c>
      <c r="D58" s="63">
        <v>395.09</v>
      </c>
      <c r="E58" s="63">
        <v>299.04</v>
      </c>
      <c r="F58" s="63">
        <v>316.28</v>
      </c>
      <c r="G58" s="63">
        <v>360.52</v>
      </c>
      <c r="H58" s="63">
        <v>361.58</v>
      </c>
      <c r="I58" s="63">
        <v>457.03</v>
      </c>
      <c r="J58" s="63">
        <v>466.25</v>
      </c>
      <c r="K58" s="63">
        <v>341.0</v>
      </c>
      <c r="L58" s="63">
        <v>371.65</v>
      </c>
      <c r="M58" s="63">
        <v>580.08</v>
      </c>
      <c r="N58" s="63">
        <v>354.84</v>
      </c>
      <c r="O58" s="63">
        <v>313.01</v>
      </c>
      <c r="P58" s="63">
        <v>262.52</v>
      </c>
      <c r="Q58" s="63">
        <v>290.22</v>
      </c>
      <c r="R58" s="63">
        <v>289.35</v>
      </c>
      <c r="S58" s="63">
        <v>308.92</v>
      </c>
      <c r="U58" s="63">
        <v>330.91</v>
      </c>
    </row>
    <row r="59" ht="12.75" customHeight="1">
      <c r="A59" s="63">
        <v>58.0</v>
      </c>
      <c r="B59" s="63">
        <v>224.43</v>
      </c>
      <c r="C59" s="63">
        <v>245.15</v>
      </c>
      <c r="D59" s="63">
        <v>401.05</v>
      </c>
      <c r="E59" s="63">
        <v>303.39</v>
      </c>
      <c r="F59" s="63">
        <v>320.87</v>
      </c>
      <c r="G59" s="63">
        <v>366.1</v>
      </c>
      <c r="H59" s="63">
        <v>367.14</v>
      </c>
      <c r="I59" s="63">
        <v>464.19</v>
      </c>
      <c r="J59" s="63">
        <v>473.47</v>
      </c>
      <c r="K59" s="63">
        <v>346.12</v>
      </c>
      <c r="L59" s="63">
        <v>377.34</v>
      </c>
      <c r="M59" s="63">
        <v>589.43</v>
      </c>
      <c r="N59" s="63">
        <v>360.06</v>
      </c>
      <c r="O59" s="63">
        <v>317.57</v>
      </c>
      <c r="P59" s="63">
        <v>266.27</v>
      </c>
      <c r="Q59" s="63">
        <v>294.31</v>
      </c>
      <c r="R59" s="63">
        <v>293.46</v>
      </c>
      <c r="S59" s="63">
        <v>313.18</v>
      </c>
      <c r="U59" s="63">
        <v>335.73</v>
      </c>
    </row>
    <row r="60" ht="12.75" customHeight="1">
      <c r="A60" s="63">
        <v>59.0</v>
      </c>
      <c r="B60" s="63">
        <v>227.65</v>
      </c>
      <c r="C60" s="63">
        <v>248.54</v>
      </c>
      <c r="D60" s="63">
        <v>407.06</v>
      </c>
      <c r="E60" s="63">
        <v>307.75</v>
      </c>
      <c r="F60" s="63">
        <v>325.47</v>
      </c>
      <c r="G60" s="63">
        <v>371.69</v>
      </c>
      <c r="H60" s="63">
        <v>372.72</v>
      </c>
      <c r="I60" s="63">
        <v>471.26</v>
      </c>
      <c r="J60" s="63">
        <v>480.67</v>
      </c>
      <c r="K60" s="63">
        <v>351.14</v>
      </c>
      <c r="L60" s="63">
        <v>383.04</v>
      </c>
      <c r="M60" s="63">
        <v>598.79</v>
      </c>
      <c r="N60" s="63">
        <v>365.42</v>
      </c>
      <c r="O60" s="63">
        <v>322.07</v>
      </c>
      <c r="P60" s="63">
        <v>269.97</v>
      </c>
      <c r="Q60" s="63">
        <v>298.44</v>
      </c>
      <c r="R60" s="63">
        <v>297.57</v>
      </c>
      <c r="S60" s="63">
        <v>317.55</v>
      </c>
      <c r="U60" s="63">
        <v>340.56</v>
      </c>
    </row>
    <row r="61" ht="12.75" customHeight="1">
      <c r="A61" s="63">
        <v>60.0</v>
      </c>
      <c r="B61" s="63">
        <v>230.86</v>
      </c>
      <c r="C61" s="63">
        <v>251.94</v>
      </c>
      <c r="D61" s="63">
        <v>413.03</v>
      </c>
      <c r="E61" s="63">
        <v>312.11</v>
      </c>
      <c r="F61" s="63">
        <v>330.06</v>
      </c>
      <c r="G61" s="63">
        <v>377.27</v>
      </c>
      <c r="H61" s="63">
        <v>378.28</v>
      </c>
      <c r="I61" s="63">
        <v>478.33</v>
      </c>
      <c r="J61" s="63">
        <v>487.94</v>
      </c>
      <c r="K61" s="63">
        <v>356.26</v>
      </c>
      <c r="L61" s="63">
        <v>388.73</v>
      </c>
      <c r="M61" s="63">
        <v>608.14</v>
      </c>
      <c r="N61" s="63">
        <v>370.66</v>
      </c>
      <c r="O61" s="63">
        <v>326.64</v>
      </c>
      <c r="P61" s="63">
        <v>273.73</v>
      </c>
      <c r="Q61" s="63">
        <v>302.58</v>
      </c>
      <c r="R61" s="63">
        <v>301.68</v>
      </c>
      <c r="S61" s="63">
        <v>321.87</v>
      </c>
      <c r="U61" s="63">
        <v>345.39</v>
      </c>
    </row>
    <row r="62" ht="12.75" customHeight="1">
      <c r="A62" s="63">
        <v>61.0</v>
      </c>
      <c r="B62" s="63">
        <v>234.07</v>
      </c>
      <c r="C62" s="63">
        <v>255.3</v>
      </c>
      <c r="D62" s="63">
        <v>419.05</v>
      </c>
      <c r="E62" s="63">
        <v>316.47</v>
      </c>
      <c r="F62" s="63">
        <v>334.64</v>
      </c>
      <c r="G62" s="63">
        <v>382.85</v>
      </c>
      <c r="H62" s="63">
        <v>383.86</v>
      </c>
      <c r="I62" s="63">
        <v>485.44</v>
      </c>
      <c r="J62" s="63">
        <v>495.14</v>
      </c>
      <c r="K62" s="63">
        <v>361.28</v>
      </c>
      <c r="L62" s="63">
        <v>394.43</v>
      </c>
      <c r="M62" s="63">
        <v>617.49</v>
      </c>
      <c r="N62" s="63">
        <v>375.95</v>
      </c>
      <c r="O62" s="63">
        <v>331.14</v>
      </c>
      <c r="P62" s="63">
        <v>274.03</v>
      </c>
      <c r="Q62" s="63">
        <v>306.71</v>
      </c>
      <c r="R62" s="63">
        <v>305.79</v>
      </c>
      <c r="S62" s="63">
        <v>326.17</v>
      </c>
      <c r="U62" s="63">
        <v>350.21</v>
      </c>
    </row>
    <row r="63" ht="12.75" customHeight="1">
      <c r="A63" s="63">
        <v>62.0</v>
      </c>
      <c r="B63" s="63">
        <v>237.33</v>
      </c>
      <c r="C63" s="63">
        <v>258.75</v>
      </c>
      <c r="D63" s="63">
        <v>425.01</v>
      </c>
      <c r="E63" s="63">
        <v>320.83</v>
      </c>
      <c r="F63" s="63">
        <v>339.23</v>
      </c>
      <c r="G63" s="63">
        <v>388.44</v>
      </c>
      <c r="H63" s="63">
        <v>389.42</v>
      </c>
      <c r="I63" s="63">
        <v>492.56</v>
      </c>
      <c r="J63" s="63">
        <v>502.34</v>
      </c>
      <c r="K63" s="63">
        <v>366.36</v>
      </c>
      <c r="L63" s="63">
        <v>400.13</v>
      </c>
      <c r="M63" s="63">
        <v>626.84</v>
      </c>
      <c r="N63" s="63">
        <v>381.24</v>
      </c>
      <c r="O63" s="63">
        <v>335.66</v>
      </c>
      <c r="P63" s="63">
        <v>274.32</v>
      </c>
      <c r="Q63" s="63">
        <v>310.84</v>
      </c>
      <c r="R63" s="63">
        <v>309.9</v>
      </c>
      <c r="S63" s="63">
        <v>330.59</v>
      </c>
      <c r="U63" s="63">
        <v>355.04</v>
      </c>
    </row>
    <row r="64" ht="12.75" customHeight="1">
      <c r="A64" s="63">
        <v>63.0</v>
      </c>
      <c r="B64" s="63">
        <v>240.54</v>
      </c>
      <c r="C64" s="63">
        <v>262.1</v>
      </c>
      <c r="D64" s="63">
        <v>431.02</v>
      </c>
      <c r="E64" s="63">
        <v>325.18</v>
      </c>
      <c r="F64" s="63">
        <v>343.82</v>
      </c>
      <c r="G64" s="63">
        <v>394.02</v>
      </c>
      <c r="H64" s="63">
        <v>395.0</v>
      </c>
      <c r="I64" s="63">
        <v>499.63</v>
      </c>
      <c r="J64" s="63">
        <v>509.66</v>
      </c>
      <c r="K64" s="63">
        <v>371.43</v>
      </c>
      <c r="L64" s="63">
        <v>405.82</v>
      </c>
      <c r="M64" s="63">
        <v>636.2</v>
      </c>
      <c r="N64" s="63">
        <v>386.53</v>
      </c>
      <c r="O64" s="63">
        <v>340.22</v>
      </c>
      <c r="P64" s="63">
        <v>277.97</v>
      </c>
      <c r="Q64" s="63">
        <v>314.93</v>
      </c>
      <c r="R64" s="63">
        <v>314.01</v>
      </c>
      <c r="S64" s="63">
        <v>334.92</v>
      </c>
      <c r="U64" s="63">
        <v>359.87</v>
      </c>
    </row>
    <row r="65" ht="12.75" customHeight="1">
      <c r="A65" s="63">
        <v>64.0</v>
      </c>
      <c r="B65" s="63">
        <v>243.75</v>
      </c>
      <c r="C65" s="63">
        <v>265.54</v>
      </c>
      <c r="D65" s="63">
        <v>436.98</v>
      </c>
      <c r="E65" s="63">
        <v>329.54</v>
      </c>
      <c r="F65" s="63">
        <v>348.4</v>
      </c>
      <c r="G65" s="63">
        <v>399.61</v>
      </c>
      <c r="H65" s="63">
        <v>400.56</v>
      </c>
      <c r="I65" s="63">
        <v>506.74</v>
      </c>
      <c r="J65" s="63">
        <v>516.86</v>
      </c>
      <c r="K65" s="63">
        <v>376.5</v>
      </c>
      <c r="L65" s="63">
        <v>411.52</v>
      </c>
      <c r="M65" s="63">
        <v>645.55</v>
      </c>
      <c r="N65" s="63">
        <v>391.82</v>
      </c>
      <c r="O65" s="63">
        <v>344.72</v>
      </c>
      <c r="P65" s="63">
        <v>281.58</v>
      </c>
      <c r="Q65" s="63">
        <v>319.06</v>
      </c>
      <c r="R65" s="63">
        <v>318.11</v>
      </c>
      <c r="S65" s="63">
        <v>339.22</v>
      </c>
      <c r="U65" s="63">
        <v>364.69</v>
      </c>
    </row>
    <row r="66" ht="12.75" customHeight="1">
      <c r="A66" s="63">
        <v>65.0</v>
      </c>
      <c r="B66" s="63">
        <v>246.95</v>
      </c>
      <c r="C66" s="63">
        <v>268.89</v>
      </c>
      <c r="D66" s="63">
        <v>442.99</v>
      </c>
      <c r="E66" s="63">
        <v>333.89</v>
      </c>
      <c r="F66" s="63">
        <v>352.99</v>
      </c>
      <c r="G66" s="63">
        <v>405.2</v>
      </c>
      <c r="H66" s="63">
        <v>406.14</v>
      </c>
      <c r="I66" s="63">
        <v>513.86</v>
      </c>
      <c r="J66" s="63">
        <v>524.13</v>
      </c>
      <c r="K66" s="63">
        <v>381.57</v>
      </c>
      <c r="L66" s="63">
        <v>417.21</v>
      </c>
      <c r="M66" s="63">
        <v>654.9</v>
      </c>
      <c r="N66" s="63">
        <v>397.06</v>
      </c>
      <c r="O66" s="63">
        <v>349.29</v>
      </c>
      <c r="P66" s="63">
        <v>285.24</v>
      </c>
      <c r="Q66" s="63">
        <v>323.19</v>
      </c>
      <c r="R66" s="63">
        <v>322.23</v>
      </c>
      <c r="S66" s="63">
        <v>343.49</v>
      </c>
      <c r="U66" s="63">
        <v>369.52</v>
      </c>
    </row>
    <row r="67" ht="12.75" customHeight="1">
      <c r="A67" s="63">
        <v>66.0</v>
      </c>
      <c r="B67" s="63">
        <v>250.17</v>
      </c>
      <c r="C67" s="63">
        <v>272.24</v>
      </c>
      <c r="D67" s="63">
        <v>448.96</v>
      </c>
      <c r="E67" s="63">
        <v>338.25</v>
      </c>
      <c r="F67" s="63">
        <v>357.58</v>
      </c>
      <c r="G67" s="63">
        <v>410.78</v>
      </c>
      <c r="H67" s="63">
        <v>411.71</v>
      </c>
      <c r="I67" s="63">
        <v>520.92</v>
      </c>
      <c r="J67" s="63">
        <v>531.34</v>
      </c>
      <c r="K67" s="63">
        <v>386.64</v>
      </c>
      <c r="L67" s="63">
        <v>422.91</v>
      </c>
      <c r="M67" s="63">
        <v>664.25</v>
      </c>
      <c r="N67" s="63">
        <v>402.35</v>
      </c>
      <c r="O67" s="63">
        <v>353.79</v>
      </c>
      <c r="P67" s="63">
        <v>288.85</v>
      </c>
      <c r="Q67" s="63">
        <v>327.33</v>
      </c>
      <c r="R67" s="63">
        <v>326.33</v>
      </c>
      <c r="S67" s="63">
        <v>347.81</v>
      </c>
      <c r="U67" s="63">
        <v>374.35</v>
      </c>
    </row>
    <row r="68" ht="12.75" customHeight="1">
      <c r="A68" s="63">
        <v>67.0</v>
      </c>
      <c r="C68" s="63">
        <v>275.7</v>
      </c>
      <c r="D68" s="63">
        <v>454.97</v>
      </c>
      <c r="E68" s="63">
        <v>342.61</v>
      </c>
      <c r="F68" s="63">
        <v>362.16</v>
      </c>
      <c r="G68" s="63">
        <v>416.36</v>
      </c>
      <c r="H68" s="63">
        <v>417.28</v>
      </c>
      <c r="I68" s="63">
        <v>527.99</v>
      </c>
      <c r="J68" s="63">
        <v>538.55</v>
      </c>
      <c r="K68" s="63">
        <v>391.71</v>
      </c>
      <c r="L68" s="63">
        <v>428.6</v>
      </c>
      <c r="Q68" s="63">
        <v>331.46</v>
      </c>
    </row>
    <row r="69" ht="12.75" customHeight="1">
      <c r="A69" s="63">
        <v>68.0</v>
      </c>
      <c r="C69" s="63">
        <v>279.03</v>
      </c>
      <c r="D69" s="63">
        <v>460.94</v>
      </c>
      <c r="E69" s="63">
        <v>346.96</v>
      </c>
      <c r="F69" s="63">
        <v>366.75</v>
      </c>
      <c r="G69" s="63">
        <v>421.94</v>
      </c>
      <c r="H69" s="63">
        <v>422.85</v>
      </c>
      <c r="I69" s="63">
        <v>535.11</v>
      </c>
      <c r="J69" s="63">
        <v>545.81</v>
      </c>
      <c r="K69" s="63">
        <v>396.79</v>
      </c>
      <c r="L69" s="63">
        <v>434.3</v>
      </c>
      <c r="Q69" s="63">
        <v>335.59</v>
      </c>
    </row>
    <row r="70" ht="12.75" customHeight="1">
      <c r="A70" s="63">
        <v>69.0</v>
      </c>
      <c r="C70" s="63">
        <v>282.49</v>
      </c>
      <c r="D70" s="63">
        <v>466.95</v>
      </c>
      <c r="E70" s="63">
        <v>351.33</v>
      </c>
      <c r="F70" s="63">
        <v>371.34</v>
      </c>
      <c r="G70" s="63">
        <v>427.53</v>
      </c>
      <c r="H70" s="63">
        <v>428.42</v>
      </c>
      <c r="I70" s="63">
        <v>542.22</v>
      </c>
      <c r="J70" s="63">
        <v>553.07</v>
      </c>
      <c r="K70" s="63">
        <v>401.86</v>
      </c>
      <c r="L70" s="63">
        <v>440.0</v>
      </c>
      <c r="Q70" s="63">
        <v>339.68</v>
      </c>
    </row>
    <row r="71" ht="12.75" customHeight="1">
      <c r="A71" s="63">
        <v>70.0</v>
      </c>
      <c r="C71" s="63">
        <v>285.84</v>
      </c>
      <c r="D71" s="63">
        <v>472.91</v>
      </c>
      <c r="E71" s="63">
        <v>355.69</v>
      </c>
      <c r="F71" s="63">
        <v>375.93</v>
      </c>
      <c r="G71" s="63">
        <v>433.11</v>
      </c>
      <c r="H71" s="63">
        <v>433.99</v>
      </c>
      <c r="I71" s="63">
        <v>549.29</v>
      </c>
      <c r="J71" s="63">
        <v>560.33</v>
      </c>
      <c r="K71" s="63">
        <v>406.93</v>
      </c>
      <c r="L71" s="63">
        <v>445.7</v>
      </c>
      <c r="Q71" s="63">
        <v>343.81</v>
      </c>
    </row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0" width="8.63"/>
    <col customWidth="1" min="11" max="11" width="14.63"/>
    <col customWidth="1" min="12" max="14" width="8.63"/>
    <col customWidth="1" min="15" max="15" width="14.25"/>
    <col customWidth="1" min="16" max="26" width="8.63"/>
  </cols>
  <sheetData>
    <row r="1" ht="12.75" customHeight="1">
      <c r="A1" s="271"/>
      <c r="B1" s="272" t="s">
        <v>110</v>
      </c>
      <c r="C1" s="273" t="s">
        <v>111</v>
      </c>
      <c r="D1" s="274" t="s">
        <v>112</v>
      </c>
      <c r="E1" s="275" t="s">
        <v>113</v>
      </c>
      <c r="F1" s="275" t="s">
        <v>114</v>
      </c>
      <c r="G1" s="275" t="s">
        <v>115</v>
      </c>
      <c r="H1" s="275" t="s">
        <v>116</v>
      </c>
      <c r="I1" s="275" t="s">
        <v>117</v>
      </c>
      <c r="J1" s="274" t="s">
        <v>118</v>
      </c>
      <c r="K1" s="275" t="s">
        <v>93</v>
      </c>
      <c r="L1" s="275" t="s">
        <v>94</v>
      </c>
      <c r="M1" s="275" t="s">
        <v>95</v>
      </c>
      <c r="N1" s="274" t="s">
        <v>96</v>
      </c>
      <c r="O1" s="274" t="s">
        <v>119</v>
      </c>
      <c r="P1" s="274" t="s">
        <v>120</v>
      </c>
      <c r="Q1" s="274" t="s">
        <v>121</v>
      </c>
      <c r="R1" s="274" t="s">
        <v>122</v>
      </c>
      <c r="S1" s="274" t="s">
        <v>123</v>
      </c>
      <c r="T1" s="274" t="s">
        <v>124</v>
      </c>
      <c r="U1" s="274" t="s">
        <v>125</v>
      </c>
      <c r="V1" s="276" t="s">
        <v>126</v>
      </c>
    </row>
    <row r="2" ht="12.75" customHeight="1">
      <c r="A2" s="277"/>
      <c r="B2" s="278" t="s">
        <v>16</v>
      </c>
      <c r="C2" s="279" t="s">
        <v>16</v>
      </c>
      <c r="D2" s="280" t="s">
        <v>29</v>
      </c>
      <c r="E2" s="280" t="s">
        <v>127</v>
      </c>
      <c r="F2" s="280" t="s">
        <v>128</v>
      </c>
      <c r="G2" s="280" t="s">
        <v>129</v>
      </c>
      <c r="H2" s="280" t="s">
        <v>130</v>
      </c>
      <c r="I2" s="280" t="s">
        <v>131</v>
      </c>
      <c r="J2" s="281" t="s">
        <v>132</v>
      </c>
      <c r="K2" s="280" t="s">
        <v>133</v>
      </c>
      <c r="L2" s="281" t="s">
        <v>134</v>
      </c>
      <c r="M2" s="280" t="s">
        <v>135</v>
      </c>
      <c r="N2" s="280" t="s">
        <v>136</v>
      </c>
      <c r="O2" s="280" t="s">
        <v>137</v>
      </c>
      <c r="P2" s="280" t="s">
        <v>40</v>
      </c>
      <c r="Q2" s="280" t="s">
        <v>138</v>
      </c>
      <c r="R2" s="280" t="s">
        <v>139</v>
      </c>
      <c r="S2" s="280" t="s">
        <v>140</v>
      </c>
      <c r="T2" s="280" t="s">
        <v>141</v>
      </c>
      <c r="U2" s="280" t="s">
        <v>142</v>
      </c>
      <c r="V2" s="282" t="s">
        <v>143</v>
      </c>
    </row>
    <row r="3" ht="12.75" customHeight="1">
      <c r="A3" s="283" t="s">
        <v>144</v>
      </c>
      <c r="B3" s="284">
        <v>0.0</v>
      </c>
      <c r="C3" s="285">
        <v>1.0</v>
      </c>
      <c r="D3" s="285">
        <v>2.0</v>
      </c>
      <c r="E3" s="285">
        <v>3.0</v>
      </c>
      <c r="F3" s="285">
        <v>4.0</v>
      </c>
      <c r="G3" s="285">
        <v>5.0</v>
      </c>
      <c r="H3" s="285">
        <v>6.0</v>
      </c>
      <c r="I3" s="285">
        <v>7.0</v>
      </c>
      <c r="J3" s="285">
        <v>8.0</v>
      </c>
      <c r="K3" s="285">
        <v>9.0</v>
      </c>
      <c r="L3" s="285">
        <v>10.0</v>
      </c>
      <c r="M3" s="285">
        <v>11.0</v>
      </c>
      <c r="N3" s="285">
        <v>12.0</v>
      </c>
      <c r="O3" s="285">
        <v>13.0</v>
      </c>
      <c r="P3" s="285">
        <v>14.0</v>
      </c>
      <c r="Q3" s="285">
        <v>15.0</v>
      </c>
      <c r="R3" s="285">
        <v>16.0</v>
      </c>
      <c r="S3" s="285">
        <v>17.0</v>
      </c>
      <c r="T3" s="285">
        <v>18.0</v>
      </c>
      <c r="U3" s="285">
        <v>19.0</v>
      </c>
      <c r="V3" s="285">
        <v>20.0</v>
      </c>
    </row>
    <row r="4" ht="12.75" customHeight="1">
      <c r="A4" s="286">
        <v>1.0</v>
      </c>
      <c r="B4" s="287">
        <v>21.8</v>
      </c>
      <c r="C4" s="288">
        <v>19.59</v>
      </c>
      <c r="D4" s="288">
        <v>18.22</v>
      </c>
      <c r="E4" s="288">
        <v>23.16</v>
      </c>
      <c r="F4" s="288">
        <v>27.28</v>
      </c>
      <c r="G4" s="288">
        <v>29.82</v>
      </c>
      <c r="H4" s="288">
        <v>21.02</v>
      </c>
      <c r="I4" s="288">
        <v>26.34</v>
      </c>
      <c r="J4" s="288">
        <v>21.82</v>
      </c>
      <c r="K4" s="288">
        <v>24.98</v>
      </c>
      <c r="L4" s="288">
        <v>20.39</v>
      </c>
      <c r="M4" s="288">
        <v>21.58</v>
      </c>
      <c r="N4" s="288">
        <v>24.36</v>
      </c>
      <c r="O4" s="288">
        <v>27.79</v>
      </c>
      <c r="P4" s="288">
        <v>26.11</v>
      </c>
      <c r="Q4" s="288">
        <v>27.78</v>
      </c>
      <c r="R4" s="288">
        <v>30.6</v>
      </c>
      <c r="S4" s="288">
        <v>20.95</v>
      </c>
      <c r="T4" s="288">
        <v>24.05</v>
      </c>
      <c r="U4" s="288">
        <v>39.09</v>
      </c>
      <c r="V4" s="288">
        <v>34.22</v>
      </c>
    </row>
    <row r="5" ht="12.75" customHeight="1">
      <c r="A5" s="289">
        <v>2.0</v>
      </c>
      <c r="B5" s="290">
        <v>24.17</v>
      </c>
      <c r="C5" s="291">
        <v>21.83</v>
      </c>
      <c r="D5" s="291">
        <v>20.1</v>
      </c>
      <c r="E5" s="291">
        <v>26.1</v>
      </c>
      <c r="F5" s="291">
        <v>29.64</v>
      </c>
      <c r="G5" s="291">
        <v>32.36</v>
      </c>
      <c r="H5" s="291">
        <v>23.48</v>
      </c>
      <c r="I5" s="291">
        <v>29.24</v>
      </c>
      <c r="J5" s="291">
        <v>25.0</v>
      </c>
      <c r="K5" s="291">
        <v>28.54</v>
      </c>
      <c r="L5" s="291">
        <v>22.83</v>
      </c>
      <c r="M5" s="291">
        <v>24.05</v>
      </c>
      <c r="N5" s="291">
        <v>27.48</v>
      </c>
      <c r="O5" s="291">
        <v>30.96</v>
      </c>
      <c r="P5" s="291">
        <v>28.81</v>
      </c>
      <c r="Q5" s="291">
        <v>30.54</v>
      </c>
      <c r="R5" s="291">
        <v>32.6</v>
      </c>
      <c r="S5" s="291">
        <v>23.09</v>
      </c>
      <c r="T5" s="291">
        <v>27.54</v>
      </c>
      <c r="U5" s="291">
        <v>43.64</v>
      </c>
      <c r="V5" s="291">
        <v>38.49</v>
      </c>
    </row>
    <row r="6" ht="12.75" customHeight="1">
      <c r="A6" s="286">
        <v>3.0</v>
      </c>
      <c r="B6" s="287">
        <v>26.52</v>
      </c>
      <c r="C6" s="288">
        <v>24.04</v>
      </c>
      <c r="D6" s="288">
        <v>22.0</v>
      </c>
      <c r="E6" s="288">
        <v>29.04</v>
      </c>
      <c r="F6" s="288">
        <v>32.02</v>
      </c>
      <c r="G6" s="288">
        <v>34.88</v>
      </c>
      <c r="H6" s="288">
        <v>25.92</v>
      </c>
      <c r="I6" s="288">
        <v>32.14</v>
      </c>
      <c r="J6" s="288">
        <v>28.17</v>
      </c>
      <c r="K6" s="288">
        <v>32.11</v>
      </c>
      <c r="L6" s="288">
        <v>25.3</v>
      </c>
      <c r="M6" s="288">
        <v>26.5</v>
      </c>
      <c r="N6" s="288">
        <v>30.6</v>
      </c>
      <c r="O6" s="288">
        <v>34.1</v>
      </c>
      <c r="P6" s="288">
        <v>31.48</v>
      </c>
      <c r="Q6" s="288">
        <v>33.29</v>
      </c>
      <c r="R6" s="288">
        <v>35.49</v>
      </c>
      <c r="S6" s="288">
        <v>25.24</v>
      </c>
      <c r="T6" s="288">
        <v>30.18</v>
      </c>
      <c r="U6" s="288">
        <v>48.16</v>
      </c>
      <c r="V6" s="288">
        <v>41.63</v>
      </c>
    </row>
    <row r="7" ht="12.75" customHeight="1">
      <c r="A7" s="289">
        <v>4.0</v>
      </c>
      <c r="B7" s="290">
        <v>28.87</v>
      </c>
      <c r="C7" s="291">
        <v>26.25</v>
      </c>
      <c r="D7" s="291">
        <v>23.88</v>
      </c>
      <c r="E7" s="291">
        <v>31.98</v>
      </c>
      <c r="F7" s="291">
        <v>34.4</v>
      </c>
      <c r="G7" s="291">
        <v>37.4</v>
      </c>
      <c r="H7" s="291">
        <v>28.37</v>
      </c>
      <c r="I7" s="291">
        <v>35.04</v>
      </c>
      <c r="J7" s="291">
        <v>31.36</v>
      </c>
      <c r="K7" s="291">
        <v>35.66</v>
      </c>
      <c r="L7" s="291">
        <v>27.75</v>
      </c>
      <c r="M7" s="291">
        <v>28.96</v>
      </c>
      <c r="N7" s="291">
        <v>33.71</v>
      </c>
      <c r="O7" s="291">
        <v>37.24</v>
      </c>
      <c r="P7" s="291">
        <v>34.15</v>
      </c>
      <c r="Q7" s="291">
        <v>36.04</v>
      </c>
      <c r="R7" s="291">
        <v>38.41</v>
      </c>
      <c r="S7" s="291">
        <v>27.38</v>
      </c>
      <c r="T7" s="291">
        <v>32.88</v>
      </c>
      <c r="U7" s="291">
        <v>52.71</v>
      </c>
      <c r="V7" s="291">
        <v>44.77</v>
      </c>
    </row>
    <row r="8" ht="12.75" customHeight="1">
      <c r="A8" s="286">
        <v>5.0</v>
      </c>
      <c r="B8" s="287">
        <v>31.2</v>
      </c>
      <c r="C8" s="288">
        <v>28.45</v>
      </c>
      <c r="D8" s="288">
        <v>25.77</v>
      </c>
      <c r="E8" s="288">
        <v>34.94</v>
      </c>
      <c r="F8" s="288">
        <v>36.76</v>
      </c>
      <c r="G8" s="288">
        <v>39.95</v>
      </c>
      <c r="H8" s="288">
        <v>30.83</v>
      </c>
      <c r="I8" s="288">
        <v>37.95</v>
      </c>
      <c r="J8" s="288">
        <v>34.55</v>
      </c>
      <c r="K8" s="288">
        <v>39.21</v>
      </c>
      <c r="L8" s="288">
        <v>30.2</v>
      </c>
      <c r="M8" s="288">
        <v>31.42</v>
      </c>
      <c r="N8" s="288">
        <v>36.83</v>
      </c>
      <c r="O8" s="288">
        <v>40.37</v>
      </c>
      <c r="P8" s="288">
        <v>36.82</v>
      </c>
      <c r="Q8" s="288">
        <v>38.8</v>
      </c>
      <c r="R8" s="288">
        <v>41.29</v>
      </c>
      <c r="S8" s="288">
        <v>29.54</v>
      </c>
      <c r="T8" s="288">
        <v>35.57</v>
      </c>
      <c r="U8" s="288">
        <v>57.26</v>
      </c>
      <c r="V8" s="288">
        <v>48.61</v>
      </c>
    </row>
    <row r="9" ht="12.75" customHeight="1">
      <c r="A9" s="289">
        <v>6.0</v>
      </c>
      <c r="B9" s="290">
        <v>33.55</v>
      </c>
      <c r="C9" s="291">
        <v>30.67</v>
      </c>
      <c r="D9" s="291">
        <v>27.66</v>
      </c>
      <c r="E9" s="291">
        <v>37.88</v>
      </c>
      <c r="F9" s="291">
        <v>39.14</v>
      </c>
      <c r="G9" s="291">
        <v>42.47</v>
      </c>
      <c r="H9" s="291">
        <v>33.28</v>
      </c>
      <c r="I9" s="291">
        <v>40.84</v>
      </c>
      <c r="J9" s="291">
        <v>37.74</v>
      </c>
      <c r="K9" s="291">
        <v>42.79</v>
      </c>
      <c r="L9" s="291">
        <v>32.67</v>
      </c>
      <c r="M9" s="291">
        <v>33.88</v>
      </c>
      <c r="N9" s="291">
        <v>39.95</v>
      </c>
      <c r="O9" s="291">
        <v>43.54</v>
      </c>
      <c r="P9" s="291">
        <v>39.49</v>
      </c>
      <c r="Q9" s="291">
        <v>41.51</v>
      </c>
      <c r="R9" s="291">
        <v>44.19</v>
      </c>
      <c r="S9" s="291">
        <v>31.68</v>
      </c>
      <c r="T9" s="291">
        <v>38.28</v>
      </c>
      <c r="U9" s="291">
        <v>61.79</v>
      </c>
      <c r="V9" s="291">
        <v>51.75</v>
      </c>
    </row>
    <row r="10" ht="12.75" customHeight="1">
      <c r="A10" s="286">
        <v>7.0</v>
      </c>
      <c r="B10" s="287">
        <v>35.89</v>
      </c>
      <c r="C10" s="288">
        <v>32.87</v>
      </c>
      <c r="D10" s="288">
        <v>29.55</v>
      </c>
      <c r="E10" s="288">
        <v>40.82</v>
      </c>
      <c r="F10" s="288">
        <v>41.54</v>
      </c>
      <c r="G10" s="288">
        <v>44.99</v>
      </c>
      <c r="H10" s="288">
        <v>35.74</v>
      </c>
      <c r="I10" s="288">
        <v>43.75</v>
      </c>
      <c r="J10" s="288">
        <v>40.92</v>
      </c>
      <c r="K10" s="288">
        <v>46.34</v>
      </c>
      <c r="L10" s="288">
        <v>35.1</v>
      </c>
      <c r="M10" s="288">
        <v>36.33</v>
      </c>
      <c r="N10" s="288">
        <v>43.04</v>
      </c>
      <c r="O10" s="288">
        <v>46.68</v>
      </c>
      <c r="P10" s="288">
        <v>42.16</v>
      </c>
      <c r="Q10" s="288">
        <v>44.27</v>
      </c>
      <c r="R10" s="288">
        <v>47.08</v>
      </c>
      <c r="S10" s="288">
        <v>33.83</v>
      </c>
      <c r="T10" s="288">
        <v>41.02</v>
      </c>
      <c r="U10" s="288">
        <v>66.33</v>
      </c>
      <c r="V10" s="288">
        <v>54.87</v>
      </c>
    </row>
    <row r="11" ht="12.75" customHeight="1">
      <c r="A11" s="289">
        <v>8.0</v>
      </c>
      <c r="B11" s="290">
        <v>38.26</v>
      </c>
      <c r="C11" s="291">
        <v>35.1</v>
      </c>
      <c r="D11" s="291">
        <v>31.43</v>
      </c>
      <c r="E11" s="291">
        <v>43.76</v>
      </c>
      <c r="F11" s="291">
        <v>43.92</v>
      </c>
      <c r="G11" s="291">
        <v>47.54</v>
      </c>
      <c r="H11" s="291">
        <v>38.19</v>
      </c>
      <c r="I11" s="291">
        <v>46.66</v>
      </c>
      <c r="J11" s="291">
        <v>44.12</v>
      </c>
      <c r="K11" s="291">
        <v>49.92</v>
      </c>
      <c r="L11" s="291">
        <v>37.57</v>
      </c>
      <c r="M11" s="291">
        <v>38.8</v>
      </c>
      <c r="N11" s="291">
        <v>46.16</v>
      </c>
      <c r="O11" s="291">
        <v>49.81</v>
      </c>
      <c r="P11" s="291">
        <v>44.83</v>
      </c>
      <c r="Q11" s="291">
        <v>47.02</v>
      </c>
      <c r="R11" s="291">
        <v>49.96</v>
      </c>
      <c r="S11" s="291">
        <v>35.99</v>
      </c>
      <c r="T11" s="291">
        <v>43.77</v>
      </c>
      <c r="U11" s="291">
        <v>70.86</v>
      </c>
      <c r="V11" s="291">
        <v>58.01</v>
      </c>
    </row>
    <row r="12" ht="12.75" customHeight="1">
      <c r="A12" s="292">
        <v>9.0</v>
      </c>
      <c r="B12" s="287">
        <v>40.61</v>
      </c>
      <c r="C12" s="288">
        <v>37.32</v>
      </c>
      <c r="D12" s="288">
        <v>33.33</v>
      </c>
      <c r="E12" s="288">
        <v>46.72</v>
      </c>
      <c r="F12" s="288">
        <v>46.28</v>
      </c>
      <c r="G12" s="288">
        <v>50.06</v>
      </c>
      <c r="H12" s="288">
        <v>40.65</v>
      </c>
      <c r="I12" s="288">
        <v>49.55</v>
      </c>
      <c r="J12" s="288">
        <v>47.29</v>
      </c>
      <c r="K12" s="288">
        <v>53.47</v>
      </c>
      <c r="L12" s="288">
        <v>40.02</v>
      </c>
      <c r="M12" s="288">
        <v>41.25</v>
      </c>
      <c r="N12" s="288">
        <v>49.28</v>
      </c>
      <c r="O12" s="288">
        <v>52.95</v>
      </c>
      <c r="P12" s="288">
        <v>47.5</v>
      </c>
      <c r="Q12" s="288">
        <v>49.77</v>
      </c>
      <c r="R12" s="288">
        <v>52.86</v>
      </c>
      <c r="S12" s="288">
        <v>38.13</v>
      </c>
      <c r="T12" s="288">
        <v>46.55</v>
      </c>
      <c r="U12" s="288">
        <v>75.4</v>
      </c>
      <c r="V12" s="288">
        <v>61.15</v>
      </c>
    </row>
    <row r="13" ht="12.75" customHeight="1">
      <c r="A13" s="293">
        <v>10.0</v>
      </c>
      <c r="B13" s="290">
        <v>42.96</v>
      </c>
      <c r="C13" s="291">
        <v>39.53</v>
      </c>
      <c r="D13" s="291">
        <v>35.21</v>
      </c>
      <c r="E13" s="291">
        <v>49.66</v>
      </c>
      <c r="F13" s="291">
        <v>48.66</v>
      </c>
      <c r="G13" s="291">
        <v>52.6</v>
      </c>
      <c r="H13" s="291">
        <v>43.08</v>
      </c>
      <c r="I13" s="291">
        <v>52.46</v>
      </c>
      <c r="J13" s="291">
        <v>50.47</v>
      </c>
      <c r="K13" s="291">
        <v>57.02</v>
      </c>
      <c r="L13" s="291">
        <v>42.48</v>
      </c>
      <c r="M13" s="291">
        <v>43.7</v>
      </c>
      <c r="N13" s="291">
        <v>52.4</v>
      </c>
      <c r="O13" s="291">
        <v>56.12</v>
      </c>
      <c r="P13" s="291">
        <v>50.18</v>
      </c>
      <c r="Q13" s="291">
        <v>52.53</v>
      </c>
      <c r="R13" s="291">
        <v>55.74</v>
      </c>
      <c r="S13" s="291">
        <v>40.28</v>
      </c>
      <c r="T13" s="291">
        <v>49.33</v>
      </c>
      <c r="U13" s="291">
        <v>79.95</v>
      </c>
      <c r="V13" s="291">
        <v>64.31</v>
      </c>
    </row>
    <row r="14" ht="12.75" customHeight="1">
      <c r="A14" s="292">
        <v>11.0</v>
      </c>
      <c r="B14" s="287">
        <v>45.29</v>
      </c>
      <c r="C14" s="288">
        <v>41.73</v>
      </c>
      <c r="D14" s="288">
        <v>37.09</v>
      </c>
      <c r="E14" s="288">
        <v>52.6</v>
      </c>
      <c r="F14" s="288">
        <v>51.02</v>
      </c>
      <c r="G14" s="288">
        <v>55.12</v>
      </c>
      <c r="H14" s="288">
        <v>45.53</v>
      </c>
      <c r="I14" s="288">
        <v>55.36</v>
      </c>
      <c r="J14" s="288">
        <v>53.66</v>
      </c>
      <c r="K14" s="288">
        <v>60.6</v>
      </c>
      <c r="L14" s="288">
        <v>44.93</v>
      </c>
      <c r="M14" s="288">
        <v>46.15</v>
      </c>
      <c r="N14" s="288">
        <v>55.52</v>
      </c>
      <c r="O14" s="288">
        <v>59.25</v>
      </c>
      <c r="P14" s="288">
        <v>52.85</v>
      </c>
      <c r="Q14" s="288">
        <v>54.56</v>
      </c>
      <c r="R14" s="288">
        <v>57.88</v>
      </c>
      <c r="S14" s="288">
        <v>42.42</v>
      </c>
      <c r="T14" s="288">
        <v>51.49</v>
      </c>
      <c r="U14" s="288">
        <v>84.47</v>
      </c>
      <c r="V14" s="288">
        <v>67.45</v>
      </c>
    </row>
    <row r="15" ht="12.75" customHeight="1">
      <c r="A15" s="293">
        <v>12.0</v>
      </c>
      <c r="B15" s="290">
        <v>47.64</v>
      </c>
      <c r="C15" s="291">
        <v>43.94</v>
      </c>
      <c r="D15" s="291">
        <v>38.99</v>
      </c>
      <c r="E15" s="291">
        <v>55.53</v>
      </c>
      <c r="F15" s="291">
        <v>53.4</v>
      </c>
      <c r="G15" s="291">
        <v>57.65</v>
      </c>
      <c r="H15" s="291">
        <v>47.98</v>
      </c>
      <c r="I15" s="291">
        <v>58.27</v>
      </c>
      <c r="J15" s="291">
        <v>56.85</v>
      </c>
      <c r="K15" s="291">
        <v>64.15</v>
      </c>
      <c r="L15" s="291">
        <v>47.4</v>
      </c>
      <c r="M15" s="291">
        <v>48.61</v>
      </c>
      <c r="N15" s="291">
        <v>58.61</v>
      </c>
      <c r="O15" s="291">
        <v>62.39</v>
      </c>
      <c r="P15" s="291">
        <v>55.52</v>
      </c>
      <c r="Q15" s="291">
        <v>56.61</v>
      </c>
      <c r="R15" s="291">
        <v>60.01</v>
      </c>
      <c r="S15" s="291">
        <v>44.58</v>
      </c>
      <c r="T15" s="291">
        <v>53.65</v>
      </c>
      <c r="U15" s="291">
        <v>89.02</v>
      </c>
      <c r="V15" s="291">
        <v>70.59</v>
      </c>
    </row>
    <row r="16" ht="12.75" customHeight="1">
      <c r="A16" s="286">
        <v>13.0</v>
      </c>
      <c r="B16" s="287">
        <v>49.99</v>
      </c>
      <c r="C16" s="288">
        <v>46.15</v>
      </c>
      <c r="D16" s="288">
        <v>40.87</v>
      </c>
      <c r="E16" s="288">
        <v>58.47</v>
      </c>
      <c r="F16" s="288">
        <v>55.78</v>
      </c>
      <c r="G16" s="288">
        <v>60.19</v>
      </c>
      <c r="H16" s="288">
        <v>50.43</v>
      </c>
      <c r="I16" s="288">
        <v>61.16</v>
      </c>
      <c r="J16" s="288">
        <v>60.04</v>
      </c>
      <c r="K16" s="288">
        <v>67.71</v>
      </c>
      <c r="L16" s="288">
        <v>49.85</v>
      </c>
      <c r="M16" s="288">
        <v>51.07</v>
      </c>
      <c r="N16" s="288">
        <v>61.73</v>
      </c>
      <c r="O16" s="288">
        <v>65.52</v>
      </c>
      <c r="P16" s="288">
        <v>58.19</v>
      </c>
      <c r="Q16" s="288">
        <v>59.24</v>
      </c>
      <c r="R16" s="288">
        <v>62.78</v>
      </c>
      <c r="S16" s="288">
        <v>46.73</v>
      </c>
      <c r="T16" s="288">
        <v>56.36</v>
      </c>
      <c r="U16" s="288">
        <v>93.58</v>
      </c>
      <c r="V16" s="288">
        <v>73.73</v>
      </c>
    </row>
    <row r="17" ht="12.75" customHeight="1">
      <c r="A17" s="289">
        <v>14.0</v>
      </c>
      <c r="B17" s="290">
        <v>52.36</v>
      </c>
      <c r="C17" s="291">
        <v>48.39</v>
      </c>
      <c r="D17" s="291">
        <v>42.76</v>
      </c>
      <c r="E17" s="291">
        <v>61.41</v>
      </c>
      <c r="F17" s="291">
        <v>58.15</v>
      </c>
      <c r="G17" s="291">
        <v>62.71</v>
      </c>
      <c r="H17" s="291">
        <v>52.88</v>
      </c>
      <c r="I17" s="291">
        <v>64.07</v>
      </c>
      <c r="J17" s="291">
        <v>63.21</v>
      </c>
      <c r="K17" s="291">
        <v>71.27</v>
      </c>
      <c r="L17" s="291">
        <v>52.31</v>
      </c>
      <c r="M17" s="291">
        <v>53.52</v>
      </c>
      <c r="N17" s="291">
        <v>64.85</v>
      </c>
      <c r="O17" s="291">
        <v>68.68</v>
      </c>
      <c r="P17" s="291">
        <v>60.87</v>
      </c>
      <c r="Q17" s="291">
        <v>61.86</v>
      </c>
      <c r="R17" s="291">
        <v>65.53</v>
      </c>
      <c r="S17" s="291">
        <v>48.87</v>
      </c>
      <c r="T17" s="291">
        <v>59.09</v>
      </c>
      <c r="U17" s="291">
        <v>98.1</v>
      </c>
      <c r="V17" s="291">
        <v>76.87</v>
      </c>
    </row>
    <row r="18" ht="12.75" customHeight="1">
      <c r="A18" s="286">
        <v>15.0</v>
      </c>
      <c r="B18" s="287">
        <v>54.7</v>
      </c>
      <c r="C18" s="288">
        <v>50.59</v>
      </c>
      <c r="D18" s="288">
        <v>44.65</v>
      </c>
      <c r="E18" s="288">
        <v>64.37</v>
      </c>
      <c r="F18" s="288">
        <v>60.52</v>
      </c>
      <c r="G18" s="288">
        <v>65.26</v>
      </c>
      <c r="H18" s="288">
        <v>55.34</v>
      </c>
      <c r="I18" s="288">
        <v>66.98</v>
      </c>
      <c r="J18" s="288">
        <v>66.4</v>
      </c>
      <c r="K18" s="288">
        <v>74.83</v>
      </c>
      <c r="L18" s="288">
        <v>54.75</v>
      </c>
      <c r="M18" s="288">
        <v>55.99</v>
      </c>
      <c r="N18" s="288">
        <v>67.97</v>
      </c>
      <c r="O18" s="288">
        <v>71.82</v>
      </c>
      <c r="P18" s="288">
        <v>63.53</v>
      </c>
      <c r="Q18" s="288">
        <v>64.48</v>
      </c>
      <c r="R18" s="288">
        <v>68.28</v>
      </c>
      <c r="S18" s="288">
        <v>51.02</v>
      </c>
      <c r="T18" s="288">
        <v>61.86</v>
      </c>
      <c r="U18" s="288">
        <v>102.64</v>
      </c>
      <c r="V18" s="288">
        <v>79.99</v>
      </c>
    </row>
    <row r="19" ht="12.75" customHeight="1">
      <c r="A19" s="289">
        <v>16.0</v>
      </c>
      <c r="B19" s="290">
        <v>57.05</v>
      </c>
      <c r="C19" s="291">
        <v>52.8</v>
      </c>
      <c r="D19" s="291">
        <v>46.54</v>
      </c>
      <c r="E19" s="291">
        <v>67.31</v>
      </c>
      <c r="F19" s="291">
        <v>62.9</v>
      </c>
      <c r="G19" s="291">
        <v>67.78</v>
      </c>
      <c r="H19" s="291">
        <v>57.79</v>
      </c>
      <c r="I19" s="291">
        <v>69.88</v>
      </c>
      <c r="J19" s="291">
        <v>69.59</v>
      </c>
      <c r="K19" s="291">
        <v>78.4</v>
      </c>
      <c r="L19" s="291">
        <v>57.21</v>
      </c>
      <c r="M19" s="291">
        <v>58.44</v>
      </c>
      <c r="N19" s="291">
        <v>71.08</v>
      </c>
      <c r="O19" s="291">
        <v>74.97</v>
      </c>
      <c r="P19" s="291">
        <v>66.2</v>
      </c>
      <c r="Q19" s="291">
        <v>67.08</v>
      </c>
      <c r="R19" s="291">
        <v>71.04</v>
      </c>
      <c r="S19" s="291">
        <v>53.17</v>
      </c>
      <c r="T19" s="291">
        <v>64.61</v>
      </c>
      <c r="U19" s="291">
        <v>107.16</v>
      </c>
      <c r="V19" s="291">
        <v>83.13</v>
      </c>
    </row>
    <row r="20" ht="12.75" customHeight="1">
      <c r="A20" s="286">
        <v>17.0</v>
      </c>
      <c r="B20" s="287">
        <v>59.38</v>
      </c>
      <c r="C20" s="288">
        <v>55.0</v>
      </c>
      <c r="D20" s="288">
        <v>48.42</v>
      </c>
      <c r="E20" s="288">
        <v>70.25</v>
      </c>
      <c r="F20" s="288">
        <v>65.26</v>
      </c>
      <c r="G20" s="288">
        <v>70.3</v>
      </c>
      <c r="H20" s="288">
        <v>60.24</v>
      </c>
      <c r="I20" s="288">
        <v>72.78</v>
      </c>
      <c r="J20" s="288">
        <v>72.77</v>
      </c>
      <c r="K20" s="288">
        <v>81.96</v>
      </c>
      <c r="L20" s="288">
        <v>59.66</v>
      </c>
      <c r="M20" s="288">
        <v>60.9</v>
      </c>
      <c r="N20" s="288">
        <v>74.18</v>
      </c>
      <c r="O20" s="288">
        <v>78.13</v>
      </c>
      <c r="P20" s="288">
        <v>68.87</v>
      </c>
      <c r="Q20" s="288">
        <v>69.71</v>
      </c>
      <c r="R20" s="288">
        <v>73.79</v>
      </c>
      <c r="S20" s="288">
        <v>55.32</v>
      </c>
      <c r="T20" s="288">
        <v>67.41</v>
      </c>
      <c r="U20" s="288">
        <v>111.71</v>
      </c>
      <c r="V20" s="288">
        <v>86.27</v>
      </c>
    </row>
    <row r="21" ht="12.75" customHeight="1">
      <c r="A21" s="289">
        <v>18.0</v>
      </c>
      <c r="B21" s="290">
        <v>61.73</v>
      </c>
      <c r="C21" s="291">
        <v>57.21</v>
      </c>
      <c r="D21" s="291">
        <v>50.32</v>
      </c>
      <c r="E21" s="291">
        <v>73.2</v>
      </c>
      <c r="F21" s="291">
        <v>67.64</v>
      </c>
      <c r="G21" s="291">
        <v>72.85</v>
      </c>
      <c r="H21" s="291">
        <v>62.7</v>
      </c>
      <c r="I21" s="291">
        <v>75.68</v>
      </c>
      <c r="J21" s="291">
        <v>75.94</v>
      </c>
      <c r="K21" s="291">
        <v>85.51</v>
      </c>
      <c r="L21" s="291">
        <v>62.13</v>
      </c>
      <c r="M21" s="291">
        <v>63.34</v>
      </c>
      <c r="N21" s="291">
        <v>77.3</v>
      </c>
      <c r="O21" s="291">
        <v>81.26</v>
      </c>
      <c r="P21" s="291">
        <v>71.56</v>
      </c>
      <c r="Q21" s="291">
        <v>72.33</v>
      </c>
      <c r="R21" s="291">
        <v>76.54</v>
      </c>
      <c r="S21" s="291">
        <v>57.46</v>
      </c>
      <c r="T21" s="291">
        <v>70.21</v>
      </c>
      <c r="U21" s="291">
        <v>116.26</v>
      </c>
      <c r="V21" s="291">
        <v>89.41</v>
      </c>
    </row>
    <row r="22" ht="12.75" customHeight="1">
      <c r="A22" s="292">
        <v>19.0</v>
      </c>
      <c r="B22" s="287">
        <v>64.08</v>
      </c>
      <c r="C22" s="288">
        <v>59.43</v>
      </c>
      <c r="D22" s="288">
        <v>52.2</v>
      </c>
      <c r="E22" s="288">
        <v>76.14</v>
      </c>
      <c r="F22" s="288">
        <v>70.01</v>
      </c>
      <c r="G22" s="288">
        <v>75.37</v>
      </c>
      <c r="H22" s="288">
        <v>65.13</v>
      </c>
      <c r="I22" s="288">
        <v>78.59</v>
      </c>
      <c r="J22" s="288">
        <v>79.14</v>
      </c>
      <c r="K22" s="288">
        <v>89.09</v>
      </c>
      <c r="L22" s="288">
        <v>64.58</v>
      </c>
      <c r="M22" s="288">
        <v>65.81</v>
      </c>
      <c r="N22" s="288">
        <v>80.41</v>
      </c>
      <c r="O22" s="288">
        <v>84.4</v>
      </c>
      <c r="P22" s="288">
        <v>74.23</v>
      </c>
      <c r="Q22" s="288">
        <v>74.96</v>
      </c>
      <c r="R22" s="288">
        <v>79.31</v>
      </c>
      <c r="S22" s="288">
        <v>59.61</v>
      </c>
      <c r="T22" s="288">
        <v>73.04</v>
      </c>
      <c r="U22" s="288">
        <v>120.78</v>
      </c>
      <c r="V22" s="288">
        <v>92.56</v>
      </c>
    </row>
    <row r="23" ht="12.75" customHeight="1">
      <c r="A23" s="293">
        <v>20.0</v>
      </c>
      <c r="B23" s="290">
        <v>66.45</v>
      </c>
      <c r="C23" s="291">
        <v>61.66</v>
      </c>
      <c r="D23" s="291">
        <v>54.1</v>
      </c>
      <c r="E23" s="291">
        <v>79.09</v>
      </c>
      <c r="F23" s="291">
        <v>72.39</v>
      </c>
      <c r="G23" s="291">
        <v>77.89</v>
      </c>
      <c r="H23" s="291">
        <v>67.58</v>
      </c>
      <c r="I23" s="291">
        <v>81.49</v>
      </c>
      <c r="J23" s="291">
        <v>82.32</v>
      </c>
      <c r="K23" s="291">
        <v>92.64</v>
      </c>
      <c r="L23" s="291">
        <v>67.05</v>
      </c>
      <c r="M23" s="291">
        <v>68.26</v>
      </c>
      <c r="N23" s="291">
        <v>83.53</v>
      </c>
      <c r="O23" s="291">
        <v>87.54</v>
      </c>
      <c r="P23" s="291">
        <v>76.9</v>
      </c>
      <c r="Q23" s="291">
        <v>77.58</v>
      </c>
      <c r="R23" s="291">
        <v>82.06</v>
      </c>
      <c r="S23" s="291">
        <v>61.77</v>
      </c>
      <c r="T23" s="291">
        <v>75.56</v>
      </c>
      <c r="U23" s="291">
        <v>125.34</v>
      </c>
      <c r="V23" s="291">
        <v>95.7</v>
      </c>
    </row>
    <row r="24" ht="12.75" customHeight="1">
      <c r="A24" s="292">
        <v>21.0</v>
      </c>
      <c r="B24" s="287">
        <v>135.41</v>
      </c>
      <c r="C24" s="288">
        <v>126.62</v>
      </c>
      <c r="D24" s="288">
        <v>139.58</v>
      </c>
      <c r="E24" s="288">
        <v>211.18</v>
      </c>
      <c r="F24" s="288">
        <v>152.61</v>
      </c>
      <c r="G24" s="288">
        <v>153.22</v>
      </c>
      <c r="H24" s="288">
        <v>184.9</v>
      </c>
      <c r="I24" s="288">
        <v>183.34</v>
      </c>
      <c r="J24" s="288">
        <v>234.81</v>
      </c>
      <c r="K24" s="288">
        <v>228.67</v>
      </c>
      <c r="L24" s="288">
        <v>173.17</v>
      </c>
      <c r="M24" s="288">
        <v>167.87</v>
      </c>
      <c r="N24" s="288">
        <v>207.93</v>
      </c>
      <c r="O24" s="288">
        <v>179.04</v>
      </c>
      <c r="P24" s="288">
        <v>179.31</v>
      </c>
      <c r="Q24" s="288">
        <v>152.71</v>
      </c>
      <c r="R24" s="288">
        <v>156.74</v>
      </c>
      <c r="S24" s="288">
        <v>170.04</v>
      </c>
      <c r="T24" s="288">
        <v>175.24</v>
      </c>
      <c r="U24" s="288">
        <v>213.96</v>
      </c>
      <c r="V24" s="288">
        <v>179.27</v>
      </c>
    </row>
    <row r="25" ht="12.75" customHeight="1">
      <c r="A25" s="293">
        <v>22.0</v>
      </c>
      <c r="B25" s="290">
        <v>139.78</v>
      </c>
      <c r="C25" s="291">
        <v>130.74</v>
      </c>
      <c r="D25" s="291">
        <v>143.82</v>
      </c>
      <c r="E25" s="291">
        <v>218.42</v>
      </c>
      <c r="F25" s="291">
        <v>157.11</v>
      </c>
      <c r="G25" s="291">
        <v>157.74</v>
      </c>
      <c r="H25" s="291">
        <v>190.99</v>
      </c>
      <c r="I25" s="291">
        <v>189.36</v>
      </c>
      <c r="J25" s="291">
        <v>243.29</v>
      </c>
      <c r="K25" s="291">
        <v>236.87</v>
      </c>
      <c r="L25" s="291">
        <v>178.97</v>
      </c>
      <c r="M25" s="291">
        <v>173.33</v>
      </c>
      <c r="N25" s="291">
        <v>215.13</v>
      </c>
      <c r="O25" s="291">
        <v>185.01</v>
      </c>
      <c r="P25" s="291">
        <v>185.01</v>
      </c>
      <c r="Q25" s="291">
        <v>157.45</v>
      </c>
      <c r="R25" s="291">
        <v>161.58</v>
      </c>
      <c r="S25" s="291">
        <v>175.28</v>
      </c>
      <c r="T25" s="291">
        <v>180.54</v>
      </c>
      <c r="U25" s="291">
        <v>221.27</v>
      </c>
      <c r="V25" s="291">
        <v>184.73</v>
      </c>
    </row>
    <row r="26" ht="12.75" customHeight="1">
      <c r="A26" s="286">
        <v>23.0</v>
      </c>
      <c r="B26" s="287">
        <v>144.16</v>
      </c>
      <c r="C26" s="288">
        <v>134.87</v>
      </c>
      <c r="D26" s="288">
        <v>148.1</v>
      </c>
      <c r="E26" s="288">
        <v>225.67</v>
      </c>
      <c r="F26" s="288">
        <v>161.63</v>
      </c>
      <c r="G26" s="288">
        <v>162.3</v>
      </c>
      <c r="H26" s="288">
        <v>197.06</v>
      </c>
      <c r="I26" s="288">
        <v>195.39</v>
      </c>
      <c r="J26" s="288">
        <v>251.72</v>
      </c>
      <c r="K26" s="288">
        <v>245.07</v>
      </c>
      <c r="L26" s="288">
        <v>184.72</v>
      </c>
      <c r="M26" s="288">
        <v>178.84</v>
      </c>
      <c r="N26" s="288">
        <v>222.27</v>
      </c>
      <c r="O26" s="288">
        <v>190.97</v>
      </c>
      <c r="P26" s="288">
        <v>190.69</v>
      </c>
      <c r="Q26" s="288">
        <v>162.18</v>
      </c>
      <c r="R26" s="288">
        <v>166.43</v>
      </c>
      <c r="S26" s="288">
        <v>180.52</v>
      </c>
      <c r="T26" s="288">
        <v>185.77</v>
      </c>
      <c r="U26" s="288">
        <v>228.64</v>
      </c>
      <c r="V26" s="288">
        <v>190.13</v>
      </c>
    </row>
    <row r="27" ht="12.75" customHeight="1">
      <c r="A27" s="289">
        <v>24.0</v>
      </c>
      <c r="B27" s="290">
        <v>148.53</v>
      </c>
      <c r="C27" s="291">
        <v>138.98</v>
      </c>
      <c r="D27" s="291">
        <v>152.34</v>
      </c>
      <c r="E27" s="291">
        <v>232.93</v>
      </c>
      <c r="F27" s="291">
        <v>166.14</v>
      </c>
      <c r="G27" s="291">
        <v>166.81</v>
      </c>
      <c r="H27" s="291">
        <v>203.14</v>
      </c>
      <c r="I27" s="291">
        <v>201.41</v>
      </c>
      <c r="J27" s="291">
        <v>260.14</v>
      </c>
      <c r="K27" s="291">
        <v>253.32</v>
      </c>
      <c r="L27" s="291">
        <v>190.5</v>
      </c>
      <c r="M27" s="291">
        <v>184.3</v>
      </c>
      <c r="N27" s="291">
        <v>229.46</v>
      </c>
      <c r="O27" s="291">
        <v>196.94</v>
      </c>
      <c r="P27" s="291">
        <v>196.38</v>
      </c>
      <c r="Q27" s="291">
        <v>166.93</v>
      </c>
      <c r="R27" s="291">
        <v>171.28</v>
      </c>
      <c r="S27" s="291">
        <v>185.76</v>
      </c>
      <c r="T27" s="291">
        <v>191.01</v>
      </c>
      <c r="U27" s="291">
        <v>235.94</v>
      </c>
      <c r="V27" s="291">
        <v>195.6</v>
      </c>
    </row>
    <row r="28" ht="12.75" customHeight="1">
      <c r="A28" s="286">
        <v>25.0</v>
      </c>
      <c r="B28" s="287">
        <v>152.9</v>
      </c>
      <c r="C28" s="288">
        <v>143.1</v>
      </c>
      <c r="D28" s="288">
        <v>156.63</v>
      </c>
      <c r="E28" s="288">
        <v>240.18</v>
      </c>
      <c r="F28" s="288">
        <v>170.66</v>
      </c>
      <c r="G28" s="288">
        <v>171.33</v>
      </c>
      <c r="H28" s="288">
        <v>209.21</v>
      </c>
      <c r="I28" s="288">
        <v>207.42</v>
      </c>
      <c r="J28" s="288">
        <v>268.57</v>
      </c>
      <c r="K28" s="288">
        <v>261.52</v>
      </c>
      <c r="L28" s="288">
        <v>196.25</v>
      </c>
      <c r="M28" s="288">
        <v>189.82</v>
      </c>
      <c r="N28" s="288">
        <v>236.66</v>
      </c>
      <c r="O28" s="288">
        <v>202.95</v>
      </c>
      <c r="P28" s="288">
        <v>202.06</v>
      </c>
      <c r="Q28" s="288">
        <v>171.61</v>
      </c>
      <c r="R28" s="288">
        <v>176.13</v>
      </c>
      <c r="S28" s="288">
        <v>191.0</v>
      </c>
      <c r="T28" s="288">
        <v>196.25</v>
      </c>
      <c r="U28" s="288">
        <v>243.31</v>
      </c>
      <c r="V28" s="288">
        <v>198.88</v>
      </c>
    </row>
    <row r="29" ht="12.75" customHeight="1">
      <c r="A29" s="289">
        <v>26.0</v>
      </c>
      <c r="B29" s="290">
        <v>157.34</v>
      </c>
      <c r="C29" s="291">
        <v>147.28</v>
      </c>
      <c r="D29" s="291">
        <v>160.86</v>
      </c>
      <c r="E29" s="291">
        <v>247.43</v>
      </c>
      <c r="F29" s="291">
        <v>175.16</v>
      </c>
      <c r="G29" s="291">
        <v>175.89</v>
      </c>
      <c r="H29" s="291">
        <v>215.29</v>
      </c>
      <c r="I29" s="291">
        <v>213.45</v>
      </c>
      <c r="J29" s="291">
        <v>277.05</v>
      </c>
      <c r="K29" s="291">
        <v>269.78</v>
      </c>
      <c r="L29" s="291">
        <v>202.05</v>
      </c>
      <c r="M29" s="291">
        <v>195.28</v>
      </c>
      <c r="N29" s="291">
        <v>243.85</v>
      </c>
      <c r="O29" s="291">
        <v>208.92</v>
      </c>
      <c r="P29" s="291">
        <v>207.75</v>
      </c>
      <c r="Q29" s="291">
        <v>176.34</v>
      </c>
      <c r="R29" s="291">
        <v>180.97</v>
      </c>
      <c r="S29" s="291">
        <v>196.23</v>
      </c>
      <c r="T29" s="291">
        <v>201.49</v>
      </c>
      <c r="U29" s="291">
        <v>250.67</v>
      </c>
      <c r="V29" s="291">
        <v>202.16</v>
      </c>
    </row>
    <row r="30" ht="12.75" customHeight="1">
      <c r="A30" s="286">
        <v>27.0</v>
      </c>
      <c r="B30" s="287">
        <v>161.71</v>
      </c>
      <c r="C30" s="288">
        <v>151.4</v>
      </c>
      <c r="D30" s="288">
        <v>165.15</v>
      </c>
      <c r="E30" s="288">
        <v>254.67</v>
      </c>
      <c r="F30" s="288">
        <v>179.68</v>
      </c>
      <c r="G30" s="288">
        <v>180.41</v>
      </c>
      <c r="H30" s="288">
        <v>221.37</v>
      </c>
      <c r="I30" s="288">
        <v>219.47</v>
      </c>
      <c r="J30" s="288">
        <v>285.47</v>
      </c>
      <c r="K30" s="288">
        <v>277.98</v>
      </c>
      <c r="L30" s="288">
        <v>207.79</v>
      </c>
      <c r="M30" s="288">
        <v>200.75</v>
      </c>
      <c r="N30" s="288">
        <v>251.05</v>
      </c>
      <c r="O30" s="288">
        <v>214.88</v>
      </c>
      <c r="P30" s="288">
        <v>213.44</v>
      </c>
      <c r="Q30" s="288">
        <v>181.08</v>
      </c>
      <c r="R30" s="288">
        <v>185.82</v>
      </c>
      <c r="S30" s="288">
        <v>201.47</v>
      </c>
      <c r="T30" s="288">
        <v>206.67</v>
      </c>
      <c r="U30" s="288">
        <v>257.98</v>
      </c>
      <c r="V30" s="288">
        <v>206.95</v>
      </c>
    </row>
    <row r="31" ht="12.75" customHeight="1">
      <c r="A31" s="289">
        <v>28.0</v>
      </c>
      <c r="B31" s="290">
        <v>166.09</v>
      </c>
      <c r="C31" s="291">
        <v>155.53</v>
      </c>
      <c r="D31" s="291">
        <v>169.39</v>
      </c>
      <c r="E31" s="291">
        <v>261.93</v>
      </c>
      <c r="F31" s="291">
        <v>184.19</v>
      </c>
      <c r="G31" s="291">
        <v>184.98</v>
      </c>
      <c r="H31" s="291">
        <v>227.39</v>
      </c>
      <c r="I31" s="291">
        <v>225.5</v>
      </c>
      <c r="J31" s="291">
        <v>293.9</v>
      </c>
      <c r="K31" s="291">
        <v>286.18</v>
      </c>
      <c r="L31" s="291">
        <v>213.53</v>
      </c>
      <c r="M31" s="291">
        <v>206.27</v>
      </c>
      <c r="N31" s="291">
        <v>258.18</v>
      </c>
      <c r="O31" s="291">
        <v>220.85</v>
      </c>
      <c r="P31" s="291">
        <v>219.12</v>
      </c>
      <c r="Q31" s="291">
        <v>185.81</v>
      </c>
      <c r="R31" s="291">
        <v>190.67</v>
      </c>
      <c r="S31" s="291">
        <v>206.72</v>
      </c>
      <c r="T31" s="291">
        <v>211.91</v>
      </c>
      <c r="U31" s="291">
        <v>265.33</v>
      </c>
      <c r="V31" s="291">
        <v>211.68</v>
      </c>
    </row>
    <row r="32" ht="12.75" customHeight="1">
      <c r="A32" s="286">
        <v>29.0</v>
      </c>
      <c r="B32" s="287">
        <v>170.47</v>
      </c>
      <c r="C32" s="288">
        <v>159.65</v>
      </c>
      <c r="D32" s="288">
        <v>173.67</v>
      </c>
      <c r="E32" s="288">
        <v>269.18</v>
      </c>
      <c r="F32" s="288">
        <v>188.71</v>
      </c>
      <c r="G32" s="288">
        <v>189.48</v>
      </c>
      <c r="H32" s="288">
        <v>233.47</v>
      </c>
      <c r="I32" s="288">
        <v>231.51</v>
      </c>
      <c r="J32" s="288">
        <v>302.32</v>
      </c>
      <c r="K32" s="288">
        <v>294.44</v>
      </c>
      <c r="L32" s="288">
        <v>219.33</v>
      </c>
      <c r="M32" s="288">
        <v>211.73</v>
      </c>
      <c r="N32" s="288">
        <v>265.38</v>
      </c>
      <c r="O32" s="288">
        <v>226.87</v>
      </c>
      <c r="P32" s="288">
        <v>224.8</v>
      </c>
      <c r="Q32" s="288">
        <v>190.55</v>
      </c>
      <c r="R32" s="288">
        <v>195.52</v>
      </c>
      <c r="S32" s="288">
        <v>211.95</v>
      </c>
      <c r="T32" s="288">
        <v>217.26</v>
      </c>
      <c r="U32" s="288">
        <v>272.64</v>
      </c>
      <c r="V32" s="288">
        <v>216.42</v>
      </c>
    </row>
    <row r="33" ht="12.75" customHeight="1">
      <c r="A33" s="289">
        <v>30.0</v>
      </c>
      <c r="B33" s="290">
        <v>174.84</v>
      </c>
      <c r="C33" s="291">
        <v>163.76</v>
      </c>
      <c r="D33" s="291">
        <v>177.91</v>
      </c>
      <c r="E33" s="291">
        <v>276.43</v>
      </c>
      <c r="F33" s="291">
        <v>193.21</v>
      </c>
      <c r="G33" s="291">
        <v>194.0</v>
      </c>
      <c r="H33" s="291">
        <v>239.54</v>
      </c>
      <c r="I33" s="291">
        <v>237.53</v>
      </c>
      <c r="J33" s="291">
        <v>310.79</v>
      </c>
      <c r="K33" s="291">
        <v>302.64</v>
      </c>
      <c r="L33" s="291">
        <v>225.07</v>
      </c>
      <c r="M33" s="291">
        <v>217.25</v>
      </c>
      <c r="N33" s="291">
        <v>272.57</v>
      </c>
      <c r="O33" s="291">
        <v>232.84</v>
      </c>
      <c r="P33" s="291">
        <v>230.5</v>
      </c>
      <c r="Q33" s="291">
        <v>195.28</v>
      </c>
      <c r="R33" s="291">
        <v>200.37</v>
      </c>
      <c r="S33" s="291">
        <v>217.19</v>
      </c>
      <c r="T33" s="291">
        <v>222.5</v>
      </c>
      <c r="U33" s="291">
        <v>280.0</v>
      </c>
      <c r="V33" s="291">
        <v>221.15</v>
      </c>
    </row>
    <row r="34" ht="12.75" customHeight="1">
      <c r="A34" s="292">
        <v>31.0</v>
      </c>
      <c r="B34" s="287">
        <v>179.21</v>
      </c>
      <c r="C34" s="288">
        <v>167.88</v>
      </c>
      <c r="D34" s="288">
        <v>182.19</v>
      </c>
      <c r="E34" s="288">
        <v>283.68</v>
      </c>
      <c r="F34" s="288">
        <v>197.73</v>
      </c>
      <c r="G34" s="288">
        <v>198.57</v>
      </c>
      <c r="H34" s="288">
        <v>245.63</v>
      </c>
      <c r="I34" s="288">
        <v>243.56</v>
      </c>
      <c r="J34" s="288">
        <v>319.22</v>
      </c>
      <c r="K34" s="288">
        <v>310.84</v>
      </c>
      <c r="L34" s="288">
        <v>230.87</v>
      </c>
      <c r="M34" s="288">
        <v>222.71</v>
      </c>
      <c r="N34" s="288">
        <v>279.77</v>
      </c>
      <c r="O34" s="288">
        <v>238.8</v>
      </c>
      <c r="P34" s="288">
        <v>236.18</v>
      </c>
      <c r="Q34" s="288">
        <v>200.02</v>
      </c>
      <c r="R34" s="288">
        <v>205.21</v>
      </c>
      <c r="S34" s="288">
        <v>222.43</v>
      </c>
      <c r="T34" s="288">
        <v>227.74</v>
      </c>
      <c r="U34" s="288">
        <v>287.37</v>
      </c>
      <c r="V34" s="288">
        <v>225.9</v>
      </c>
    </row>
    <row r="35" ht="12.75" customHeight="1">
      <c r="A35" s="293">
        <v>32.0</v>
      </c>
      <c r="B35" s="290">
        <v>183.64</v>
      </c>
      <c r="C35" s="291">
        <v>172.06</v>
      </c>
      <c r="D35" s="291">
        <v>186.42</v>
      </c>
      <c r="E35" s="291">
        <v>290.94</v>
      </c>
      <c r="F35" s="291">
        <v>202.24</v>
      </c>
      <c r="G35" s="291">
        <v>203.08</v>
      </c>
      <c r="H35" s="291">
        <v>251.7</v>
      </c>
      <c r="I35" s="291">
        <v>249.58</v>
      </c>
      <c r="J35" s="291">
        <v>327.64</v>
      </c>
      <c r="K35" s="291">
        <v>319.1</v>
      </c>
      <c r="L35" s="291">
        <v>236.61</v>
      </c>
      <c r="M35" s="291">
        <v>228.23</v>
      </c>
      <c r="N35" s="291">
        <v>286.96</v>
      </c>
      <c r="O35" s="291">
        <v>244.77</v>
      </c>
      <c r="P35" s="291">
        <v>241.86</v>
      </c>
      <c r="Q35" s="291">
        <v>204.75</v>
      </c>
      <c r="R35" s="291">
        <v>210.06</v>
      </c>
      <c r="S35" s="291">
        <v>227.67</v>
      </c>
      <c r="T35" s="291">
        <v>232.98</v>
      </c>
      <c r="U35" s="291">
        <v>294.68</v>
      </c>
      <c r="V35" s="291">
        <v>230.63</v>
      </c>
    </row>
    <row r="36" ht="12.75" customHeight="1">
      <c r="A36" s="286">
        <v>33.0</v>
      </c>
      <c r="B36" s="287">
        <v>188.03</v>
      </c>
      <c r="C36" s="288">
        <v>176.19</v>
      </c>
      <c r="D36" s="288">
        <v>190.66</v>
      </c>
      <c r="E36" s="288">
        <v>298.18</v>
      </c>
      <c r="F36" s="288">
        <v>206.75</v>
      </c>
      <c r="G36" s="288">
        <v>207.59</v>
      </c>
      <c r="H36" s="288">
        <v>257.78</v>
      </c>
      <c r="I36" s="288">
        <v>255.59</v>
      </c>
      <c r="J36" s="288">
        <v>336.13</v>
      </c>
      <c r="K36" s="288">
        <v>327.3</v>
      </c>
      <c r="L36" s="288">
        <v>242.4</v>
      </c>
      <c r="M36" s="288">
        <v>233.69</v>
      </c>
      <c r="N36" s="288">
        <v>294.16</v>
      </c>
      <c r="O36" s="288">
        <v>250.79</v>
      </c>
      <c r="P36" s="288">
        <v>247.55</v>
      </c>
      <c r="Q36" s="288">
        <v>209.5</v>
      </c>
      <c r="R36" s="288">
        <v>214.91</v>
      </c>
      <c r="S36" s="288">
        <v>232.91</v>
      </c>
      <c r="T36" s="288">
        <v>238.16</v>
      </c>
      <c r="U36" s="288">
        <v>302.04</v>
      </c>
      <c r="V36" s="288">
        <v>235.37</v>
      </c>
    </row>
    <row r="37" ht="12.75" customHeight="1">
      <c r="A37" s="289">
        <v>34.0</v>
      </c>
      <c r="B37" s="290">
        <v>192.4</v>
      </c>
      <c r="C37" s="291">
        <v>180.31</v>
      </c>
      <c r="D37" s="291">
        <v>194.94</v>
      </c>
      <c r="E37" s="291">
        <v>305.43</v>
      </c>
      <c r="F37" s="291">
        <v>211.26</v>
      </c>
      <c r="G37" s="291">
        <v>212.16</v>
      </c>
      <c r="H37" s="291">
        <v>263.85</v>
      </c>
      <c r="I37" s="291">
        <v>261.62</v>
      </c>
      <c r="J37" s="291">
        <v>344.55</v>
      </c>
      <c r="K37" s="291">
        <v>335.55</v>
      </c>
      <c r="L37" s="291">
        <v>248.15</v>
      </c>
      <c r="M37" s="291">
        <v>239.2</v>
      </c>
      <c r="N37" s="291">
        <v>301.3</v>
      </c>
      <c r="O37" s="291">
        <v>256.76</v>
      </c>
      <c r="P37" s="291">
        <v>253.24</v>
      </c>
      <c r="Q37" s="291">
        <v>214.23</v>
      </c>
      <c r="R37" s="291">
        <v>219.76</v>
      </c>
      <c r="S37" s="291">
        <v>238.14</v>
      </c>
      <c r="T37" s="291">
        <v>243.4</v>
      </c>
      <c r="U37" s="291">
        <v>309.4</v>
      </c>
      <c r="V37" s="291">
        <v>240.1</v>
      </c>
    </row>
    <row r="38" ht="12.75" customHeight="1">
      <c r="A38" s="286">
        <v>35.0</v>
      </c>
      <c r="B38" s="287">
        <v>196.77</v>
      </c>
      <c r="C38" s="288">
        <v>184.42</v>
      </c>
      <c r="D38" s="288">
        <v>199.18</v>
      </c>
      <c r="E38" s="288">
        <v>312.68</v>
      </c>
      <c r="F38" s="288">
        <v>215.84</v>
      </c>
      <c r="G38" s="288">
        <v>216.67</v>
      </c>
      <c r="H38" s="288">
        <v>269.94</v>
      </c>
      <c r="I38" s="288">
        <v>267.64</v>
      </c>
      <c r="J38" s="288">
        <v>352.97</v>
      </c>
      <c r="K38" s="288">
        <v>343.75</v>
      </c>
      <c r="L38" s="288">
        <v>253.95</v>
      </c>
      <c r="M38" s="288">
        <v>244.67</v>
      </c>
      <c r="N38" s="288">
        <v>308.49</v>
      </c>
      <c r="O38" s="288">
        <v>262.72</v>
      </c>
      <c r="P38" s="288">
        <v>258.92</v>
      </c>
      <c r="Q38" s="288">
        <v>218.91</v>
      </c>
      <c r="R38" s="288">
        <v>224.6</v>
      </c>
      <c r="S38" s="288">
        <v>243.38</v>
      </c>
      <c r="T38" s="288">
        <v>248.64</v>
      </c>
      <c r="U38" s="288">
        <v>316.7</v>
      </c>
      <c r="V38" s="288">
        <v>244.84</v>
      </c>
    </row>
    <row r="39" ht="12.75" customHeight="1">
      <c r="A39" s="289">
        <v>36.0</v>
      </c>
      <c r="B39" s="290">
        <v>201.14</v>
      </c>
      <c r="C39" s="291">
        <v>188.54</v>
      </c>
      <c r="D39" s="291">
        <v>203.47</v>
      </c>
      <c r="E39" s="291">
        <v>319.94</v>
      </c>
      <c r="F39" s="291">
        <v>220.34</v>
      </c>
      <c r="G39" s="291">
        <v>221.24</v>
      </c>
      <c r="H39" s="291">
        <v>276.01</v>
      </c>
      <c r="I39" s="291">
        <v>273.67</v>
      </c>
      <c r="J39" s="291">
        <v>361.4</v>
      </c>
      <c r="K39" s="291">
        <v>351.95</v>
      </c>
      <c r="L39" s="291">
        <v>259.69</v>
      </c>
      <c r="M39" s="291">
        <v>250.19</v>
      </c>
      <c r="N39" s="291">
        <v>315.69</v>
      </c>
      <c r="O39" s="291">
        <v>268.75</v>
      </c>
      <c r="P39" s="291">
        <v>264.61</v>
      </c>
      <c r="Q39" s="291">
        <v>223.64</v>
      </c>
      <c r="R39" s="291">
        <v>229.45</v>
      </c>
      <c r="S39" s="291">
        <v>248.63</v>
      </c>
      <c r="T39" s="291">
        <v>253.88</v>
      </c>
      <c r="U39" s="291">
        <v>324.07</v>
      </c>
      <c r="V39" s="291">
        <v>249.57</v>
      </c>
    </row>
    <row r="40" ht="12.75" customHeight="1">
      <c r="A40" s="286">
        <v>37.0</v>
      </c>
      <c r="B40" s="287">
        <v>205.52</v>
      </c>
      <c r="C40" s="288">
        <v>192.67</v>
      </c>
      <c r="D40" s="288">
        <v>207.7</v>
      </c>
      <c r="E40" s="288">
        <v>327.19</v>
      </c>
      <c r="F40" s="288">
        <v>224.86</v>
      </c>
      <c r="G40" s="288">
        <v>225.76</v>
      </c>
      <c r="H40" s="288">
        <v>282.03</v>
      </c>
      <c r="I40" s="288">
        <v>279.68</v>
      </c>
      <c r="J40" s="288">
        <v>369.88</v>
      </c>
      <c r="K40" s="288">
        <v>360.21</v>
      </c>
      <c r="L40" s="288">
        <v>265.49</v>
      </c>
      <c r="M40" s="288">
        <v>255.65</v>
      </c>
      <c r="N40" s="288">
        <v>322.88</v>
      </c>
      <c r="O40" s="288">
        <v>274.71</v>
      </c>
      <c r="P40" s="288">
        <v>270.29</v>
      </c>
      <c r="Q40" s="288">
        <v>228.38</v>
      </c>
      <c r="R40" s="288">
        <v>234.3</v>
      </c>
      <c r="S40" s="288">
        <v>253.86</v>
      </c>
      <c r="T40" s="288">
        <v>259.11</v>
      </c>
      <c r="U40" s="288">
        <v>331.37</v>
      </c>
      <c r="V40" s="288">
        <v>254.37</v>
      </c>
    </row>
    <row r="41" ht="12.75" customHeight="1">
      <c r="A41" s="289">
        <v>38.0</v>
      </c>
      <c r="B41" s="290">
        <v>209.96</v>
      </c>
      <c r="C41" s="291">
        <v>196.85</v>
      </c>
      <c r="D41" s="291">
        <v>211.99</v>
      </c>
      <c r="E41" s="291">
        <v>334.43</v>
      </c>
      <c r="F41" s="291">
        <v>229.37</v>
      </c>
      <c r="G41" s="291">
        <v>230.26</v>
      </c>
      <c r="H41" s="291">
        <v>288.1</v>
      </c>
      <c r="I41" s="291">
        <v>285.7</v>
      </c>
      <c r="J41" s="291">
        <v>378.31</v>
      </c>
      <c r="K41" s="291">
        <v>368.41</v>
      </c>
      <c r="L41" s="291">
        <v>271.23</v>
      </c>
      <c r="M41" s="291">
        <v>261.17</v>
      </c>
      <c r="N41" s="291">
        <v>330.08</v>
      </c>
      <c r="O41" s="291">
        <v>280.68</v>
      </c>
      <c r="P41" s="291">
        <v>275.98</v>
      </c>
      <c r="Q41" s="291">
        <v>233.11</v>
      </c>
      <c r="R41" s="291">
        <v>239.15</v>
      </c>
      <c r="S41" s="291">
        <v>259.1</v>
      </c>
      <c r="T41" s="291">
        <v>264.36</v>
      </c>
      <c r="U41" s="291">
        <v>338.74</v>
      </c>
      <c r="V41" s="291">
        <v>259.1</v>
      </c>
    </row>
    <row r="42" ht="12.75" customHeight="1">
      <c r="A42" s="286">
        <v>39.0</v>
      </c>
      <c r="B42" s="287">
        <v>214.33</v>
      </c>
      <c r="C42" s="288">
        <v>200.97</v>
      </c>
      <c r="D42" s="288">
        <v>216.23</v>
      </c>
      <c r="E42" s="288">
        <v>341.68</v>
      </c>
      <c r="F42" s="288">
        <v>233.89</v>
      </c>
      <c r="G42" s="288">
        <v>234.83</v>
      </c>
      <c r="H42" s="288">
        <v>294.18</v>
      </c>
      <c r="I42" s="288">
        <v>291.73</v>
      </c>
      <c r="J42" s="288">
        <v>386.73</v>
      </c>
      <c r="K42" s="288">
        <v>376.67</v>
      </c>
      <c r="L42" s="288">
        <v>277.03</v>
      </c>
      <c r="M42" s="288">
        <v>266.63</v>
      </c>
      <c r="N42" s="288">
        <v>337.21</v>
      </c>
      <c r="O42" s="288">
        <v>286.64</v>
      </c>
      <c r="P42" s="288">
        <v>281.67</v>
      </c>
      <c r="Q42" s="288">
        <v>237.85</v>
      </c>
      <c r="R42" s="288">
        <v>243.99</v>
      </c>
      <c r="S42" s="288">
        <v>264.34</v>
      </c>
      <c r="T42" s="288">
        <v>269.6</v>
      </c>
      <c r="U42" s="288">
        <v>346.1</v>
      </c>
      <c r="V42" s="288">
        <v>263.84</v>
      </c>
    </row>
    <row r="43" ht="12.75" customHeight="1">
      <c r="A43" s="289">
        <v>40.0</v>
      </c>
      <c r="B43" s="290">
        <v>218.7</v>
      </c>
      <c r="C43" s="291">
        <v>205.09</v>
      </c>
      <c r="D43" s="291">
        <v>220.51</v>
      </c>
      <c r="E43" s="291">
        <v>348.94</v>
      </c>
      <c r="F43" s="291">
        <v>238.39</v>
      </c>
      <c r="G43" s="291">
        <v>239.35</v>
      </c>
      <c r="H43" s="291">
        <v>300.26</v>
      </c>
      <c r="I43" s="291">
        <v>297.75</v>
      </c>
      <c r="J43" s="291">
        <v>395.21</v>
      </c>
      <c r="K43" s="291">
        <v>384.87</v>
      </c>
      <c r="L43" s="291">
        <v>282.77</v>
      </c>
      <c r="M43" s="291">
        <v>272.15</v>
      </c>
      <c r="N43" s="291">
        <v>344.41</v>
      </c>
      <c r="O43" s="291">
        <v>292.66</v>
      </c>
      <c r="P43" s="291">
        <v>287.35</v>
      </c>
      <c r="Q43" s="291">
        <v>242.58</v>
      </c>
      <c r="R43" s="291">
        <v>248.84</v>
      </c>
      <c r="S43" s="291">
        <v>269.58</v>
      </c>
      <c r="T43" s="291">
        <v>274.77</v>
      </c>
      <c r="U43" s="291">
        <v>353.41</v>
      </c>
      <c r="V43" s="291">
        <v>268.57</v>
      </c>
    </row>
    <row r="44" ht="12.75" customHeight="1">
      <c r="A44" s="292">
        <v>41.0</v>
      </c>
      <c r="B44" s="287">
        <v>223.07</v>
      </c>
      <c r="C44" s="288">
        <v>209.2</v>
      </c>
      <c r="D44" s="288">
        <v>224.75</v>
      </c>
      <c r="E44" s="288">
        <v>356.19</v>
      </c>
      <c r="F44" s="288">
        <v>242.91</v>
      </c>
      <c r="G44" s="288">
        <v>243.91</v>
      </c>
      <c r="H44" s="288">
        <v>306.34</v>
      </c>
      <c r="I44" s="288">
        <v>303.76</v>
      </c>
      <c r="J44" s="288">
        <v>403.64</v>
      </c>
      <c r="K44" s="288">
        <v>393.07</v>
      </c>
      <c r="L44" s="288">
        <v>288.56</v>
      </c>
      <c r="M44" s="288">
        <v>277.61</v>
      </c>
      <c r="N44" s="288">
        <v>351.6</v>
      </c>
      <c r="O44" s="288">
        <v>298.62</v>
      </c>
      <c r="P44" s="288">
        <v>293.03</v>
      </c>
      <c r="Q44" s="288">
        <v>247.32</v>
      </c>
      <c r="R44" s="288">
        <v>253.69</v>
      </c>
      <c r="S44" s="288">
        <v>274.82</v>
      </c>
      <c r="T44" s="288">
        <v>280.02</v>
      </c>
      <c r="U44" s="288">
        <v>360.77</v>
      </c>
      <c r="V44" s="288">
        <v>273.31</v>
      </c>
    </row>
    <row r="45" ht="12.75" customHeight="1">
      <c r="A45" s="293">
        <v>42.0</v>
      </c>
      <c r="B45" s="290">
        <v>227.46</v>
      </c>
      <c r="C45" s="291">
        <v>213.33</v>
      </c>
      <c r="D45" s="291">
        <v>229.03</v>
      </c>
      <c r="E45" s="291">
        <v>363.44</v>
      </c>
      <c r="F45" s="291">
        <v>247.42</v>
      </c>
      <c r="G45" s="291">
        <v>248.43</v>
      </c>
      <c r="H45" s="291">
        <v>312.41</v>
      </c>
      <c r="I45" s="291">
        <v>309.79</v>
      </c>
      <c r="J45" s="291">
        <v>412.06</v>
      </c>
      <c r="K45" s="291">
        <v>401.33</v>
      </c>
      <c r="L45" s="291">
        <v>294.3</v>
      </c>
      <c r="M45" s="291">
        <v>283.13</v>
      </c>
      <c r="N45" s="291">
        <v>358.8</v>
      </c>
      <c r="O45" s="291">
        <v>304.59</v>
      </c>
      <c r="P45" s="291">
        <v>298.73</v>
      </c>
      <c r="Q45" s="291">
        <v>252.05</v>
      </c>
      <c r="R45" s="291">
        <v>258.54</v>
      </c>
      <c r="S45" s="291">
        <v>280.06</v>
      </c>
      <c r="T45" s="291">
        <v>285.26</v>
      </c>
      <c r="U45" s="291">
        <v>368.07</v>
      </c>
      <c r="V45" s="291">
        <v>278.04</v>
      </c>
    </row>
    <row r="46" ht="12.75" customHeight="1">
      <c r="A46" s="286">
        <v>43.0</v>
      </c>
      <c r="B46" s="287">
        <v>231.83</v>
      </c>
      <c r="C46" s="288">
        <v>217.45</v>
      </c>
      <c r="D46" s="288">
        <v>233.26</v>
      </c>
      <c r="E46" s="288">
        <v>370.68</v>
      </c>
      <c r="F46" s="288">
        <v>251.94</v>
      </c>
      <c r="G46" s="288">
        <v>252.94</v>
      </c>
      <c r="H46" s="288">
        <v>318.49</v>
      </c>
      <c r="I46" s="288">
        <v>315.81</v>
      </c>
      <c r="J46" s="288">
        <v>420.49</v>
      </c>
      <c r="K46" s="288">
        <v>409.53</v>
      </c>
      <c r="L46" s="288">
        <v>300.1</v>
      </c>
      <c r="M46" s="288">
        <v>288.6</v>
      </c>
      <c r="N46" s="288">
        <v>365.99</v>
      </c>
      <c r="O46" s="288">
        <v>310.55</v>
      </c>
      <c r="P46" s="288">
        <v>304.41</v>
      </c>
      <c r="Q46" s="288">
        <v>256.8</v>
      </c>
      <c r="R46" s="288">
        <v>263.38</v>
      </c>
      <c r="S46" s="288">
        <v>285.29</v>
      </c>
      <c r="T46" s="288">
        <v>290.49</v>
      </c>
      <c r="U46" s="288">
        <v>375.44</v>
      </c>
      <c r="V46" s="288">
        <v>282.79</v>
      </c>
    </row>
    <row r="47" ht="12.75" customHeight="1">
      <c r="A47" s="289">
        <v>44.0</v>
      </c>
      <c r="B47" s="290">
        <v>236.26</v>
      </c>
      <c r="C47" s="291">
        <v>221.63</v>
      </c>
      <c r="D47" s="291">
        <v>237.5</v>
      </c>
      <c r="E47" s="291">
        <v>377.94</v>
      </c>
      <c r="F47" s="291">
        <v>256.44</v>
      </c>
      <c r="G47" s="291">
        <v>257.5</v>
      </c>
      <c r="H47" s="291">
        <v>324.56</v>
      </c>
      <c r="I47" s="291">
        <v>321.83</v>
      </c>
      <c r="J47" s="291">
        <v>428.96</v>
      </c>
      <c r="K47" s="291">
        <v>417.78</v>
      </c>
      <c r="L47" s="291">
        <v>305.85</v>
      </c>
      <c r="M47" s="291">
        <v>294.06</v>
      </c>
      <c r="N47" s="291">
        <v>373.19</v>
      </c>
      <c r="O47" s="291">
        <v>316.58</v>
      </c>
      <c r="P47" s="291">
        <v>310.09</v>
      </c>
      <c r="Q47" s="291">
        <v>261.53</v>
      </c>
      <c r="R47" s="291">
        <v>268.23</v>
      </c>
      <c r="S47" s="291">
        <v>290.54</v>
      </c>
      <c r="T47" s="291">
        <v>295.73</v>
      </c>
      <c r="U47" s="291">
        <v>382.8</v>
      </c>
      <c r="V47" s="291">
        <v>287.52</v>
      </c>
    </row>
    <row r="48" ht="12.75" customHeight="1">
      <c r="A48" s="286">
        <v>45.0</v>
      </c>
      <c r="B48" s="287">
        <v>240.63</v>
      </c>
      <c r="C48" s="288">
        <v>225.75</v>
      </c>
      <c r="D48" s="288">
        <v>241.78</v>
      </c>
      <c r="E48" s="288">
        <v>385.19</v>
      </c>
      <c r="F48" s="288">
        <v>260.96</v>
      </c>
      <c r="G48" s="288">
        <v>262.02</v>
      </c>
      <c r="H48" s="288">
        <v>330.65</v>
      </c>
      <c r="I48" s="288">
        <v>327.85</v>
      </c>
      <c r="J48" s="288">
        <v>437.38</v>
      </c>
      <c r="K48" s="288">
        <v>425.98</v>
      </c>
      <c r="L48" s="288">
        <v>311.65</v>
      </c>
      <c r="M48" s="288">
        <v>299.57</v>
      </c>
      <c r="N48" s="288">
        <v>380.33</v>
      </c>
      <c r="O48" s="288">
        <v>322.54</v>
      </c>
      <c r="P48" s="288">
        <v>315.78</v>
      </c>
      <c r="Q48" s="288">
        <v>266.21</v>
      </c>
      <c r="R48" s="288">
        <v>273.08</v>
      </c>
      <c r="S48" s="288">
        <v>295.77</v>
      </c>
      <c r="T48" s="288">
        <v>300.97</v>
      </c>
      <c r="U48" s="294"/>
      <c r="V48" s="288">
        <v>292.26</v>
      </c>
    </row>
    <row r="49" ht="12.75" customHeight="1">
      <c r="A49" s="289">
        <v>46.0</v>
      </c>
      <c r="B49" s="290">
        <v>245.0</v>
      </c>
      <c r="C49" s="291">
        <v>229.87</v>
      </c>
      <c r="D49" s="291">
        <v>246.02</v>
      </c>
      <c r="E49" s="291">
        <v>392.44</v>
      </c>
      <c r="F49" s="291">
        <v>265.47</v>
      </c>
      <c r="G49" s="291">
        <v>266.53</v>
      </c>
      <c r="H49" s="291">
        <v>336.67</v>
      </c>
      <c r="I49" s="291">
        <v>333.87</v>
      </c>
      <c r="J49" s="291">
        <v>445.81</v>
      </c>
      <c r="K49" s="291">
        <v>434.18</v>
      </c>
      <c r="L49" s="291">
        <v>317.39</v>
      </c>
      <c r="M49" s="291">
        <v>305.03</v>
      </c>
      <c r="N49" s="291">
        <v>387.52</v>
      </c>
      <c r="O49" s="291">
        <v>328.51</v>
      </c>
      <c r="P49" s="291">
        <v>321.47</v>
      </c>
      <c r="Q49" s="291">
        <v>270.95</v>
      </c>
      <c r="R49" s="291">
        <v>277.93</v>
      </c>
      <c r="S49" s="291">
        <v>301.01</v>
      </c>
      <c r="T49" s="291">
        <v>306.32</v>
      </c>
      <c r="U49" s="295"/>
      <c r="V49" s="291">
        <v>296.99</v>
      </c>
    </row>
    <row r="50" ht="12.75" customHeight="1">
      <c r="A50" s="286">
        <v>47.0</v>
      </c>
      <c r="B50" s="287">
        <v>249.39</v>
      </c>
      <c r="C50" s="288">
        <v>234.0</v>
      </c>
      <c r="D50" s="288">
        <v>250.31</v>
      </c>
      <c r="E50" s="288">
        <v>399.69</v>
      </c>
      <c r="F50" s="288">
        <v>269.99</v>
      </c>
      <c r="G50" s="288">
        <v>271.1</v>
      </c>
      <c r="H50" s="288">
        <v>342.74</v>
      </c>
      <c r="I50" s="288">
        <v>339.9</v>
      </c>
      <c r="J50" s="288">
        <v>454.29</v>
      </c>
      <c r="K50" s="288">
        <v>442.44</v>
      </c>
      <c r="L50" s="288">
        <v>323.19</v>
      </c>
      <c r="M50" s="288">
        <v>310.55</v>
      </c>
      <c r="N50" s="288">
        <v>394.72</v>
      </c>
      <c r="O50" s="288">
        <v>334.47</v>
      </c>
      <c r="P50" s="288">
        <v>327.15</v>
      </c>
      <c r="Q50" s="288">
        <v>275.68</v>
      </c>
      <c r="R50" s="288">
        <v>282.77</v>
      </c>
      <c r="S50" s="288">
        <v>306.25</v>
      </c>
      <c r="T50" s="288">
        <v>311.56</v>
      </c>
      <c r="U50" s="294"/>
      <c r="V50" s="288">
        <v>301.78</v>
      </c>
    </row>
    <row r="51" ht="12.75" customHeight="1">
      <c r="A51" s="289">
        <v>48.0</v>
      </c>
      <c r="B51" s="290">
        <v>253.76</v>
      </c>
      <c r="C51" s="291">
        <v>238.11</v>
      </c>
      <c r="D51" s="291">
        <v>254.54</v>
      </c>
      <c r="E51" s="291">
        <v>406.95</v>
      </c>
      <c r="F51" s="291">
        <v>274.55</v>
      </c>
      <c r="G51" s="291">
        <v>275.61</v>
      </c>
      <c r="H51" s="291">
        <v>348.83</v>
      </c>
      <c r="I51" s="291">
        <v>345.92</v>
      </c>
      <c r="J51" s="291">
        <v>462.71</v>
      </c>
      <c r="K51" s="291">
        <v>450.64</v>
      </c>
      <c r="L51" s="291">
        <v>328.93</v>
      </c>
      <c r="M51" s="291">
        <v>316.01</v>
      </c>
      <c r="N51" s="291">
        <v>401.91</v>
      </c>
      <c r="O51" s="291">
        <v>340.5</v>
      </c>
      <c r="P51" s="291">
        <v>332.84</v>
      </c>
      <c r="Q51" s="291">
        <v>280.42</v>
      </c>
      <c r="R51" s="291">
        <v>287.62</v>
      </c>
      <c r="S51" s="291">
        <v>311.49</v>
      </c>
      <c r="T51" s="291">
        <v>316.8</v>
      </c>
      <c r="U51" s="295"/>
      <c r="V51" s="291">
        <v>306.52</v>
      </c>
    </row>
    <row r="52" ht="12.75" customHeight="1">
      <c r="A52" s="286">
        <v>49.0</v>
      </c>
      <c r="B52" s="287">
        <v>258.13</v>
      </c>
      <c r="C52" s="288">
        <v>242.23</v>
      </c>
      <c r="D52" s="288">
        <v>258.83</v>
      </c>
      <c r="E52" s="288">
        <v>414.19</v>
      </c>
      <c r="F52" s="288">
        <v>279.06</v>
      </c>
      <c r="G52" s="288">
        <v>280.18</v>
      </c>
      <c r="H52" s="288">
        <v>354.9</v>
      </c>
      <c r="I52" s="288">
        <v>351.93</v>
      </c>
      <c r="J52" s="288">
        <v>471.14</v>
      </c>
      <c r="K52" s="288">
        <v>458.84</v>
      </c>
      <c r="L52" s="288">
        <v>334.72</v>
      </c>
      <c r="M52" s="288">
        <v>321.53</v>
      </c>
      <c r="N52" s="288">
        <v>409.11</v>
      </c>
      <c r="O52" s="288">
        <v>346.46</v>
      </c>
      <c r="P52" s="288">
        <v>338.52</v>
      </c>
      <c r="Q52" s="288">
        <v>285.15</v>
      </c>
      <c r="R52" s="288">
        <v>292.47</v>
      </c>
      <c r="S52" s="288">
        <v>316.73</v>
      </c>
      <c r="T52" s="288">
        <v>322.04</v>
      </c>
      <c r="U52" s="294"/>
      <c r="V52" s="288">
        <v>311.25</v>
      </c>
    </row>
    <row r="53" ht="12.75" customHeight="1">
      <c r="A53" s="289">
        <v>50.0</v>
      </c>
      <c r="B53" s="290">
        <v>262.57</v>
      </c>
      <c r="C53" s="291">
        <v>246.41</v>
      </c>
      <c r="D53" s="291">
        <v>263.07</v>
      </c>
      <c r="E53" s="291">
        <v>421.44</v>
      </c>
      <c r="F53" s="291">
        <v>283.58</v>
      </c>
      <c r="G53" s="291">
        <v>284.69</v>
      </c>
      <c r="H53" s="291">
        <v>360.98</v>
      </c>
      <c r="I53" s="291">
        <v>357.96</v>
      </c>
      <c r="J53" s="291">
        <v>479.56</v>
      </c>
      <c r="K53" s="291">
        <v>467.1</v>
      </c>
      <c r="L53" s="291">
        <v>340.46</v>
      </c>
      <c r="M53" s="291">
        <v>327.0</v>
      </c>
      <c r="N53" s="291">
        <v>416.24</v>
      </c>
      <c r="O53" s="291">
        <v>352.43</v>
      </c>
      <c r="P53" s="291">
        <v>344.21</v>
      </c>
      <c r="Q53" s="291">
        <v>289.89</v>
      </c>
      <c r="R53" s="291">
        <v>297.32</v>
      </c>
      <c r="S53" s="291">
        <v>321.97</v>
      </c>
      <c r="T53" s="291">
        <v>327.27</v>
      </c>
      <c r="U53" s="295"/>
      <c r="V53" s="291">
        <v>315.99</v>
      </c>
    </row>
    <row r="54" ht="12.75" customHeight="1">
      <c r="A54" s="292">
        <v>51.0</v>
      </c>
      <c r="B54" s="287">
        <v>266.94</v>
      </c>
      <c r="C54" s="288">
        <v>250.53</v>
      </c>
      <c r="D54" s="288">
        <v>267.35</v>
      </c>
      <c r="E54" s="288">
        <v>428.64</v>
      </c>
      <c r="F54" s="288">
        <v>288.08</v>
      </c>
      <c r="G54" s="288">
        <v>289.2</v>
      </c>
      <c r="H54" s="288">
        <v>367.05</v>
      </c>
      <c r="I54" s="288">
        <v>363.98</v>
      </c>
      <c r="J54" s="288">
        <v>488.05</v>
      </c>
      <c r="K54" s="288">
        <v>475.3</v>
      </c>
      <c r="L54" s="288">
        <v>346.2</v>
      </c>
      <c r="M54" s="288">
        <v>332.52</v>
      </c>
      <c r="N54" s="288">
        <v>423.44</v>
      </c>
      <c r="O54" s="288">
        <v>358.45</v>
      </c>
      <c r="P54" s="288">
        <v>349.9</v>
      </c>
      <c r="Q54" s="288">
        <v>294.62</v>
      </c>
      <c r="R54" s="288">
        <v>302.17</v>
      </c>
      <c r="S54" s="288">
        <v>327.2</v>
      </c>
      <c r="T54" s="288">
        <v>332.52</v>
      </c>
      <c r="U54" s="294"/>
      <c r="V54" s="288">
        <v>320.72</v>
      </c>
    </row>
    <row r="55" ht="12.75" customHeight="1">
      <c r="A55" s="293">
        <v>52.0</v>
      </c>
      <c r="B55" s="290">
        <v>271.32</v>
      </c>
      <c r="C55" s="291">
        <v>254.66</v>
      </c>
      <c r="D55" s="291">
        <v>271.59</v>
      </c>
      <c r="E55" s="291">
        <v>435.89</v>
      </c>
      <c r="F55" s="291">
        <v>292.6</v>
      </c>
      <c r="G55" s="291">
        <v>293.78</v>
      </c>
      <c r="H55" s="291">
        <v>373.13</v>
      </c>
      <c r="I55" s="291">
        <v>370.0</v>
      </c>
      <c r="J55" s="291">
        <v>496.47</v>
      </c>
      <c r="K55" s="291">
        <v>483.56</v>
      </c>
      <c r="L55" s="291">
        <v>352.0</v>
      </c>
      <c r="M55" s="291">
        <v>337.98</v>
      </c>
      <c r="N55" s="291">
        <v>430.63</v>
      </c>
      <c r="O55" s="291">
        <v>364.42</v>
      </c>
      <c r="P55" s="291">
        <v>355.58</v>
      </c>
      <c r="Q55" s="291">
        <v>299.37</v>
      </c>
      <c r="R55" s="291">
        <v>307.01</v>
      </c>
      <c r="S55" s="291">
        <v>332.45</v>
      </c>
      <c r="T55" s="291">
        <v>337.7</v>
      </c>
      <c r="U55" s="295"/>
      <c r="V55" s="291">
        <v>325.46</v>
      </c>
    </row>
    <row r="56" ht="12.75" customHeight="1">
      <c r="A56" s="286">
        <v>53.0</v>
      </c>
      <c r="B56" s="287">
        <v>275.69</v>
      </c>
      <c r="C56" s="288">
        <v>258.78</v>
      </c>
      <c r="D56" s="288">
        <v>275.87</v>
      </c>
      <c r="E56" s="288">
        <v>443.14</v>
      </c>
      <c r="F56" s="288">
        <v>297.11</v>
      </c>
      <c r="G56" s="288">
        <v>298.28</v>
      </c>
      <c r="H56" s="288">
        <v>379.2</v>
      </c>
      <c r="I56" s="288">
        <v>376.02</v>
      </c>
      <c r="J56" s="288">
        <v>504.89</v>
      </c>
      <c r="K56" s="288">
        <v>491.76</v>
      </c>
      <c r="L56" s="288">
        <v>357.74</v>
      </c>
      <c r="M56" s="288">
        <v>343.5</v>
      </c>
      <c r="N56" s="288">
        <v>437.83</v>
      </c>
      <c r="O56" s="288">
        <v>370.38</v>
      </c>
      <c r="P56" s="288">
        <v>361.26</v>
      </c>
      <c r="Q56" s="288">
        <v>304.1</v>
      </c>
      <c r="R56" s="288">
        <v>311.86</v>
      </c>
      <c r="S56" s="288">
        <v>337.69</v>
      </c>
      <c r="T56" s="288">
        <v>342.93</v>
      </c>
      <c r="U56" s="294"/>
      <c r="V56" s="288">
        <v>330.19</v>
      </c>
    </row>
    <row r="57" ht="12.75" customHeight="1">
      <c r="A57" s="289">
        <v>54.0</v>
      </c>
      <c r="B57" s="290">
        <v>280.06</v>
      </c>
      <c r="C57" s="291">
        <v>262.89</v>
      </c>
      <c r="D57" s="291">
        <v>280.11</v>
      </c>
      <c r="E57" s="291">
        <v>450.39</v>
      </c>
      <c r="F57" s="291">
        <v>301.62</v>
      </c>
      <c r="G57" s="291">
        <v>302.85</v>
      </c>
      <c r="H57" s="291">
        <v>385.23</v>
      </c>
      <c r="I57" s="291">
        <v>382.04</v>
      </c>
      <c r="J57" s="291">
        <v>513.38</v>
      </c>
      <c r="K57" s="291">
        <v>499.96</v>
      </c>
      <c r="L57" s="291">
        <v>363.55</v>
      </c>
      <c r="M57" s="291">
        <v>348.96</v>
      </c>
      <c r="N57" s="291">
        <v>445.02</v>
      </c>
      <c r="O57" s="291">
        <v>376.35</v>
      </c>
      <c r="P57" s="291">
        <v>367.0</v>
      </c>
      <c r="Q57" s="291">
        <v>308.78</v>
      </c>
      <c r="R57" s="291">
        <v>316.71</v>
      </c>
      <c r="S57" s="291">
        <v>342.92</v>
      </c>
      <c r="T57" s="291">
        <v>348.18</v>
      </c>
      <c r="U57" s="295"/>
      <c r="V57" s="291">
        <v>334.93</v>
      </c>
    </row>
    <row r="58" ht="12.75" customHeight="1">
      <c r="A58" s="286">
        <v>55.0</v>
      </c>
      <c r="B58" s="287">
        <v>284.44</v>
      </c>
      <c r="C58" s="288">
        <v>267.01</v>
      </c>
      <c r="D58" s="288">
        <v>284.34</v>
      </c>
      <c r="E58" s="288">
        <v>457.64</v>
      </c>
      <c r="F58" s="288">
        <v>306.13</v>
      </c>
      <c r="G58" s="288">
        <v>307.37</v>
      </c>
      <c r="H58" s="288">
        <v>391.3</v>
      </c>
      <c r="I58" s="288">
        <v>388.06</v>
      </c>
      <c r="J58" s="288">
        <v>521.8</v>
      </c>
      <c r="K58" s="288">
        <v>508.21</v>
      </c>
      <c r="L58" s="288">
        <v>369.29</v>
      </c>
      <c r="M58" s="288">
        <v>354.47</v>
      </c>
      <c r="N58" s="288">
        <v>452.16</v>
      </c>
      <c r="O58" s="288">
        <v>382.36</v>
      </c>
      <c r="P58" s="288">
        <v>372.7</v>
      </c>
      <c r="Q58" s="288">
        <v>313.51</v>
      </c>
      <c r="R58" s="288">
        <v>321.56</v>
      </c>
      <c r="S58" s="288">
        <v>348.16</v>
      </c>
      <c r="T58" s="288">
        <v>353.42</v>
      </c>
      <c r="U58" s="294"/>
      <c r="V58" s="288">
        <v>339.66</v>
      </c>
    </row>
    <row r="59" ht="12.75" customHeight="1">
      <c r="A59" s="289">
        <v>56.0</v>
      </c>
      <c r="B59" s="290">
        <v>288.87</v>
      </c>
      <c r="C59" s="291">
        <v>271.19</v>
      </c>
      <c r="D59" s="291">
        <v>288.62</v>
      </c>
      <c r="E59" s="291">
        <v>464.89</v>
      </c>
      <c r="F59" s="291">
        <v>310.65</v>
      </c>
      <c r="G59" s="291">
        <v>311.87</v>
      </c>
      <c r="H59" s="291">
        <v>397.38</v>
      </c>
      <c r="I59" s="291">
        <v>394.09</v>
      </c>
      <c r="J59" s="291">
        <v>530.23</v>
      </c>
      <c r="K59" s="291">
        <v>516.41</v>
      </c>
      <c r="L59" s="291">
        <v>375.09</v>
      </c>
      <c r="M59" s="291">
        <v>359.93</v>
      </c>
      <c r="N59" s="291">
        <v>459.36</v>
      </c>
      <c r="O59" s="291">
        <v>388.32</v>
      </c>
      <c r="P59" s="291">
        <v>378.38</v>
      </c>
      <c r="Q59" s="291">
        <v>318.25</v>
      </c>
      <c r="R59" s="291">
        <v>326.4</v>
      </c>
      <c r="S59" s="291">
        <v>353.4</v>
      </c>
      <c r="T59" s="291">
        <v>358.65</v>
      </c>
      <c r="U59" s="295"/>
      <c r="V59" s="291">
        <v>344.4</v>
      </c>
    </row>
    <row r="60" ht="12.75" customHeight="1">
      <c r="A60" s="286">
        <v>57.0</v>
      </c>
      <c r="B60" s="287">
        <v>293.25</v>
      </c>
      <c r="C60" s="288">
        <v>275.32</v>
      </c>
      <c r="D60" s="288">
        <v>292.86</v>
      </c>
      <c r="E60" s="288">
        <v>472.14</v>
      </c>
      <c r="F60" s="288">
        <v>315.16</v>
      </c>
      <c r="G60" s="288">
        <v>316.45</v>
      </c>
      <c r="H60" s="288">
        <v>403.45</v>
      </c>
      <c r="I60" s="288">
        <v>400.1</v>
      </c>
      <c r="J60" s="288">
        <v>538.65</v>
      </c>
      <c r="K60" s="288">
        <v>524.67</v>
      </c>
      <c r="L60" s="288">
        <v>380.83</v>
      </c>
      <c r="M60" s="288">
        <v>365.45</v>
      </c>
      <c r="N60" s="288">
        <v>466.55</v>
      </c>
      <c r="O60" s="288">
        <v>394.29</v>
      </c>
      <c r="P60" s="288">
        <v>384.07</v>
      </c>
      <c r="Q60" s="288">
        <v>322.98</v>
      </c>
      <c r="R60" s="288">
        <v>331.25</v>
      </c>
      <c r="S60" s="288">
        <v>358.64</v>
      </c>
      <c r="T60" s="288">
        <v>363.89</v>
      </c>
      <c r="U60" s="294"/>
      <c r="V60" s="288">
        <v>349.19</v>
      </c>
    </row>
    <row r="61" ht="12.75" customHeight="1">
      <c r="A61" s="289">
        <v>58.0</v>
      </c>
      <c r="B61" s="290">
        <v>297.62</v>
      </c>
      <c r="C61" s="291">
        <v>279.44</v>
      </c>
      <c r="D61" s="291">
        <v>297.16</v>
      </c>
      <c r="E61" s="291">
        <v>479.39</v>
      </c>
      <c r="F61" s="291">
        <v>319.67</v>
      </c>
      <c r="G61" s="291">
        <v>320.96</v>
      </c>
      <c r="H61" s="291">
        <v>409.54</v>
      </c>
      <c r="I61" s="291">
        <v>406.13</v>
      </c>
      <c r="J61" s="291">
        <v>547.12</v>
      </c>
      <c r="K61" s="291">
        <v>532.87</v>
      </c>
      <c r="L61" s="291">
        <v>386.62</v>
      </c>
      <c r="M61" s="291">
        <v>370.92</v>
      </c>
      <c r="N61" s="291">
        <v>473.75</v>
      </c>
      <c r="O61" s="291">
        <v>400.25</v>
      </c>
      <c r="P61" s="291">
        <v>389.75</v>
      </c>
      <c r="Q61" s="291">
        <v>327.72</v>
      </c>
      <c r="R61" s="291">
        <v>336.1</v>
      </c>
      <c r="S61" s="291">
        <v>363.88</v>
      </c>
      <c r="T61" s="291">
        <v>369.08</v>
      </c>
      <c r="U61" s="295"/>
      <c r="V61" s="291">
        <v>353.93</v>
      </c>
    </row>
    <row r="62" ht="12.75" customHeight="1">
      <c r="A62" s="286">
        <v>59.0</v>
      </c>
      <c r="B62" s="287">
        <v>302.0</v>
      </c>
      <c r="C62" s="288">
        <v>283.55</v>
      </c>
      <c r="D62" s="288">
        <v>301.38</v>
      </c>
      <c r="E62" s="288">
        <v>486.65</v>
      </c>
      <c r="F62" s="288">
        <v>324.18</v>
      </c>
      <c r="G62" s="288">
        <v>325.52</v>
      </c>
      <c r="H62" s="288">
        <v>415.61</v>
      </c>
      <c r="I62" s="288">
        <v>412.15</v>
      </c>
      <c r="J62" s="288">
        <v>555.55</v>
      </c>
      <c r="K62" s="288">
        <v>541.07</v>
      </c>
      <c r="L62" s="288">
        <v>392.36</v>
      </c>
      <c r="M62" s="288">
        <v>376.44</v>
      </c>
      <c r="N62" s="288">
        <v>480.94</v>
      </c>
      <c r="O62" s="288">
        <v>406.28</v>
      </c>
      <c r="P62" s="288">
        <v>395.44</v>
      </c>
      <c r="Q62" s="288">
        <v>332.45</v>
      </c>
      <c r="R62" s="288">
        <v>340.95</v>
      </c>
      <c r="S62" s="288">
        <v>369.11</v>
      </c>
      <c r="T62" s="288">
        <v>374.31</v>
      </c>
      <c r="U62" s="294"/>
      <c r="V62" s="288">
        <v>358.66</v>
      </c>
    </row>
    <row r="63" ht="12.75" customHeight="1">
      <c r="A63" s="289">
        <v>60.0</v>
      </c>
      <c r="B63" s="290">
        <v>306.37</v>
      </c>
      <c r="C63" s="291">
        <v>287.67</v>
      </c>
      <c r="D63" s="291">
        <v>305.67</v>
      </c>
      <c r="E63" s="291">
        <v>493.9</v>
      </c>
      <c r="F63" s="291">
        <v>328.7</v>
      </c>
      <c r="G63" s="291">
        <v>330.04</v>
      </c>
      <c r="H63" s="291">
        <v>421.69</v>
      </c>
      <c r="I63" s="291">
        <v>418.17</v>
      </c>
      <c r="J63" s="291">
        <v>563.97</v>
      </c>
      <c r="K63" s="291">
        <v>549.33</v>
      </c>
      <c r="L63" s="291">
        <v>398.16</v>
      </c>
      <c r="M63" s="291">
        <v>381.9</v>
      </c>
      <c r="N63" s="291">
        <v>488.14</v>
      </c>
      <c r="O63" s="291">
        <v>412.24</v>
      </c>
      <c r="P63" s="291">
        <v>401.13</v>
      </c>
      <c r="Q63" s="291">
        <v>337.19</v>
      </c>
      <c r="R63" s="291">
        <v>345.79</v>
      </c>
      <c r="S63" s="291">
        <v>374.36</v>
      </c>
      <c r="T63" s="291">
        <v>379.55</v>
      </c>
      <c r="U63" s="295"/>
      <c r="V63" s="291">
        <v>363.41</v>
      </c>
    </row>
    <row r="64" ht="12.75" customHeight="1">
      <c r="A64" s="292">
        <v>61.0</v>
      </c>
      <c r="B64" s="287">
        <v>310.75</v>
      </c>
      <c r="C64" s="288">
        <v>291.8</v>
      </c>
      <c r="D64" s="288">
        <v>309.91</v>
      </c>
      <c r="E64" s="288">
        <v>501.14</v>
      </c>
      <c r="F64" s="288">
        <v>333.2</v>
      </c>
      <c r="G64" s="288">
        <v>334.55</v>
      </c>
      <c r="H64" s="288">
        <v>427.76</v>
      </c>
      <c r="I64" s="288">
        <v>424.19</v>
      </c>
      <c r="J64" s="288">
        <v>572.39</v>
      </c>
      <c r="K64" s="288">
        <v>557.53</v>
      </c>
      <c r="L64" s="288">
        <v>403.9</v>
      </c>
      <c r="M64" s="288">
        <v>387.36</v>
      </c>
      <c r="N64" s="288">
        <v>495.27</v>
      </c>
      <c r="O64" s="288">
        <v>418.21</v>
      </c>
      <c r="P64" s="288">
        <v>406.81</v>
      </c>
      <c r="Q64" s="288">
        <v>341.92</v>
      </c>
      <c r="R64" s="288">
        <v>350.64</v>
      </c>
      <c r="S64" s="288">
        <v>379.6</v>
      </c>
      <c r="T64" s="288">
        <v>384.8</v>
      </c>
      <c r="U64" s="294"/>
      <c r="V64" s="288">
        <v>368.14</v>
      </c>
    </row>
    <row r="65" ht="12.75" customHeight="1">
      <c r="A65" s="293">
        <v>62.0</v>
      </c>
      <c r="B65" s="290">
        <v>315.19</v>
      </c>
      <c r="C65" s="291">
        <v>295.98</v>
      </c>
      <c r="D65" s="291">
        <v>314.19</v>
      </c>
      <c r="E65" s="291">
        <v>508.39</v>
      </c>
      <c r="F65" s="291">
        <v>337.78</v>
      </c>
      <c r="G65" s="291">
        <v>339.12</v>
      </c>
      <c r="H65" s="291">
        <v>433.85</v>
      </c>
      <c r="I65" s="291">
        <v>430.21</v>
      </c>
      <c r="J65" s="291">
        <v>580.88</v>
      </c>
      <c r="K65" s="291">
        <v>565.73</v>
      </c>
      <c r="L65" s="291">
        <v>409.7</v>
      </c>
      <c r="M65" s="291">
        <v>392.88</v>
      </c>
      <c r="N65" s="291">
        <v>502.47</v>
      </c>
      <c r="O65" s="291">
        <v>424.17</v>
      </c>
      <c r="P65" s="291">
        <v>412.49</v>
      </c>
      <c r="Q65" s="291">
        <v>346.66</v>
      </c>
      <c r="R65" s="291">
        <v>355.49</v>
      </c>
      <c r="S65" s="291">
        <v>384.83</v>
      </c>
      <c r="T65" s="291">
        <v>390.14</v>
      </c>
      <c r="U65" s="295"/>
      <c r="V65" s="291">
        <v>372.88</v>
      </c>
    </row>
    <row r="66" ht="12.75" customHeight="1">
      <c r="A66" s="286">
        <v>63.0</v>
      </c>
      <c r="B66" s="287">
        <v>319.56</v>
      </c>
      <c r="C66" s="288">
        <v>300.1</v>
      </c>
      <c r="D66" s="288">
        <v>318.43</v>
      </c>
      <c r="E66" s="288">
        <v>515.65</v>
      </c>
      <c r="F66" s="288">
        <v>342.29</v>
      </c>
      <c r="G66" s="288">
        <v>343.63</v>
      </c>
      <c r="H66" s="288">
        <v>439.87</v>
      </c>
      <c r="I66" s="288">
        <v>436.23</v>
      </c>
      <c r="J66" s="288">
        <v>589.3</v>
      </c>
      <c r="K66" s="288">
        <v>573.99</v>
      </c>
      <c r="L66" s="288">
        <v>415.45</v>
      </c>
      <c r="M66" s="288">
        <v>398.34</v>
      </c>
      <c r="N66" s="288">
        <v>509.66</v>
      </c>
      <c r="O66" s="288">
        <v>430.2</v>
      </c>
      <c r="P66" s="288">
        <v>418.19</v>
      </c>
      <c r="Q66" s="288">
        <v>351.39</v>
      </c>
      <c r="R66" s="288">
        <v>360.34</v>
      </c>
      <c r="S66" s="288">
        <v>390.07</v>
      </c>
      <c r="T66" s="288">
        <v>395.39</v>
      </c>
      <c r="U66" s="294"/>
      <c r="V66" s="288">
        <v>377.61</v>
      </c>
    </row>
    <row r="67" ht="12.75" customHeight="1">
      <c r="A67" s="289">
        <v>64.0</v>
      </c>
      <c r="B67" s="290">
        <v>323.93</v>
      </c>
      <c r="C67" s="291">
        <v>304.22</v>
      </c>
      <c r="D67" s="291">
        <v>322.71</v>
      </c>
      <c r="E67" s="291">
        <v>522.9</v>
      </c>
      <c r="F67" s="291">
        <v>346.81</v>
      </c>
      <c r="G67" s="291">
        <v>348.15</v>
      </c>
      <c r="H67" s="291">
        <v>445.94</v>
      </c>
      <c r="I67" s="291">
        <v>442.26</v>
      </c>
      <c r="J67" s="291">
        <v>597.73</v>
      </c>
      <c r="K67" s="291">
        <v>582.2</v>
      </c>
      <c r="L67" s="291">
        <v>421.25</v>
      </c>
      <c r="M67" s="291">
        <v>403.86</v>
      </c>
      <c r="N67" s="291">
        <v>516.86</v>
      </c>
      <c r="O67" s="291">
        <v>436.16</v>
      </c>
      <c r="P67" s="291">
        <v>423.87</v>
      </c>
      <c r="Q67" s="291">
        <v>356.08</v>
      </c>
      <c r="R67" s="291">
        <v>365.18</v>
      </c>
      <c r="S67" s="291">
        <v>395.31</v>
      </c>
      <c r="T67" s="291">
        <v>400.62</v>
      </c>
      <c r="U67" s="295"/>
      <c r="V67" s="291">
        <v>382.35</v>
      </c>
    </row>
    <row r="68" ht="12.75" customHeight="1">
      <c r="A68" s="286">
        <v>65.0</v>
      </c>
      <c r="B68" s="287">
        <v>328.3</v>
      </c>
      <c r="C68" s="288">
        <v>308.33</v>
      </c>
      <c r="D68" s="288">
        <v>326.95</v>
      </c>
      <c r="E68" s="288">
        <v>530.15</v>
      </c>
      <c r="F68" s="288">
        <v>351.31</v>
      </c>
      <c r="G68" s="288">
        <v>352.71</v>
      </c>
      <c r="H68" s="288">
        <v>452.02</v>
      </c>
      <c r="I68" s="288">
        <v>448.27</v>
      </c>
      <c r="J68" s="288">
        <v>606.21</v>
      </c>
      <c r="K68" s="288">
        <v>590.44</v>
      </c>
      <c r="L68" s="288">
        <v>426.99</v>
      </c>
      <c r="M68" s="288">
        <v>409.33</v>
      </c>
      <c r="N68" s="288">
        <v>524.05</v>
      </c>
      <c r="O68" s="288">
        <v>442.13</v>
      </c>
      <c r="P68" s="288">
        <v>429.55</v>
      </c>
      <c r="Q68" s="288">
        <v>360.82</v>
      </c>
      <c r="R68" s="288">
        <v>370.03</v>
      </c>
      <c r="S68" s="288">
        <v>400.55</v>
      </c>
      <c r="T68" s="288">
        <v>405.8</v>
      </c>
      <c r="U68" s="294"/>
      <c r="V68" s="288">
        <v>387.08</v>
      </c>
    </row>
    <row r="69" ht="12.75" customHeight="1">
      <c r="A69" s="289">
        <v>66.0</v>
      </c>
      <c r="B69" s="290">
        <v>332.68</v>
      </c>
      <c r="C69" s="291">
        <v>312.46</v>
      </c>
      <c r="D69" s="291">
        <v>331.18</v>
      </c>
      <c r="E69" s="291">
        <v>537.39</v>
      </c>
      <c r="F69" s="291">
        <v>355.83</v>
      </c>
      <c r="G69" s="291">
        <v>357.22</v>
      </c>
      <c r="H69" s="291">
        <v>458.1</v>
      </c>
      <c r="I69" s="291">
        <v>454.29</v>
      </c>
      <c r="J69" s="291">
        <v>614.63</v>
      </c>
      <c r="K69" s="291">
        <v>598.64</v>
      </c>
      <c r="L69" s="291">
        <v>432.78</v>
      </c>
      <c r="M69" s="291">
        <v>414.85</v>
      </c>
      <c r="N69" s="291">
        <v>531.19</v>
      </c>
      <c r="O69" s="291">
        <v>448.09</v>
      </c>
      <c r="P69" s="291">
        <v>435.24</v>
      </c>
      <c r="Q69" s="291">
        <v>365.55</v>
      </c>
      <c r="R69" s="291">
        <v>374.88</v>
      </c>
      <c r="S69" s="291">
        <v>405.79</v>
      </c>
      <c r="T69" s="291">
        <v>411.05</v>
      </c>
      <c r="U69" s="295"/>
      <c r="V69" s="291">
        <v>391.82</v>
      </c>
    </row>
    <row r="70" ht="12.75" customHeight="1">
      <c r="A70" s="286">
        <v>67.0</v>
      </c>
      <c r="B70" s="296"/>
      <c r="C70" s="297"/>
      <c r="D70" s="288">
        <v>335.47</v>
      </c>
      <c r="E70" s="288">
        <v>544.65</v>
      </c>
      <c r="F70" s="288">
        <v>360.34</v>
      </c>
      <c r="G70" s="288">
        <v>361.8</v>
      </c>
      <c r="H70" s="288">
        <v>464.18</v>
      </c>
      <c r="I70" s="288">
        <v>460.32</v>
      </c>
      <c r="J70" s="288">
        <v>623.06</v>
      </c>
      <c r="K70" s="288">
        <v>606.84</v>
      </c>
      <c r="L70" s="288">
        <v>438.52</v>
      </c>
      <c r="M70" s="288">
        <v>420.31</v>
      </c>
      <c r="N70" s="294"/>
      <c r="O70" s="294"/>
      <c r="P70" s="294"/>
      <c r="Q70" s="294"/>
      <c r="R70" s="288">
        <v>379.73</v>
      </c>
      <c r="S70" s="294"/>
      <c r="T70" s="294"/>
      <c r="U70" s="294"/>
      <c r="V70" s="294"/>
    </row>
    <row r="71" ht="12.75" customHeight="1">
      <c r="A71" s="289">
        <v>68.0</v>
      </c>
      <c r="B71" s="298"/>
      <c r="C71" s="299"/>
      <c r="D71" s="291">
        <v>339.7</v>
      </c>
      <c r="E71" s="291">
        <v>551.9</v>
      </c>
      <c r="F71" s="291">
        <v>364.86</v>
      </c>
      <c r="G71" s="291">
        <v>366.3</v>
      </c>
      <c r="H71" s="291">
        <v>470.25</v>
      </c>
      <c r="I71" s="291">
        <v>466.34</v>
      </c>
      <c r="J71" s="291">
        <v>631.48</v>
      </c>
      <c r="K71" s="291">
        <v>615.1</v>
      </c>
      <c r="L71" s="291">
        <v>444.32</v>
      </c>
      <c r="M71" s="291">
        <v>425.82</v>
      </c>
      <c r="N71" s="295"/>
      <c r="O71" s="295"/>
      <c r="P71" s="295"/>
      <c r="Q71" s="295"/>
      <c r="R71" s="291">
        <v>384.57</v>
      </c>
      <c r="S71" s="295"/>
      <c r="T71" s="295"/>
      <c r="U71" s="295"/>
      <c r="V71" s="295"/>
    </row>
    <row r="72" ht="12.75" customHeight="1">
      <c r="A72" s="292">
        <v>69.0</v>
      </c>
      <c r="B72" s="296"/>
      <c r="C72" s="297"/>
      <c r="D72" s="288">
        <v>344.0</v>
      </c>
      <c r="E72" s="288">
        <v>559.15</v>
      </c>
      <c r="F72" s="288">
        <v>369.36</v>
      </c>
      <c r="G72" s="288">
        <v>370.82</v>
      </c>
      <c r="H72" s="288">
        <v>476.33</v>
      </c>
      <c r="I72" s="288">
        <v>472.36</v>
      </c>
      <c r="J72" s="288">
        <v>639.96</v>
      </c>
      <c r="K72" s="288">
        <v>623.3</v>
      </c>
      <c r="L72" s="288">
        <v>450.06</v>
      </c>
      <c r="M72" s="288">
        <v>431.28</v>
      </c>
      <c r="N72" s="294"/>
      <c r="O72" s="294"/>
      <c r="P72" s="294"/>
      <c r="Q72" s="294"/>
      <c r="R72" s="288">
        <v>389.42</v>
      </c>
      <c r="S72" s="294"/>
      <c r="T72" s="294"/>
      <c r="U72" s="294"/>
      <c r="V72" s="294"/>
    </row>
    <row r="73" ht="12.75" customHeight="1">
      <c r="A73" s="300">
        <v>70.0</v>
      </c>
      <c r="B73" s="301"/>
      <c r="C73" s="302"/>
      <c r="D73" s="303">
        <v>348.22</v>
      </c>
      <c r="E73" s="303">
        <v>566.4</v>
      </c>
      <c r="F73" s="303">
        <v>373.88</v>
      </c>
      <c r="G73" s="303">
        <v>375.39</v>
      </c>
      <c r="H73" s="303">
        <v>482.4</v>
      </c>
      <c r="I73" s="303">
        <v>478.38</v>
      </c>
      <c r="J73" s="303">
        <v>648.39</v>
      </c>
      <c r="K73" s="303">
        <v>631.56</v>
      </c>
      <c r="L73" s="303">
        <v>455.86</v>
      </c>
      <c r="M73" s="303">
        <v>436.8</v>
      </c>
      <c r="N73" s="304"/>
      <c r="O73" s="304"/>
      <c r="P73" s="304"/>
      <c r="Q73" s="304"/>
      <c r="R73" s="303">
        <v>394.27</v>
      </c>
      <c r="S73" s="304"/>
      <c r="T73" s="304"/>
      <c r="U73" s="304"/>
      <c r="V73" s="304"/>
    </row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8.63"/>
    <col customWidth="1" min="5" max="5" width="12.0"/>
    <col customWidth="1" min="6" max="6" width="8.63"/>
    <col customWidth="1" min="7" max="9" width="15.0"/>
    <col customWidth="1" min="10" max="10" width="19.63"/>
    <col customWidth="1" min="11" max="11" width="19.38"/>
    <col customWidth="1" min="12" max="12" width="33.88"/>
    <col customWidth="1" min="13" max="13" width="10.63"/>
    <col customWidth="1" min="14" max="14" width="8.63"/>
    <col customWidth="1" min="15" max="15" width="11.88"/>
    <col customWidth="1" min="16" max="16" width="14.25"/>
    <col customWidth="1" min="17" max="17" width="10.63"/>
    <col customWidth="1" min="18" max="26" width="8.63"/>
  </cols>
  <sheetData>
    <row r="1" ht="12.75" customHeight="1">
      <c r="B1" s="63" t="s">
        <v>145</v>
      </c>
      <c r="C1" s="63">
        <v>3.97</v>
      </c>
      <c r="D1" s="63">
        <v>3.73</v>
      </c>
      <c r="J1" s="63">
        <v>5.05</v>
      </c>
      <c r="K1" s="63">
        <v>4.88</v>
      </c>
      <c r="L1" s="63">
        <v>6.35</v>
      </c>
      <c r="M1" s="63">
        <v>5.22</v>
      </c>
      <c r="O1" s="63">
        <v>8.6</v>
      </c>
      <c r="R1" s="63">
        <v>3.52</v>
      </c>
      <c r="S1" s="63">
        <v>4.55</v>
      </c>
      <c r="T1" s="63">
        <v>7.41</v>
      </c>
      <c r="U1" s="63">
        <v>4.73</v>
      </c>
      <c r="W1" s="63">
        <v>4.39</v>
      </c>
      <c r="X1" s="63">
        <v>8.44</v>
      </c>
    </row>
    <row r="2" ht="12.75" customHeight="1">
      <c r="B2" s="63" t="s">
        <v>146</v>
      </c>
      <c r="C2" s="63">
        <v>6.29</v>
      </c>
      <c r="D2" s="63">
        <v>4.98</v>
      </c>
      <c r="J2" s="63">
        <v>2.42</v>
      </c>
      <c r="K2" s="63">
        <v>3.66</v>
      </c>
      <c r="L2" s="63">
        <v>5.27</v>
      </c>
      <c r="M2" s="63">
        <v>3.24</v>
      </c>
      <c r="O2" s="63">
        <v>4.25</v>
      </c>
      <c r="R2" s="63">
        <v>4.16</v>
      </c>
      <c r="S2" s="63">
        <v>5.01</v>
      </c>
      <c r="T2" s="63">
        <v>2.68</v>
      </c>
      <c r="U2" s="63">
        <v>3.55</v>
      </c>
      <c r="W2" s="63">
        <v>4.61</v>
      </c>
      <c r="X2" s="63">
        <v>0.75</v>
      </c>
    </row>
    <row r="3" ht="12.75" customHeight="1">
      <c r="A3" s="305" t="s">
        <v>147</v>
      </c>
      <c r="B3" s="305" t="s">
        <v>144</v>
      </c>
      <c r="C3" s="306" t="s">
        <v>64</v>
      </c>
      <c r="D3" s="306" t="s">
        <v>65</v>
      </c>
      <c r="E3" s="306" t="s">
        <v>66</v>
      </c>
      <c r="F3" s="306" t="s">
        <v>67</v>
      </c>
      <c r="G3" s="306" t="s">
        <v>66</v>
      </c>
      <c r="H3" s="306" t="s">
        <v>66</v>
      </c>
      <c r="I3" s="306" t="s">
        <v>66</v>
      </c>
      <c r="J3" s="306" t="s">
        <v>68</v>
      </c>
      <c r="K3" s="306" t="s">
        <v>148</v>
      </c>
      <c r="L3" s="306" t="s">
        <v>149</v>
      </c>
      <c r="M3" s="306" t="s">
        <v>71</v>
      </c>
      <c r="N3" s="306" t="s">
        <v>66</v>
      </c>
      <c r="O3" s="307" t="s">
        <v>72</v>
      </c>
      <c r="P3" s="306" t="s">
        <v>73</v>
      </c>
      <c r="Q3" s="306" t="s">
        <v>74</v>
      </c>
      <c r="R3" s="307" t="s">
        <v>75</v>
      </c>
      <c r="S3" s="307" t="s">
        <v>76</v>
      </c>
      <c r="T3" s="307" t="s">
        <v>77</v>
      </c>
      <c r="U3" s="307" t="s">
        <v>78</v>
      </c>
      <c r="V3" s="307" t="s">
        <v>79</v>
      </c>
      <c r="W3" s="307" t="s">
        <v>80</v>
      </c>
      <c r="X3" s="308" t="s">
        <v>81</v>
      </c>
    </row>
    <row r="4" ht="12.75" customHeight="1">
      <c r="A4" s="305" t="s">
        <v>147</v>
      </c>
      <c r="B4" s="305" t="s">
        <v>144</v>
      </c>
      <c r="C4" s="309">
        <v>0.0</v>
      </c>
      <c r="D4" s="309">
        <v>1.0</v>
      </c>
      <c r="E4" s="309" t="s">
        <v>83</v>
      </c>
      <c r="F4" s="309">
        <v>3.0</v>
      </c>
      <c r="G4" s="309">
        <v>4.0</v>
      </c>
      <c r="H4" s="309">
        <v>5.0</v>
      </c>
      <c r="I4" s="309">
        <v>6.0</v>
      </c>
      <c r="J4" s="309">
        <v>7.0</v>
      </c>
      <c r="K4" s="309">
        <v>8.0</v>
      </c>
      <c r="L4" s="309">
        <v>9.0</v>
      </c>
      <c r="M4" s="309">
        <v>10.0</v>
      </c>
      <c r="N4" s="309">
        <v>11.0</v>
      </c>
      <c r="O4" s="309">
        <v>12.0</v>
      </c>
      <c r="P4" s="309">
        <v>13.0</v>
      </c>
      <c r="Q4" s="309">
        <v>14.0</v>
      </c>
      <c r="R4" s="309">
        <v>15.0</v>
      </c>
      <c r="S4" s="309">
        <v>16.0</v>
      </c>
      <c r="T4" s="309">
        <v>17.0</v>
      </c>
      <c r="U4" s="309">
        <v>18.0</v>
      </c>
      <c r="V4" s="309">
        <v>19.0</v>
      </c>
      <c r="W4" s="309">
        <v>20.0</v>
      </c>
      <c r="X4" s="310">
        <v>21.0</v>
      </c>
    </row>
    <row r="5" ht="12.75" customHeight="1">
      <c r="A5" s="311">
        <v>1.0</v>
      </c>
      <c r="B5" s="194">
        <v>0.0625</v>
      </c>
      <c r="C5" s="195">
        <f t="shared" ref="C5:C75" si="1">IF(C$1,C$2+ROUND(B5*C$1,2),"")</f>
        <v>6.54</v>
      </c>
      <c r="D5" s="195">
        <f t="shared" ref="D5:D75" si="2">IF(D$1,D$2+ROUND(B5*D$1,2),"")</f>
        <v>5.21</v>
      </c>
      <c r="E5" s="195" t="str">
        <f t="shared" ref="E5:E75" si="3">IF(E$1,E$2+ROUND(B5*E$1,2),"")</f>
        <v/>
      </c>
      <c r="F5" s="195" t="str">
        <f t="shared" ref="F5:F75" si="4">IF(F$1,F$2+ROUND(B5*F$1,2),"")</f>
        <v/>
      </c>
      <c r="G5" s="195" t="str">
        <f t="shared" ref="G5:G75" si="5">IF(G$1,G$2+ROUND($B5*G$1,2),"")</f>
        <v/>
      </c>
      <c r="H5" s="195" t="str">
        <f t="shared" ref="H5:H75" si="6">IF(H$1,H$2+ROUND(B5*H$1,2),"")</f>
        <v/>
      </c>
      <c r="I5" s="195" t="str">
        <f t="shared" ref="I5:I75" si="7">IF(I$1,I$2+ROUND(B5*I$1,2),"")</f>
        <v/>
      </c>
      <c r="J5" s="195">
        <f t="shared" ref="J5:J75" si="8">IF(J$1,J$2+ROUND(B5*J$1,2),"")</f>
        <v>2.74</v>
      </c>
      <c r="K5" s="195">
        <f t="shared" ref="K5:K75" si="9">IF(K$1,K$2+ROUND(B5*K$1,2),"")</f>
        <v>3.97</v>
      </c>
      <c r="L5" s="195">
        <f t="shared" ref="L5:L75" si="10">IF(L$1,L$2+ROUND(B5*L$1,2),"")</f>
        <v>5.67</v>
      </c>
      <c r="M5" s="195">
        <f t="shared" ref="M5:M75" si="11">IF(M$1,M$2+ROUND(B5*M$1,2),"")</f>
        <v>3.57</v>
      </c>
      <c r="N5" s="195" t="str">
        <f t="shared" ref="N5:N75" si="12">IF(N$1,N$2+ROUND(B5*N$1,2),"")</f>
        <v/>
      </c>
      <c r="O5" s="195">
        <f t="shared" ref="O5:O75" si="13">IF(O$1,O$2+ROUND(B5*O$1,2),"")</f>
        <v>4.79</v>
      </c>
      <c r="P5" s="195" t="str">
        <f t="shared" ref="P5:P75" si="14">IF(P$1,P$2+ROUND(B5*P$1,2),"")</f>
        <v/>
      </c>
      <c r="Q5" s="195" t="str">
        <f t="shared" ref="Q5:Q75" si="15">IF(Q$1,Q$2+ROUND(B5*Q$1,2),"")</f>
        <v/>
      </c>
      <c r="R5" s="195">
        <f t="shared" ref="R5:R75" si="16">IF(R$1,R$2+ROUND(B5*R$1,2),"")</f>
        <v>4.38</v>
      </c>
      <c r="S5" s="195">
        <f t="shared" ref="S5:S75" si="17">IF(S$1,S$2+ROUND(B5*S$1,2),"")</f>
        <v>5.29</v>
      </c>
      <c r="T5" s="195">
        <f t="shared" ref="T5:T75" si="18">IF(T$1,T$2+ROUND(B5*T$1,2),"")</f>
        <v>3.14</v>
      </c>
      <c r="U5" s="195">
        <f t="shared" ref="U5:U75" si="19">IF(U$1,U$2+ROUND(B5*U$1,2),"")</f>
        <v>3.85</v>
      </c>
      <c r="V5" s="195" t="str">
        <f t="shared" ref="V5:V75" si="20">IF(V$1,V$2+ROUND(B5*V$1,2),"")</f>
        <v/>
      </c>
      <c r="W5" s="195">
        <f t="shared" ref="W5:W75" si="21">IF(W$1,W$2+ROUND(B5*W$1,2),"")</f>
        <v>4.88</v>
      </c>
      <c r="X5" s="195">
        <f t="shared" ref="X5:X75" si="22">IF(X$1,X$2+ROUND(B5*X$1,2),"")</f>
        <v>1.28</v>
      </c>
    </row>
    <row r="6" ht="12.75" customHeight="1">
      <c r="A6" s="311">
        <v>2.0</v>
      </c>
      <c r="B6" s="194">
        <v>0.125</v>
      </c>
      <c r="C6" s="195">
        <f t="shared" si="1"/>
        <v>6.79</v>
      </c>
      <c r="D6" s="195">
        <f t="shared" si="2"/>
        <v>5.45</v>
      </c>
      <c r="E6" s="195" t="str">
        <f t="shared" si="3"/>
        <v/>
      </c>
      <c r="F6" s="195" t="str">
        <f t="shared" si="4"/>
        <v/>
      </c>
      <c r="G6" s="195" t="str">
        <f t="shared" si="5"/>
        <v/>
      </c>
      <c r="H6" s="195" t="str">
        <f t="shared" si="6"/>
        <v/>
      </c>
      <c r="I6" s="195" t="str">
        <f t="shared" si="7"/>
        <v/>
      </c>
      <c r="J6" s="195">
        <f t="shared" si="8"/>
        <v>3.05</v>
      </c>
      <c r="K6" s="195">
        <f t="shared" si="9"/>
        <v>4.27</v>
      </c>
      <c r="L6" s="195">
        <f t="shared" si="10"/>
        <v>6.06</v>
      </c>
      <c r="M6" s="195">
        <f t="shared" si="11"/>
        <v>3.89</v>
      </c>
      <c r="N6" s="195" t="str">
        <f t="shared" si="12"/>
        <v/>
      </c>
      <c r="O6" s="195">
        <f t="shared" si="13"/>
        <v>5.33</v>
      </c>
      <c r="P6" s="195" t="str">
        <f t="shared" si="14"/>
        <v/>
      </c>
      <c r="Q6" s="195" t="str">
        <f t="shared" si="15"/>
        <v/>
      </c>
      <c r="R6" s="195">
        <f t="shared" si="16"/>
        <v>4.6</v>
      </c>
      <c r="S6" s="195">
        <f t="shared" si="17"/>
        <v>5.58</v>
      </c>
      <c r="T6" s="195">
        <f t="shared" si="18"/>
        <v>3.61</v>
      </c>
      <c r="U6" s="195">
        <f t="shared" si="19"/>
        <v>4.14</v>
      </c>
      <c r="V6" s="195" t="str">
        <f t="shared" si="20"/>
        <v/>
      </c>
      <c r="W6" s="195">
        <f t="shared" si="21"/>
        <v>5.16</v>
      </c>
      <c r="X6" s="195">
        <f t="shared" si="22"/>
        <v>1.81</v>
      </c>
    </row>
    <row r="7" ht="12.75" customHeight="1">
      <c r="A7" s="311">
        <v>3.0</v>
      </c>
      <c r="B7" s="194">
        <v>0.1875</v>
      </c>
      <c r="C7" s="195">
        <f t="shared" si="1"/>
        <v>7.03</v>
      </c>
      <c r="D7" s="195">
        <f t="shared" si="2"/>
        <v>5.68</v>
      </c>
      <c r="E7" s="195" t="str">
        <f t="shared" si="3"/>
        <v/>
      </c>
      <c r="F7" s="195" t="str">
        <f t="shared" si="4"/>
        <v/>
      </c>
      <c r="G7" s="195" t="str">
        <f t="shared" si="5"/>
        <v/>
      </c>
      <c r="H7" s="195" t="str">
        <f t="shared" si="6"/>
        <v/>
      </c>
      <c r="I7" s="195" t="str">
        <f t="shared" si="7"/>
        <v/>
      </c>
      <c r="J7" s="195">
        <f t="shared" si="8"/>
        <v>3.37</v>
      </c>
      <c r="K7" s="195">
        <f t="shared" si="9"/>
        <v>4.58</v>
      </c>
      <c r="L7" s="195">
        <f t="shared" si="10"/>
        <v>6.46</v>
      </c>
      <c r="M7" s="195">
        <f t="shared" si="11"/>
        <v>4.22</v>
      </c>
      <c r="N7" s="195" t="str">
        <f t="shared" si="12"/>
        <v/>
      </c>
      <c r="O7" s="195">
        <f t="shared" si="13"/>
        <v>5.86</v>
      </c>
      <c r="P7" s="195" t="str">
        <f t="shared" si="14"/>
        <v/>
      </c>
      <c r="Q7" s="195" t="str">
        <f t="shared" si="15"/>
        <v/>
      </c>
      <c r="R7" s="195">
        <f t="shared" si="16"/>
        <v>4.82</v>
      </c>
      <c r="S7" s="195">
        <f t="shared" si="17"/>
        <v>5.86</v>
      </c>
      <c r="T7" s="195">
        <f t="shared" si="18"/>
        <v>4.07</v>
      </c>
      <c r="U7" s="195">
        <f t="shared" si="19"/>
        <v>4.44</v>
      </c>
      <c r="V7" s="195" t="str">
        <f t="shared" si="20"/>
        <v/>
      </c>
      <c r="W7" s="195">
        <f t="shared" si="21"/>
        <v>5.43</v>
      </c>
      <c r="X7" s="195">
        <f t="shared" si="22"/>
        <v>2.33</v>
      </c>
    </row>
    <row r="8" ht="12.75" customHeight="1">
      <c r="A8" s="311">
        <v>4.0</v>
      </c>
      <c r="B8" s="194">
        <v>0.25</v>
      </c>
      <c r="C8" s="195">
        <f t="shared" si="1"/>
        <v>7.28</v>
      </c>
      <c r="D8" s="195">
        <f t="shared" si="2"/>
        <v>5.91</v>
      </c>
      <c r="E8" s="195" t="str">
        <f t="shared" si="3"/>
        <v/>
      </c>
      <c r="F8" s="195" t="str">
        <f t="shared" si="4"/>
        <v/>
      </c>
      <c r="G8" s="195" t="str">
        <f t="shared" si="5"/>
        <v/>
      </c>
      <c r="H8" s="195" t="str">
        <f t="shared" si="6"/>
        <v/>
      </c>
      <c r="I8" s="195" t="str">
        <f t="shared" si="7"/>
        <v/>
      </c>
      <c r="J8" s="195">
        <f t="shared" si="8"/>
        <v>3.68</v>
      </c>
      <c r="K8" s="195">
        <f t="shared" si="9"/>
        <v>4.88</v>
      </c>
      <c r="L8" s="195">
        <f t="shared" si="10"/>
        <v>6.86</v>
      </c>
      <c r="M8" s="195">
        <f t="shared" si="11"/>
        <v>4.55</v>
      </c>
      <c r="N8" s="195" t="str">
        <f t="shared" si="12"/>
        <v/>
      </c>
      <c r="O8" s="195">
        <f t="shared" si="13"/>
        <v>6.4</v>
      </c>
      <c r="P8" s="195" t="str">
        <f t="shared" si="14"/>
        <v/>
      </c>
      <c r="Q8" s="195" t="str">
        <f t="shared" si="15"/>
        <v/>
      </c>
      <c r="R8" s="195">
        <f t="shared" si="16"/>
        <v>5.04</v>
      </c>
      <c r="S8" s="195">
        <f t="shared" si="17"/>
        <v>6.15</v>
      </c>
      <c r="T8" s="195">
        <f t="shared" si="18"/>
        <v>4.53</v>
      </c>
      <c r="U8" s="195">
        <f t="shared" si="19"/>
        <v>4.73</v>
      </c>
      <c r="V8" s="195" t="str">
        <f t="shared" si="20"/>
        <v/>
      </c>
      <c r="W8" s="195">
        <f t="shared" si="21"/>
        <v>5.71</v>
      </c>
      <c r="X8" s="195">
        <f t="shared" si="22"/>
        <v>2.86</v>
      </c>
    </row>
    <row r="9" ht="12.75" customHeight="1">
      <c r="A9" s="311">
        <v>5.0</v>
      </c>
      <c r="B9" s="194">
        <v>0.3125</v>
      </c>
      <c r="C9" s="195">
        <f t="shared" si="1"/>
        <v>7.53</v>
      </c>
      <c r="D9" s="195">
        <f t="shared" si="2"/>
        <v>6.15</v>
      </c>
      <c r="E9" s="195" t="str">
        <f t="shared" si="3"/>
        <v/>
      </c>
      <c r="F9" s="195" t="str">
        <f t="shared" si="4"/>
        <v/>
      </c>
      <c r="G9" s="195" t="str">
        <f t="shared" si="5"/>
        <v/>
      </c>
      <c r="H9" s="195" t="str">
        <f t="shared" si="6"/>
        <v/>
      </c>
      <c r="I9" s="195" t="str">
        <f t="shared" si="7"/>
        <v/>
      </c>
      <c r="J9" s="195">
        <f t="shared" si="8"/>
        <v>4</v>
      </c>
      <c r="K9" s="195">
        <f t="shared" si="9"/>
        <v>5.19</v>
      </c>
      <c r="L9" s="195">
        <f t="shared" si="10"/>
        <v>7.25</v>
      </c>
      <c r="M9" s="195">
        <f t="shared" si="11"/>
        <v>4.87</v>
      </c>
      <c r="N9" s="195" t="str">
        <f t="shared" si="12"/>
        <v/>
      </c>
      <c r="O9" s="195">
        <f t="shared" si="13"/>
        <v>6.94</v>
      </c>
      <c r="P9" s="195" t="str">
        <f t="shared" si="14"/>
        <v/>
      </c>
      <c r="Q9" s="195" t="str">
        <f t="shared" si="15"/>
        <v/>
      </c>
      <c r="R9" s="195">
        <f t="shared" si="16"/>
        <v>5.26</v>
      </c>
      <c r="S9" s="195">
        <f t="shared" si="17"/>
        <v>6.43</v>
      </c>
      <c r="T9" s="195">
        <f t="shared" si="18"/>
        <v>5</v>
      </c>
      <c r="U9" s="195">
        <f t="shared" si="19"/>
        <v>5.03</v>
      </c>
      <c r="V9" s="195" t="str">
        <f t="shared" si="20"/>
        <v/>
      </c>
      <c r="W9" s="195">
        <f t="shared" si="21"/>
        <v>5.98</v>
      </c>
      <c r="X9" s="195">
        <f t="shared" si="22"/>
        <v>3.39</v>
      </c>
    </row>
    <row r="10" ht="12.75" customHeight="1">
      <c r="A10" s="311">
        <v>6.0</v>
      </c>
      <c r="B10" s="194">
        <v>0.375</v>
      </c>
      <c r="C10" s="195">
        <f t="shared" si="1"/>
        <v>7.78</v>
      </c>
      <c r="D10" s="195">
        <f t="shared" si="2"/>
        <v>6.38</v>
      </c>
      <c r="E10" s="195" t="str">
        <f t="shared" si="3"/>
        <v/>
      </c>
      <c r="F10" s="195" t="str">
        <f t="shared" si="4"/>
        <v/>
      </c>
      <c r="G10" s="195" t="str">
        <f t="shared" si="5"/>
        <v/>
      </c>
      <c r="H10" s="195" t="str">
        <f t="shared" si="6"/>
        <v/>
      </c>
      <c r="I10" s="195" t="str">
        <f t="shared" si="7"/>
        <v/>
      </c>
      <c r="J10" s="195">
        <f t="shared" si="8"/>
        <v>4.31</v>
      </c>
      <c r="K10" s="195">
        <f t="shared" si="9"/>
        <v>5.49</v>
      </c>
      <c r="L10" s="195">
        <f t="shared" si="10"/>
        <v>7.65</v>
      </c>
      <c r="M10" s="195">
        <f t="shared" si="11"/>
        <v>5.2</v>
      </c>
      <c r="N10" s="195" t="str">
        <f t="shared" si="12"/>
        <v/>
      </c>
      <c r="O10" s="195">
        <f t="shared" si="13"/>
        <v>7.48</v>
      </c>
      <c r="P10" s="195" t="str">
        <f t="shared" si="14"/>
        <v/>
      </c>
      <c r="Q10" s="195" t="str">
        <f t="shared" si="15"/>
        <v/>
      </c>
      <c r="R10" s="195">
        <f t="shared" si="16"/>
        <v>5.48</v>
      </c>
      <c r="S10" s="195">
        <f t="shared" si="17"/>
        <v>6.72</v>
      </c>
      <c r="T10" s="195">
        <f t="shared" si="18"/>
        <v>5.46</v>
      </c>
      <c r="U10" s="195">
        <f t="shared" si="19"/>
        <v>5.32</v>
      </c>
      <c r="V10" s="195" t="str">
        <f t="shared" si="20"/>
        <v/>
      </c>
      <c r="W10" s="195">
        <f t="shared" si="21"/>
        <v>6.26</v>
      </c>
      <c r="X10" s="195">
        <f t="shared" si="22"/>
        <v>3.92</v>
      </c>
    </row>
    <row r="11" ht="12.75" customHeight="1">
      <c r="A11" s="311">
        <v>7.0</v>
      </c>
      <c r="B11" s="194">
        <v>0.4375</v>
      </c>
      <c r="C11" s="195">
        <f t="shared" si="1"/>
        <v>8.03</v>
      </c>
      <c r="D11" s="195">
        <f t="shared" si="2"/>
        <v>6.61</v>
      </c>
      <c r="E11" s="195" t="str">
        <f t="shared" si="3"/>
        <v/>
      </c>
      <c r="F11" s="195" t="str">
        <f t="shared" si="4"/>
        <v/>
      </c>
      <c r="G11" s="195" t="str">
        <f t="shared" si="5"/>
        <v/>
      </c>
      <c r="H11" s="195" t="str">
        <f t="shared" si="6"/>
        <v/>
      </c>
      <c r="I11" s="195" t="str">
        <f t="shared" si="7"/>
        <v/>
      </c>
      <c r="J11" s="195">
        <f t="shared" si="8"/>
        <v>4.63</v>
      </c>
      <c r="K11" s="195">
        <f t="shared" si="9"/>
        <v>5.8</v>
      </c>
      <c r="L11" s="195">
        <f t="shared" si="10"/>
        <v>8.05</v>
      </c>
      <c r="M11" s="195">
        <f t="shared" si="11"/>
        <v>5.52</v>
      </c>
      <c r="N11" s="195" t="str">
        <f t="shared" si="12"/>
        <v/>
      </c>
      <c r="O11" s="195">
        <f t="shared" si="13"/>
        <v>8.01</v>
      </c>
      <c r="P11" s="195" t="str">
        <f t="shared" si="14"/>
        <v/>
      </c>
      <c r="Q11" s="195" t="str">
        <f t="shared" si="15"/>
        <v/>
      </c>
      <c r="R11" s="195">
        <f t="shared" si="16"/>
        <v>5.7</v>
      </c>
      <c r="S11" s="195">
        <f t="shared" si="17"/>
        <v>7</v>
      </c>
      <c r="T11" s="195">
        <f t="shared" si="18"/>
        <v>5.92</v>
      </c>
      <c r="U11" s="195">
        <f t="shared" si="19"/>
        <v>5.62</v>
      </c>
      <c r="V11" s="195" t="str">
        <f t="shared" si="20"/>
        <v/>
      </c>
      <c r="W11" s="195">
        <f t="shared" si="21"/>
        <v>6.53</v>
      </c>
      <c r="X11" s="195">
        <f t="shared" si="22"/>
        <v>4.44</v>
      </c>
    </row>
    <row r="12" ht="12.75" customHeight="1">
      <c r="A12" s="311">
        <v>8.0</v>
      </c>
      <c r="B12" s="194">
        <v>0.5</v>
      </c>
      <c r="C12" s="195">
        <f t="shared" si="1"/>
        <v>8.28</v>
      </c>
      <c r="D12" s="195">
        <f t="shared" si="2"/>
        <v>6.85</v>
      </c>
      <c r="E12" s="195" t="str">
        <f t="shared" si="3"/>
        <v/>
      </c>
      <c r="F12" s="195" t="str">
        <f t="shared" si="4"/>
        <v/>
      </c>
      <c r="G12" s="195" t="str">
        <f t="shared" si="5"/>
        <v/>
      </c>
      <c r="H12" s="195" t="str">
        <f t="shared" si="6"/>
        <v/>
      </c>
      <c r="I12" s="195" t="str">
        <f t="shared" si="7"/>
        <v/>
      </c>
      <c r="J12" s="195">
        <f t="shared" si="8"/>
        <v>4.95</v>
      </c>
      <c r="K12" s="195">
        <f t="shared" si="9"/>
        <v>6.1</v>
      </c>
      <c r="L12" s="195">
        <f t="shared" si="10"/>
        <v>8.45</v>
      </c>
      <c r="M12" s="195">
        <f t="shared" si="11"/>
        <v>5.85</v>
      </c>
      <c r="N12" s="195" t="str">
        <f t="shared" si="12"/>
        <v/>
      </c>
      <c r="O12" s="195">
        <f t="shared" si="13"/>
        <v>8.55</v>
      </c>
      <c r="P12" s="195" t="str">
        <f t="shared" si="14"/>
        <v/>
      </c>
      <c r="Q12" s="195" t="str">
        <f t="shared" si="15"/>
        <v/>
      </c>
      <c r="R12" s="195">
        <f t="shared" si="16"/>
        <v>5.92</v>
      </c>
      <c r="S12" s="195">
        <f t="shared" si="17"/>
        <v>7.29</v>
      </c>
      <c r="T12" s="195">
        <f t="shared" si="18"/>
        <v>6.39</v>
      </c>
      <c r="U12" s="195">
        <f t="shared" si="19"/>
        <v>5.92</v>
      </c>
      <c r="V12" s="195" t="str">
        <f t="shared" si="20"/>
        <v/>
      </c>
      <c r="W12" s="195">
        <f t="shared" si="21"/>
        <v>6.81</v>
      </c>
      <c r="X12" s="195">
        <f t="shared" si="22"/>
        <v>4.97</v>
      </c>
    </row>
    <row r="13" ht="12.75" customHeight="1">
      <c r="A13" s="311">
        <v>9.0</v>
      </c>
      <c r="B13" s="194">
        <v>0.5625</v>
      </c>
      <c r="C13" s="195">
        <f t="shared" si="1"/>
        <v>8.52</v>
      </c>
      <c r="D13" s="195">
        <f t="shared" si="2"/>
        <v>7.08</v>
      </c>
      <c r="E13" s="195" t="str">
        <f t="shared" si="3"/>
        <v/>
      </c>
      <c r="F13" s="195" t="str">
        <f t="shared" si="4"/>
        <v/>
      </c>
      <c r="G13" s="195" t="str">
        <f t="shared" si="5"/>
        <v/>
      </c>
      <c r="H13" s="195" t="str">
        <f t="shared" si="6"/>
        <v/>
      </c>
      <c r="I13" s="195" t="str">
        <f t="shared" si="7"/>
        <v/>
      </c>
      <c r="J13" s="195">
        <f t="shared" si="8"/>
        <v>5.26</v>
      </c>
      <c r="K13" s="195">
        <f t="shared" si="9"/>
        <v>6.41</v>
      </c>
      <c r="L13" s="195">
        <f t="shared" si="10"/>
        <v>8.84</v>
      </c>
      <c r="M13" s="195">
        <f t="shared" si="11"/>
        <v>6.18</v>
      </c>
      <c r="N13" s="195" t="str">
        <f t="shared" si="12"/>
        <v/>
      </c>
      <c r="O13" s="195">
        <f t="shared" si="13"/>
        <v>9.09</v>
      </c>
      <c r="P13" s="195" t="str">
        <f t="shared" si="14"/>
        <v/>
      </c>
      <c r="Q13" s="195" t="str">
        <f t="shared" si="15"/>
        <v/>
      </c>
      <c r="R13" s="195">
        <f t="shared" si="16"/>
        <v>6.14</v>
      </c>
      <c r="S13" s="195">
        <f t="shared" si="17"/>
        <v>7.57</v>
      </c>
      <c r="T13" s="195">
        <f t="shared" si="18"/>
        <v>6.85</v>
      </c>
      <c r="U13" s="195">
        <f t="shared" si="19"/>
        <v>6.21</v>
      </c>
      <c r="V13" s="195" t="str">
        <f t="shared" si="20"/>
        <v/>
      </c>
      <c r="W13" s="195">
        <f t="shared" si="21"/>
        <v>7.08</v>
      </c>
      <c r="X13" s="195">
        <f t="shared" si="22"/>
        <v>5.5</v>
      </c>
    </row>
    <row r="14" ht="12.75" customHeight="1">
      <c r="A14" s="311">
        <v>10.0</v>
      </c>
      <c r="B14" s="194">
        <v>0.625</v>
      </c>
      <c r="C14" s="195">
        <f t="shared" si="1"/>
        <v>8.77</v>
      </c>
      <c r="D14" s="195">
        <f t="shared" si="2"/>
        <v>7.31</v>
      </c>
      <c r="E14" s="195" t="str">
        <f t="shared" si="3"/>
        <v/>
      </c>
      <c r="F14" s="195" t="str">
        <f t="shared" si="4"/>
        <v/>
      </c>
      <c r="G14" s="195" t="str">
        <f t="shared" si="5"/>
        <v/>
      </c>
      <c r="H14" s="195" t="str">
        <f t="shared" si="6"/>
        <v/>
      </c>
      <c r="I14" s="195" t="str">
        <f t="shared" si="7"/>
        <v/>
      </c>
      <c r="J14" s="195">
        <f t="shared" si="8"/>
        <v>5.58</v>
      </c>
      <c r="K14" s="195">
        <f t="shared" si="9"/>
        <v>6.71</v>
      </c>
      <c r="L14" s="195">
        <f t="shared" si="10"/>
        <v>9.24</v>
      </c>
      <c r="M14" s="195">
        <f t="shared" si="11"/>
        <v>6.5</v>
      </c>
      <c r="N14" s="195" t="str">
        <f t="shared" si="12"/>
        <v/>
      </c>
      <c r="O14" s="195">
        <f t="shared" si="13"/>
        <v>9.63</v>
      </c>
      <c r="P14" s="195" t="str">
        <f t="shared" si="14"/>
        <v/>
      </c>
      <c r="Q14" s="195" t="str">
        <f t="shared" si="15"/>
        <v/>
      </c>
      <c r="R14" s="195">
        <f t="shared" si="16"/>
        <v>6.36</v>
      </c>
      <c r="S14" s="195">
        <f t="shared" si="17"/>
        <v>7.85</v>
      </c>
      <c r="T14" s="195">
        <f t="shared" si="18"/>
        <v>7.31</v>
      </c>
      <c r="U14" s="195">
        <f t="shared" si="19"/>
        <v>6.51</v>
      </c>
      <c r="V14" s="195" t="str">
        <f t="shared" si="20"/>
        <v/>
      </c>
      <c r="W14" s="195">
        <f t="shared" si="21"/>
        <v>7.35</v>
      </c>
      <c r="X14" s="195">
        <f t="shared" si="22"/>
        <v>6.03</v>
      </c>
    </row>
    <row r="15" ht="12.75" customHeight="1">
      <c r="A15" s="311">
        <v>11.0</v>
      </c>
      <c r="B15" s="194">
        <v>0.6875</v>
      </c>
      <c r="C15" s="195">
        <f t="shared" si="1"/>
        <v>9.02</v>
      </c>
      <c r="D15" s="195">
        <f t="shared" si="2"/>
        <v>7.54</v>
      </c>
      <c r="E15" s="195" t="str">
        <f t="shared" si="3"/>
        <v/>
      </c>
      <c r="F15" s="195" t="str">
        <f t="shared" si="4"/>
        <v/>
      </c>
      <c r="G15" s="195" t="str">
        <f t="shared" si="5"/>
        <v/>
      </c>
      <c r="H15" s="195" t="str">
        <f t="shared" si="6"/>
        <v/>
      </c>
      <c r="I15" s="195" t="str">
        <f t="shared" si="7"/>
        <v/>
      </c>
      <c r="J15" s="195">
        <f t="shared" si="8"/>
        <v>5.89</v>
      </c>
      <c r="K15" s="195">
        <f t="shared" si="9"/>
        <v>7.02</v>
      </c>
      <c r="L15" s="195">
        <f t="shared" si="10"/>
        <v>9.64</v>
      </c>
      <c r="M15" s="195">
        <f t="shared" si="11"/>
        <v>6.83</v>
      </c>
      <c r="N15" s="195" t="str">
        <f t="shared" si="12"/>
        <v/>
      </c>
      <c r="O15" s="195">
        <f t="shared" si="13"/>
        <v>10.16</v>
      </c>
      <c r="P15" s="195" t="str">
        <f t="shared" si="14"/>
        <v/>
      </c>
      <c r="Q15" s="195" t="str">
        <f t="shared" si="15"/>
        <v/>
      </c>
      <c r="R15" s="195">
        <f t="shared" si="16"/>
        <v>6.58</v>
      </c>
      <c r="S15" s="195">
        <f t="shared" si="17"/>
        <v>8.14</v>
      </c>
      <c r="T15" s="195">
        <f t="shared" si="18"/>
        <v>7.77</v>
      </c>
      <c r="U15" s="195">
        <f t="shared" si="19"/>
        <v>6.8</v>
      </c>
      <c r="V15" s="195" t="str">
        <f t="shared" si="20"/>
        <v/>
      </c>
      <c r="W15" s="195">
        <f t="shared" si="21"/>
        <v>7.63</v>
      </c>
      <c r="X15" s="195">
        <f t="shared" si="22"/>
        <v>6.55</v>
      </c>
    </row>
    <row r="16" ht="12.75" customHeight="1">
      <c r="A16" s="311">
        <v>12.0</v>
      </c>
      <c r="B16" s="194">
        <v>0.75</v>
      </c>
      <c r="C16" s="195">
        <f t="shared" si="1"/>
        <v>9.27</v>
      </c>
      <c r="D16" s="195">
        <f t="shared" si="2"/>
        <v>7.78</v>
      </c>
      <c r="E16" s="195" t="str">
        <f t="shared" si="3"/>
        <v/>
      </c>
      <c r="F16" s="195" t="str">
        <f t="shared" si="4"/>
        <v/>
      </c>
      <c r="G16" s="195" t="str">
        <f t="shared" si="5"/>
        <v/>
      </c>
      <c r="H16" s="195" t="str">
        <f t="shared" si="6"/>
        <v/>
      </c>
      <c r="I16" s="195" t="str">
        <f t="shared" si="7"/>
        <v/>
      </c>
      <c r="J16" s="195">
        <f t="shared" si="8"/>
        <v>6.21</v>
      </c>
      <c r="K16" s="195">
        <f t="shared" si="9"/>
        <v>7.32</v>
      </c>
      <c r="L16" s="195">
        <f t="shared" si="10"/>
        <v>10.03</v>
      </c>
      <c r="M16" s="195">
        <f t="shared" si="11"/>
        <v>7.16</v>
      </c>
      <c r="N16" s="195" t="str">
        <f t="shared" si="12"/>
        <v/>
      </c>
      <c r="O16" s="195">
        <f t="shared" si="13"/>
        <v>10.7</v>
      </c>
      <c r="P16" s="195" t="str">
        <f t="shared" si="14"/>
        <v/>
      </c>
      <c r="Q16" s="195" t="str">
        <f t="shared" si="15"/>
        <v/>
      </c>
      <c r="R16" s="195">
        <f t="shared" si="16"/>
        <v>6.8</v>
      </c>
      <c r="S16" s="195">
        <f t="shared" si="17"/>
        <v>8.42</v>
      </c>
      <c r="T16" s="195">
        <f t="shared" si="18"/>
        <v>8.24</v>
      </c>
      <c r="U16" s="195">
        <f t="shared" si="19"/>
        <v>7.1</v>
      </c>
      <c r="V16" s="195" t="str">
        <f t="shared" si="20"/>
        <v/>
      </c>
      <c r="W16" s="195">
        <f t="shared" si="21"/>
        <v>7.9</v>
      </c>
      <c r="X16" s="195">
        <f t="shared" si="22"/>
        <v>7.08</v>
      </c>
    </row>
    <row r="17" ht="12.75" customHeight="1">
      <c r="A17" s="311">
        <v>13.0</v>
      </c>
      <c r="B17" s="194">
        <v>0.8125</v>
      </c>
      <c r="C17" s="195">
        <f t="shared" si="1"/>
        <v>9.52</v>
      </c>
      <c r="D17" s="195">
        <f t="shared" si="2"/>
        <v>8.01</v>
      </c>
      <c r="E17" s="195" t="str">
        <f t="shared" si="3"/>
        <v/>
      </c>
      <c r="F17" s="195" t="str">
        <f t="shared" si="4"/>
        <v/>
      </c>
      <c r="G17" s="195" t="str">
        <f t="shared" si="5"/>
        <v/>
      </c>
      <c r="H17" s="195" t="str">
        <f t="shared" si="6"/>
        <v/>
      </c>
      <c r="I17" s="195" t="str">
        <f t="shared" si="7"/>
        <v/>
      </c>
      <c r="J17" s="195">
        <f t="shared" si="8"/>
        <v>6.52</v>
      </c>
      <c r="K17" s="195">
        <f t="shared" si="9"/>
        <v>7.63</v>
      </c>
      <c r="L17" s="195">
        <f t="shared" si="10"/>
        <v>10.43</v>
      </c>
      <c r="M17" s="195">
        <f t="shared" si="11"/>
        <v>7.48</v>
      </c>
      <c r="N17" s="195" t="str">
        <f t="shared" si="12"/>
        <v/>
      </c>
      <c r="O17" s="195">
        <f t="shared" si="13"/>
        <v>11.24</v>
      </c>
      <c r="P17" s="195" t="str">
        <f t="shared" si="14"/>
        <v/>
      </c>
      <c r="Q17" s="195" t="str">
        <f t="shared" si="15"/>
        <v/>
      </c>
      <c r="R17" s="195">
        <f t="shared" si="16"/>
        <v>7.02</v>
      </c>
      <c r="S17" s="195">
        <f t="shared" si="17"/>
        <v>8.71</v>
      </c>
      <c r="T17" s="195">
        <f t="shared" si="18"/>
        <v>8.7</v>
      </c>
      <c r="U17" s="195">
        <f t="shared" si="19"/>
        <v>7.39</v>
      </c>
      <c r="V17" s="195" t="str">
        <f t="shared" si="20"/>
        <v/>
      </c>
      <c r="W17" s="195">
        <f t="shared" si="21"/>
        <v>8.18</v>
      </c>
      <c r="X17" s="195">
        <f t="shared" si="22"/>
        <v>7.61</v>
      </c>
    </row>
    <row r="18" ht="12.75" customHeight="1">
      <c r="A18" s="311">
        <v>14.0</v>
      </c>
      <c r="B18" s="194">
        <v>0.875</v>
      </c>
      <c r="C18" s="195">
        <f t="shared" si="1"/>
        <v>9.76</v>
      </c>
      <c r="D18" s="195">
        <f t="shared" si="2"/>
        <v>8.24</v>
      </c>
      <c r="E18" s="195" t="str">
        <f t="shared" si="3"/>
        <v/>
      </c>
      <c r="F18" s="195" t="str">
        <f t="shared" si="4"/>
        <v/>
      </c>
      <c r="G18" s="195" t="str">
        <f t="shared" si="5"/>
        <v/>
      </c>
      <c r="H18" s="195" t="str">
        <f t="shared" si="6"/>
        <v/>
      </c>
      <c r="I18" s="195" t="str">
        <f t="shared" si="7"/>
        <v/>
      </c>
      <c r="J18" s="195">
        <f t="shared" si="8"/>
        <v>6.84</v>
      </c>
      <c r="K18" s="195">
        <f t="shared" si="9"/>
        <v>7.93</v>
      </c>
      <c r="L18" s="195">
        <f t="shared" si="10"/>
        <v>10.83</v>
      </c>
      <c r="M18" s="195">
        <f t="shared" si="11"/>
        <v>7.81</v>
      </c>
      <c r="N18" s="195" t="str">
        <f t="shared" si="12"/>
        <v/>
      </c>
      <c r="O18" s="195">
        <f t="shared" si="13"/>
        <v>11.78</v>
      </c>
      <c r="P18" s="195" t="str">
        <f t="shared" si="14"/>
        <v/>
      </c>
      <c r="Q18" s="195" t="str">
        <f t="shared" si="15"/>
        <v/>
      </c>
      <c r="R18" s="195">
        <f t="shared" si="16"/>
        <v>7.24</v>
      </c>
      <c r="S18" s="195">
        <f t="shared" si="17"/>
        <v>8.99</v>
      </c>
      <c r="T18" s="195">
        <f t="shared" si="18"/>
        <v>9.16</v>
      </c>
      <c r="U18" s="195">
        <f t="shared" si="19"/>
        <v>7.69</v>
      </c>
      <c r="V18" s="195" t="str">
        <f t="shared" si="20"/>
        <v/>
      </c>
      <c r="W18" s="195">
        <f t="shared" si="21"/>
        <v>8.45</v>
      </c>
      <c r="X18" s="195">
        <f t="shared" si="22"/>
        <v>8.14</v>
      </c>
    </row>
    <row r="19" ht="12.75" customHeight="1">
      <c r="A19" s="311">
        <v>15.0</v>
      </c>
      <c r="B19" s="194">
        <v>0.9375</v>
      </c>
      <c r="C19" s="195">
        <f t="shared" si="1"/>
        <v>10.01</v>
      </c>
      <c r="D19" s="195">
        <f t="shared" si="2"/>
        <v>8.48</v>
      </c>
      <c r="E19" s="195" t="str">
        <f t="shared" si="3"/>
        <v/>
      </c>
      <c r="F19" s="195" t="str">
        <f t="shared" si="4"/>
        <v/>
      </c>
      <c r="G19" s="195" t="str">
        <f t="shared" si="5"/>
        <v/>
      </c>
      <c r="H19" s="195" t="str">
        <f t="shared" si="6"/>
        <v/>
      </c>
      <c r="I19" s="195" t="str">
        <f t="shared" si="7"/>
        <v/>
      </c>
      <c r="J19" s="195">
        <f t="shared" si="8"/>
        <v>7.15</v>
      </c>
      <c r="K19" s="195">
        <f t="shared" si="9"/>
        <v>8.24</v>
      </c>
      <c r="L19" s="195">
        <f t="shared" si="10"/>
        <v>11.22</v>
      </c>
      <c r="M19" s="195">
        <f t="shared" si="11"/>
        <v>8.13</v>
      </c>
      <c r="N19" s="195" t="str">
        <f t="shared" si="12"/>
        <v/>
      </c>
      <c r="O19" s="195">
        <f t="shared" si="13"/>
        <v>12.31</v>
      </c>
      <c r="P19" s="195" t="str">
        <f t="shared" si="14"/>
        <v/>
      </c>
      <c r="Q19" s="195" t="str">
        <f t="shared" si="15"/>
        <v/>
      </c>
      <c r="R19" s="195">
        <f t="shared" si="16"/>
        <v>7.46</v>
      </c>
      <c r="S19" s="195">
        <f t="shared" si="17"/>
        <v>9.28</v>
      </c>
      <c r="T19" s="195">
        <f t="shared" si="18"/>
        <v>9.63</v>
      </c>
      <c r="U19" s="195">
        <f t="shared" si="19"/>
        <v>7.98</v>
      </c>
      <c r="V19" s="195" t="str">
        <f t="shared" si="20"/>
        <v/>
      </c>
      <c r="W19" s="195">
        <f t="shared" si="21"/>
        <v>8.73</v>
      </c>
      <c r="X19" s="195">
        <f t="shared" si="22"/>
        <v>8.66</v>
      </c>
    </row>
    <row r="20" ht="12.75" customHeight="1">
      <c r="A20" s="311">
        <v>16.0</v>
      </c>
      <c r="B20" s="194">
        <v>1.0</v>
      </c>
      <c r="C20" s="195">
        <f t="shared" si="1"/>
        <v>10.26</v>
      </c>
      <c r="D20" s="195">
        <f t="shared" si="2"/>
        <v>8.71</v>
      </c>
      <c r="E20" s="195" t="str">
        <f t="shared" si="3"/>
        <v/>
      </c>
      <c r="F20" s="195" t="str">
        <f t="shared" si="4"/>
        <v/>
      </c>
      <c r="G20" s="195" t="str">
        <f t="shared" si="5"/>
        <v/>
      </c>
      <c r="H20" s="195" t="str">
        <f t="shared" si="6"/>
        <v/>
      </c>
      <c r="I20" s="195" t="str">
        <f t="shared" si="7"/>
        <v/>
      </c>
      <c r="J20" s="195">
        <f t="shared" si="8"/>
        <v>7.47</v>
      </c>
      <c r="K20" s="195">
        <f t="shared" si="9"/>
        <v>8.54</v>
      </c>
      <c r="L20" s="195">
        <f t="shared" si="10"/>
        <v>11.62</v>
      </c>
      <c r="M20" s="195">
        <f t="shared" si="11"/>
        <v>8.46</v>
      </c>
      <c r="N20" s="195" t="str">
        <f t="shared" si="12"/>
        <v/>
      </c>
      <c r="O20" s="195">
        <f t="shared" si="13"/>
        <v>12.85</v>
      </c>
      <c r="P20" s="195" t="str">
        <f t="shared" si="14"/>
        <v/>
      </c>
      <c r="Q20" s="195" t="str">
        <f t="shared" si="15"/>
        <v/>
      </c>
      <c r="R20" s="195">
        <f t="shared" si="16"/>
        <v>7.68</v>
      </c>
      <c r="S20" s="195">
        <f t="shared" si="17"/>
        <v>9.56</v>
      </c>
      <c r="T20" s="195">
        <f t="shared" si="18"/>
        <v>10.09</v>
      </c>
      <c r="U20" s="195">
        <f t="shared" si="19"/>
        <v>8.28</v>
      </c>
      <c r="V20" s="195" t="str">
        <f t="shared" si="20"/>
        <v/>
      </c>
      <c r="W20" s="195">
        <f t="shared" si="21"/>
        <v>9</v>
      </c>
      <c r="X20" s="195">
        <f t="shared" si="22"/>
        <v>9.19</v>
      </c>
    </row>
    <row r="21" ht="12.75" customHeight="1">
      <c r="A21" s="311">
        <v>17.0</v>
      </c>
      <c r="B21" s="194">
        <v>1.0625</v>
      </c>
      <c r="C21" s="195">
        <f t="shared" si="1"/>
        <v>10.51</v>
      </c>
      <c r="D21" s="195">
        <f t="shared" si="2"/>
        <v>8.94</v>
      </c>
      <c r="E21" s="195" t="str">
        <f t="shared" si="3"/>
        <v/>
      </c>
      <c r="F21" s="195" t="str">
        <f t="shared" si="4"/>
        <v/>
      </c>
      <c r="G21" s="195" t="str">
        <f t="shared" si="5"/>
        <v/>
      </c>
      <c r="H21" s="195" t="str">
        <f t="shared" si="6"/>
        <v/>
      </c>
      <c r="I21" s="195" t="str">
        <f t="shared" si="7"/>
        <v/>
      </c>
      <c r="J21" s="195">
        <f t="shared" si="8"/>
        <v>7.79</v>
      </c>
      <c r="K21" s="195">
        <f t="shared" si="9"/>
        <v>8.85</v>
      </c>
      <c r="L21" s="195">
        <f t="shared" si="10"/>
        <v>12.02</v>
      </c>
      <c r="M21" s="195">
        <f t="shared" si="11"/>
        <v>8.79</v>
      </c>
      <c r="N21" s="195" t="str">
        <f t="shared" si="12"/>
        <v/>
      </c>
      <c r="O21" s="195">
        <f t="shared" si="13"/>
        <v>13.39</v>
      </c>
      <c r="P21" s="195" t="str">
        <f t="shared" si="14"/>
        <v/>
      </c>
      <c r="Q21" s="195" t="str">
        <f t="shared" si="15"/>
        <v/>
      </c>
      <c r="R21" s="195">
        <f t="shared" si="16"/>
        <v>7.9</v>
      </c>
      <c r="S21" s="195">
        <f t="shared" si="17"/>
        <v>9.84</v>
      </c>
      <c r="T21" s="195">
        <f t="shared" si="18"/>
        <v>10.55</v>
      </c>
      <c r="U21" s="195">
        <f t="shared" si="19"/>
        <v>8.58</v>
      </c>
      <c r="V21" s="195" t="str">
        <f t="shared" si="20"/>
        <v/>
      </c>
      <c r="W21" s="195">
        <f t="shared" si="21"/>
        <v>9.27</v>
      </c>
      <c r="X21" s="195">
        <f t="shared" si="22"/>
        <v>9.72</v>
      </c>
    </row>
    <row r="22" ht="12.75" customHeight="1">
      <c r="A22" s="311">
        <v>18.0</v>
      </c>
      <c r="B22" s="194">
        <v>1.125</v>
      </c>
      <c r="C22" s="195">
        <f t="shared" si="1"/>
        <v>10.76</v>
      </c>
      <c r="D22" s="195">
        <f t="shared" si="2"/>
        <v>9.18</v>
      </c>
      <c r="E22" s="195" t="str">
        <f t="shared" si="3"/>
        <v/>
      </c>
      <c r="F22" s="195" t="str">
        <f t="shared" si="4"/>
        <v/>
      </c>
      <c r="G22" s="195" t="str">
        <f t="shared" si="5"/>
        <v/>
      </c>
      <c r="H22" s="195" t="str">
        <f t="shared" si="6"/>
        <v/>
      </c>
      <c r="I22" s="195" t="str">
        <f t="shared" si="7"/>
        <v/>
      </c>
      <c r="J22" s="195">
        <f t="shared" si="8"/>
        <v>8.1</v>
      </c>
      <c r="K22" s="195">
        <f t="shared" si="9"/>
        <v>9.15</v>
      </c>
      <c r="L22" s="195">
        <f t="shared" si="10"/>
        <v>12.41</v>
      </c>
      <c r="M22" s="195">
        <f t="shared" si="11"/>
        <v>9.11</v>
      </c>
      <c r="N22" s="195" t="str">
        <f t="shared" si="12"/>
        <v/>
      </c>
      <c r="O22" s="195">
        <f t="shared" si="13"/>
        <v>13.93</v>
      </c>
      <c r="P22" s="195" t="str">
        <f t="shared" si="14"/>
        <v/>
      </c>
      <c r="Q22" s="195" t="str">
        <f t="shared" si="15"/>
        <v/>
      </c>
      <c r="R22" s="195">
        <f t="shared" si="16"/>
        <v>8.12</v>
      </c>
      <c r="S22" s="195">
        <f t="shared" si="17"/>
        <v>10.13</v>
      </c>
      <c r="T22" s="195">
        <f t="shared" si="18"/>
        <v>11.02</v>
      </c>
      <c r="U22" s="195">
        <f t="shared" si="19"/>
        <v>8.87</v>
      </c>
      <c r="V22" s="195" t="str">
        <f t="shared" si="20"/>
        <v/>
      </c>
      <c r="W22" s="195">
        <f t="shared" si="21"/>
        <v>9.55</v>
      </c>
      <c r="X22" s="195">
        <f t="shared" si="22"/>
        <v>10.25</v>
      </c>
    </row>
    <row r="23" ht="12.75" customHeight="1">
      <c r="A23" s="311">
        <v>19.0</v>
      </c>
      <c r="B23" s="194">
        <v>1.1875</v>
      </c>
      <c r="C23" s="195">
        <f t="shared" si="1"/>
        <v>11</v>
      </c>
      <c r="D23" s="195">
        <f t="shared" si="2"/>
        <v>9.41</v>
      </c>
      <c r="E23" s="195" t="str">
        <f t="shared" si="3"/>
        <v/>
      </c>
      <c r="F23" s="195" t="str">
        <f t="shared" si="4"/>
        <v/>
      </c>
      <c r="G23" s="195" t="str">
        <f t="shared" si="5"/>
        <v/>
      </c>
      <c r="H23" s="195" t="str">
        <f t="shared" si="6"/>
        <v/>
      </c>
      <c r="I23" s="195" t="str">
        <f t="shared" si="7"/>
        <v/>
      </c>
      <c r="J23" s="195">
        <f t="shared" si="8"/>
        <v>8.42</v>
      </c>
      <c r="K23" s="195">
        <f t="shared" si="9"/>
        <v>9.46</v>
      </c>
      <c r="L23" s="195">
        <f t="shared" si="10"/>
        <v>12.81</v>
      </c>
      <c r="M23" s="195">
        <f t="shared" si="11"/>
        <v>9.44</v>
      </c>
      <c r="N23" s="195" t="str">
        <f t="shared" si="12"/>
        <v/>
      </c>
      <c r="O23" s="195">
        <f t="shared" si="13"/>
        <v>14.46</v>
      </c>
      <c r="P23" s="195" t="str">
        <f t="shared" si="14"/>
        <v/>
      </c>
      <c r="Q23" s="195" t="str">
        <f t="shared" si="15"/>
        <v/>
      </c>
      <c r="R23" s="195">
        <f t="shared" si="16"/>
        <v>8.34</v>
      </c>
      <c r="S23" s="195">
        <f t="shared" si="17"/>
        <v>10.41</v>
      </c>
      <c r="T23" s="195">
        <f t="shared" si="18"/>
        <v>11.48</v>
      </c>
      <c r="U23" s="195">
        <f t="shared" si="19"/>
        <v>9.17</v>
      </c>
      <c r="V23" s="195" t="str">
        <f t="shared" si="20"/>
        <v/>
      </c>
      <c r="W23" s="195">
        <f t="shared" si="21"/>
        <v>9.82</v>
      </c>
      <c r="X23" s="195">
        <f t="shared" si="22"/>
        <v>10.77</v>
      </c>
    </row>
    <row r="24" ht="12.75" customHeight="1">
      <c r="A24" s="311">
        <v>20.0</v>
      </c>
      <c r="B24" s="194">
        <v>1.25</v>
      </c>
      <c r="C24" s="195">
        <f t="shared" si="1"/>
        <v>11.25</v>
      </c>
      <c r="D24" s="195">
        <f t="shared" si="2"/>
        <v>9.64</v>
      </c>
      <c r="E24" s="195" t="str">
        <f t="shared" si="3"/>
        <v/>
      </c>
      <c r="F24" s="195" t="str">
        <f t="shared" si="4"/>
        <v/>
      </c>
      <c r="G24" s="195" t="str">
        <f t="shared" si="5"/>
        <v/>
      </c>
      <c r="H24" s="195" t="str">
        <f t="shared" si="6"/>
        <v/>
      </c>
      <c r="I24" s="195" t="str">
        <f t="shared" si="7"/>
        <v/>
      </c>
      <c r="J24" s="195">
        <f t="shared" si="8"/>
        <v>8.73</v>
      </c>
      <c r="K24" s="195">
        <f t="shared" si="9"/>
        <v>9.76</v>
      </c>
      <c r="L24" s="195">
        <f t="shared" si="10"/>
        <v>13.21</v>
      </c>
      <c r="M24" s="195">
        <f t="shared" si="11"/>
        <v>9.77</v>
      </c>
      <c r="N24" s="195" t="str">
        <f t="shared" si="12"/>
        <v/>
      </c>
      <c r="O24" s="195">
        <f t="shared" si="13"/>
        <v>15</v>
      </c>
      <c r="P24" s="195" t="str">
        <f t="shared" si="14"/>
        <v/>
      </c>
      <c r="Q24" s="195" t="str">
        <f t="shared" si="15"/>
        <v/>
      </c>
      <c r="R24" s="195">
        <f t="shared" si="16"/>
        <v>8.56</v>
      </c>
      <c r="S24" s="195">
        <f t="shared" si="17"/>
        <v>10.7</v>
      </c>
      <c r="T24" s="195">
        <f t="shared" si="18"/>
        <v>11.94</v>
      </c>
      <c r="U24" s="195">
        <f t="shared" si="19"/>
        <v>9.46</v>
      </c>
      <c r="V24" s="195" t="str">
        <f t="shared" si="20"/>
        <v/>
      </c>
      <c r="W24" s="195">
        <f t="shared" si="21"/>
        <v>10.1</v>
      </c>
      <c r="X24" s="195">
        <f t="shared" si="22"/>
        <v>11.3</v>
      </c>
    </row>
    <row r="25" ht="12.75" customHeight="1">
      <c r="A25" s="311">
        <v>21.0</v>
      </c>
      <c r="B25" s="194">
        <v>1.3125</v>
      </c>
      <c r="C25" s="195">
        <f t="shared" si="1"/>
        <v>11.5</v>
      </c>
      <c r="D25" s="195">
        <f t="shared" si="2"/>
        <v>9.88</v>
      </c>
      <c r="E25" s="195" t="str">
        <f t="shared" si="3"/>
        <v/>
      </c>
      <c r="F25" s="195" t="str">
        <f t="shared" si="4"/>
        <v/>
      </c>
      <c r="G25" s="195" t="str">
        <f t="shared" si="5"/>
        <v/>
      </c>
      <c r="H25" s="195" t="str">
        <f t="shared" si="6"/>
        <v/>
      </c>
      <c r="I25" s="195" t="str">
        <f t="shared" si="7"/>
        <v/>
      </c>
      <c r="J25" s="195">
        <f t="shared" si="8"/>
        <v>9.05</v>
      </c>
      <c r="K25" s="195">
        <f t="shared" si="9"/>
        <v>10.07</v>
      </c>
      <c r="L25" s="195">
        <f t="shared" si="10"/>
        <v>13.6</v>
      </c>
      <c r="M25" s="195">
        <f t="shared" si="11"/>
        <v>10.09</v>
      </c>
      <c r="N25" s="195" t="str">
        <f t="shared" si="12"/>
        <v/>
      </c>
      <c r="O25" s="195">
        <f t="shared" si="13"/>
        <v>15.54</v>
      </c>
      <c r="P25" s="195" t="str">
        <f t="shared" si="14"/>
        <v/>
      </c>
      <c r="Q25" s="195" t="str">
        <f t="shared" si="15"/>
        <v/>
      </c>
      <c r="R25" s="195">
        <f t="shared" si="16"/>
        <v>8.78</v>
      </c>
      <c r="S25" s="195">
        <f t="shared" si="17"/>
        <v>10.98</v>
      </c>
      <c r="T25" s="195">
        <f t="shared" si="18"/>
        <v>12.41</v>
      </c>
      <c r="U25" s="195">
        <f t="shared" si="19"/>
        <v>9.76</v>
      </c>
      <c r="V25" s="195" t="str">
        <f t="shared" si="20"/>
        <v/>
      </c>
      <c r="W25" s="195">
        <f t="shared" si="21"/>
        <v>10.37</v>
      </c>
      <c r="X25" s="195">
        <f t="shared" si="22"/>
        <v>11.83</v>
      </c>
    </row>
    <row r="26" ht="12.75" customHeight="1">
      <c r="A26" s="311">
        <v>22.0</v>
      </c>
      <c r="B26" s="194">
        <v>1.375</v>
      </c>
      <c r="C26" s="195">
        <f t="shared" si="1"/>
        <v>11.75</v>
      </c>
      <c r="D26" s="195">
        <f t="shared" si="2"/>
        <v>10.11</v>
      </c>
      <c r="E26" s="195" t="str">
        <f t="shared" si="3"/>
        <v/>
      </c>
      <c r="F26" s="195" t="str">
        <f t="shared" si="4"/>
        <v/>
      </c>
      <c r="G26" s="195" t="str">
        <f t="shared" si="5"/>
        <v/>
      </c>
      <c r="H26" s="195" t="str">
        <f t="shared" si="6"/>
        <v/>
      </c>
      <c r="I26" s="195" t="str">
        <f t="shared" si="7"/>
        <v/>
      </c>
      <c r="J26" s="195">
        <f t="shared" si="8"/>
        <v>9.36</v>
      </c>
      <c r="K26" s="195">
        <f t="shared" si="9"/>
        <v>10.37</v>
      </c>
      <c r="L26" s="195">
        <f t="shared" si="10"/>
        <v>14</v>
      </c>
      <c r="M26" s="195">
        <f t="shared" si="11"/>
        <v>10.42</v>
      </c>
      <c r="N26" s="195" t="str">
        <f t="shared" si="12"/>
        <v/>
      </c>
      <c r="O26" s="195">
        <f t="shared" si="13"/>
        <v>16.08</v>
      </c>
      <c r="P26" s="195" t="str">
        <f t="shared" si="14"/>
        <v/>
      </c>
      <c r="Q26" s="195" t="str">
        <f t="shared" si="15"/>
        <v/>
      </c>
      <c r="R26" s="195">
        <f t="shared" si="16"/>
        <v>9</v>
      </c>
      <c r="S26" s="195">
        <f t="shared" si="17"/>
        <v>11.27</v>
      </c>
      <c r="T26" s="195">
        <f t="shared" si="18"/>
        <v>12.87</v>
      </c>
      <c r="U26" s="195">
        <f t="shared" si="19"/>
        <v>10.05</v>
      </c>
      <c r="V26" s="195" t="str">
        <f t="shared" si="20"/>
        <v/>
      </c>
      <c r="W26" s="195">
        <f t="shared" si="21"/>
        <v>10.65</v>
      </c>
      <c r="X26" s="195">
        <f t="shared" si="22"/>
        <v>12.36</v>
      </c>
    </row>
    <row r="27" ht="12.75" customHeight="1">
      <c r="A27" s="311">
        <v>23.0</v>
      </c>
      <c r="B27" s="194">
        <v>1.4375</v>
      </c>
      <c r="C27" s="195">
        <f t="shared" si="1"/>
        <v>12</v>
      </c>
      <c r="D27" s="195">
        <f t="shared" si="2"/>
        <v>10.34</v>
      </c>
      <c r="E27" s="195" t="str">
        <f t="shared" si="3"/>
        <v/>
      </c>
      <c r="F27" s="195" t="str">
        <f t="shared" si="4"/>
        <v/>
      </c>
      <c r="G27" s="195" t="str">
        <f t="shared" si="5"/>
        <v/>
      </c>
      <c r="H27" s="195" t="str">
        <f t="shared" si="6"/>
        <v/>
      </c>
      <c r="I27" s="195" t="str">
        <f t="shared" si="7"/>
        <v/>
      </c>
      <c r="J27" s="195">
        <f t="shared" si="8"/>
        <v>9.68</v>
      </c>
      <c r="K27" s="195">
        <f t="shared" si="9"/>
        <v>10.68</v>
      </c>
      <c r="L27" s="195">
        <f t="shared" si="10"/>
        <v>14.4</v>
      </c>
      <c r="M27" s="195">
        <f t="shared" si="11"/>
        <v>10.74</v>
      </c>
      <c r="N27" s="195" t="str">
        <f t="shared" si="12"/>
        <v/>
      </c>
      <c r="O27" s="195">
        <f t="shared" si="13"/>
        <v>16.61</v>
      </c>
      <c r="P27" s="195" t="str">
        <f t="shared" si="14"/>
        <v/>
      </c>
      <c r="Q27" s="195" t="str">
        <f t="shared" si="15"/>
        <v/>
      </c>
      <c r="R27" s="195">
        <f t="shared" si="16"/>
        <v>9.22</v>
      </c>
      <c r="S27" s="195">
        <f t="shared" si="17"/>
        <v>11.55</v>
      </c>
      <c r="T27" s="195">
        <f t="shared" si="18"/>
        <v>13.33</v>
      </c>
      <c r="U27" s="195">
        <f t="shared" si="19"/>
        <v>10.35</v>
      </c>
      <c r="V27" s="195" t="str">
        <f t="shared" si="20"/>
        <v/>
      </c>
      <c r="W27" s="195">
        <f t="shared" si="21"/>
        <v>10.92</v>
      </c>
      <c r="X27" s="195">
        <f t="shared" si="22"/>
        <v>12.88</v>
      </c>
    </row>
    <row r="28" ht="12.75" customHeight="1">
      <c r="A28" s="311">
        <v>24.0</v>
      </c>
      <c r="B28" s="194">
        <v>1.5</v>
      </c>
      <c r="C28" s="195">
        <f t="shared" si="1"/>
        <v>12.25</v>
      </c>
      <c r="D28" s="195">
        <f t="shared" si="2"/>
        <v>10.58</v>
      </c>
      <c r="E28" s="195" t="str">
        <f t="shared" si="3"/>
        <v/>
      </c>
      <c r="F28" s="195" t="str">
        <f t="shared" si="4"/>
        <v/>
      </c>
      <c r="G28" s="195" t="str">
        <f t="shared" si="5"/>
        <v/>
      </c>
      <c r="H28" s="195" t="str">
        <f t="shared" si="6"/>
        <v/>
      </c>
      <c r="I28" s="195" t="str">
        <f t="shared" si="7"/>
        <v/>
      </c>
      <c r="J28" s="195">
        <f t="shared" si="8"/>
        <v>10</v>
      </c>
      <c r="K28" s="195">
        <f t="shared" si="9"/>
        <v>10.98</v>
      </c>
      <c r="L28" s="195">
        <f t="shared" si="10"/>
        <v>14.8</v>
      </c>
      <c r="M28" s="195">
        <f t="shared" si="11"/>
        <v>11.07</v>
      </c>
      <c r="N28" s="195" t="str">
        <f t="shared" si="12"/>
        <v/>
      </c>
      <c r="O28" s="195">
        <f t="shared" si="13"/>
        <v>17.15</v>
      </c>
      <c r="P28" s="195" t="str">
        <f t="shared" si="14"/>
        <v/>
      </c>
      <c r="Q28" s="195" t="str">
        <f t="shared" si="15"/>
        <v/>
      </c>
      <c r="R28" s="195">
        <f t="shared" si="16"/>
        <v>9.44</v>
      </c>
      <c r="S28" s="195">
        <f t="shared" si="17"/>
        <v>11.84</v>
      </c>
      <c r="T28" s="195">
        <f t="shared" si="18"/>
        <v>13.8</v>
      </c>
      <c r="U28" s="195">
        <f t="shared" si="19"/>
        <v>10.65</v>
      </c>
      <c r="V28" s="195" t="str">
        <f t="shared" si="20"/>
        <v/>
      </c>
      <c r="W28" s="195">
        <f t="shared" si="21"/>
        <v>11.2</v>
      </c>
      <c r="X28" s="195">
        <f t="shared" si="22"/>
        <v>13.41</v>
      </c>
    </row>
    <row r="29" ht="12.75" customHeight="1">
      <c r="A29" s="311">
        <v>25.0</v>
      </c>
      <c r="B29" s="194">
        <v>1.5625</v>
      </c>
      <c r="C29" s="195">
        <f t="shared" si="1"/>
        <v>12.49</v>
      </c>
      <c r="D29" s="195">
        <f t="shared" si="2"/>
        <v>10.81</v>
      </c>
      <c r="E29" s="195" t="str">
        <f t="shared" si="3"/>
        <v/>
      </c>
      <c r="F29" s="195" t="str">
        <f t="shared" si="4"/>
        <v/>
      </c>
      <c r="G29" s="195" t="str">
        <f t="shared" si="5"/>
        <v/>
      </c>
      <c r="H29" s="195" t="str">
        <f t="shared" si="6"/>
        <v/>
      </c>
      <c r="I29" s="195" t="str">
        <f t="shared" si="7"/>
        <v/>
      </c>
      <c r="J29" s="195">
        <f t="shared" si="8"/>
        <v>10.31</v>
      </c>
      <c r="K29" s="195">
        <f t="shared" si="9"/>
        <v>11.29</v>
      </c>
      <c r="L29" s="195">
        <f t="shared" si="10"/>
        <v>15.19</v>
      </c>
      <c r="M29" s="195">
        <f t="shared" si="11"/>
        <v>11.4</v>
      </c>
      <c r="N29" s="195" t="str">
        <f t="shared" si="12"/>
        <v/>
      </c>
      <c r="O29" s="195">
        <f t="shared" si="13"/>
        <v>17.69</v>
      </c>
      <c r="P29" s="195" t="str">
        <f t="shared" si="14"/>
        <v/>
      </c>
      <c r="Q29" s="195" t="str">
        <f t="shared" si="15"/>
        <v/>
      </c>
      <c r="R29" s="195">
        <f t="shared" si="16"/>
        <v>9.66</v>
      </c>
      <c r="S29" s="195">
        <f t="shared" si="17"/>
        <v>12.12</v>
      </c>
      <c r="T29" s="195">
        <f t="shared" si="18"/>
        <v>14.26</v>
      </c>
      <c r="U29" s="195">
        <f t="shared" si="19"/>
        <v>10.94</v>
      </c>
      <c r="V29" s="195" t="str">
        <f t="shared" si="20"/>
        <v/>
      </c>
      <c r="W29" s="195">
        <f t="shared" si="21"/>
        <v>11.47</v>
      </c>
      <c r="X29" s="195">
        <f t="shared" si="22"/>
        <v>13.94</v>
      </c>
    </row>
    <row r="30" ht="12.75" customHeight="1">
      <c r="A30" s="311">
        <v>26.0</v>
      </c>
      <c r="B30" s="194">
        <v>1.625</v>
      </c>
      <c r="C30" s="195">
        <f t="shared" si="1"/>
        <v>12.74</v>
      </c>
      <c r="D30" s="195">
        <f t="shared" si="2"/>
        <v>11.04</v>
      </c>
      <c r="E30" s="195" t="str">
        <f t="shared" si="3"/>
        <v/>
      </c>
      <c r="F30" s="195" t="str">
        <f t="shared" si="4"/>
        <v/>
      </c>
      <c r="G30" s="195" t="str">
        <f t="shared" si="5"/>
        <v/>
      </c>
      <c r="H30" s="195" t="str">
        <f t="shared" si="6"/>
        <v/>
      </c>
      <c r="I30" s="195" t="str">
        <f t="shared" si="7"/>
        <v/>
      </c>
      <c r="J30" s="195">
        <f t="shared" si="8"/>
        <v>10.63</v>
      </c>
      <c r="K30" s="195">
        <f t="shared" si="9"/>
        <v>11.59</v>
      </c>
      <c r="L30" s="195">
        <f t="shared" si="10"/>
        <v>15.59</v>
      </c>
      <c r="M30" s="195">
        <f t="shared" si="11"/>
        <v>11.72</v>
      </c>
      <c r="N30" s="195" t="str">
        <f t="shared" si="12"/>
        <v/>
      </c>
      <c r="O30" s="195">
        <f t="shared" si="13"/>
        <v>18.23</v>
      </c>
      <c r="P30" s="195" t="str">
        <f t="shared" si="14"/>
        <v/>
      </c>
      <c r="Q30" s="195" t="str">
        <f t="shared" si="15"/>
        <v/>
      </c>
      <c r="R30" s="195">
        <f t="shared" si="16"/>
        <v>9.88</v>
      </c>
      <c r="S30" s="195">
        <f t="shared" si="17"/>
        <v>12.4</v>
      </c>
      <c r="T30" s="195">
        <f t="shared" si="18"/>
        <v>14.72</v>
      </c>
      <c r="U30" s="195">
        <f t="shared" si="19"/>
        <v>11.24</v>
      </c>
      <c r="V30" s="195" t="str">
        <f t="shared" si="20"/>
        <v/>
      </c>
      <c r="W30" s="195">
        <f t="shared" si="21"/>
        <v>11.74</v>
      </c>
      <c r="X30" s="195">
        <f t="shared" si="22"/>
        <v>14.47</v>
      </c>
    </row>
    <row r="31" ht="12.75" customHeight="1">
      <c r="A31" s="311">
        <v>27.0</v>
      </c>
      <c r="B31" s="194">
        <v>1.6875</v>
      </c>
      <c r="C31" s="195">
        <f t="shared" si="1"/>
        <v>12.99</v>
      </c>
      <c r="D31" s="195">
        <f t="shared" si="2"/>
        <v>11.27</v>
      </c>
      <c r="E31" s="195" t="str">
        <f t="shared" si="3"/>
        <v/>
      </c>
      <c r="F31" s="195" t="str">
        <f t="shared" si="4"/>
        <v/>
      </c>
      <c r="G31" s="195" t="str">
        <f t="shared" si="5"/>
        <v/>
      </c>
      <c r="H31" s="195" t="str">
        <f t="shared" si="6"/>
        <v/>
      </c>
      <c r="I31" s="195" t="str">
        <f t="shared" si="7"/>
        <v/>
      </c>
      <c r="J31" s="195">
        <f t="shared" si="8"/>
        <v>10.94</v>
      </c>
      <c r="K31" s="195">
        <f t="shared" si="9"/>
        <v>11.9</v>
      </c>
      <c r="L31" s="195">
        <f t="shared" si="10"/>
        <v>15.99</v>
      </c>
      <c r="M31" s="195">
        <f t="shared" si="11"/>
        <v>12.05</v>
      </c>
      <c r="N31" s="195" t="str">
        <f t="shared" si="12"/>
        <v/>
      </c>
      <c r="O31" s="195">
        <f t="shared" si="13"/>
        <v>18.76</v>
      </c>
      <c r="P31" s="195" t="str">
        <f t="shared" si="14"/>
        <v/>
      </c>
      <c r="Q31" s="195" t="str">
        <f t="shared" si="15"/>
        <v/>
      </c>
      <c r="R31" s="195">
        <f t="shared" si="16"/>
        <v>10.1</v>
      </c>
      <c r="S31" s="195">
        <f t="shared" si="17"/>
        <v>12.69</v>
      </c>
      <c r="T31" s="195">
        <f t="shared" si="18"/>
        <v>15.18</v>
      </c>
      <c r="U31" s="195">
        <f t="shared" si="19"/>
        <v>11.53</v>
      </c>
      <c r="V31" s="195" t="str">
        <f t="shared" si="20"/>
        <v/>
      </c>
      <c r="W31" s="195">
        <f t="shared" si="21"/>
        <v>12.02</v>
      </c>
      <c r="X31" s="195">
        <f t="shared" si="22"/>
        <v>14.99</v>
      </c>
    </row>
    <row r="32" ht="12.75" customHeight="1">
      <c r="A32" s="311">
        <v>28.0</v>
      </c>
      <c r="B32" s="194">
        <v>1.75</v>
      </c>
      <c r="C32" s="195">
        <f t="shared" si="1"/>
        <v>13.24</v>
      </c>
      <c r="D32" s="195">
        <f t="shared" si="2"/>
        <v>11.51</v>
      </c>
      <c r="E32" s="195" t="str">
        <f t="shared" si="3"/>
        <v/>
      </c>
      <c r="F32" s="195" t="str">
        <f t="shared" si="4"/>
        <v/>
      </c>
      <c r="G32" s="195" t="str">
        <f t="shared" si="5"/>
        <v/>
      </c>
      <c r="H32" s="195" t="str">
        <f t="shared" si="6"/>
        <v/>
      </c>
      <c r="I32" s="195" t="str">
        <f t="shared" si="7"/>
        <v/>
      </c>
      <c r="J32" s="195">
        <f t="shared" si="8"/>
        <v>11.26</v>
      </c>
      <c r="K32" s="195">
        <f t="shared" si="9"/>
        <v>12.2</v>
      </c>
      <c r="L32" s="195">
        <f t="shared" si="10"/>
        <v>16.38</v>
      </c>
      <c r="M32" s="195">
        <f t="shared" si="11"/>
        <v>12.38</v>
      </c>
      <c r="N32" s="195" t="str">
        <f t="shared" si="12"/>
        <v/>
      </c>
      <c r="O32" s="195">
        <f t="shared" si="13"/>
        <v>19.3</v>
      </c>
      <c r="P32" s="195" t="str">
        <f t="shared" si="14"/>
        <v/>
      </c>
      <c r="Q32" s="195" t="str">
        <f t="shared" si="15"/>
        <v/>
      </c>
      <c r="R32" s="195">
        <f t="shared" si="16"/>
        <v>10.32</v>
      </c>
      <c r="S32" s="195">
        <f t="shared" si="17"/>
        <v>12.97</v>
      </c>
      <c r="T32" s="195">
        <f t="shared" si="18"/>
        <v>15.65</v>
      </c>
      <c r="U32" s="195">
        <f t="shared" si="19"/>
        <v>11.83</v>
      </c>
      <c r="V32" s="195" t="str">
        <f t="shared" si="20"/>
        <v/>
      </c>
      <c r="W32" s="195">
        <f t="shared" si="21"/>
        <v>12.29</v>
      </c>
      <c r="X32" s="195">
        <f t="shared" si="22"/>
        <v>15.52</v>
      </c>
    </row>
    <row r="33" ht="12.75" customHeight="1">
      <c r="A33" s="311">
        <v>29.0</v>
      </c>
      <c r="B33" s="194">
        <v>1.8125</v>
      </c>
      <c r="C33" s="195">
        <f t="shared" si="1"/>
        <v>13.49</v>
      </c>
      <c r="D33" s="195">
        <f t="shared" si="2"/>
        <v>11.74</v>
      </c>
      <c r="E33" s="195" t="str">
        <f t="shared" si="3"/>
        <v/>
      </c>
      <c r="F33" s="195" t="str">
        <f t="shared" si="4"/>
        <v/>
      </c>
      <c r="G33" s="195" t="str">
        <f t="shared" si="5"/>
        <v/>
      </c>
      <c r="H33" s="195" t="str">
        <f t="shared" si="6"/>
        <v/>
      </c>
      <c r="I33" s="195" t="str">
        <f t="shared" si="7"/>
        <v/>
      </c>
      <c r="J33" s="195">
        <f t="shared" si="8"/>
        <v>11.57</v>
      </c>
      <c r="K33" s="195">
        <f t="shared" si="9"/>
        <v>12.51</v>
      </c>
      <c r="L33" s="195">
        <f t="shared" si="10"/>
        <v>16.78</v>
      </c>
      <c r="M33" s="195">
        <f t="shared" si="11"/>
        <v>12.7</v>
      </c>
      <c r="N33" s="195" t="str">
        <f t="shared" si="12"/>
        <v/>
      </c>
      <c r="O33" s="195">
        <f t="shared" si="13"/>
        <v>19.84</v>
      </c>
      <c r="P33" s="195" t="str">
        <f t="shared" si="14"/>
        <v/>
      </c>
      <c r="Q33" s="195" t="str">
        <f t="shared" si="15"/>
        <v/>
      </c>
      <c r="R33" s="195">
        <f t="shared" si="16"/>
        <v>10.54</v>
      </c>
      <c r="S33" s="195">
        <f t="shared" si="17"/>
        <v>13.26</v>
      </c>
      <c r="T33" s="195">
        <f t="shared" si="18"/>
        <v>16.11</v>
      </c>
      <c r="U33" s="195">
        <f t="shared" si="19"/>
        <v>12.12</v>
      </c>
      <c r="V33" s="195" t="str">
        <f t="shared" si="20"/>
        <v/>
      </c>
      <c r="W33" s="195">
        <f t="shared" si="21"/>
        <v>12.57</v>
      </c>
      <c r="X33" s="195">
        <f t="shared" si="22"/>
        <v>16.05</v>
      </c>
    </row>
    <row r="34" ht="12.75" customHeight="1">
      <c r="A34" s="311">
        <v>30.0</v>
      </c>
      <c r="B34" s="194">
        <v>1.875</v>
      </c>
      <c r="C34" s="195">
        <f t="shared" si="1"/>
        <v>13.73</v>
      </c>
      <c r="D34" s="195">
        <f t="shared" si="2"/>
        <v>11.97</v>
      </c>
      <c r="E34" s="195" t="str">
        <f t="shared" si="3"/>
        <v/>
      </c>
      <c r="F34" s="195" t="str">
        <f t="shared" si="4"/>
        <v/>
      </c>
      <c r="G34" s="195" t="str">
        <f t="shared" si="5"/>
        <v/>
      </c>
      <c r="H34" s="195" t="str">
        <f t="shared" si="6"/>
        <v/>
      </c>
      <c r="I34" s="195" t="str">
        <f t="shared" si="7"/>
        <v/>
      </c>
      <c r="J34" s="195">
        <f t="shared" si="8"/>
        <v>11.89</v>
      </c>
      <c r="K34" s="195">
        <f t="shared" si="9"/>
        <v>12.81</v>
      </c>
      <c r="L34" s="195">
        <f t="shared" si="10"/>
        <v>17.18</v>
      </c>
      <c r="M34" s="195">
        <f t="shared" si="11"/>
        <v>13.03</v>
      </c>
      <c r="N34" s="195" t="str">
        <f t="shared" si="12"/>
        <v/>
      </c>
      <c r="O34" s="195">
        <f t="shared" si="13"/>
        <v>20.38</v>
      </c>
      <c r="P34" s="195" t="str">
        <f t="shared" si="14"/>
        <v/>
      </c>
      <c r="Q34" s="195" t="str">
        <f t="shared" si="15"/>
        <v/>
      </c>
      <c r="R34" s="195">
        <f t="shared" si="16"/>
        <v>10.76</v>
      </c>
      <c r="S34" s="195">
        <f t="shared" si="17"/>
        <v>13.54</v>
      </c>
      <c r="T34" s="195">
        <f t="shared" si="18"/>
        <v>16.57</v>
      </c>
      <c r="U34" s="195">
        <f t="shared" si="19"/>
        <v>12.42</v>
      </c>
      <c r="V34" s="195" t="str">
        <f t="shared" si="20"/>
        <v/>
      </c>
      <c r="W34" s="195">
        <f t="shared" si="21"/>
        <v>12.84</v>
      </c>
      <c r="X34" s="195">
        <f t="shared" si="22"/>
        <v>16.58</v>
      </c>
    </row>
    <row r="35" ht="12.75" customHeight="1">
      <c r="A35" s="311">
        <v>31.0</v>
      </c>
      <c r="B35" s="194">
        <v>1.9375</v>
      </c>
      <c r="C35" s="195">
        <f t="shared" si="1"/>
        <v>13.98</v>
      </c>
      <c r="D35" s="195">
        <f t="shared" si="2"/>
        <v>12.21</v>
      </c>
      <c r="E35" s="195" t="str">
        <f t="shared" si="3"/>
        <v/>
      </c>
      <c r="F35" s="195" t="str">
        <f t="shared" si="4"/>
        <v/>
      </c>
      <c r="G35" s="195" t="str">
        <f t="shared" si="5"/>
        <v/>
      </c>
      <c r="H35" s="195" t="str">
        <f t="shared" si="6"/>
        <v/>
      </c>
      <c r="I35" s="195" t="str">
        <f t="shared" si="7"/>
        <v/>
      </c>
      <c r="J35" s="195">
        <f t="shared" si="8"/>
        <v>12.2</v>
      </c>
      <c r="K35" s="195">
        <f t="shared" si="9"/>
        <v>13.12</v>
      </c>
      <c r="L35" s="195">
        <f t="shared" si="10"/>
        <v>17.57</v>
      </c>
      <c r="M35" s="195">
        <f t="shared" si="11"/>
        <v>13.35</v>
      </c>
      <c r="N35" s="195" t="str">
        <f t="shared" si="12"/>
        <v/>
      </c>
      <c r="O35" s="195">
        <f t="shared" si="13"/>
        <v>20.91</v>
      </c>
      <c r="P35" s="195" t="str">
        <f t="shared" si="14"/>
        <v/>
      </c>
      <c r="Q35" s="195" t="str">
        <f t="shared" si="15"/>
        <v/>
      </c>
      <c r="R35" s="195">
        <f t="shared" si="16"/>
        <v>10.98</v>
      </c>
      <c r="S35" s="195">
        <f t="shared" si="17"/>
        <v>13.83</v>
      </c>
      <c r="T35" s="195">
        <f t="shared" si="18"/>
        <v>17.04</v>
      </c>
      <c r="U35" s="195">
        <f t="shared" si="19"/>
        <v>12.71</v>
      </c>
      <c r="V35" s="195" t="str">
        <f t="shared" si="20"/>
        <v/>
      </c>
      <c r="W35" s="195">
        <f t="shared" si="21"/>
        <v>13.12</v>
      </c>
      <c r="X35" s="195">
        <f t="shared" si="22"/>
        <v>17.1</v>
      </c>
    </row>
    <row r="36" ht="12.75" customHeight="1">
      <c r="A36" s="311">
        <v>32.0</v>
      </c>
      <c r="B36" s="194">
        <v>2.0</v>
      </c>
      <c r="C36" s="195">
        <f t="shared" si="1"/>
        <v>14.23</v>
      </c>
      <c r="D36" s="195">
        <f t="shared" si="2"/>
        <v>12.44</v>
      </c>
      <c r="E36" s="195" t="str">
        <f t="shared" si="3"/>
        <v/>
      </c>
      <c r="F36" s="195" t="str">
        <f t="shared" si="4"/>
        <v/>
      </c>
      <c r="G36" s="195" t="str">
        <f t="shared" si="5"/>
        <v/>
      </c>
      <c r="H36" s="195" t="str">
        <f t="shared" si="6"/>
        <v/>
      </c>
      <c r="I36" s="195" t="str">
        <f t="shared" si="7"/>
        <v/>
      </c>
      <c r="J36" s="195">
        <f t="shared" si="8"/>
        <v>12.52</v>
      </c>
      <c r="K36" s="195">
        <f t="shared" si="9"/>
        <v>13.42</v>
      </c>
      <c r="L36" s="195">
        <f t="shared" si="10"/>
        <v>17.97</v>
      </c>
      <c r="M36" s="195">
        <f t="shared" si="11"/>
        <v>13.68</v>
      </c>
      <c r="N36" s="195" t="str">
        <f t="shared" si="12"/>
        <v/>
      </c>
      <c r="O36" s="195">
        <f t="shared" si="13"/>
        <v>21.45</v>
      </c>
      <c r="P36" s="195" t="str">
        <f t="shared" si="14"/>
        <v/>
      </c>
      <c r="Q36" s="195" t="str">
        <f t="shared" si="15"/>
        <v/>
      </c>
      <c r="R36" s="195">
        <f t="shared" si="16"/>
        <v>11.2</v>
      </c>
      <c r="S36" s="195">
        <f t="shared" si="17"/>
        <v>14.11</v>
      </c>
      <c r="T36" s="195">
        <f t="shared" si="18"/>
        <v>17.5</v>
      </c>
      <c r="U36" s="195">
        <f t="shared" si="19"/>
        <v>13.01</v>
      </c>
      <c r="V36" s="195" t="str">
        <f t="shared" si="20"/>
        <v/>
      </c>
      <c r="W36" s="195">
        <f t="shared" si="21"/>
        <v>13.39</v>
      </c>
      <c r="X36" s="195">
        <f t="shared" si="22"/>
        <v>17.63</v>
      </c>
    </row>
    <row r="37" ht="12.75" customHeight="1">
      <c r="A37" s="311">
        <v>33.0</v>
      </c>
      <c r="B37" s="194">
        <v>2.0625</v>
      </c>
      <c r="C37" s="195">
        <f t="shared" si="1"/>
        <v>14.48</v>
      </c>
      <c r="D37" s="195">
        <f t="shared" si="2"/>
        <v>12.67</v>
      </c>
      <c r="E37" s="195" t="str">
        <f t="shared" si="3"/>
        <v/>
      </c>
      <c r="F37" s="195" t="str">
        <f t="shared" si="4"/>
        <v/>
      </c>
      <c r="G37" s="195" t="str">
        <f t="shared" si="5"/>
        <v/>
      </c>
      <c r="H37" s="195" t="str">
        <f t="shared" si="6"/>
        <v/>
      </c>
      <c r="I37" s="195" t="str">
        <f t="shared" si="7"/>
        <v/>
      </c>
      <c r="J37" s="195">
        <f t="shared" si="8"/>
        <v>12.84</v>
      </c>
      <c r="K37" s="195">
        <f t="shared" si="9"/>
        <v>13.73</v>
      </c>
      <c r="L37" s="195">
        <f t="shared" si="10"/>
        <v>18.37</v>
      </c>
      <c r="M37" s="195">
        <f t="shared" si="11"/>
        <v>14.01</v>
      </c>
      <c r="N37" s="195" t="str">
        <f t="shared" si="12"/>
        <v/>
      </c>
      <c r="O37" s="195">
        <f t="shared" si="13"/>
        <v>21.99</v>
      </c>
      <c r="P37" s="195" t="str">
        <f t="shared" si="14"/>
        <v/>
      </c>
      <c r="Q37" s="195" t="str">
        <f t="shared" si="15"/>
        <v/>
      </c>
      <c r="R37" s="195">
        <f t="shared" si="16"/>
        <v>11.42</v>
      </c>
      <c r="S37" s="195">
        <f t="shared" si="17"/>
        <v>14.39</v>
      </c>
      <c r="T37" s="195">
        <f t="shared" si="18"/>
        <v>17.96</v>
      </c>
      <c r="U37" s="195">
        <f t="shared" si="19"/>
        <v>13.31</v>
      </c>
      <c r="V37" s="195" t="str">
        <f t="shared" si="20"/>
        <v/>
      </c>
      <c r="W37" s="195">
        <f t="shared" si="21"/>
        <v>13.66</v>
      </c>
      <c r="X37" s="195">
        <f t="shared" si="22"/>
        <v>18.16</v>
      </c>
    </row>
    <row r="38" ht="12.75" customHeight="1">
      <c r="A38" s="311">
        <v>34.0</v>
      </c>
      <c r="B38" s="194">
        <v>2.125</v>
      </c>
      <c r="C38" s="195">
        <f t="shared" si="1"/>
        <v>14.73</v>
      </c>
      <c r="D38" s="195">
        <f t="shared" si="2"/>
        <v>12.91</v>
      </c>
      <c r="E38" s="195" t="str">
        <f t="shared" si="3"/>
        <v/>
      </c>
      <c r="F38" s="195" t="str">
        <f t="shared" si="4"/>
        <v/>
      </c>
      <c r="G38" s="195" t="str">
        <f t="shared" si="5"/>
        <v/>
      </c>
      <c r="H38" s="195" t="str">
        <f t="shared" si="6"/>
        <v/>
      </c>
      <c r="I38" s="195" t="str">
        <f t="shared" si="7"/>
        <v/>
      </c>
      <c r="J38" s="195">
        <f t="shared" si="8"/>
        <v>13.15</v>
      </c>
      <c r="K38" s="195">
        <f t="shared" si="9"/>
        <v>14.03</v>
      </c>
      <c r="L38" s="195">
        <f t="shared" si="10"/>
        <v>18.76</v>
      </c>
      <c r="M38" s="195">
        <f t="shared" si="11"/>
        <v>14.33</v>
      </c>
      <c r="N38" s="195" t="str">
        <f t="shared" si="12"/>
        <v/>
      </c>
      <c r="O38" s="195">
        <f t="shared" si="13"/>
        <v>22.53</v>
      </c>
      <c r="P38" s="195" t="str">
        <f t="shared" si="14"/>
        <v/>
      </c>
      <c r="Q38" s="195" t="str">
        <f t="shared" si="15"/>
        <v/>
      </c>
      <c r="R38" s="195">
        <f t="shared" si="16"/>
        <v>11.64</v>
      </c>
      <c r="S38" s="195">
        <f t="shared" si="17"/>
        <v>14.68</v>
      </c>
      <c r="T38" s="195">
        <f t="shared" si="18"/>
        <v>18.43</v>
      </c>
      <c r="U38" s="195">
        <f t="shared" si="19"/>
        <v>13.6</v>
      </c>
      <c r="V38" s="195" t="str">
        <f t="shared" si="20"/>
        <v/>
      </c>
      <c r="W38" s="195">
        <f t="shared" si="21"/>
        <v>13.94</v>
      </c>
      <c r="X38" s="195">
        <f t="shared" si="22"/>
        <v>18.69</v>
      </c>
    </row>
    <row r="39" ht="12.75" customHeight="1">
      <c r="A39" s="311">
        <v>35.0</v>
      </c>
      <c r="B39" s="194">
        <v>2.1875</v>
      </c>
      <c r="C39" s="195">
        <f t="shared" si="1"/>
        <v>14.97</v>
      </c>
      <c r="D39" s="195">
        <f t="shared" si="2"/>
        <v>13.14</v>
      </c>
      <c r="E39" s="195" t="str">
        <f t="shared" si="3"/>
        <v/>
      </c>
      <c r="F39" s="195" t="str">
        <f t="shared" si="4"/>
        <v/>
      </c>
      <c r="G39" s="195" t="str">
        <f t="shared" si="5"/>
        <v/>
      </c>
      <c r="H39" s="195" t="str">
        <f t="shared" si="6"/>
        <v/>
      </c>
      <c r="I39" s="195" t="str">
        <f t="shared" si="7"/>
        <v/>
      </c>
      <c r="J39" s="195">
        <f t="shared" si="8"/>
        <v>13.47</v>
      </c>
      <c r="K39" s="195">
        <f t="shared" si="9"/>
        <v>14.34</v>
      </c>
      <c r="L39" s="195">
        <f t="shared" si="10"/>
        <v>19.16</v>
      </c>
      <c r="M39" s="195">
        <f t="shared" si="11"/>
        <v>14.66</v>
      </c>
      <c r="N39" s="195" t="str">
        <f t="shared" si="12"/>
        <v/>
      </c>
      <c r="O39" s="195">
        <f t="shared" si="13"/>
        <v>23.06</v>
      </c>
      <c r="P39" s="195" t="str">
        <f t="shared" si="14"/>
        <v/>
      </c>
      <c r="Q39" s="195" t="str">
        <f t="shared" si="15"/>
        <v/>
      </c>
      <c r="R39" s="195">
        <f t="shared" si="16"/>
        <v>11.86</v>
      </c>
      <c r="S39" s="195">
        <f t="shared" si="17"/>
        <v>14.96</v>
      </c>
      <c r="T39" s="195">
        <f t="shared" si="18"/>
        <v>18.89</v>
      </c>
      <c r="U39" s="195">
        <f t="shared" si="19"/>
        <v>13.9</v>
      </c>
      <c r="V39" s="195" t="str">
        <f t="shared" si="20"/>
        <v/>
      </c>
      <c r="W39" s="195">
        <f t="shared" si="21"/>
        <v>14.21</v>
      </c>
      <c r="X39" s="195">
        <f t="shared" si="22"/>
        <v>19.21</v>
      </c>
    </row>
    <row r="40" ht="12.75" customHeight="1">
      <c r="A40" s="311">
        <v>36.0</v>
      </c>
      <c r="B40" s="194">
        <v>2.25</v>
      </c>
      <c r="C40" s="195">
        <f t="shared" si="1"/>
        <v>15.22</v>
      </c>
      <c r="D40" s="195">
        <f t="shared" si="2"/>
        <v>13.37</v>
      </c>
      <c r="E40" s="195" t="str">
        <f t="shared" si="3"/>
        <v/>
      </c>
      <c r="F40" s="195" t="str">
        <f t="shared" si="4"/>
        <v/>
      </c>
      <c r="G40" s="195" t="str">
        <f t="shared" si="5"/>
        <v/>
      </c>
      <c r="H40" s="195" t="str">
        <f t="shared" si="6"/>
        <v/>
      </c>
      <c r="I40" s="195" t="str">
        <f t="shared" si="7"/>
        <v/>
      </c>
      <c r="J40" s="195">
        <f t="shared" si="8"/>
        <v>13.78</v>
      </c>
      <c r="K40" s="195">
        <f t="shared" si="9"/>
        <v>14.64</v>
      </c>
      <c r="L40" s="195">
        <f t="shared" si="10"/>
        <v>19.56</v>
      </c>
      <c r="M40" s="195">
        <f t="shared" si="11"/>
        <v>14.99</v>
      </c>
      <c r="N40" s="195" t="str">
        <f t="shared" si="12"/>
        <v/>
      </c>
      <c r="O40" s="195">
        <f t="shared" si="13"/>
        <v>23.6</v>
      </c>
      <c r="P40" s="195" t="str">
        <f t="shared" si="14"/>
        <v/>
      </c>
      <c r="Q40" s="195" t="str">
        <f t="shared" si="15"/>
        <v/>
      </c>
      <c r="R40" s="195">
        <f t="shared" si="16"/>
        <v>12.08</v>
      </c>
      <c r="S40" s="195">
        <f t="shared" si="17"/>
        <v>15.25</v>
      </c>
      <c r="T40" s="195">
        <f t="shared" si="18"/>
        <v>19.35</v>
      </c>
      <c r="U40" s="195">
        <f t="shared" si="19"/>
        <v>14.19</v>
      </c>
      <c r="V40" s="195" t="str">
        <f t="shared" si="20"/>
        <v/>
      </c>
      <c r="W40" s="195">
        <f t="shared" si="21"/>
        <v>14.49</v>
      </c>
      <c r="X40" s="195">
        <f t="shared" si="22"/>
        <v>19.74</v>
      </c>
    </row>
    <row r="41" ht="12.75" customHeight="1">
      <c r="A41" s="311">
        <v>37.0</v>
      </c>
      <c r="B41" s="194">
        <v>2.3125</v>
      </c>
      <c r="C41" s="195">
        <f t="shared" si="1"/>
        <v>15.47</v>
      </c>
      <c r="D41" s="195">
        <f t="shared" si="2"/>
        <v>13.61</v>
      </c>
      <c r="E41" s="195" t="str">
        <f t="shared" si="3"/>
        <v/>
      </c>
      <c r="F41" s="195" t="str">
        <f t="shared" si="4"/>
        <v/>
      </c>
      <c r="G41" s="195" t="str">
        <f t="shared" si="5"/>
        <v/>
      </c>
      <c r="H41" s="195" t="str">
        <f t="shared" si="6"/>
        <v/>
      </c>
      <c r="I41" s="195" t="str">
        <f t="shared" si="7"/>
        <v/>
      </c>
      <c r="J41" s="195">
        <f t="shared" si="8"/>
        <v>14.1</v>
      </c>
      <c r="K41" s="195">
        <f t="shared" si="9"/>
        <v>14.95</v>
      </c>
      <c r="L41" s="195">
        <f t="shared" si="10"/>
        <v>19.95</v>
      </c>
      <c r="M41" s="195">
        <f t="shared" si="11"/>
        <v>15.31</v>
      </c>
      <c r="N41" s="195" t="str">
        <f t="shared" si="12"/>
        <v/>
      </c>
      <c r="O41" s="195">
        <f t="shared" si="13"/>
        <v>24.14</v>
      </c>
      <c r="P41" s="195" t="str">
        <f t="shared" si="14"/>
        <v/>
      </c>
      <c r="Q41" s="195" t="str">
        <f t="shared" si="15"/>
        <v/>
      </c>
      <c r="R41" s="195">
        <f t="shared" si="16"/>
        <v>12.3</v>
      </c>
      <c r="S41" s="195">
        <f t="shared" si="17"/>
        <v>15.53</v>
      </c>
      <c r="T41" s="195">
        <f t="shared" si="18"/>
        <v>19.82</v>
      </c>
      <c r="U41" s="195">
        <f t="shared" si="19"/>
        <v>14.49</v>
      </c>
      <c r="V41" s="195" t="str">
        <f t="shared" si="20"/>
        <v/>
      </c>
      <c r="W41" s="195">
        <f t="shared" si="21"/>
        <v>14.76</v>
      </c>
      <c r="X41" s="195">
        <f t="shared" si="22"/>
        <v>20.27</v>
      </c>
    </row>
    <row r="42" ht="12.75" customHeight="1">
      <c r="A42" s="311">
        <v>38.0</v>
      </c>
      <c r="B42" s="194">
        <v>2.375</v>
      </c>
      <c r="C42" s="195">
        <f t="shared" si="1"/>
        <v>15.72</v>
      </c>
      <c r="D42" s="195">
        <f t="shared" si="2"/>
        <v>13.84</v>
      </c>
      <c r="E42" s="195" t="str">
        <f t="shared" si="3"/>
        <v/>
      </c>
      <c r="F42" s="195" t="str">
        <f t="shared" si="4"/>
        <v/>
      </c>
      <c r="G42" s="195" t="str">
        <f t="shared" si="5"/>
        <v/>
      </c>
      <c r="H42" s="195" t="str">
        <f t="shared" si="6"/>
        <v/>
      </c>
      <c r="I42" s="195" t="str">
        <f t="shared" si="7"/>
        <v/>
      </c>
      <c r="J42" s="195">
        <f t="shared" si="8"/>
        <v>14.41</v>
      </c>
      <c r="K42" s="195">
        <f t="shared" si="9"/>
        <v>15.25</v>
      </c>
      <c r="L42" s="195">
        <f t="shared" si="10"/>
        <v>20.35</v>
      </c>
      <c r="M42" s="195">
        <f t="shared" si="11"/>
        <v>15.64</v>
      </c>
      <c r="N42" s="195" t="str">
        <f t="shared" si="12"/>
        <v/>
      </c>
      <c r="O42" s="195">
        <f t="shared" si="13"/>
        <v>24.68</v>
      </c>
      <c r="P42" s="195" t="str">
        <f t="shared" si="14"/>
        <v/>
      </c>
      <c r="Q42" s="195" t="str">
        <f t="shared" si="15"/>
        <v/>
      </c>
      <c r="R42" s="195">
        <f t="shared" si="16"/>
        <v>12.52</v>
      </c>
      <c r="S42" s="195">
        <f t="shared" si="17"/>
        <v>15.82</v>
      </c>
      <c r="T42" s="195">
        <f t="shared" si="18"/>
        <v>20.28</v>
      </c>
      <c r="U42" s="195">
        <f t="shared" si="19"/>
        <v>14.78</v>
      </c>
      <c r="V42" s="195" t="str">
        <f t="shared" si="20"/>
        <v/>
      </c>
      <c r="W42" s="195">
        <f t="shared" si="21"/>
        <v>15.04</v>
      </c>
      <c r="X42" s="195">
        <f t="shared" si="22"/>
        <v>20.8</v>
      </c>
    </row>
    <row r="43" ht="12.75" customHeight="1">
      <c r="A43" s="311">
        <v>39.0</v>
      </c>
      <c r="B43" s="194">
        <v>2.4375</v>
      </c>
      <c r="C43" s="195">
        <f t="shared" si="1"/>
        <v>15.97</v>
      </c>
      <c r="D43" s="195">
        <f t="shared" si="2"/>
        <v>14.07</v>
      </c>
      <c r="E43" s="195" t="str">
        <f t="shared" si="3"/>
        <v/>
      </c>
      <c r="F43" s="195" t="str">
        <f t="shared" si="4"/>
        <v/>
      </c>
      <c r="G43" s="195" t="str">
        <f t="shared" si="5"/>
        <v/>
      </c>
      <c r="H43" s="195" t="str">
        <f t="shared" si="6"/>
        <v/>
      </c>
      <c r="I43" s="195" t="str">
        <f t="shared" si="7"/>
        <v/>
      </c>
      <c r="J43" s="195">
        <f t="shared" si="8"/>
        <v>14.73</v>
      </c>
      <c r="K43" s="195">
        <f t="shared" si="9"/>
        <v>15.56</v>
      </c>
      <c r="L43" s="195">
        <f t="shared" si="10"/>
        <v>20.75</v>
      </c>
      <c r="M43" s="195">
        <f t="shared" si="11"/>
        <v>15.96</v>
      </c>
      <c r="N43" s="195" t="str">
        <f t="shared" si="12"/>
        <v/>
      </c>
      <c r="O43" s="195">
        <f t="shared" si="13"/>
        <v>25.21</v>
      </c>
      <c r="P43" s="195" t="str">
        <f t="shared" si="14"/>
        <v/>
      </c>
      <c r="Q43" s="195" t="str">
        <f t="shared" si="15"/>
        <v/>
      </c>
      <c r="R43" s="195">
        <f t="shared" si="16"/>
        <v>12.74</v>
      </c>
      <c r="S43" s="195">
        <f t="shared" si="17"/>
        <v>16.1</v>
      </c>
      <c r="T43" s="195">
        <f t="shared" si="18"/>
        <v>20.74</v>
      </c>
      <c r="U43" s="195">
        <f t="shared" si="19"/>
        <v>15.08</v>
      </c>
      <c r="V43" s="195" t="str">
        <f t="shared" si="20"/>
        <v/>
      </c>
      <c r="W43" s="195">
        <f t="shared" si="21"/>
        <v>15.31</v>
      </c>
      <c r="X43" s="195">
        <f t="shared" si="22"/>
        <v>21.32</v>
      </c>
    </row>
    <row r="44" ht="12.75" customHeight="1">
      <c r="A44" s="311">
        <v>40.0</v>
      </c>
      <c r="B44" s="194">
        <v>2.5</v>
      </c>
      <c r="C44" s="195">
        <f t="shared" si="1"/>
        <v>16.22</v>
      </c>
      <c r="D44" s="195">
        <f t="shared" si="2"/>
        <v>14.31</v>
      </c>
      <c r="E44" s="195" t="str">
        <f t="shared" si="3"/>
        <v/>
      </c>
      <c r="F44" s="195" t="str">
        <f t="shared" si="4"/>
        <v/>
      </c>
      <c r="G44" s="195" t="str">
        <f t="shared" si="5"/>
        <v/>
      </c>
      <c r="H44" s="195" t="str">
        <f t="shared" si="6"/>
        <v/>
      </c>
      <c r="I44" s="195" t="str">
        <f t="shared" si="7"/>
        <v/>
      </c>
      <c r="J44" s="195">
        <f t="shared" si="8"/>
        <v>15.05</v>
      </c>
      <c r="K44" s="195">
        <f t="shared" si="9"/>
        <v>15.86</v>
      </c>
      <c r="L44" s="195">
        <f t="shared" si="10"/>
        <v>21.15</v>
      </c>
      <c r="M44" s="195">
        <f t="shared" si="11"/>
        <v>16.29</v>
      </c>
      <c r="N44" s="195" t="str">
        <f t="shared" si="12"/>
        <v/>
      </c>
      <c r="O44" s="195">
        <f t="shared" si="13"/>
        <v>25.75</v>
      </c>
      <c r="P44" s="195" t="str">
        <f t="shared" si="14"/>
        <v/>
      </c>
      <c r="Q44" s="195" t="str">
        <f t="shared" si="15"/>
        <v/>
      </c>
      <c r="R44" s="195">
        <f t="shared" si="16"/>
        <v>12.96</v>
      </c>
      <c r="S44" s="195">
        <f t="shared" si="17"/>
        <v>16.39</v>
      </c>
      <c r="T44" s="195">
        <f t="shared" si="18"/>
        <v>21.21</v>
      </c>
      <c r="U44" s="195">
        <f t="shared" si="19"/>
        <v>15.38</v>
      </c>
      <c r="V44" s="195" t="str">
        <f t="shared" si="20"/>
        <v/>
      </c>
      <c r="W44" s="195">
        <f t="shared" si="21"/>
        <v>15.59</v>
      </c>
      <c r="X44" s="195">
        <f t="shared" si="22"/>
        <v>21.85</v>
      </c>
    </row>
    <row r="45" ht="12.75" customHeight="1">
      <c r="A45" s="311">
        <v>41.0</v>
      </c>
      <c r="B45" s="194">
        <v>2.5625</v>
      </c>
      <c r="C45" s="195">
        <f t="shared" si="1"/>
        <v>16.46</v>
      </c>
      <c r="D45" s="195">
        <f t="shared" si="2"/>
        <v>14.54</v>
      </c>
      <c r="E45" s="195" t="str">
        <f t="shared" si="3"/>
        <v/>
      </c>
      <c r="F45" s="195" t="str">
        <f t="shared" si="4"/>
        <v/>
      </c>
      <c r="G45" s="195" t="str">
        <f t="shared" si="5"/>
        <v/>
      </c>
      <c r="H45" s="195" t="str">
        <f t="shared" si="6"/>
        <v/>
      </c>
      <c r="I45" s="195" t="str">
        <f t="shared" si="7"/>
        <v/>
      </c>
      <c r="J45" s="195">
        <f t="shared" si="8"/>
        <v>15.36</v>
      </c>
      <c r="K45" s="195">
        <f t="shared" si="9"/>
        <v>16.17</v>
      </c>
      <c r="L45" s="195">
        <f t="shared" si="10"/>
        <v>21.54</v>
      </c>
      <c r="M45" s="195">
        <f t="shared" si="11"/>
        <v>16.62</v>
      </c>
      <c r="N45" s="195" t="str">
        <f t="shared" si="12"/>
        <v/>
      </c>
      <c r="O45" s="195">
        <f t="shared" si="13"/>
        <v>26.29</v>
      </c>
      <c r="P45" s="195" t="str">
        <f t="shared" si="14"/>
        <v/>
      </c>
      <c r="Q45" s="195" t="str">
        <f t="shared" si="15"/>
        <v/>
      </c>
      <c r="R45" s="195">
        <f t="shared" si="16"/>
        <v>13.18</v>
      </c>
      <c r="S45" s="195">
        <f t="shared" si="17"/>
        <v>16.67</v>
      </c>
      <c r="T45" s="195">
        <f t="shared" si="18"/>
        <v>21.67</v>
      </c>
      <c r="U45" s="195">
        <f t="shared" si="19"/>
        <v>15.67</v>
      </c>
      <c r="V45" s="195" t="str">
        <f t="shared" si="20"/>
        <v/>
      </c>
      <c r="W45" s="195">
        <f t="shared" si="21"/>
        <v>15.86</v>
      </c>
      <c r="X45" s="195">
        <f t="shared" si="22"/>
        <v>22.38</v>
      </c>
    </row>
    <row r="46" ht="12.75" customHeight="1">
      <c r="A46" s="311">
        <v>42.0</v>
      </c>
      <c r="B46" s="194">
        <v>2.625</v>
      </c>
      <c r="C46" s="195">
        <f t="shared" si="1"/>
        <v>16.71</v>
      </c>
      <c r="D46" s="195">
        <f t="shared" si="2"/>
        <v>14.77</v>
      </c>
      <c r="E46" s="195" t="str">
        <f t="shared" si="3"/>
        <v/>
      </c>
      <c r="F46" s="195" t="str">
        <f t="shared" si="4"/>
        <v/>
      </c>
      <c r="G46" s="195" t="str">
        <f t="shared" si="5"/>
        <v/>
      </c>
      <c r="H46" s="195" t="str">
        <f t="shared" si="6"/>
        <v/>
      </c>
      <c r="I46" s="195" t="str">
        <f t="shared" si="7"/>
        <v/>
      </c>
      <c r="J46" s="195">
        <f t="shared" si="8"/>
        <v>15.68</v>
      </c>
      <c r="K46" s="195">
        <f t="shared" si="9"/>
        <v>16.47</v>
      </c>
      <c r="L46" s="195">
        <f t="shared" si="10"/>
        <v>21.94</v>
      </c>
      <c r="M46" s="195">
        <f t="shared" si="11"/>
        <v>16.94</v>
      </c>
      <c r="N46" s="195" t="str">
        <f t="shared" si="12"/>
        <v/>
      </c>
      <c r="O46" s="195">
        <f t="shared" si="13"/>
        <v>26.83</v>
      </c>
      <c r="P46" s="195" t="str">
        <f t="shared" si="14"/>
        <v/>
      </c>
      <c r="Q46" s="195" t="str">
        <f t="shared" si="15"/>
        <v/>
      </c>
      <c r="R46" s="195">
        <f t="shared" si="16"/>
        <v>13.4</v>
      </c>
      <c r="S46" s="195">
        <f t="shared" si="17"/>
        <v>16.95</v>
      </c>
      <c r="T46" s="195">
        <f t="shared" si="18"/>
        <v>22.13</v>
      </c>
      <c r="U46" s="195">
        <f t="shared" si="19"/>
        <v>15.97</v>
      </c>
      <c r="V46" s="195" t="str">
        <f t="shared" si="20"/>
        <v/>
      </c>
      <c r="W46" s="195">
        <f t="shared" si="21"/>
        <v>16.13</v>
      </c>
      <c r="X46" s="195">
        <f t="shared" si="22"/>
        <v>22.91</v>
      </c>
    </row>
    <row r="47" ht="12.75" customHeight="1">
      <c r="A47" s="311">
        <v>43.0</v>
      </c>
      <c r="B47" s="194">
        <v>2.6875</v>
      </c>
      <c r="C47" s="195">
        <f t="shared" si="1"/>
        <v>16.96</v>
      </c>
      <c r="D47" s="195">
        <f t="shared" si="2"/>
        <v>15</v>
      </c>
      <c r="E47" s="195" t="str">
        <f t="shared" si="3"/>
        <v/>
      </c>
      <c r="F47" s="195" t="str">
        <f t="shared" si="4"/>
        <v/>
      </c>
      <c r="G47" s="195" t="str">
        <f t="shared" si="5"/>
        <v/>
      </c>
      <c r="H47" s="195" t="str">
        <f t="shared" si="6"/>
        <v/>
      </c>
      <c r="I47" s="195" t="str">
        <f t="shared" si="7"/>
        <v/>
      </c>
      <c r="J47" s="195">
        <f t="shared" si="8"/>
        <v>15.99</v>
      </c>
      <c r="K47" s="195">
        <f t="shared" si="9"/>
        <v>16.78</v>
      </c>
      <c r="L47" s="195">
        <f t="shared" si="10"/>
        <v>22.34</v>
      </c>
      <c r="M47" s="195">
        <f t="shared" si="11"/>
        <v>17.27</v>
      </c>
      <c r="N47" s="195" t="str">
        <f t="shared" si="12"/>
        <v/>
      </c>
      <c r="O47" s="195">
        <f t="shared" si="13"/>
        <v>27.36</v>
      </c>
      <c r="P47" s="195" t="str">
        <f t="shared" si="14"/>
        <v/>
      </c>
      <c r="Q47" s="195" t="str">
        <f t="shared" si="15"/>
        <v/>
      </c>
      <c r="R47" s="195">
        <f t="shared" si="16"/>
        <v>13.62</v>
      </c>
      <c r="S47" s="195">
        <f t="shared" si="17"/>
        <v>17.24</v>
      </c>
      <c r="T47" s="195">
        <f t="shared" si="18"/>
        <v>22.59</v>
      </c>
      <c r="U47" s="195">
        <f t="shared" si="19"/>
        <v>16.26</v>
      </c>
      <c r="V47" s="195" t="str">
        <f t="shared" si="20"/>
        <v/>
      </c>
      <c r="W47" s="195">
        <f t="shared" si="21"/>
        <v>16.41</v>
      </c>
      <c r="X47" s="195">
        <f t="shared" si="22"/>
        <v>23.43</v>
      </c>
    </row>
    <row r="48" ht="12.75" customHeight="1">
      <c r="A48" s="311">
        <v>44.0</v>
      </c>
      <c r="B48" s="194">
        <v>2.75</v>
      </c>
      <c r="C48" s="195">
        <f t="shared" si="1"/>
        <v>17.21</v>
      </c>
      <c r="D48" s="195">
        <f t="shared" si="2"/>
        <v>15.24</v>
      </c>
      <c r="E48" s="195" t="str">
        <f t="shared" si="3"/>
        <v/>
      </c>
      <c r="F48" s="195" t="str">
        <f t="shared" si="4"/>
        <v/>
      </c>
      <c r="G48" s="195" t="str">
        <f t="shared" si="5"/>
        <v/>
      </c>
      <c r="H48" s="195" t="str">
        <f t="shared" si="6"/>
        <v/>
      </c>
      <c r="I48" s="195" t="str">
        <f t="shared" si="7"/>
        <v/>
      </c>
      <c r="J48" s="195">
        <f t="shared" si="8"/>
        <v>16.31</v>
      </c>
      <c r="K48" s="195">
        <f t="shared" si="9"/>
        <v>17.08</v>
      </c>
      <c r="L48" s="195">
        <f t="shared" si="10"/>
        <v>22.73</v>
      </c>
      <c r="M48" s="195">
        <f t="shared" si="11"/>
        <v>17.6</v>
      </c>
      <c r="N48" s="195" t="str">
        <f t="shared" si="12"/>
        <v/>
      </c>
      <c r="O48" s="195">
        <f t="shared" si="13"/>
        <v>27.9</v>
      </c>
      <c r="P48" s="195" t="str">
        <f t="shared" si="14"/>
        <v/>
      </c>
      <c r="Q48" s="195" t="str">
        <f t="shared" si="15"/>
        <v/>
      </c>
      <c r="R48" s="195">
        <f t="shared" si="16"/>
        <v>13.84</v>
      </c>
      <c r="S48" s="195">
        <f t="shared" si="17"/>
        <v>17.52</v>
      </c>
      <c r="T48" s="195">
        <f t="shared" si="18"/>
        <v>23.06</v>
      </c>
      <c r="U48" s="195">
        <f t="shared" si="19"/>
        <v>16.56</v>
      </c>
      <c r="V48" s="195" t="str">
        <f t="shared" si="20"/>
        <v/>
      </c>
      <c r="W48" s="195">
        <f t="shared" si="21"/>
        <v>16.68</v>
      </c>
      <c r="X48" s="195">
        <f t="shared" si="22"/>
        <v>23.96</v>
      </c>
    </row>
    <row r="49" ht="12.75" customHeight="1">
      <c r="A49" s="311">
        <v>45.0</v>
      </c>
      <c r="B49" s="194">
        <v>2.8125</v>
      </c>
      <c r="C49" s="195">
        <f t="shared" si="1"/>
        <v>17.46</v>
      </c>
      <c r="D49" s="195">
        <f t="shared" si="2"/>
        <v>15.47</v>
      </c>
      <c r="E49" s="195" t="str">
        <f t="shared" si="3"/>
        <v/>
      </c>
      <c r="F49" s="195" t="str">
        <f t="shared" si="4"/>
        <v/>
      </c>
      <c r="G49" s="195" t="str">
        <f t="shared" si="5"/>
        <v/>
      </c>
      <c r="H49" s="195" t="str">
        <f t="shared" si="6"/>
        <v/>
      </c>
      <c r="I49" s="195" t="str">
        <f t="shared" si="7"/>
        <v/>
      </c>
      <c r="J49" s="195">
        <f t="shared" si="8"/>
        <v>16.62</v>
      </c>
      <c r="K49" s="195">
        <f t="shared" si="9"/>
        <v>17.39</v>
      </c>
      <c r="L49" s="195">
        <f t="shared" si="10"/>
        <v>23.13</v>
      </c>
      <c r="M49" s="195">
        <f t="shared" si="11"/>
        <v>17.92</v>
      </c>
      <c r="N49" s="195" t="str">
        <f t="shared" si="12"/>
        <v/>
      </c>
      <c r="O49" s="195">
        <f t="shared" si="13"/>
        <v>28.44</v>
      </c>
      <c r="P49" s="195" t="str">
        <f t="shared" si="14"/>
        <v/>
      </c>
      <c r="Q49" s="195" t="str">
        <f t="shared" si="15"/>
        <v/>
      </c>
      <c r="R49" s="195">
        <f t="shared" si="16"/>
        <v>14.06</v>
      </c>
      <c r="S49" s="195">
        <f t="shared" si="17"/>
        <v>17.81</v>
      </c>
      <c r="T49" s="195">
        <f t="shared" si="18"/>
        <v>23.52</v>
      </c>
      <c r="U49" s="195">
        <f t="shared" si="19"/>
        <v>16.85</v>
      </c>
      <c r="V49" s="195" t="str">
        <f t="shared" si="20"/>
        <v/>
      </c>
      <c r="W49" s="195">
        <f t="shared" si="21"/>
        <v>16.96</v>
      </c>
      <c r="X49" s="195">
        <f t="shared" si="22"/>
        <v>24.49</v>
      </c>
    </row>
    <row r="50" ht="12.75" customHeight="1">
      <c r="A50" s="311">
        <v>46.0</v>
      </c>
      <c r="B50" s="194">
        <v>2.875</v>
      </c>
      <c r="C50" s="195">
        <f t="shared" si="1"/>
        <v>17.7</v>
      </c>
      <c r="D50" s="195">
        <f t="shared" si="2"/>
        <v>15.7</v>
      </c>
      <c r="E50" s="195" t="str">
        <f t="shared" si="3"/>
        <v/>
      </c>
      <c r="F50" s="195" t="str">
        <f t="shared" si="4"/>
        <v/>
      </c>
      <c r="G50" s="195" t="str">
        <f t="shared" si="5"/>
        <v/>
      </c>
      <c r="H50" s="195" t="str">
        <f t="shared" si="6"/>
        <v/>
      </c>
      <c r="I50" s="195" t="str">
        <f t="shared" si="7"/>
        <v/>
      </c>
      <c r="J50" s="195">
        <f t="shared" si="8"/>
        <v>16.94</v>
      </c>
      <c r="K50" s="195">
        <f t="shared" si="9"/>
        <v>17.69</v>
      </c>
      <c r="L50" s="195">
        <f t="shared" si="10"/>
        <v>23.53</v>
      </c>
      <c r="M50" s="195">
        <f t="shared" si="11"/>
        <v>18.25</v>
      </c>
      <c r="N50" s="195" t="str">
        <f t="shared" si="12"/>
        <v/>
      </c>
      <c r="O50" s="195">
        <f t="shared" si="13"/>
        <v>28.98</v>
      </c>
      <c r="P50" s="195" t="str">
        <f t="shared" si="14"/>
        <v/>
      </c>
      <c r="Q50" s="195" t="str">
        <f t="shared" si="15"/>
        <v/>
      </c>
      <c r="R50" s="195">
        <f t="shared" si="16"/>
        <v>14.28</v>
      </c>
      <c r="S50" s="195">
        <f t="shared" si="17"/>
        <v>18.09</v>
      </c>
      <c r="T50" s="195">
        <f t="shared" si="18"/>
        <v>23.98</v>
      </c>
      <c r="U50" s="195">
        <f t="shared" si="19"/>
        <v>17.15</v>
      </c>
      <c r="V50" s="195" t="str">
        <f t="shared" si="20"/>
        <v/>
      </c>
      <c r="W50" s="195">
        <f t="shared" si="21"/>
        <v>17.23</v>
      </c>
      <c r="X50" s="195">
        <f t="shared" si="22"/>
        <v>25.02</v>
      </c>
    </row>
    <row r="51" ht="12.75" customHeight="1">
      <c r="A51" s="311">
        <v>47.0</v>
      </c>
      <c r="B51" s="194">
        <v>2.9375</v>
      </c>
      <c r="C51" s="195">
        <f t="shared" si="1"/>
        <v>17.95</v>
      </c>
      <c r="D51" s="195">
        <f t="shared" si="2"/>
        <v>15.94</v>
      </c>
      <c r="E51" s="195" t="str">
        <f t="shared" si="3"/>
        <v/>
      </c>
      <c r="F51" s="195" t="str">
        <f t="shared" si="4"/>
        <v/>
      </c>
      <c r="G51" s="195" t="str">
        <f t="shared" si="5"/>
        <v/>
      </c>
      <c r="H51" s="195" t="str">
        <f t="shared" si="6"/>
        <v/>
      </c>
      <c r="I51" s="195" t="str">
        <f t="shared" si="7"/>
        <v/>
      </c>
      <c r="J51" s="195">
        <f t="shared" si="8"/>
        <v>17.25</v>
      </c>
      <c r="K51" s="195">
        <f t="shared" si="9"/>
        <v>18</v>
      </c>
      <c r="L51" s="195">
        <f t="shared" si="10"/>
        <v>23.92</v>
      </c>
      <c r="M51" s="195">
        <f t="shared" si="11"/>
        <v>18.57</v>
      </c>
      <c r="N51" s="195" t="str">
        <f t="shared" si="12"/>
        <v/>
      </c>
      <c r="O51" s="195">
        <f t="shared" si="13"/>
        <v>29.51</v>
      </c>
      <c r="P51" s="195" t="str">
        <f t="shared" si="14"/>
        <v/>
      </c>
      <c r="Q51" s="195" t="str">
        <f t="shared" si="15"/>
        <v/>
      </c>
      <c r="R51" s="195">
        <f t="shared" si="16"/>
        <v>14.5</v>
      </c>
      <c r="S51" s="195">
        <f t="shared" si="17"/>
        <v>18.38</v>
      </c>
      <c r="T51" s="195">
        <f t="shared" si="18"/>
        <v>24.45</v>
      </c>
      <c r="U51" s="195">
        <f t="shared" si="19"/>
        <v>17.44</v>
      </c>
      <c r="V51" s="195" t="str">
        <f t="shared" si="20"/>
        <v/>
      </c>
      <c r="W51" s="195">
        <f t="shared" si="21"/>
        <v>17.51</v>
      </c>
      <c r="X51" s="195">
        <f t="shared" si="22"/>
        <v>25.54</v>
      </c>
    </row>
    <row r="52" ht="12.75" customHeight="1">
      <c r="A52" s="311">
        <v>48.0</v>
      </c>
      <c r="B52" s="194">
        <v>3.0</v>
      </c>
      <c r="C52" s="195">
        <f t="shared" si="1"/>
        <v>18.2</v>
      </c>
      <c r="D52" s="195">
        <f t="shared" si="2"/>
        <v>16.17</v>
      </c>
      <c r="E52" s="195" t="str">
        <f t="shared" si="3"/>
        <v/>
      </c>
      <c r="F52" s="195" t="str">
        <f t="shared" si="4"/>
        <v/>
      </c>
      <c r="G52" s="195" t="str">
        <f t="shared" si="5"/>
        <v/>
      </c>
      <c r="H52" s="195" t="str">
        <f t="shared" si="6"/>
        <v/>
      </c>
      <c r="I52" s="195" t="str">
        <f t="shared" si="7"/>
        <v/>
      </c>
      <c r="J52" s="195">
        <f t="shared" si="8"/>
        <v>17.57</v>
      </c>
      <c r="K52" s="195">
        <f t="shared" si="9"/>
        <v>18.3</v>
      </c>
      <c r="L52" s="195">
        <f t="shared" si="10"/>
        <v>24.32</v>
      </c>
      <c r="M52" s="195">
        <f t="shared" si="11"/>
        <v>18.9</v>
      </c>
      <c r="N52" s="195" t="str">
        <f t="shared" si="12"/>
        <v/>
      </c>
      <c r="O52" s="195">
        <f t="shared" si="13"/>
        <v>30.05</v>
      </c>
      <c r="P52" s="195" t="str">
        <f t="shared" si="14"/>
        <v/>
      </c>
      <c r="Q52" s="195" t="str">
        <f t="shared" si="15"/>
        <v/>
      </c>
      <c r="R52" s="195">
        <f t="shared" si="16"/>
        <v>14.72</v>
      </c>
      <c r="S52" s="195">
        <f t="shared" si="17"/>
        <v>18.66</v>
      </c>
      <c r="T52" s="195">
        <f t="shared" si="18"/>
        <v>24.91</v>
      </c>
      <c r="U52" s="195">
        <f t="shared" si="19"/>
        <v>17.74</v>
      </c>
      <c r="V52" s="195" t="str">
        <f t="shared" si="20"/>
        <v/>
      </c>
      <c r="W52" s="195">
        <f t="shared" si="21"/>
        <v>17.78</v>
      </c>
      <c r="X52" s="195">
        <f t="shared" si="22"/>
        <v>26.07</v>
      </c>
    </row>
    <row r="53" ht="12.75" customHeight="1">
      <c r="A53" s="311">
        <v>49.0</v>
      </c>
      <c r="B53" s="194">
        <v>3.0625</v>
      </c>
      <c r="C53" s="195">
        <f t="shared" si="1"/>
        <v>18.45</v>
      </c>
      <c r="D53" s="195">
        <f t="shared" si="2"/>
        <v>16.4</v>
      </c>
      <c r="E53" s="195" t="str">
        <f t="shared" si="3"/>
        <v/>
      </c>
      <c r="F53" s="195" t="str">
        <f t="shared" si="4"/>
        <v/>
      </c>
      <c r="G53" s="195" t="str">
        <f t="shared" si="5"/>
        <v/>
      </c>
      <c r="H53" s="195" t="str">
        <f t="shared" si="6"/>
        <v/>
      </c>
      <c r="I53" s="195" t="str">
        <f t="shared" si="7"/>
        <v/>
      </c>
      <c r="J53" s="195">
        <f t="shared" si="8"/>
        <v>17.89</v>
      </c>
      <c r="K53" s="195">
        <f t="shared" si="9"/>
        <v>18.61</v>
      </c>
      <c r="L53" s="195">
        <f t="shared" si="10"/>
        <v>24.72</v>
      </c>
      <c r="M53" s="195">
        <f t="shared" si="11"/>
        <v>19.23</v>
      </c>
      <c r="N53" s="195" t="str">
        <f t="shared" si="12"/>
        <v/>
      </c>
      <c r="O53" s="195">
        <f t="shared" si="13"/>
        <v>30.59</v>
      </c>
      <c r="P53" s="195" t="str">
        <f t="shared" si="14"/>
        <v/>
      </c>
      <c r="Q53" s="195" t="str">
        <f t="shared" si="15"/>
        <v/>
      </c>
      <c r="R53" s="195">
        <f t="shared" si="16"/>
        <v>14.94</v>
      </c>
      <c r="S53" s="195">
        <f t="shared" si="17"/>
        <v>18.94</v>
      </c>
      <c r="T53" s="195">
        <f t="shared" si="18"/>
        <v>25.37</v>
      </c>
      <c r="U53" s="195">
        <f t="shared" si="19"/>
        <v>18.04</v>
      </c>
      <c r="V53" s="195" t="str">
        <f t="shared" si="20"/>
        <v/>
      </c>
      <c r="W53" s="195">
        <f t="shared" si="21"/>
        <v>18.05</v>
      </c>
      <c r="X53" s="195">
        <f t="shared" si="22"/>
        <v>26.6</v>
      </c>
    </row>
    <row r="54" ht="12.75" customHeight="1">
      <c r="A54" s="311">
        <v>50.0</v>
      </c>
      <c r="B54" s="194">
        <v>3.125</v>
      </c>
      <c r="C54" s="195">
        <f t="shared" si="1"/>
        <v>18.7</v>
      </c>
      <c r="D54" s="195">
        <f t="shared" si="2"/>
        <v>16.64</v>
      </c>
      <c r="E54" s="195" t="str">
        <f t="shared" si="3"/>
        <v/>
      </c>
      <c r="F54" s="195" t="str">
        <f t="shared" si="4"/>
        <v/>
      </c>
      <c r="G54" s="195" t="str">
        <f t="shared" si="5"/>
        <v/>
      </c>
      <c r="H54" s="195" t="str">
        <f t="shared" si="6"/>
        <v/>
      </c>
      <c r="I54" s="195" t="str">
        <f t="shared" si="7"/>
        <v/>
      </c>
      <c r="J54" s="195">
        <f t="shared" si="8"/>
        <v>18.2</v>
      </c>
      <c r="K54" s="195">
        <f t="shared" si="9"/>
        <v>18.91</v>
      </c>
      <c r="L54" s="195">
        <f t="shared" si="10"/>
        <v>25.11</v>
      </c>
      <c r="M54" s="195">
        <f t="shared" si="11"/>
        <v>19.55</v>
      </c>
      <c r="N54" s="195" t="str">
        <f t="shared" si="12"/>
        <v/>
      </c>
      <c r="O54" s="195">
        <f t="shared" si="13"/>
        <v>31.13</v>
      </c>
      <c r="P54" s="195" t="str">
        <f t="shared" si="14"/>
        <v/>
      </c>
      <c r="Q54" s="195" t="str">
        <f t="shared" si="15"/>
        <v/>
      </c>
      <c r="R54" s="195">
        <f t="shared" si="16"/>
        <v>15.16</v>
      </c>
      <c r="S54" s="195">
        <f t="shared" si="17"/>
        <v>19.23</v>
      </c>
      <c r="T54" s="195">
        <f t="shared" si="18"/>
        <v>25.84</v>
      </c>
      <c r="U54" s="195">
        <f t="shared" si="19"/>
        <v>18.33</v>
      </c>
      <c r="V54" s="195" t="str">
        <f t="shared" si="20"/>
        <v/>
      </c>
      <c r="W54" s="195">
        <f t="shared" si="21"/>
        <v>18.33</v>
      </c>
      <c r="X54" s="195">
        <f t="shared" si="22"/>
        <v>27.13</v>
      </c>
    </row>
    <row r="55" ht="12.75" customHeight="1">
      <c r="A55" s="311">
        <v>51.0</v>
      </c>
      <c r="B55" s="194">
        <v>3.1875</v>
      </c>
      <c r="C55" s="195">
        <f t="shared" si="1"/>
        <v>18.94</v>
      </c>
      <c r="D55" s="195">
        <f t="shared" si="2"/>
        <v>16.87</v>
      </c>
      <c r="E55" s="195" t="str">
        <f t="shared" si="3"/>
        <v/>
      </c>
      <c r="F55" s="195" t="str">
        <f t="shared" si="4"/>
        <v/>
      </c>
      <c r="G55" s="195" t="str">
        <f t="shared" si="5"/>
        <v/>
      </c>
      <c r="H55" s="195" t="str">
        <f t="shared" si="6"/>
        <v/>
      </c>
      <c r="I55" s="195" t="str">
        <f t="shared" si="7"/>
        <v/>
      </c>
      <c r="J55" s="195">
        <f t="shared" si="8"/>
        <v>18.52</v>
      </c>
      <c r="K55" s="195">
        <f t="shared" si="9"/>
        <v>19.22</v>
      </c>
      <c r="L55" s="195">
        <f t="shared" si="10"/>
        <v>25.51</v>
      </c>
      <c r="M55" s="195">
        <f t="shared" si="11"/>
        <v>19.88</v>
      </c>
      <c r="N55" s="195" t="str">
        <f t="shared" si="12"/>
        <v/>
      </c>
      <c r="O55" s="195">
        <f t="shared" si="13"/>
        <v>31.66</v>
      </c>
      <c r="P55" s="195" t="str">
        <f t="shared" si="14"/>
        <v/>
      </c>
      <c r="Q55" s="195" t="str">
        <f t="shared" si="15"/>
        <v/>
      </c>
      <c r="R55" s="195">
        <f t="shared" si="16"/>
        <v>15.38</v>
      </c>
      <c r="S55" s="195">
        <f t="shared" si="17"/>
        <v>19.51</v>
      </c>
      <c r="T55" s="195">
        <f t="shared" si="18"/>
        <v>26.3</v>
      </c>
      <c r="U55" s="195">
        <f t="shared" si="19"/>
        <v>18.63</v>
      </c>
      <c r="V55" s="195" t="str">
        <f t="shared" si="20"/>
        <v/>
      </c>
      <c r="W55" s="195">
        <f t="shared" si="21"/>
        <v>18.6</v>
      </c>
      <c r="X55" s="195">
        <f t="shared" si="22"/>
        <v>27.65</v>
      </c>
    </row>
    <row r="56" ht="12.75" customHeight="1">
      <c r="A56" s="311">
        <v>52.0</v>
      </c>
      <c r="B56" s="194">
        <v>3.25</v>
      </c>
      <c r="C56" s="195">
        <f t="shared" si="1"/>
        <v>19.19</v>
      </c>
      <c r="D56" s="195">
        <f t="shared" si="2"/>
        <v>17.1</v>
      </c>
      <c r="E56" s="195" t="str">
        <f t="shared" si="3"/>
        <v/>
      </c>
      <c r="F56" s="195" t="str">
        <f t="shared" si="4"/>
        <v/>
      </c>
      <c r="G56" s="195" t="str">
        <f t="shared" si="5"/>
        <v/>
      </c>
      <c r="H56" s="195" t="str">
        <f t="shared" si="6"/>
        <v/>
      </c>
      <c r="I56" s="195" t="str">
        <f t="shared" si="7"/>
        <v/>
      </c>
      <c r="J56" s="195">
        <f t="shared" si="8"/>
        <v>18.83</v>
      </c>
      <c r="K56" s="195">
        <f t="shared" si="9"/>
        <v>19.52</v>
      </c>
      <c r="L56" s="195">
        <f t="shared" si="10"/>
        <v>25.91</v>
      </c>
      <c r="M56" s="195">
        <f t="shared" si="11"/>
        <v>20.21</v>
      </c>
      <c r="N56" s="195" t="str">
        <f t="shared" si="12"/>
        <v/>
      </c>
      <c r="O56" s="195">
        <f t="shared" si="13"/>
        <v>32.2</v>
      </c>
      <c r="P56" s="195" t="str">
        <f t="shared" si="14"/>
        <v/>
      </c>
      <c r="Q56" s="195" t="str">
        <f t="shared" si="15"/>
        <v/>
      </c>
      <c r="R56" s="195">
        <f t="shared" si="16"/>
        <v>15.6</v>
      </c>
      <c r="S56" s="195">
        <f t="shared" si="17"/>
        <v>19.8</v>
      </c>
      <c r="T56" s="195">
        <f t="shared" si="18"/>
        <v>26.76</v>
      </c>
      <c r="U56" s="195">
        <f t="shared" si="19"/>
        <v>18.92</v>
      </c>
      <c r="V56" s="195" t="str">
        <f t="shared" si="20"/>
        <v/>
      </c>
      <c r="W56" s="195">
        <f t="shared" si="21"/>
        <v>18.88</v>
      </c>
      <c r="X56" s="195">
        <f t="shared" si="22"/>
        <v>28.18</v>
      </c>
    </row>
    <row r="57" ht="12.75" customHeight="1">
      <c r="A57" s="311">
        <v>53.0</v>
      </c>
      <c r="B57" s="194">
        <v>3.3125</v>
      </c>
      <c r="C57" s="195">
        <f t="shared" si="1"/>
        <v>19.44</v>
      </c>
      <c r="D57" s="195">
        <f t="shared" si="2"/>
        <v>17.34</v>
      </c>
      <c r="E57" s="195" t="str">
        <f t="shared" si="3"/>
        <v/>
      </c>
      <c r="F57" s="195" t="str">
        <f t="shared" si="4"/>
        <v/>
      </c>
      <c r="G57" s="195" t="str">
        <f t="shared" si="5"/>
        <v/>
      </c>
      <c r="H57" s="195" t="str">
        <f t="shared" si="6"/>
        <v/>
      </c>
      <c r="I57" s="195" t="str">
        <f t="shared" si="7"/>
        <v/>
      </c>
      <c r="J57" s="195">
        <f t="shared" si="8"/>
        <v>19.15</v>
      </c>
      <c r="K57" s="195">
        <f t="shared" si="9"/>
        <v>19.83</v>
      </c>
      <c r="L57" s="195">
        <f t="shared" si="10"/>
        <v>26.3</v>
      </c>
      <c r="M57" s="195">
        <f t="shared" si="11"/>
        <v>20.53</v>
      </c>
      <c r="N57" s="195" t="str">
        <f t="shared" si="12"/>
        <v/>
      </c>
      <c r="O57" s="195">
        <f t="shared" si="13"/>
        <v>32.74</v>
      </c>
      <c r="P57" s="195" t="str">
        <f t="shared" si="14"/>
        <v/>
      </c>
      <c r="Q57" s="195" t="str">
        <f t="shared" si="15"/>
        <v/>
      </c>
      <c r="R57" s="195">
        <f t="shared" si="16"/>
        <v>15.82</v>
      </c>
      <c r="S57" s="195">
        <f t="shared" si="17"/>
        <v>20.08</v>
      </c>
      <c r="T57" s="195">
        <f t="shared" si="18"/>
        <v>27.23</v>
      </c>
      <c r="U57" s="195">
        <f t="shared" si="19"/>
        <v>19.22</v>
      </c>
      <c r="V57" s="195" t="str">
        <f t="shared" si="20"/>
        <v/>
      </c>
      <c r="W57" s="195">
        <f t="shared" si="21"/>
        <v>19.15</v>
      </c>
      <c r="X57" s="195">
        <f t="shared" si="22"/>
        <v>28.71</v>
      </c>
    </row>
    <row r="58" ht="12.75" customHeight="1">
      <c r="A58" s="311">
        <v>54.0</v>
      </c>
      <c r="B58" s="194">
        <v>3.375</v>
      </c>
      <c r="C58" s="195">
        <f t="shared" si="1"/>
        <v>19.69</v>
      </c>
      <c r="D58" s="195">
        <f t="shared" si="2"/>
        <v>17.57</v>
      </c>
      <c r="E58" s="195" t="str">
        <f t="shared" si="3"/>
        <v/>
      </c>
      <c r="F58" s="195" t="str">
        <f t="shared" si="4"/>
        <v/>
      </c>
      <c r="G58" s="195" t="str">
        <f t="shared" si="5"/>
        <v/>
      </c>
      <c r="H58" s="195" t="str">
        <f t="shared" si="6"/>
        <v/>
      </c>
      <c r="I58" s="195" t="str">
        <f t="shared" si="7"/>
        <v/>
      </c>
      <c r="J58" s="195">
        <f t="shared" si="8"/>
        <v>19.46</v>
      </c>
      <c r="K58" s="195">
        <f t="shared" si="9"/>
        <v>20.13</v>
      </c>
      <c r="L58" s="195">
        <f t="shared" si="10"/>
        <v>26.7</v>
      </c>
      <c r="M58" s="195">
        <f t="shared" si="11"/>
        <v>20.86</v>
      </c>
      <c r="N58" s="195" t="str">
        <f t="shared" si="12"/>
        <v/>
      </c>
      <c r="O58" s="195">
        <f t="shared" si="13"/>
        <v>33.28</v>
      </c>
      <c r="P58" s="195" t="str">
        <f t="shared" si="14"/>
        <v/>
      </c>
      <c r="Q58" s="195" t="str">
        <f t="shared" si="15"/>
        <v/>
      </c>
      <c r="R58" s="195">
        <f t="shared" si="16"/>
        <v>16.04</v>
      </c>
      <c r="S58" s="195">
        <f t="shared" si="17"/>
        <v>20.37</v>
      </c>
      <c r="T58" s="195">
        <f t="shared" si="18"/>
        <v>27.69</v>
      </c>
      <c r="U58" s="195">
        <f t="shared" si="19"/>
        <v>19.51</v>
      </c>
      <c r="V58" s="195" t="str">
        <f t="shared" si="20"/>
        <v/>
      </c>
      <c r="W58" s="195">
        <f t="shared" si="21"/>
        <v>19.43</v>
      </c>
      <c r="X58" s="195">
        <f t="shared" si="22"/>
        <v>29.24</v>
      </c>
    </row>
    <row r="59" ht="12.75" customHeight="1">
      <c r="A59" s="311">
        <v>55.0</v>
      </c>
      <c r="B59" s="194">
        <v>3.4375</v>
      </c>
      <c r="C59" s="195">
        <f t="shared" si="1"/>
        <v>19.94</v>
      </c>
      <c r="D59" s="195">
        <f t="shared" si="2"/>
        <v>17.8</v>
      </c>
      <c r="E59" s="195" t="str">
        <f t="shared" si="3"/>
        <v/>
      </c>
      <c r="F59" s="195" t="str">
        <f t="shared" si="4"/>
        <v/>
      </c>
      <c r="G59" s="195" t="str">
        <f t="shared" si="5"/>
        <v/>
      </c>
      <c r="H59" s="195" t="str">
        <f t="shared" si="6"/>
        <v/>
      </c>
      <c r="I59" s="195" t="str">
        <f t="shared" si="7"/>
        <v/>
      </c>
      <c r="J59" s="195">
        <f t="shared" si="8"/>
        <v>19.78</v>
      </c>
      <c r="K59" s="195">
        <f t="shared" si="9"/>
        <v>20.44</v>
      </c>
      <c r="L59" s="195">
        <f t="shared" si="10"/>
        <v>27.1</v>
      </c>
      <c r="M59" s="195">
        <f t="shared" si="11"/>
        <v>21.18</v>
      </c>
      <c r="N59" s="195" t="str">
        <f t="shared" si="12"/>
        <v/>
      </c>
      <c r="O59" s="195">
        <f t="shared" si="13"/>
        <v>33.81</v>
      </c>
      <c r="P59" s="195" t="str">
        <f t="shared" si="14"/>
        <v/>
      </c>
      <c r="Q59" s="195" t="str">
        <f t="shared" si="15"/>
        <v/>
      </c>
      <c r="R59" s="195">
        <f t="shared" si="16"/>
        <v>16.26</v>
      </c>
      <c r="S59" s="195">
        <f t="shared" si="17"/>
        <v>20.65</v>
      </c>
      <c r="T59" s="195">
        <f t="shared" si="18"/>
        <v>28.15</v>
      </c>
      <c r="U59" s="195">
        <f t="shared" si="19"/>
        <v>19.81</v>
      </c>
      <c r="V59" s="195" t="str">
        <f t="shared" si="20"/>
        <v/>
      </c>
      <c r="W59" s="195">
        <f t="shared" si="21"/>
        <v>19.7</v>
      </c>
      <c r="X59" s="195">
        <f t="shared" si="22"/>
        <v>29.76</v>
      </c>
    </row>
    <row r="60" ht="12.75" customHeight="1">
      <c r="A60" s="311">
        <v>56.0</v>
      </c>
      <c r="B60" s="194">
        <v>3.5</v>
      </c>
      <c r="C60" s="195">
        <f t="shared" si="1"/>
        <v>20.19</v>
      </c>
      <c r="D60" s="195">
        <f t="shared" si="2"/>
        <v>18.04</v>
      </c>
      <c r="E60" s="195" t="str">
        <f t="shared" si="3"/>
        <v/>
      </c>
      <c r="F60" s="195" t="str">
        <f t="shared" si="4"/>
        <v/>
      </c>
      <c r="G60" s="195" t="str">
        <f t="shared" si="5"/>
        <v/>
      </c>
      <c r="H60" s="195" t="str">
        <f t="shared" si="6"/>
        <v/>
      </c>
      <c r="I60" s="195" t="str">
        <f t="shared" si="7"/>
        <v/>
      </c>
      <c r="J60" s="195">
        <f t="shared" si="8"/>
        <v>20.1</v>
      </c>
      <c r="K60" s="195">
        <f t="shared" si="9"/>
        <v>20.74</v>
      </c>
      <c r="L60" s="195">
        <f t="shared" si="10"/>
        <v>27.5</v>
      </c>
      <c r="M60" s="195">
        <f t="shared" si="11"/>
        <v>21.51</v>
      </c>
      <c r="N60" s="195" t="str">
        <f t="shared" si="12"/>
        <v/>
      </c>
      <c r="O60" s="195">
        <f t="shared" si="13"/>
        <v>34.35</v>
      </c>
      <c r="P60" s="195" t="str">
        <f t="shared" si="14"/>
        <v/>
      </c>
      <c r="Q60" s="195" t="str">
        <f t="shared" si="15"/>
        <v/>
      </c>
      <c r="R60" s="195">
        <f t="shared" si="16"/>
        <v>16.48</v>
      </c>
      <c r="S60" s="195">
        <f t="shared" si="17"/>
        <v>20.94</v>
      </c>
      <c r="T60" s="195">
        <f t="shared" si="18"/>
        <v>28.62</v>
      </c>
      <c r="U60" s="195">
        <f t="shared" si="19"/>
        <v>20.11</v>
      </c>
      <c r="V60" s="195" t="str">
        <f t="shared" si="20"/>
        <v/>
      </c>
      <c r="W60" s="195">
        <f t="shared" si="21"/>
        <v>19.98</v>
      </c>
      <c r="X60" s="195">
        <f t="shared" si="22"/>
        <v>30.29</v>
      </c>
    </row>
    <row r="61" ht="12.75" customHeight="1">
      <c r="A61" s="311">
        <v>57.0</v>
      </c>
      <c r="B61" s="194">
        <v>3.5625</v>
      </c>
      <c r="C61" s="195">
        <f t="shared" si="1"/>
        <v>20.43</v>
      </c>
      <c r="D61" s="195">
        <f t="shared" si="2"/>
        <v>18.27</v>
      </c>
      <c r="E61" s="195" t="str">
        <f t="shared" si="3"/>
        <v/>
      </c>
      <c r="F61" s="195" t="str">
        <f t="shared" si="4"/>
        <v/>
      </c>
      <c r="G61" s="195" t="str">
        <f t="shared" si="5"/>
        <v/>
      </c>
      <c r="H61" s="195" t="str">
        <f t="shared" si="6"/>
        <v/>
      </c>
      <c r="I61" s="195" t="str">
        <f t="shared" si="7"/>
        <v/>
      </c>
      <c r="J61" s="195">
        <f t="shared" si="8"/>
        <v>20.41</v>
      </c>
      <c r="K61" s="195">
        <f t="shared" si="9"/>
        <v>21.05</v>
      </c>
      <c r="L61" s="195">
        <f t="shared" si="10"/>
        <v>27.89</v>
      </c>
      <c r="M61" s="195">
        <f t="shared" si="11"/>
        <v>21.84</v>
      </c>
      <c r="N61" s="195" t="str">
        <f t="shared" si="12"/>
        <v/>
      </c>
      <c r="O61" s="195">
        <f t="shared" si="13"/>
        <v>34.89</v>
      </c>
      <c r="P61" s="195" t="str">
        <f t="shared" si="14"/>
        <v/>
      </c>
      <c r="Q61" s="195" t="str">
        <f t="shared" si="15"/>
        <v/>
      </c>
      <c r="R61" s="195">
        <f t="shared" si="16"/>
        <v>16.7</v>
      </c>
      <c r="S61" s="195">
        <f t="shared" si="17"/>
        <v>21.22</v>
      </c>
      <c r="T61" s="195">
        <f t="shared" si="18"/>
        <v>29.08</v>
      </c>
      <c r="U61" s="195">
        <f t="shared" si="19"/>
        <v>20.4</v>
      </c>
      <c r="V61" s="195" t="str">
        <f t="shared" si="20"/>
        <v/>
      </c>
      <c r="W61" s="195">
        <f t="shared" si="21"/>
        <v>20.25</v>
      </c>
      <c r="X61" s="195">
        <f t="shared" si="22"/>
        <v>30.82</v>
      </c>
    </row>
    <row r="62" ht="12.75" customHeight="1">
      <c r="A62" s="311">
        <v>58.0</v>
      </c>
      <c r="B62" s="194">
        <v>3.625</v>
      </c>
      <c r="C62" s="195">
        <f t="shared" si="1"/>
        <v>20.68</v>
      </c>
      <c r="D62" s="195">
        <f t="shared" si="2"/>
        <v>18.5</v>
      </c>
      <c r="E62" s="195" t="str">
        <f t="shared" si="3"/>
        <v/>
      </c>
      <c r="F62" s="195" t="str">
        <f t="shared" si="4"/>
        <v/>
      </c>
      <c r="G62" s="195" t="str">
        <f t="shared" si="5"/>
        <v/>
      </c>
      <c r="H62" s="195" t="str">
        <f t="shared" si="6"/>
        <v/>
      </c>
      <c r="I62" s="195" t="str">
        <f t="shared" si="7"/>
        <v/>
      </c>
      <c r="J62" s="195">
        <f t="shared" si="8"/>
        <v>20.73</v>
      </c>
      <c r="K62" s="195">
        <f t="shared" si="9"/>
        <v>21.35</v>
      </c>
      <c r="L62" s="195">
        <f t="shared" si="10"/>
        <v>28.29</v>
      </c>
      <c r="M62" s="195">
        <f t="shared" si="11"/>
        <v>22.16</v>
      </c>
      <c r="N62" s="195" t="str">
        <f t="shared" si="12"/>
        <v/>
      </c>
      <c r="O62" s="195">
        <f t="shared" si="13"/>
        <v>35.43</v>
      </c>
      <c r="P62" s="195" t="str">
        <f t="shared" si="14"/>
        <v/>
      </c>
      <c r="Q62" s="195" t="str">
        <f t="shared" si="15"/>
        <v/>
      </c>
      <c r="R62" s="195">
        <f t="shared" si="16"/>
        <v>16.92</v>
      </c>
      <c r="S62" s="195">
        <f t="shared" si="17"/>
        <v>21.5</v>
      </c>
      <c r="T62" s="195">
        <f t="shared" si="18"/>
        <v>29.54</v>
      </c>
      <c r="U62" s="195">
        <f t="shared" si="19"/>
        <v>20.7</v>
      </c>
      <c r="V62" s="195" t="str">
        <f t="shared" si="20"/>
        <v/>
      </c>
      <c r="W62" s="195">
        <f t="shared" si="21"/>
        <v>20.52</v>
      </c>
      <c r="X62" s="195">
        <f t="shared" si="22"/>
        <v>31.35</v>
      </c>
    </row>
    <row r="63" ht="12.75" customHeight="1">
      <c r="A63" s="311">
        <v>59.0</v>
      </c>
      <c r="B63" s="194">
        <v>3.6875</v>
      </c>
      <c r="C63" s="195">
        <f t="shared" si="1"/>
        <v>20.93</v>
      </c>
      <c r="D63" s="195">
        <f t="shared" si="2"/>
        <v>18.73</v>
      </c>
      <c r="E63" s="195" t="str">
        <f t="shared" si="3"/>
        <v/>
      </c>
      <c r="F63" s="195" t="str">
        <f t="shared" si="4"/>
        <v/>
      </c>
      <c r="G63" s="195" t="str">
        <f t="shared" si="5"/>
        <v/>
      </c>
      <c r="H63" s="195" t="str">
        <f t="shared" si="6"/>
        <v/>
      </c>
      <c r="I63" s="195" t="str">
        <f t="shared" si="7"/>
        <v/>
      </c>
      <c r="J63" s="195">
        <f t="shared" si="8"/>
        <v>21.04</v>
      </c>
      <c r="K63" s="195">
        <f t="shared" si="9"/>
        <v>21.66</v>
      </c>
      <c r="L63" s="195">
        <f t="shared" si="10"/>
        <v>28.69</v>
      </c>
      <c r="M63" s="195">
        <f t="shared" si="11"/>
        <v>22.49</v>
      </c>
      <c r="N63" s="195" t="str">
        <f t="shared" si="12"/>
        <v/>
      </c>
      <c r="O63" s="195">
        <f t="shared" si="13"/>
        <v>35.96</v>
      </c>
      <c r="P63" s="195" t="str">
        <f t="shared" si="14"/>
        <v/>
      </c>
      <c r="Q63" s="195" t="str">
        <f t="shared" si="15"/>
        <v/>
      </c>
      <c r="R63" s="195">
        <f t="shared" si="16"/>
        <v>17.14</v>
      </c>
      <c r="S63" s="195">
        <f t="shared" si="17"/>
        <v>21.79</v>
      </c>
      <c r="T63" s="195">
        <f t="shared" si="18"/>
        <v>30</v>
      </c>
      <c r="U63" s="195">
        <f t="shared" si="19"/>
        <v>20.99</v>
      </c>
      <c r="V63" s="195" t="str">
        <f t="shared" si="20"/>
        <v/>
      </c>
      <c r="W63" s="195">
        <f t="shared" si="21"/>
        <v>20.8</v>
      </c>
      <c r="X63" s="195">
        <f t="shared" si="22"/>
        <v>31.87</v>
      </c>
    </row>
    <row r="64" ht="12.75" customHeight="1">
      <c r="A64" s="311">
        <v>60.0</v>
      </c>
      <c r="B64" s="194">
        <v>3.75</v>
      </c>
      <c r="C64" s="195">
        <f t="shared" si="1"/>
        <v>21.18</v>
      </c>
      <c r="D64" s="195">
        <f t="shared" si="2"/>
        <v>18.97</v>
      </c>
      <c r="E64" s="195" t="str">
        <f t="shared" si="3"/>
        <v/>
      </c>
      <c r="F64" s="195" t="str">
        <f t="shared" si="4"/>
        <v/>
      </c>
      <c r="G64" s="195" t="str">
        <f t="shared" si="5"/>
        <v/>
      </c>
      <c r="H64" s="195" t="str">
        <f t="shared" si="6"/>
        <v/>
      </c>
      <c r="I64" s="195" t="str">
        <f t="shared" si="7"/>
        <v/>
      </c>
      <c r="J64" s="195">
        <f t="shared" si="8"/>
        <v>21.36</v>
      </c>
      <c r="K64" s="195">
        <f t="shared" si="9"/>
        <v>21.96</v>
      </c>
      <c r="L64" s="195">
        <f t="shared" si="10"/>
        <v>29.08</v>
      </c>
      <c r="M64" s="195">
        <f t="shared" si="11"/>
        <v>22.82</v>
      </c>
      <c r="N64" s="195" t="str">
        <f t="shared" si="12"/>
        <v/>
      </c>
      <c r="O64" s="195">
        <f t="shared" si="13"/>
        <v>36.5</v>
      </c>
      <c r="P64" s="195" t="str">
        <f t="shared" si="14"/>
        <v/>
      </c>
      <c r="Q64" s="195" t="str">
        <f t="shared" si="15"/>
        <v/>
      </c>
      <c r="R64" s="195">
        <f t="shared" si="16"/>
        <v>17.36</v>
      </c>
      <c r="S64" s="195">
        <f t="shared" si="17"/>
        <v>22.07</v>
      </c>
      <c r="T64" s="195">
        <f t="shared" si="18"/>
        <v>30.47</v>
      </c>
      <c r="U64" s="195">
        <f t="shared" si="19"/>
        <v>21.29</v>
      </c>
      <c r="V64" s="195" t="str">
        <f t="shared" si="20"/>
        <v/>
      </c>
      <c r="W64" s="195">
        <f t="shared" si="21"/>
        <v>21.07</v>
      </c>
      <c r="X64" s="195">
        <f t="shared" si="22"/>
        <v>32.4</v>
      </c>
    </row>
    <row r="65" ht="12.75" customHeight="1">
      <c r="A65" s="311">
        <v>61.0</v>
      </c>
      <c r="B65" s="194">
        <v>3.8125</v>
      </c>
      <c r="C65" s="195">
        <f t="shared" si="1"/>
        <v>21.43</v>
      </c>
      <c r="D65" s="195">
        <f t="shared" si="2"/>
        <v>19.2</v>
      </c>
      <c r="E65" s="195" t="str">
        <f t="shared" si="3"/>
        <v/>
      </c>
      <c r="F65" s="195" t="str">
        <f t="shared" si="4"/>
        <v/>
      </c>
      <c r="G65" s="195" t="str">
        <f t="shared" si="5"/>
        <v/>
      </c>
      <c r="H65" s="195" t="str">
        <f t="shared" si="6"/>
        <v/>
      </c>
      <c r="I65" s="195" t="str">
        <f t="shared" si="7"/>
        <v/>
      </c>
      <c r="J65" s="195">
        <f t="shared" si="8"/>
        <v>21.67</v>
      </c>
      <c r="K65" s="195">
        <f t="shared" si="9"/>
        <v>22.27</v>
      </c>
      <c r="L65" s="195">
        <f t="shared" si="10"/>
        <v>29.48</v>
      </c>
      <c r="M65" s="195">
        <f t="shared" si="11"/>
        <v>23.14</v>
      </c>
      <c r="N65" s="195" t="str">
        <f t="shared" si="12"/>
        <v/>
      </c>
      <c r="O65" s="195">
        <f t="shared" si="13"/>
        <v>37.04</v>
      </c>
      <c r="P65" s="195" t="str">
        <f t="shared" si="14"/>
        <v/>
      </c>
      <c r="Q65" s="195" t="str">
        <f t="shared" si="15"/>
        <v/>
      </c>
      <c r="R65" s="195">
        <f t="shared" si="16"/>
        <v>17.58</v>
      </c>
      <c r="S65" s="195">
        <f t="shared" si="17"/>
        <v>22.36</v>
      </c>
      <c r="T65" s="195">
        <f t="shared" si="18"/>
        <v>30.93</v>
      </c>
      <c r="U65" s="195">
        <f t="shared" si="19"/>
        <v>21.58</v>
      </c>
      <c r="V65" s="195" t="str">
        <f t="shared" si="20"/>
        <v/>
      </c>
      <c r="W65" s="195">
        <f t="shared" si="21"/>
        <v>21.35</v>
      </c>
      <c r="X65" s="195">
        <f t="shared" si="22"/>
        <v>32.93</v>
      </c>
    </row>
    <row r="66" ht="12.75" customHeight="1">
      <c r="A66" s="311">
        <v>62.0</v>
      </c>
      <c r="B66" s="194">
        <v>3.875</v>
      </c>
      <c r="C66" s="195">
        <f t="shared" si="1"/>
        <v>21.67</v>
      </c>
      <c r="D66" s="195">
        <f t="shared" si="2"/>
        <v>19.43</v>
      </c>
      <c r="E66" s="195" t="str">
        <f t="shared" si="3"/>
        <v/>
      </c>
      <c r="F66" s="195" t="str">
        <f t="shared" si="4"/>
        <v/>
      </c>
      <c r="G66" s="195" t="str">
        <f t="shared" si="5"/>
        <v/>
      </c>
      <c r="H66" s="195" t="str">
        <f t="shared" si="6"/>
        <v/>
      </c>
      <c r="I66" s="195" t="str">
        <f t="shared" si="7"/>
        <v/>
      </c>
      <c r="J66" s="195">
        <f t="shared" si="8"/>
        <v>21.99</v>
      </c>
      <c r="K66" s="195">
        <f t="shared" si="9"/>
        <v>22.57</v>
      </c>
      <c r="L66" s="195">
        <f t="shared" si="10"/>
        <v>29.88</v>
      </c>
      <c r="M66" s="195">
        <f t="shared" si="11"/>
        <v>23.47</v>
      </c>
      <c r="N66" s="195" t="str">
        <f t="shared" si="12"/>
        <v/>
      </c>
      <c r="O66" s="195">
        <f t="shared" si="13"/>
        <v>37.58</v>
      </c>
      <c r="P66" s="195" t="str">
        <f t="shared" si="14"/>
        <v/>
      </c>
      <c r="Q66" s="195" t="str">
        <f t="shared" si="15"/>
        <v/>
      </c>
      <c r="R66" s="195">
        <f t="shared" si="16"/>
        <v>17.8</v>
      </c>
      <c r="S66" s="195">
        <f t="shared" si="17"/>
        <v>22.64</v>
      </c>
      <c r="T66" s="195">
        <f t="shared" si="18"/>
        <v>31.39</v>
      </c>
      <c r="U66" s="195">
        <f t="shared" si="19"/>
        <v>21.88</v>
      </c>
      <c r="V66" s="195" t="str">
        <f t="shared" si="20"/>
        <v/>
      </c>
      <c r="W66" s="195">
        <f t="shared" si="21"/>
        <v>21.62</v>
      </c>
      <c r="X66" s="195">
        <f t="shared" si="22"/>
        <v>33.46</v>
      </c>
    </row>
    <row r="67" ht="12.75" customHeight="1">
      <c r="A67" s="311">
        <v>63.0</v>
      </c>
      <c r="B67" s="194">
        <v>3.9375</v>
      </c>
      <c r="C67" s="195">
        <f t="shared" si="1"/>
        <v>21.92</v>
      </c>
      <c r="D67" s="195">
        <f t="shared" si="2"/>
        <v>19.67</v>
      </c>
      <c r="E67" s="195" t="str">
        <f t="shared" si="3"/>
        <v/>
      </c>
      <c r="F67" s="195" t="str">
        <f t="shared" si="4"/>
        <v/>
      </c>
      <c r="G67" s="195" t="str">
        <f t="shared" si="5"/>
        <v/>
      </c>
      <c r="H67" s="195" t="str">
        <f t="shared" si="6"/>
        <v/>
      </c>
      <c r="I67" s="195" t="str">
        <f t="shared" si="7"/>
        <v/>
      </c>
      <c r="J67" s="195">
        <f t="shared" si="8"/>
        <v>22.3</v>
      </c>
      <c r="K67" s="195">
        <f t="shared" si="9"/>
        <v>22.88</v>
      </c>
      <c r="L67" s="195">
        <f t="shared" si="10"/>
        <v>30.27</v>
      </c>
      <c r="M67" s="195">
        <f t="shared" si="11"/>
        <v>23.79</v>
      </c>
      <c r="N67" s="195" t="str">
        <f t="shared" si="12"/>
        <v/>
      </c>
      <c r="O67" s="195">
        <f t="shared" si="13"/>
        <v>38.11</v>
      </c>
      <c r="P67" s="195" t="str">
        <f t="shared" si="14"/>
        <v/>
      </c>
      <c r="Q67" s="195" t="str">
        <f t="shared" si="15"/>
        <v/>
      </c>
      <c r="R67" s="195">
        <f t="shared" si="16"/>
        <v>18.02</v>
      </c>
      <c r="S67" s="195">
        <f t="shared" si="17"/>
        <v>22.93</v>
      </c>
      <c r="T67" s="195">
        <f t="shared" si="18"/>
        <v>31.86</v>
      </c>
      <c r="U67" s="195">
        <f t="shared" si="19"/>
        <v>22.17</v>
      </c>
      <c r="V67" s="195" t="str">
        <f t="shared" si="20"/>
        <v/>
      </c>
      <c r="W67" s="195">
        <f t="shared" si="21"/>
        <v>21.9</v>
      </c>
      <c r="X67" s="195">
        <f t="shared" si="22"/>
        <v>33.98</v>
      </c>
    </row>
    <row r="68" ht="12.75" customHeight="1">
      <c r="A68" s="311">
        <v>64.0</v>
      </c>
      <c r="B68" s="194">
        <v>4.0</v>
      </c>
      <c r="C68" s="195">
        <f t="shared" si="1"/>
        <v>22.17</v>
      </c>
      <c r="D68" s="195">
        <f t="shared" si="2"/>
        <v>19.9</v>
      </c>
      <c r="E68" s="195" t="str">
        <f t="shared" si="3"/>
        <v/>
      </c>
      <c r="F68" s="195" t="str">
        <f t="shared" si="4"/>
        <v/>
      </c>
      <c r="G68" s="195" t="str">
        <f t="shared" si="5"/>
        <v/>
      </c>
      <c r="H68" s="195" t="str">
        <f t="shared" si="6"/>
        <v/>
      </c>
      <c r="I68" s="195" t="str">
        <f t="shared" si="7"/>
        <v/>
      </c>
      <c r="J68" s="195">
        <f t="shared" si="8"/>
        <v>22.62</v>
      </c>
      <c r="K68" s="195">
        <f t="shared" si="9"/>
        <v>23.18</v>
      </c>
      <c r="L68" s="195">
        <f t="shared" si="10"/>
        <v>30.67</v>
      </c>
      <c r="M68" s="195">
        <f t="shared" si="11"/>
        <v>24.12</v>
      </c>
      <c r="N68" s="195" t="str">
        <f t="shared" si="12"/>
        <v/>
      </c>
      <c r="O68" s="195">
        <f t="shared" si="13"/>
        <v>38.65</v>
      </c>
      <c r="P68" s="195" t="str">
        <f t="shared" si="14"/>
        <v/>
      </c>
      <c r="Q68" s="195" t="str">
        <f t="shared" si="15"/>
        <v/>
      </c>
      <c r="R68" s="195">
        <f t="shared" si="16"/>
        <v>18.24</v>
      </c>
      <c r="S68" s="195">
        <f t="shared" si="17"/>
        <v>23.21</v>
      </c>
      <c r="T68" s="195">
        <f t="shared" si="18"/>
        <v>32.32</v>
      </c>
      <c r="U68" s="195">
        <f t="shared" si="19"/>
        <v>22.47</v>
      </c>
      <c r="V68" s="195" t="str">
        <f t="shared" si="20"/>
        <v/>
      </c>
      <c r="W68" s="195">
        <f t="shared" si="21"/>
        <v>22.17</v>
      </c>
      <c r="X68" s="195">
        <f t="shared" si="22"/>
        <v>34.51</v>
      </c>
    </row>
    <row r="69" ht="12.75" customHeight="1">
      <c r="A69" s="311">
        <v>65.0</v>
      </c>
      <c r="B69" s="194">
        <v>4.0625</v>
      </c>
      <c r="C69" s="195">
        <f t="shared" si="1"/>
        <v>22.42</v>
      </c>
      <c r="D69" s="195">
        <f t="shared" si="2"/>
        <v>20.13</v>
      </c>
      <c r="E69" s="195" t="str">
        <f t="shared" si="3"/>
        <v/>
      </c>
      <c r="F69" s="195" t="str">
        <f t="shared" si="4"/>
        <v/>
      </c>
      <c r="G69" s="195" t="str">
        <f t="shared" si="5"/>
        <v/>
      </c>
      <c r="H69" s="195" t="str">
        <f t="shared" si="6"/>
        <v/>
      </c>
      <c r="I69" s="195" t="str">
        <f t="shared" si="7"/>
        <v/>
      </c>
      <c r="J69" s="195">
        <f t="shared" si="8"/>
        <v>22.94</v>
      </c>
      <c r="K69" s="195">
        <f t="shared" si="9"/>
        <v>23.49</v>
      </c>
      <c r="L69" s="195">
        <f t="shared" si="10"/>
        <v>31.07</v>
      </c>
      <c r="M69" s="195">
        <f t="shared" si="11"/>
        <v>24.45</v>
      </c>
      <c r="N69" s="195" t="str">
        <f t="shared" si="12"/>
        <v/>
      </c>
      <c r="O69" s="195">
        <f t="shared" si="13"/>
        <v>39.19</v>
      </c>
      <c r="P69" s="195" t="str">
        <f t="shared" si="14"/>
        <v/>
      </c>
      <c r="Q69" s="195" t="str">
        <f t="shared" si="15"/>
        <v/>
      </c>
      <c r="R69" s="195">
        <f t="shared" si="16"/>
        <v>18.46</v>
      </c>
      <c r="S69" s="195">
        <f t="shared" si="17"/>
        <v>23.49</v>
      </c>
      <c r="T69" s="195">
        <f t="shared" si="18"/>
        <v>32.78</v>
      </c>
      <c r="U69" s="195">
        <f t="shared" si="19"/>
        <v>22.77</v>
      </c>
      <c r="V69" s="195" t="str">
        <f t="shared" si="20"/>
        <v/>
      </c>
      <c r="W69" s="195">
        <f t="shared" si="21"/>
        <v>22.44</v>
      </c>
      <c r="X69" s="195">
        <f t="shared" si="22"/>
        <v>35.04</v>
      </c>
    </row>
    <row r="70" ht="12.75" customHeight="1">
      <c r="A70" s="311">
        <v>66.0</v>
      </c>
      <c r="B70" s="194">
        <v>4.125</v>
      </c>
      <c r="C70" s="195">
        <f t="shared" si="1"/>
        <v>22.67</v>
      </c>
      <c r="D70" s="195">
        <f t="shared" si="2"/>
        <v>20.37</v>
      </c>
      <c r="E70" s="195" t="str">
        <f t="shared" si="3"/>
        <v/>
      </c>
      <c r="F70" s="195" t="str">
        <f t="shared" si="4"/>
        <v/>
      </c>
      <c r="G70" s="195" t="str">
        <f t="shared" si="5"/>
        <v/>
      </c>
      <c r="H70" s="195" t="str">
        <f t="shared" si="6"/>
        <v/>
      </c>
      <c r="I70" s="195" t="str">
        <f t="shared" si="7"/>
        <v/>
      </c>
      <c r="J70" s="195">
        <f t="shared" si="8"/>
        <v>23.25</v>
      </c>
      <c r="K70" s="195">
        <f t="shared" si="9"/>
        <v>23.79</v>
      </c>
      <c r="L70" s="195">
        <f t="shared" si="10"/>
        <v>31.46</v>
      </c>
      <c r="M70" s="195">
        <f t="shared" si="11"/>
        <v>24.77</v>
      </c>
      <c r="N70" s="195" t="str">
        <f t="shared" si="12"/>
        <v/>
      </c>
      <c r="O70" s="195">
        <f t="shared" si="13"/>
        <v>39.73</v>
      </c>
      <c r="P70" s="195" t="str">
        <f t="shared" si="14"/>
        <v/>
      </c>
      <c r="Q70" s="195" t="str">
        <f t="shared" si="15"/>
        <v/>
      </c>
      <c r="R70" s="195">
        <f t="shared" si="16"/>
        <v>18.68</v>
      </c>
      <c r="S70" s="195">
        <f t="shared" si="17"/>
        <v>23.78</v>
      </c>
      <c r="T70" s="195">
        <f t="shared" si="18"/>
        <v>33.25</v>
      </c>
      <c r="U70" s="195">
        <f t="shared" si="19"/>
        <v>23.06</v>
      </c>
      <c r="V70" s="195" t="str">
        <f t="shared" si="20"/>
        <v/>
      </c>
      <c r="W70" s="195">
        <f t="shared" si="21"/>
        <v>22.72</v>
      </c>
      <c r="X70" s="195">
        <f t="shared" si="22"/>
        <v>35.57</v>
      </c>
    </row>
    <row r="71" ht="12.75" customHeight="1">
      <c r="A71" s="311">
        <v>67.0</v>
      </c>
      <c r="B71" s="194">
        <v>4.1875</v>
      </c>
      <c r="C71" s="195">
        <f t="shared" si="1"/>
        <v>22.91</v>
      </c>
      <c r="D71" s="195">
        <f t="shared" si="2"/>
        <v>20.6</v>
      </c>
      <c r="E71" s="195" t="str">
        <f t="shared" si="3"/>
        <v/>
      </c>
      <c r="F71" s="195" t="str">
        <f t="shared" si="4"/>
        <v/>
      </c>
      <c r="G71" s="195" t="str">
        <f t="shared" si="5"/>
        <v/>
      </c>
      <c r="H71" s="195" t="str">
        <f t="shared" si="6"/>
        <v/>
      </c>
      <c r="I71" s="195" t="str">
        <f t="shared" si="7"/>
        <v/>
      </c>
      <c r="J71" s="195">
        <f t="shared" si="8"/>
        <v>23.57</v>
      </c>
      <c r="K71" s="195">
        <f t="shared" si="9"/>
        <v>24.1</v>
      </c>
      <c r="L71" s="195">
        <f t="shared" si="10"/>
        <v>31.86</v>
      </c>
      <c r="M71" s="195">
        <f t="shared" si="11"/>
        <v>25.1</v>
      </c>
      <c r="N71" s="195" t="str">
        <f t="shared" si="12"/>
        <v/>
      </c>
      <c r="O71" s="195">
        <f t="shared" si="13"/>
        <v>40.26</v>
      </c>
      <c r="P71" s="195" t="str">
        <f t="shared" si="14"/>
        <v/>
      </c>
      <c r="Q71" s="195" t="str">
        <f t="shared" si="15"/>
        <v/>
      </c>
      <c r="R71" s="195">
        <f t="shared" si="16"/>
        <v>18.9</v>
      </c>
      <c r="S71" s="195">
        <f t="shared" si="17"/>
        <v>24.06</v>
      </c>
      <c r="T71" s="195">
        <f t="shared" si="18"/>
        <v>33.71</v>
      </c>
      <c r="U71" s="195">
        <f t="shared" si="19"/>
        <v>23.36</v>
      </c>
      <c r="V71" s="195" t="str">
        <f t="shared" si="20"/>
        <v/>
      </c>
      <c r="W71" s="195">
        <f t="shared" si="21"/>
        <v>22.99</v>
      </c>
      <c r="X71" s="195">
        <f t="shared" si="22"/>
        <v>36.09</v>
      </c>
    </row>
    <row r="72" ht="12.75" customHeight="1">
      <c r="A72" s="311">
        <v>68.0</v>
      </c>
      <c r="B72" s="194">
        <v>4.25</v>
      </c>
      <c r="C72" s="195">
        <f t="shared" si="1"/>
        <v>23.16</v>
      </c>
      <c r="D72" s="195">
        <f t="shared" si="2"/>
        <v>20.83</v>
      </c>
      <c r="E72" s="195" t="str">
        <f t="shared" si="3"/>
        <v/>
      </c>
      <c r="F72" s="195" t="str">
        <f t="shared" si="4"/>
        <v/>
      </c>
      <c r="G72" s="195" t="str">
        <f t="shared" si="5"/>
        <v/>
      </c>
      <c r="H72" s="195" t="str">
        <f t="shared" si="6"/>
        <v/>
      </c>
      <c r="I72" s="195" t="str">
        <f t="shared" si="7"/>
        <v/>
      </c>
      <c r="J72" s="195">
        <f t="shared" si="8"/>
        <v>23.88</v>
      </c>
      <c r="K72" s="195">
        <f t="shared" si="9"/>
        <v>24.4</v>
      </c>
      <c r="L72" s="195">
        <f t="shared" si="10"/>
        <v>32.26</v>
      </c>
      <c r="M72" s="195">
        <f t="shared" si="11"/>
        <v>25.43</v>
      </c>
      <c r="N72" s="195" t="str">
        <f t="shared" si="12"/>
        <v/>
      </c>
      <c r="O72" s="195">
        <f t="shared" si="13"/>
        <v>40.8</v>
      </c>
      <c r="P72" s="195" t="str">
        <f t="shared" si="14"/>
        <v/>
      </c>
      <c r="Q72" s="195" t="str">
        <f t="shared" si="15"/>
        <v/>
      </c>
      <c r="R72" s="195">
        <f t="shared" si="16"/>
        <v>19.12</v>
      </c>
      <c r="S72" s="195">
        <f t="shared" si="17"/>
        <v>24.35</v>
      </c>
      <c r="T72" s="195">
        <f t="shared" si="18"/>
        <v>34.17</v>
      </c>
      <c r="U72" s="195">
        <f t="shared" si="19"/>
        <v>23.65</v>
      </c>
      <c r="V72" s="195" t="str">
        <f t="shared" si="20"/>
        <v/>
      </c>
      <c r="W72" s="195">
        <f t="shared" si="21"/>
        <v>23.27</v>
      </c>
      <c r="X72" s="195">
        <f t="shared" si="22"/>
        <v>36.62</v>
      </c>
    </row>
    <row r="73" ht="12.75" customHeight="1">
      <c r="A73" s="311">
        <v>69.0</v>
      </c>
      <c r="B73" s="194">
        <v>4.3125</v>
      </c>
      <c r="C73" s="195">
        <f t="shared" si="1"/>
        <v>23.41</v>
      </c>
      <c r="D73" s="195">
        <f t="shared" si="2"/>
        <v>21.07</v>
      </c>
      <c r="E73" s="195" t="str">
        <f t="shared" si="3"/>
        <v/>
      </c>
      <c r="F73" s="195" t="str">
        <f t="shared" si="4"/>
        <v/>
      </c>
      <c r="G73" s="195" t="str">
        <f t="shared" si="5"/>
        <v/>
      </c>
      <c r="H73" s="195" t="str">
        <f t="shared" si="6"/>
        <v/>
      </c>
      <c r="I73" s="195" t="str">
        <f t="shared" si="7"/>
        <v/>
      </c>
      <c r="J73" s="195">
        <f t="shared" si="8"/>
        <v>24.2</v>
      </c>
      <c r="K73" s="195">
        <f t="shared" si="9"/>
        <v>24.71</v>
      </c>
      <c r="L73" s="195">
        <f t="shared" si="10"/>
        <v>32.65</v>
      </c>
      <c r="M73" s="195">
        <f t="shared" si="11"/>
        <v>25.75</v>
      </c>
      <c r="N73" s="195" t="str">
        <f t="shared" si="12"/>
        <v/>
      </c>
      <c r="O73" s="195">
        <f t="shared" si="13"/>
        <v>41.34</v>
      </c>
      <c r="P73" s="195" t="str">
        <f t="shared" si="14"/>
        <v/>
      </c>
      <c r="Q73" s="195" t="str">
        <f t="shared" si="15"/>
        <v/>
      </c>
      <c r="R73" s="195">
        <f t="shared" si="16"/>
        <v>19.34</v>
      </c>
      <c r="S73" s="195">
        <f t="shared" si="17"/>
        <v>24.63</v>
      </c>
      <c r="T73" s="195">
        <f t="shared" si="18"/>
        <v>34.64</v>
      </c>
      <c r="U73" s="195">
        <f t="shared" si="19"/>
        <v>23.95</v>
      </c>
      <c r="V73" s="195" t="str">
        <f t="shared" si="20"/>
        <v/>
      </c>
      <c r="W73" s="195">
        <f t="shared" si="21"/>
        <v>23.54</v>
      </c>
      <c r="X73" s="195">
        <f t="shared" si="22"/>
        <v>37.15</v>
      </c>
    </row>
    <row r="74" ht="12.75" customHeight="1">
      <c r="A74" s="312">
        <v>70.0</v>
      </c>
      <c r="B74" s="194">
        <v>4.375</v>
      </c>
      <c r="C74" s="195">
        <f t="shared" si="1"/>
        <v>23.66</v>
      </c>
      <c r="D74" s="195">
        <f t="shared" si="2"/>
        <v>21.3</v>
      </c>
      <c r="E74" s="195" t="str">
        <f t="shared" si="3"/>
        <v/>
      </c>
      <c r="F74" s="195" t="str">
        <f t="shared" si="4"/>
        <v/>
      </c>
      <c r="G74" s="195" t="str">
        <f t="shared" si="5"/>
        <v/>
      </c>
      <c r="H74" s="195" t="str">
        <f t="shared" si="6"/>
        <v/>
      </c>
      <c r="I74" s="195" t="str">
        <f t="shared" si="7"/>
        <v/>
      </c>
      <c r="J74" s="195">
        <f t="shared" si="8"/>
        <v>24.51</v>
      </c>
      <c r="K74" s="195">
        <f t="shared" si="9"/>
        <v>25.01</v>
      </c>
      <c r="L74" s="195">
        <f t="shared" si="10"/>
        <v>33.05</v>
      </c>
      <c r="M74" s="195">
        <f t="shared" si="11"/>
        <v>26.08</v>
      </c>
      <c r="N74" s="195" t="str">
        <f t="shared" si="12"/>
        <v/>
      </c>
      <c r="O74" s="195">
        <f t="shared" si="13"/>
        <v>41.88</v>
      </c>
      <c r="P74" s="195" t="str">
        <f t="shared" si="14"/>
        <v/>
      </c>
      <c r="Q74" s="195" t="str">
        <f t="shared" si="15"/>
        <v/>
      </c>
      <c r="R74" s="195">
        <f t="shared" si="16"/>
        <v>19.56</v>
      </c>
      <c r="S74" s="195">
        <f t="shared" si="17"/>
        <v>24.92</v>
      </c>
      <c r="T74" s="195">
        <f t="shared" si="18"/>
        <v>35.1</v>
      </c>
      <c r="U74" s="195">
        <f t="shared" si="19"/>
        <v>24.24</v>
      </c>
      <c r="V74" s="195" t="str">
        <f t="shared" si="20"/>
        <v/>
      </c>
      <c r="W74" s="195">
        <f t="shared" si="21"/>
        <v>23.82</v>
      </c>
      <c r="X74" s="195">
        <f t="shared" si="22"/>
        <v>37.68</v>
      </c>
    </row>
    <row r="75" ht="12.75" customHeight="1">
      <c r="A75" s="312">
        <v>71.0</v>
      </c>
      <c r="B75" s="194">
        <v>4.4375</v>
      </c>
      <c r="C75" s="195">
        <f t="shared" si="1"/>
        <v>23.91</v>
      </c>
      <c r="D75" s="195">
        <f t="shared" si="2"/>
        <v>21.53</v>
      </c>
      <c r="E75" s="195" t="str">
        <f t="shared" si="3"/>
        <v/>
      </c>
      <c r="F75" s="195" t="str">
        <f t="shared" si="4"/>
        <v/>
      </c>
      <c r="G75" s="195" t="str">
        <f t="shared" si="5"/>
        <v/>
      </c>
      <c r="H75" s="195" t="str">
        <f t="shared" si="6"/>
        <v/>
      </c>
      <c r="I75" s="195" t="str">
        <f t="shared" si="7"/>
        <v/>
      </c>
      <c r="J75" s="195">
        <f t="shared" si="8"/>
        <v>24.83</v>
      </c>
      <c r="K75" s="195">
        <f t="shared" si="9"/>
        <v>25.32</v>
      </c>
      <c r="L75" s="195">
        <f t="shared" si="10"/>
        <v>33.45</v>
      </c>
      <c r="M75" s="195">
        <f t="shared" si="11"/>
        <v>26.4</v>
      </c>
      <c r="N75" s="195" t="str">
        <f t="shared" si="12"/>
        <v/>
      </c>
      <c r="O75" s="195">
        <f t="shared" si="13"/>
        <v>42.41</v>
      </c>
      <c r="P75" s="195" t="str">
        <f t="shared" si="14"/>
        <v/>
      </c>
      <c r="Q75" s="195" t="str">
        <f t="shared" si="15"/>
        <v/>
      </c>
      <c r="R75" s="195">
        <f t="shared" si="16"/>
        <v>19.78</v>
      </c>
      <c r="S75" s="195">
        <f t="shared" si="17"/>
        <v>25.2</v>
      </c>
      <c r="T75" s="195">
        <f t="shared" si="18"/>
        <v>35.56</v>
      </c>
      <c r="U75" s="195">
        <f t="shared" si="19"/>
        <v>24.54</v>
      </c>
      <c r="V75" s="195" t="str">
        <f t="shared" si="20"/>
        <v/>
      </c>
      <c r="W75" s="195">
        <f t="shared" si="21"/>
        <v>24.09</v>
      </c>
      <c r="X75" s="195">
        <f t="shared" si="22"/>
        <v>38.2</v>
      </c>
    </row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5:X75">
    <cfRule type="expression" dxfId="0" priority="1">
      <formula>MOD(ROW(),2)=1</formula>
    </cfRule>
  </conditionalFormatting>
  <printOptions/>
  <pageMargins bottom="0.75" footer="0.0" header="0.0" left="0.7" right="0.7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1.13"/>
    <col customWidth="1" min="2" max="6" width="9.13"/>
    <col customWidth="1" min="7" max="7" width="10.25"/>
    <col customWidth="1" min="8" max="8" width="10.88"/>
    <col customWidth="1" min="9" max="15" width="9.13"/>
    <col customWidth="1" min="16" max="16" width="7.63"/>
    <col customWidth="1" min="17" max="26" width="8.63"/>
  </cols>
  <sheetData>
    <row r="1">
      <c r="A1" s="131"/>
      <c r="B1" s="132" t="s">
        <v>16</v>
      </c>
      <c r="C1" s="132" t="s">
        <v>16</v>
      </c>
      <c r="D1" s="132" t="s">
        <v>29</v>
      </c>
      <c r="E1" s="132" t="s">
        <v>30</v>
      </c>
      <c r="F1" s="132" t="s">
        <v>31</v>
      </c>
      <c r="G1" s="132" t="s">
        <v>32</v>
      </c>
      <c r="H1" s="132" t="s">
        <v>33</v>
      </c>
      <c r="I1" s="132" t="s">
        <v>34</v>
      </c>
      <c r="J1" s="132" t="s">
        <v>35</v>
      </c>
      <c r="K1" s="132" t="s">
        <v>36</v>
      </c>
      <c r="L1" s="132" t="s">
        <v>37</v>
      </c>
      <c r="M1" s="132" t="s">
        <v>38</v>
      </c>
      <c r="N1" s="132" t="s">
        <v>39</v>
      </c>
      <c r="O1" s="132" t="s">
        <v>40</v>
      </c>
      <c r="P1" s="132" t="s">
        <v>41</v>
      </c>
      <c r="Q1" s="313"/>
      <c r="R1" s="313"/>
      <c r="S1" s="313"/>
      <c r="T1" s="313"/>
      <c r="U1" s="313"/>
      <c r="V1" s="313"/>
      <c r="W1" s="313"/>
      <c r="X1" s="313"/>
      <c r="Y1" s="313"/>
      <c r="Z1" s="313"/>
    </row>
    <row r="2">
      <c r="A2" s="1" t="s">
        <v>1</v>
      </c>
      <c r="B2" s="133" t="s">
        <v>43</v>
      </c>
      <c r="C2" s="133" t="s">
        <v>44</v>
      </c>
      <c r="D2" s="133" t="s">
        <v>45</v>
      </c>
      <c r="E2" s="134" t="s">
        <v>46</v>
      </c>
      <c r="F2" s="134" t="s">
        <v>47</v>
      </c>
      <c r="G2" s="134" t="s">
        <v>48</v>
      </c>
      <c r="H2" s="134" t="s">
        <v>49</v>
      </c>
      <c r="I2" s="134" t="s">
        <v>50</v>
      </c>
      <c r="J2" s="134" t="s">
        <v>51</v>
      </c>
      <c r="K2" s="134" t="s">
        <v>52</v>
      </c>
      <c r="L2" s="134" t="s">
        <v>53</v>
      </c>
      <c r="M2" s="134" t="s">
        <v>54</v>
      </c>
      <c r="N2" s="134" t="s">
        <v>55</v>
      </c>
      <c r="O2" s="134" t="s">
        <v>56</v>
      </c>
      <c r="P2" s="134" t="s">
        <v>57</v>
      </c>
      <c r="Q2" s="313"/>
      <c r="R2" s="313"/>
      <c r="S2" s="313"/>
      <c r="T2" s="313"/>
      <c r="U2" s="313"/>
      <c r="V2" s="313"/>
      <c r="W2" s="313"/>
      <c r="X2" s="313"/>
      <c r="Y2" s="313"/>
      <c r="Z2" s="313"/>
    </row>
    <row r="3">
      <c r="A3" s="313">
        <v>1.0</v>
      </c>
      <c r="B3" s="313">
        <v>98.69</v>
      </c>
      <c r="C3" s="313">
        <v>106.02</v>
      </c>
      <c r="D3" s="313">
        <v>87.75</v>
      </c>
      <c r="E3" s="313">
        <v>114.63</v>
      </c>
      <c r="F3" s="313">
        <v>116.62</v>
      </c>
      <c r="G3" s="313">
        <v>113.88</v>
      </c>
      <c r="H3" s="313">
        <v>106.31</v>
      </c>
      <c r="I3" s="313">
        <v>112.86</v>
      </c>
      <c r="J3" s="313">
        <v>89.95</v>
      </c>
      <c r="K3" s="313">
        <v>131.66</v>
      </c>
      <c r="L3" s="313">
        <v>117.01</v>
      </c>
      <c r="M3" s="313">
        <v>161.49</v>
      </c>
      <c r="N3" s="313">
        <v>113.71</v>
      </c>
      <c r="O3" s="313">
        <v>121.47</v>
      </c>
      <c r="P3" s="313">
        <v>122.88</v>
      </c>
      <c r="Q3" s="313"/>
      <c r="R3" s="313"/>
      <c r="S3" s="313"/>
      <c r="T3" s="313"/>
      <c r="U3" s="313"/>
      <c r="V3" s="313"/>
      <c r="W3" s="313"/>
      <c r="X3" s="313"/>
      <c r="Y3" s="313"/>
      <c r="Z3" s="313"/>
    </row>
    <row r="4">
      <c r="A4" s="313">
        <v>2.0</v>
      </c>
      <c r="B4" s="313">
        <v>105.35</v>
      </c>
      <c r="C4" s="313">
        <v>117.16</v>
      </c>
      <c r="D4" s="313">
        <v>95.07</v>
      </c>
      <c r="E4" s="313">
        <v>131.53</v>
      </c>
      <c r="F4" s="313">
        <v>166.77</v>
      </c>
      <c r="G4" s="313">
        <v>132.03</v>
      </c>
      <c r="H4" s="313">
        <v>126.17</v>
      </c>
      <c r="I4" s="313">
        <v>147.69</v>
      </c>
      <c r="J4" s="313">
        <v>110.47</v>
      </c>
      <c r="K4" s="313">
        <v>155.46</v>
      </c>
      <c r="L4" s="313">
        <v>145.88</v>
      </c>
      <c r="M4" s="313">
        <v>184.24</v>
      </c>
      <c r="N4" s="313">
        <v>157.53</v>
      </c>
      <c r="O4" s="313">
        <v>139.01</v>
      </c>
      <c r="P4" s="313">
        <v>136.31</v>
      </c>
      <c r="Q4" s="313"/>
      <c r="R4" s="313"/>
      <c r="S4" s="313"/>
      <c r="T4" s="313"/>
      <c r="U4" s="313"/>
      <c r="V4" s="313"/>
      <c r="W4" s="313"/>
      <c r="X4" s="313"/>
      <c r="Y4" s="313"/>
      <c r="Z4" s="313"/>
    </row>
    <row r="5">
      <c r="A5" s="313">
        <v>3.0</v>
      </c>
      <c r="B5" s="313">
        <v>112.01</v>
      </c>
      <c r="C5" s="313">
        <v>128.29</v>
      </c>
      <c r="D5" s="313">
        <v>114.4</v>
      </c>
      <c r="E5" s="313">
        <v>150.01</v>
      </c>
      <c r="F5" s="313">
        <v>196.48</v>
      </c>
      <c r="G5" s="313">
        <v>155.04</v>
      </c>
      <c r="H5" s="313">
        <v>144.86</v>
      </c>
      <c r="I5" s="313">
        <v>164.29</v>
      </c>
      <c r="J5" s="313">
        <v>122.66</v>
      </c>
      <c r="K5" s="313">
        <v>173.83</v>
      </c>
      <c r="L5" s="313">
        <v>162.01</v>
      </c>
      <c r="M5" s="313">
        <v>208.03</v>
      </c>
      <c r="N5" s="313">
        <v>198.91</v>
      </c>
      <c r="O5" s="313">
        <v>165.84</v>
      </c>
      <c r="P5" s="313">
        <v>178.97</v>
      </c>
      <c r="Q5" s="313"/>
      <c r="R5" s="313"/>
      <c r="S5" s="313"/>
      <c r="T5" s="313"/>
      <c r="U5" s="313"/>
      <c r="V5" s="313"/>
      <c r="W5" s="313"/>
      <c r="X5" s="313"/>
      <c r="Y5" s="313"/>
      <c r="Z5" s="313"/>
    </row>
    <row r="6">
      <c r="A6" s="313">
        <v>4.0</v>
      </c>
      <c r="B6" s="313">
        <v>118.67</v>
      </c>
      <c r="C6" s="313">
        <v>139.42</v>
      </c>
      <c r="D6" s="313">
        <v>116.34</v>
      </c>
      <c r="E6" s="313">
        <v>170.76</v>
      </c>
      <c r="F6" s="313">
        <v>239.83</v>
      </c>
      <c r="G6" s="313">
        <v>175.81</v>
      </c>
      <c r="H6" s="313">
        <v>163.36</v>
      </c>
      <c r="I6" s="313">
        <v>184.48</v>
      </c>
      <c r="J6" s="313">
        <v>135.78</v>
      </c>
      <c r="K6" s="313">
        <v>191.9</v>
      </c>
      <c r="L6" s="313">
        <v>181.35</v>
      </c>
      <c r="M6" s="313">
        <v>241.5</v>
      </c>
      <c r="N6" s="313">
        <v>228.45</v>
      </c>
      <c r="O6" s="313">
        <v>182.5</v>
      </c>
      <c r="P6" s="313">
        <v>183.74</v>
      </c>
      <c r="Q6" s="313"/>
      <c r="R6" s="313"/>
      <c r="S6" s="313"/>
      <c r="T6" s="313"/>
      <c r="U6" s="313"/>
      <c r="V6" s="313"/>
      <c r="W6" s="313"/>
      <c r="X6" s="313"/>
      <c r="Y6" s="313"/>
      <c r="Z6" s="313"/>
    </row>
    <row r="7">
      <c r="A7" s="313">
        <v>5.0</v>
      </c>
      <c r="B7" s="313">
        <v>130.53</v>
      </c>
      <c r="C7" s="313">
        <v>151.98</v>
      </c>
      <c r="D7" s="313">
        <v>136.08</v>
      </c>
      <c r="E7" s="313">
        <v>184.65</v>
      </c>
      <c r="F7" s="313">
        <v>276.11</v>
      </c>
      <c r="G7" s="313">
        <v>192.49</v>
      </c>
      <c r="H7" s="313">
        <v>192.47</v>
      </c>
      <c r="I7" s="313">
        <v>219.32</v>
      </c>
      <c r="J7" s="313">
        <v>143.71</v>
      </c>
      <c r="K7" s="313">
        <v>217.77</v>
      </c>
      <c r="L7" s="313">
        <v>204.18</v>
      </c>
      <c r="M7" s="313">
        <v>260.82</v>
      </c>
      <c r="N7" s="313">
        <v>261.71</v>
      </c>
      <c r="O7" s="313">
        <v>191.71</v>
      </c>
      <c r="P7" s="313">
        <v>194.58</v>
      </c>
      <c r="Q7" s="313"/>
      <c r="R7" s="313"/>
      <c r="S7" s="313"/>
      <c r="T7" s="313"/>
      <c r="U7" s="313"/>
      <c r="V7" s="313"/>
      <c r="W7" s="313"/>
      <c r="X7" s="313"/>
      <c r="Y7" s="313"/>
      <c r="Z7" s="313"/>
    </row>
    <row r="8">
      <c r="A8" s="313">
        <v>6.0</v>
      </c>
      <c r="B8" s="313">
        <v>135.17</v>
      </c>
      <c r="C8" s="313">
        <v>156.88</v>
      </c>
      <c r="D8" s="313">
        <v>141.37</v>
      </c>
      <c r="E8" s="313">
        <v>200.0</v>
      </c>
      <c r="F8" s="313">
        <v>292.8</v>
      </c>
      <c r="G8" s="313">
        <v>225.98</v>
      </c>
      <c r="H8" s="313">
        <v>207.65</v>
      </c>
      <c r="I8" s="313">
        <v>232.93</v>
      </c>
      <c r="J8" s="313">
        <v>160.58</v>
      </c>
      <c r="K8" s="313">
        <v>235.05</v>
      </c>
      <c r="L8" s="313">
        <v>215.59</v>
      </c>
      <c r="M8" s="313">
        <v>323.96</v>
      </c>
      <c r="N8" s="313">
        <v>301.04</v>
      </c>
      <c r="O8" s="313">
        <v>224.21</v>
      </c>
      <c r="P8" s="313">
        <v>208.98</v>
      </c>
      <c r="Q8" s="313"/>
      <c r="R8" s="313"/>
      <c r="S8" s="313"/>
      <c r="T8" s="313"/>
      <c r="U8" s="313"/>
      <c r="V8" s="313"/>
      <c r="W8" s="313"/>
      <c r="X8" s="313"/>
      <c r="Y8" s="313"/>
      <c r="Z8" s="313"/>
    </row>
    <row r="9">
      <c r="A9" s="313">
        <v>7.0</v>
      </c>
      <c r="B9" s="313">
        <v>140.48</v>
      </c>
      <c r="C9" s="313">
        <v>163.2</v>
      </c>
      <c r="D9" s="313">
        <v>160.2</v>
      </c>
      <c r="E9" s="313">
        <v>204.43</v>
      </c>
      <c r="F9" s="313">
        <v>326.29</v>
      </c>
      <c r="G9" s="313">
        <v>231.31</v>
      </c>
      <c r="H9" s="313">
        <v>209.85</v>
      </c>
      <c r="I9" s="313">
        <v>239.28</v>
      </c>
      <c r="J9" s="313">
        <v>174.61</v>
      </c>
      <c r="K9" s="313">
        <v>258.6</v>
      </c>
      <c r="L9" s="313">
        <v>249.62</v>
      </c>
      <c r="M9" s="313">
        <v>330.29</v>
      </c>
      <c r="N9" s="313">
        <v>315.24</v>
      </c>
      <c r="O9" s="313">
        <v>227.48</v>
      </c>
      <c r="P9" s="313">
        <v>231.15</v>
      </c>
      <c r="Q9" s="313"/>
      <c r="R9" s="313"/>
      <c r="S9" s="313"/>
      <c r="T9" s="313"/>
      <c r="U9" s="313"/>
      <c r="V9" s="313"/>
      <c r="W9" s="313"/>
      <c r="X9" s="313"/>
      <c r="Y9" s="313"/>
      <c r="Z9" s="313"/>
    </row>
    <row r="10">
      <c r="A10" s="313">
        <v>8.0</v>
      </c>
      <c r="B10" s="313">
        <v>146.68</v>
      </c>
      <c r="C10" s="313">
        <v>169.52</v>
      </c>
      <c r="D10" s="313">
        <v>170.11</v>
      </c>
      <c r="E10" s="313">
        <v>211.85</v>
      </c>
      <c r="F10" s="313">
        <v>329.65</v>
      </c>
      <c r="G10" s="313">
        <v>239.37</v>
      </c>
      <c r="H10" s="313">
        <v>211.68</v>
      </c>
      <c r="I10" s="313">
        <v>254.4</v>
      </c>
      <c r="J10" s="313">
        <v>176.03</v>
      </c>
      <c r="K10" s="313">
        <v>279.03</v>
      </c>
      <c r="L10" s="313">
        <v>253.02</v>
      </c>
      <c r="M10" s="313">
        <v>373.91</v>
      </c>
      <c r="N10" s="313">
        <v>352.24</v>
      </c>
      <c r="O10" s="313">
        <v>262.34</v>
      </c>
      <c r="P10" s="313">
        <v>253.16</v>
      </c>
      <c r="Q10" s="313"/>
      <c r="R10" s="313"/>
      <c r="S10" s="313"/>
      <c r="T10" s="313"/>
      <c r="U10" s="313"/>
      <c r="V10" s="313"/>
      <c r="W10" s="313"/>
      <c r="X10" s="313"/>
      <c r="Y10" s="313"/>
      <c r="Z10" s="313"/>
    </row>
    <row r="11">
      <c r="A11" s="313">
        <v>9.0</v>
      </c>
      <c r="B11" s="313">
        <v>148.41</v>
      </c>
      <c r="C11" s="313">
        <v>178.49</v>
      </c>
      <c r="D11" s="313">
        <v>171.11</v>
      </c>
      <c r="E11" s="313">
        <v>218.07</v>
      </c>
      <c r="F11" s="313">
        <v>368.83</v>
      </c>
      <c r="G11" s="313">
        <v>245.48</v>
      </c>
      <c r="H11" s="313">
        <v>247.84</v>
      </c>
      <c r="I11" s="313">
        <v>269.55</v>
      </c>
      <c r="J11" s="313">
        <v>184.76</v>
      </c>
      <c r="K11" s="313">
        <v>304.58</v>
      </c>
      <c r="L11" s="313">
        <v>285.51</v>
      </c>
      <c r="M11" s="313">
        <v>420.58</v>
      </c>
      <c r="N11" s="313">
        <v>407.67</v>
      </c>
      <c r="O11" s="313">
        <v>273.96</v>
      </c>
      <c r="P11" s="313">
        <v>278.28</v>
      </c>
      <c r="Q11" s="313"/>
      <c r="R11" s="313"/>
      <c r="S11" s="313"/>
      <c r="T11" s="313"/>
      <c r="U11" s="313"/>
      <c r="V11" s="313"/>
      <c r="W11" s="313"/>
      <c r="X11" s="313"/>
      <c r="Y11" s="313"/>
      <c r="Z11" s="313"/>
    </row>
    <row r="12">
      <c r="A12" s="313">
        <v>10.0</v>
      </c>
      <c r="B12" s="313">
        <v>152.79</v>
      </c>
      <c r="C12" s="313">
        <v>184.15</v>
      </c>
      <c r="D12" s="313">
        <v>172.24</v>
      </c>
      <c r="E12" s="313">
        <v>226.6</v>
      </c>
      <c r="F12" s="313">
        <v>372.76</v>
      </c>
      <c r="G12" s="313">
        <v>246.1</v>
      </c>
      <c r="H12" s="313">
        <v>251.46</v>
      </c>
      <c r="I12" s="313">
        <v>271.07</v>
      </c>
      <c r="J12" s="313">
        <v>193.82</v>
      </c>
      <c r="K12" s="313">
        <v>307.37</v>
      </c>
      <c r="L12" s="313">
        <v>288.77</v>
      </c>
      <c r="M12" s="313">
        <v>425.25</v>
      </c>
      <c r="N12" s="313">
        <v>413.22</v>
      </c>
      <c r="O12" s="313">
        <v>283.68</v>
      </c>
      <c r="P12" s="313">
        <v>280.79</v>
      </c>
      <c r="Q12" s="313"/>
      <c r="R12" s="313"/>
      <c r="S12" s="313"/>
      <c r="T12" s="313"/>
      <c r="U12" s="313"/>
      <c r="V12" s="313"/>
      <c r="W12" s="313"/>
      <c r="X12" s="313"/>
      <c r="Y12" s="313"/>
      <c r="Z12" s="313"/>
    </row>
    <row r="13">
      <c r="A13" s="313">
        <v>11.0</v>
      </c>
      <c r="B13" s="313">
        <v>160.83</v>
      </c>
      <c r="C13" s="313">
        <v>193.46</v>
      </c>
      <c r="D13" s="313">
        <v>194.48</v>
      </c>
      <c r="E13" s="313">
        <v>244.77</v>
      </c>
      <c r="F13" s="313">
        <v>373.51</v>
      </c>
      <c r="G13" s="313">
        <v>248.95</v>
      </c>
      <c r="H13" s="313">
        <v>251.98</v>
      </c>
      <c r="I13" s="313">
        <v>275.56</v>
      </c>
      <c r="J13" s="313">
        <v>210.33</v>
      </c>
      <c r="K13" s="313">
        <v>328.04</v>
      </c>
      <c r="L13" s="313">
        <v>291.84</v>
      </c>
      <c r="M13" s="313">
        <v>446.28</v>
      </c>
      <c r="N13" s="313">
        <v>414.09</v>
      </c>
      <c r="O13" s="313">
        <v>284.66</v>
      </c>
      <c r="P13" s="313">
        <v>296.65</v>
      </c>
      <c r="Q13" s="313"/>
      <c r="R13" s="313"/>
      <c r="S13" s="313"/>
      <c r="T13" s="313"/>
      <c r="U13" s="313"/>
      <c r="V13" s="313"/>
      <c r="W13" s="313"/>
      <c r="X13" s="313"/>
      <c r="Y13" s="313"/>
      <c r="Z13" s="313"/>
    </row>
    <row r="14">
      <c r="A14" s="313">
        <v>12.0</v>
      </c>
      <c r="B14" s="313">
        <v>162.4</v>
      </c>
      <c r="C14" s="313">
        <v>204.76</v>
      </c>
      <c r="D14" s="313">
        <v>198.47</v>
      </c>
      <c r="E14" s="313">
        <v>251.11</v>
      </c>
      <c r="F14" s="313">
        <v>386.7</v>
      </c>
      <c r="G14" s="313">
        <v>252.84</v>
      </c>
      <c r="H14" s="313">
        <v>256.34</v>
      </c>
      <c r="I14" s="313">
        <v>278.44</v>
      </c>
      <c r="J14" s="313">
        <v>211.98</v>
      </c>
      <c r="K14" s="313">
        <v>344.26</v>
      </c>
      <c r="L14" s="313">
        <v>295.93</v>
      </c>
      <c r="M14" s="313">
        <v>451.11</v>
      </c>
      <c r="N14" s="313">
        <v>420.48</v>
      </c>
      <c r="O14" s="313">
        <v>288.79</v>
      </c>
      <c r="P14" s="313">
        <v>298.24</v>
      </c>
      <c r="Q14" s="313"/>
      <c r="R14" s="313"/>
      <c r="S14" s="313"/>
      <c r="T14" s="313"/>
      <c r="U14" s="313"/>
      <c r="V14" s="313"/>
      <c r="W14" s="313"/>
      <c r="X14" s="313"/>
      <c r="Y14" s="313"/>
      <c r="Z14" s="313"/>
    </row>
    <row r="15">
      <c r="A15" s="313">
        <v>13.0</v>
      </c>
      <c r="B15" s="313">
        <v>176.46</v>
      </c>
      <c r="C15" s="313">
        <v>224.78</v>
      </c>
      <c r="D15" s="313">
        <v>199.79</v>
      </c>
      <c r="E15" s="313">
        <v>265.95</v>
      </c>
      <c r="F15" s="313">
        <v>421.89</v>
      </c>
      <c r="G15" s="313">
        <v>275.44</v>
      </c>
      <c r="H15" s="313">
        <v>302.59</v>
      </c>
      <c r="I15" s="313">
        <v>312.52</v>
      </c>
      <c r="J15" s="313">
        <v>217.9</v>
      </c>
      <c r="K15" s="313">
        <v>391.46</v>
      </c>
      <c r="L15" s="313">
        <v>324.23</v>
      </c>
      <c r="M15" s="313">
        <v>483.19</v>
      </c>
      <c r="N15" s="313">
        <v>456.02</v>
      </c>
      <c r="O15" s="313">
        <v>334.89</v>
      </c>
      <c r="P15" s="313">
        <v>320.63</v>
      </c>
      <c r="Q15" s="313"/>
      <c r="R15" s="313"/>
      <c r="S15" s="313"/>
      <c r="T15" s="313"/>
      <c r="U15" s="313"/>
      <c r="V15" s="313"/>
      <c r="W15" s="313"/>
      <c r="X15" s="313"/>
      <c r="Y15" s="313"/>
      <c r="Z15" s="313"/>
    </row>
    <row r="16">
      <c r="A16" s="313">
        <v>14.0</v>
      </c>
      <c r="B16" s="313">
        <v>182.5</v>
      </c>
      <c r="C16" s="313">
        <v>231.8</v>
      </c>
      <c r="D16" s="313">
        <v>200.32</v>
      </c>
      <c r="E16" s="313">
        <v>288.0</v>
      </c>
      <c r="F16" s="313">
        <v>488.51</v>
      </c>
      <c r="G16" s="313">
        <v>295.97</v>
      </c>
      <c r="H16" s="313">
        <v>307.21</v>
      </c>
      <c r="I16" s="313">
        <v>353.2</v>
      </c>
      <c r="J16" s="313">
        <v>224.24</v>
      </c>
      <c r="K16" s="313">
        <v>414.14</v>
      </c>
      <c r="L16" s="313">
        <v>357.48</v>
      </c>
      <c r="M16" s="313">
        <v>562.54</v>
      </c>
      <c r="N16" s="313">
        <v>518.8</v>
      </c>
      <c r="O16" s="313">
        <v>368.11</v>
      </c>
      <c r="P16" s="313">
        <v>374.55</v>
      </c>
      <c r="Q16" s="313"/>
      <c r="R16" s="313"/>
      <c r="S16" s="313"/>
      <c r="T16" s="313"/>
      <c r="U16" s="313"/>
      <c r="V16" s="313"/>
      <c r="W16" s="313"/>
      <c r="X16" s="313"/>
      <c r="Y16" s="313"/>
      <c r="Z16" s="313"/>
    </row>
    <row r="17">
      <c r="A17" s="313">
        <v>15.0</v>
      </c>
      <c r="B17" s="313">
        <v>188.51</v>
      </c>
      <c r="C17" s="313">
        <v>243.97</v>
      </c>
      <c r="D17" s="313">
        <v>210.59</v>
      </c>
      <c r="E17" s="313">
        <v>295.62</v>
      </c>
      <c r="F17" s="313">
        <v>539.74</v>
      </c>
      <c r="G17" s="313">
        <v>298.04</v>
      </c>
      <c r="H17" s="313">
        <v>307.83</v>
      </c>
      <c r="I17" s="313">
        <v>372.3</v>
      </c>
      <c r="J17" s="313">
        <v>232.47</v>
      </c>
      <c r="K17" s="313">
        <v>427.09</v>
      </c>
      <c r="L17" s="313">
        <v>360.81</v>
      </c>
      <c r="M17" s="313">
        <v>570.48</v>
      </c>
      <c r="N17" s="313">
        <v>525.09</v>
      </c>
      <c r="O17" s="313">
        <v>381.37</v>
      </c>
      <c r="P17" s="313">
        <v>414.09</v>
      </c>
      <c r="Q17" s="313"/>
      <c r="R17" s="313"/>
      <c r="S17" s="313"/>
      <c r="T17" s="313"/>
      <c r="U17" s="313"/>
      <c r="V17" s="313"/>
      <c r="W17" s="313"/>
      <c r="X17" s="313"/>
      <c r="Y17" s="313"/>
      <c r="Z17" s="313"/>
    </row>
    <row r="18">
      <c r="A18" s="313">
        <v>16.0</v>
      </c>
      <c r="B18" s="313">
        <v>197.33</v>
      </c>
      <c r="C18" s="313">
        <v>249.46</v>
      </c>
      <c r="D18" s="313">
        <v>211.62</v>
      </c>
      <c r="E18" s="313">
        <v>318.84</v>
      </c>
      <c r="F18" s="313">
        <v>544.86</v>
      </c>
      <c r="G18" s="313">
        <v>316.48</v>
      </c>
      <c r="H18" s="313">
        <v>308.45</v>
      </c>
      <c r="I18" s="313">
        <v>374.23</v>
      </c>
      <c r="J18" s="313">
        <v>262.69</v>
      </c>
      <c r="K18" s="313">
        <v>454.7</v>
      </c>
      <c r="L18" s="313">
        <v>402.71</v>
      </c>
      <c r="M18" s="313">
        <v>592.79</v>
      </c>
      <c r="N18" s="313">
        <v>526.69</v>
      </c>
      <c r="O18" s="313">
        <v>388.51</v>
      </c>
      <c r="P18" s="313">
        <v>434.63</v>
      </c>
      <c r="Q18" s="313"/>
      <c r="R18" s="313"/>
      <c r="S18" s="313"/>
      <c r="T18" s="313"/>
      <c r="U18" s="313"/>
      <c r="V18" s="313"/>
      <c r="W18" s="313"/>
      <c r="X18" s="313"/>
      <c r="Y18" s="313"/>
      <c r="Z18" s="313"/>
    </row>
    <row r="19">
      <c r="A19" s="313">
        <v>17.0</v>
      </c>
      <c r="B19" s="313">
        <v>198.87</v>
      </c>
      <c r="C19" s="313">
        <v>250.08</v>
      </c>
      <c r="D19" s="313">
        <v>223.07</v>
      </c>
      <c r="E19" s="313">
        <v>321.16</v>
      </c>
      <c r="F19" s="313">
        <v>547.35</v>
      </c>
      <c r="G19" s="313">
        <v>334.09</v>
      </c>
      <c r="H19" s="313">
        <v>318.31</v>
      </c>
      <c r="I19" s="313">
        <v>391.89</v>
      </c>
      <c r="J19" s="313">
        <v>271.66</v>
      </c>
      <c r="K19" s="313">
        <v>465.64</v>
      </c>
      <c r="L19" s="313">
        <v>419.95</v>
      </c>
      <c r="M19" s="313">
        <v>624.94</v>
      </c>
      <c r="N19" s="313">
        <v>530.27</v>
      </c>
      <c r="O19" s="313">
        <v>402.18</v>
      </c>
      <c r="P19" s="313">
        <v>436.68</v>
      </c>
      <c r="Q19" s="313"/>
      <c r="R19" s="313"/>
      <c r="S19" s="313"/>
      <c r="T19" s="313"/>
      <c r="U19" s="313"/>
      <c r="V19" s="313"/>
      <c r="W19" s="313"/>
      <c r="X19" s="313"/>
      <c r="Y19" s="313"/>
      <c r="Z19" s="313"/>
    </row>
    <row r="20">
      <c r="A20" s="313">
        <v>18.0</v>
      </c>
      <c r="B20" s="313">
        <v>204.1</v>
      </c>
      <c r="C20" s="313">
        <v>256.31</v>
      </c>
      <c r="D20" s="313">
        <v>224.65</v>
      </c>
      <c r="E20" s="313">
        <v>324.0</v>
      </c>
      <c r="F20" s="313">
        <v>597.12</v>
      </c>
      <c r="G20" s="313">
        <v>335.88</v>
      </c>
      <c r="H20" s="313">
        <v>346.11</v>
      </c>
      <c r="I20" s="313">
        <v>407.34</v>
      </c>
      <c r="J20" s="313">
        <v>272.57</v>
      </c>
      <c r="K20" s="313">
        <v>474.51</v>
      </c>
      <c r="L20" s="313">
        <v>431.68</v>
      </c>
      <c r="M20" s="313">
        <v>675.29</v>
      </c>
      <c r="N20" s="313">
        <v>601.74</v>
      </c>
      <c r="O20" s="313">
        <v>408.79</v>
      </c>
      <c r="P20" s="313">
        <v>459.86</v>
      </c>
      <c r="Q20" s="313"/>
      <c r="R20" s="313"/>
      <c r="S20" s="313"/>
      <c r="T20" s="313"/>
      <c r="U20" s="313"/>
      <c r="V20" s="313"/>
      <c r="W20" s="313"/>
      <c r="X20" s="313"/>
      <c r="Y20" s="313"/>
      <c r="Z20" s="313"/>
    </row>
    <row r="21" ht="15.75" customHeight="1">
      <c r="A21" s="313">
        <v>19.0</v>
      </c>
      <c r="B21" s="313">
        <v>209.28</v>
      </c>
      <c r="C21" s="313">
        <v>262.63</v>
      </c>
      <c r="D21" s="313">
        <v>255.85</v>
      </c>
      <c r="E21" s="313">
        <v>333.46</v>
      </c>
      <c r="F21" s="313">
        <v>607.39</v>
      </c>
      <c r="G21" s="313">
        <v>354.03</v>
      </c>
      <c r="H21" s="313">
        <v>348.89</v>
      </c>
      <c r="I21" s="313">
        <v>408.89</v>
      </c>
      <c r="J21" s="313">
        <v>277.69</v>
      </c>
      <c r="K21" s="313">
        <v>495.51</v>
      </c>
      <c r="L21" s="313">
        <v>455.71</v>
      </c>
      <c r="M21" s="313">
        <v>697.76</v>
      </c>
      <c r="N21" s="313">
        <v>643.01</v>
      </c>
      <c r="O21" s="313">
        <v>410.95</v>
      </c>
      <c r="P21" s="313">
        <v>466.85</v>
      </c>
      <c r="Q21" s="313"/>
      <c r="R21" s="313"/>
      <c r="S21" s="313"/>
      <c r="T21" s="313"/>
      <c r="U21" s="313"/>
      <c r="V21" s="313"/>
      <c r="W21" s="313"/>
      <c r="X21" s="313"/>
      <c r="Y21" s="313"/>
      <c r="Z21" s="313"/>
    </row>
    <row r="22" ht="15.75" customHeight="1">
      <c r="A22" s="313">
        <v>20.0</v>
      </c>
      <c r="B22" s="313">
        <v>214.48</v>
      </c>
      <c r="C22" s="313">
        <v>268.91</v>
      </c>
      <c r="D22" s="313">
        <v>261.28</v>
      </c>
      <c r="E22" s="313">
        <v>344.23</v>
      </c>
      <c r="F22" s="313">
        <v>675.69</v>
      </c>
      <c r="G22" s="313">
        <v>365.5</v>
      </c>
      <c r="H22" s="313">
        <v>349.59</v>
      </c>
      <c r="I22" s="313">
        <v>410.39</v>
      </c>
      <c r="J22" s="313">
        <v>278.7</v>
      </c>
      <c r="K22" s="313">
        <v>504.22</v>
      </c>
      <c r="L22" s="313">
        <v>458.12</v>
      </c>
      <c r="M22" s="313">
        <v>700.01</v>
      </c>
      <c r="N22" s="313">
        <v>650.14</v>
      </c>
      <c r="O22" s="313">
        <v>453.93</v>
      </c>
      <c r="P22" s="313">
        <v>475.14</v>
      </c>
      <c r="Q22" s="313"/>
      <c r="R22" s="313"/>
      <c r="S22" s="313"/>
      <c r="T22" s="313"/>
      <c r="U22" s="313"/>
      <c r="V22" s="313"/>
      <c r="W22" s="313"/>
      <c r="X22" s="313"/>
      <c r="Y22" s="313"/>
      <c r="Z22" s="313"/>
    </row>
    <row r="23" ht="15.75" customHeight="1">
      <c r="A23" s="313">
        <v>21.0</v>
      </c>
      <c r="B23" s="313">
        <v>243.33</v>
      </c>
      <c r="C23" s="313">
        <v>307.1</v>
      </c>
      <c r="D23" s="313">
        <v>261.85</v>
      </c>
      <c r="E23" s="313">
        <v>372.44</v>
      </c>
      <c r="F23" s="313">
        <v>723.97</v>
      </c>
      <c r="G23" s="313">
        <v>366.66</v>
      </c>
      <c r="H23" s="313">
        <v>363.65</v>
      </c>
      <c r="I23" s="313">
        <v>414.85</v>
      </c>
      <c r="J23" s="313">
        <v>298.78</v>
      </c>
      <c r="K23" s="313">
        <v>553.49</v>
      </c>
      <c r="L23" s="313">
        <v>477.0</v>
      </c>
      <c r="M23" s="313">
        <v>726.64</v>
      </c>
      <c r="N23" s="313">
        <v>690.66</v>
      </c>
      <c r="O23" s="313">
        <v>464.02</v>
      </c>
      <c r="P23" s="313">
        <v>475.98</v>
      </c>
      <c r="Q23" s="313"/>
      <c r="R23" s="313"/>
      <c r="S23" s="313"/>
      <c r="T23" s="313"/>
      <c r="U23" s="313"/>
      <c r="V23" s="313"/>
      <c r="W23" s="313"/>
      <c r="X23" s="313"/>
      <c r="Y23" s="313"/>
      <c r="Z23" s="313"/>
    </row>
    <row r="24" ht="15.75" customHeight="1">
      <c r="A24" s="313">
        <v>22.0</v>
      </c>
      <c r="B24" s="313">
        <v>245.64</v>
      </c>
      <c r="C24" s="313">
        <v>310.31</v>
      </c>
      <c r="D24" s="313">
        <v>262.95</v>
      </c>
      <c r="E24" s="313">
        <v>373.98</v>
      </c>
      <c r="F24" s="313">
        <v>738.4</v>
      </c>
      <c r="G24" s="313">
        <v>366.91</v>
      </c>
      <c r="H24" s="313">
        <v>380.37</v>
      </c>
      <c r="I24" s="313">
        <v>415.39</v>
      </c>
      <c r="J24" s="313">
        <v>315.24</v>
      </c>
      <c r="K24" s="313">
        <v>554.81</v>
      </c>
      <c r="L24" s="313">
        <v>478.9</v>
      </c>
      <c r="M24" s="313">
        <v>748.91</v>
      </c>
      <c r="N24" s="313">
        <v>694.72</v>
      </c>
      <c r="O24" s="313">
        <v>465.56</v>
      </c>
      <c r="P24" s="313">
        <v>476.21</v>
      </c>
      <c r="Q24" s="313"/>
      <c r="R24" s="313"/>
      <c r="S24" s="313"/>
      <c r="T24" s="313"/>
      <c r="U24" s="313"/>
      <c r="V24" s="313"/>
      <c r="W24" s="313"/>
      <c r="X24" s="313"/>
      <c r="Y24" s="313"/>
      <c r="Z24" s="313"/>
    </row>
    <row r="25" ht="15.75" customHeight="1">
      <c r="A25" s="313">
        <v>23.0</v>
      </c>
      <c r="B25" s="313">
        <v>254.17</v>
      </c>
      <c r="C25" s="313">
        <v>310.73</v>
      </c>
      <c r="D25" s="313">
        <v>284.96</v>
      </c>
      <c r="E25" s="313">
        <v>374.21</v>
      </c>
      <c r="F25" s="313">
        <v>739.84</v>
      </c>
      <c r="G25" s="313">
        <v>367.17</v>
      </c>
      <c r="H25" s="313">
        <v>382.04</v>
      </c>
      <c r="I25" s="313">
        <v>415.63</v>
      </c>
      <c r="J25" s="313">
        <v>316.89</v>
      </c>
      <c r="K25" s="313">
        <v>555.06</v>
      </c>
      <c r="L25" s="313">
        <v>479.15</v>
      </c>
      <c r="M25" s="313">
        <v>751.14</v>
      </c>
      <c r="N25" s="313">
        <v>695.13</v>
      </c>
      <c r="O25" s="313">
        <v>465.79</v>
      </c>
      <c r="P25" s="313">
        <v>476.44</v>
      </c>
      <c r="Q25" s="313"/>
      <c r="R25" s="313"/>
      <c r="S25" s="313"/>
      <c r="T25" s="313"/>
      <c r="U25" s="313"/>
      <c r="V25" s="313"/>
      <c r="W25" s="313"/>
      <c r="X25" s="313"/>
      <c r="Y25" s="313"/>
      <c r="Z25" s="313"/>
    </row>
    <row r="26" ht="15.75" customHeight="1">
      <c r="A26" s="313">
        <v>24.0</v>
      </c>
      <c r="B26" s="313">
        <v>262.61</v>
      </c>
      <c r="C26" s="313">
        <v>311.0</v>
      </c>
      <c r="D26" s="313">
        <v>294.68</v>
      </c>
      <c r="E26" s="313">
        <v>374.54</v>
      </c>
      <c r="F26" s="313">
        <v>740.34</v>
      </c>
      <c r="G26" s="313">
        <v>367.46</v>
      </c>
      <c r="H26" s="313">
        <v>382.31</v>
      </c>
      <c r="I26" s="313">
        <v>416.06</v>
      </c>
      <c r="J26" s="313">
        <v>317.75</v>
      </c>
      <c r="K26" s="313">
        <v>555.56</v>
      </c>
      <c r="L26" s="313">
        <v>479.46</v>
      </c>
      <c r="M26" s="313">
        <v>769.42</v>
      </c>
      <c r="N26" s="313">
        <v>695.42</v>
      </c>
      <c r="O26" s="313">
        <v>466.21</v>
      </c>
      <c r="P26" s="313">
        <v>476.81</v>
      </c>
      <c r="Q26" s="313"/>
      <c r="R26" s="313"/>
      <c r="S26" s="313"/>
      <c r="T26" s="313"/>
      <c r="U26" s="313"/>
      <c r="V26" s="313"/>
      <c r="W26" s="313"/>
      <c r="X26" s="313"/>
      <c r="Y26" s="313"/>
      <c r="Z26" s="313"/>
    </row>
    <row r="27" ht="15.75" customHeight="1">
      <c r="A27" s="313">
        <v>25.0</v>
      </c>
      <c r="B27" s="313">
        <v>265.94</v>
      </c>
      <c r="C27" s="313">
        <v>315.23</v>
      </c>
      <c r="D27" s="313">
        <v>295.65</v>
      </c>
      <c r="E27" s="313">
        <v>381.04</v>
      </c>
      <c r="F27" s="313">
        <v>748.24</v>
      </c>
      <c r="G27" s="313">
        <v>373.08</v>
      </c>
      <c r="H27" s="313">
        <v>387.52</v>
      </c>
      <c r="I27" s="313">
        <v>424.41</v>
      </c>
      <c r="J27" s="313">
        <v>319.67</v>
      </c>
      <c r="K27" s="313">
        <v>565.7</v>
      </c>
      <c r="L27" s="313">
        <v>485.75</v>
      </c>
      <c r="M27" s="313">
        <v>777.66</v>
      </c>
      <c r="N27" s="313">
        <v>701.33</v>
      </c>
      <c r="O27" s="313">
        <v>474.53</v>
      </c>
      <c r="P27" s="313">
        <v>484.2</v>
      </c>
      <c r="Q27" s="313"/>
      <c r="R27" s="313"/>
      <c r="S27" s="313"/>
      <c r="T27" s="313"/>
      <c r="U27" s="313"/>
      <c r="V27" s="313"/>
      <c r="W27" s="313"/>
      <c r="X27" s="313"/>
      <c r="Y27" s="313"/>
      <c r="Z27" s="313"/>
    </row>
    <row r="28" ht="15.75" customHeight="1">
      <c r="A28" s="313">
        <v>26.0</v>
      </c>
      <c r="B28" s="313">
        <v>303.26</v>
      </c>
      <c r="C28" s="313">
        <v>361.1</v>
      </c>
      <c r="D28" s="313">
        <v>295.89</v>
      </c>
      <c r="E28" s="313">
        <v>504.59</v>
      </c>
      <c r="F28" s="313">
        <v>871.09</v>
      </c>
      <c r="G28" s="313">
        <v>485.56</v>
      </c>
      <c r="H28" s="313">
        <v>431.62</v>
      </c>
      <c r="I28" s="313">
        <v>591.2</v>
      </c>
      <c r="J28" s="313">
        <v>358.08</v>
      </c>
      <c r="K28" s="313">
        <v>743.42</v>
      </c>
      <c r="L28" s="313">
        <v>575.54</v>
      </c>
      <c r="M28" s="313">
        <v>840.0</v>
      </c>
      <c r="N28" s="313">
        <v>818.55</v>
      </c>
      <c r="O28" s="313">
        <v>632.13</v>
      </c>
      <c r="P28" s="313">
        <v>631.86</v>
      </c>
      <c r="Q28" s="313"/>
      <c r="R28" s="313"/>
      <c r="S28" s="313"/>
      <c r="T28" s="313"/>
      <c r="U28" s="313"/>
      <c r="V28" s="313"/>
      <c r="W28" s="313"/>
      <c r="X28" s="313"/>
      <c r="Y28" s="313"/>
      <c r="Z28" s="313"/>
    </row>
    <row r="29" ht="15.75" customHeight="1">
      <c r="A29" s="313">
        <v>27.0</v>
      </c>
      <c r="B29" s="313">
        <v>317.92</v>
      </c>
      <c r="C29" s="313">
        <v>378.45</v>
      </c>
      <c r="D29" s="313">
        <v>296.13</v>
      </c>
      <c r="E29" s="313">
        <v>532.63</v>
      </c>
      <c r="F29" s="313">
        <v>883.38</v>
      </c>
      <c r="G29" s="313">
        <v>511.36</v>
      </c>
      <c r="H29" s="313">
        <v>456.88</v>
      </c>
      <c r="I29" s="313">
        <v>608.12</v>
      </c>
      <c r="J29" s="313">
        <v>365.67</v>
      </c>
      <c r="K29" s="313">
        <v>762.99</v>
      </c>
      <c r="L29" s="313">
        <v>603.9</v>
      </c>
      <c r="M29" s="313">
        <v>846.25</v>
      </c>
      <c r="N29" s="313">
        <v>920.36</v>
      </c>
      <c r="O29" s="313">
        <v>655.29</v>
      </c>
      <c r="P29" s="313">
        <v>680.6</v>
      </c>
      <c r="Q29" s="313"/>
      <c r="R29" s="313"/>
      <c r="S29" s="313"/>
      <c r="T29" s="313"/>
      <c r="U29" s="313"/>
      <c r="V29" s="313"/>
      <c r="W29" s="313"/>
      <c r="X29" s="313"/>
      <c r="Y29" s="313"/>
      <c r="Z29" s="313"/>
    </row>
    <row r="30" ht="15.75" customHeight="1">
      <c r="A30" s="313">
        <v>28.0</v>
      </c>
      <c r="B30" s="313">
        <v>329.84</v>
      </c>
      <c r="C30" s="313">
        <v>381.25</v>
      </c>
      <c r="D30" s="313">
        <v>297.42</v>
      </c>
      <c r="E30" s="313">
        <v>535.45</v>
      </c>
      <c r="F30" s="313">
        <v>905.2</v>
      </c>
      <c r="G30" s="313">
        <v>513.94</v>
      </c>
      <c r="H30" s="313">
        <v>459.41</v>
      </c>
      <c r="I30" s="313">
        <v>623.68</v>
      </c>
      <c r="J30" s="313">
        <v>366.77</v>
      </c>
      <c r="K30" s="313">
        <v>764.95</v>
      </c>
      <c r="L30" s="313">
        <v>673.6</v>
      </c>
      <c r="M30" s="313">
        <v>851.45</v>
      </c>
      <c r="N30" s="313">
        <v>930.54</v>
      </c>
      <c r="O30" s="313">
        <v>659.45</v>
      </c>
      <c r="P30" s="313">
        <v>694.03</v>
      </c>
      <c r="Q30" s="313"/>
      <c r="R30" s="313"/>
      <c r="S30" s="313"/>
      <c r="T30" s="313"/>
      <c r="U30" s="313"/>
      <c r="V30" s="313"/>
      <c r="W30" s="313"/>
      <c r="X30" s="313"/>
      <c r="Y30" s="313"/>
      <c r="Z30" s="313"/>
    </row>
    <row r="31" ht="15.75" customHeight="1">
      <c r="A31" s="313">
        <v>29.0</v>
      </c>
      <c r="B31" s="313">
        <v>334.85</v>
      </c>
      <c r="C31" s="313">
        <v>382.46</v>
      </c>
      <c r="D31" s="313">
        <v>323.08</v>
      </c>
      <c r="E31" s="313">
        <v>535.78</v>
      </c>
      <c r="F31" s="313">
        <v>909.87</v>
      </c>
      <c r="G31" s="313">
        <v>514.48</v>
      </c>
      <c r="H31" s="313">
        <v>497.79</v>
      </c>
      <c r="I31" s="313">
        <v>625.45</v>
      </c>
      <c r="J31" s="313">
        <v>388.58</v>
      </c>
      <c r="K31" s="313">
        <v>768.18</v>
      </c>
      <c r="L31" s="313">
        <v>680.58</v>
      </c>
      <c r="M31" s="313">
        <v>894.89</v>
      </c>
      <c r="N31" s="313">
        <v>931.57</v>
      </c>
      <c r="O31" s="313">
        <v>696.14</v>
      </c>
      <c r="P31" s="313">
        <v>695.38</v>
      </c>
      <c r="Q31" s="313"/>
      <c r="R31" s="313"/>
      <c r="S31" s="313"/>
      <c r="T31" s="313"/>
      <c r="U31" s="313"/>
      <c r="V31" s="313"/>
      <c r="W31" s="313"/>
      <c r="X31" s="313"/>
      <c r="Y31" s="313"/>
      <c r="Z31" s="313"/>
    </row>
    <row r="32" ht="15.75" customHeight="1">
      <c r="A32" s="313">
        <v>30.0</v>
      </c>
      <c r="B32" s="313">
        <v>335.41</v>
      </c>
      <c r="C32" s="313">
        <v>396.85</v>
      </c>
      <c r="D32" s="313">
        <v>325.66</v>
      </c>
      <c r="E32" s="313">
        <v>536.47</v>
      </c>
      <c r="F32" s="313">
        <v>910.34</v>
      </c>
      <c r="G32" s="313">
        <v>514.73</v>
      </c>
      <c r="H32" s="313">
        <v>528.88</v>
      </c>
      <c r="I32" s="313">
        <v>641.02</v>
      </c>
      <c r="J32" s="313">
        <v>390.78</v>
      </c>
      <c r="K32" s="313">
        <v>768.5</v>
      </c>
      <c r="L32" s="313">
        <v>681.3</v>
      </c>
      <c r="M32" s="313">
        <v>899.25</v>
      </c>
      <c r="N32" s="313">
        <v>931.82</v>
      </c>
      <c r="O32" s="313">
        <v>699.81</v>
      </c>
      <c r="P32" s="313">
        <v>695.94</v>
      </c>
      <c r="Q32" s="313"/>
      <c r="R32" s="313"/>
      <c r="S32" s="313"/>
      <c r="T32" s="313"/>
      <c r="U32" s="313"/>
      <c r="V32" s="313"/>
      <c r="W32" s="313"/>
      <c r="X32" s="313"/>
      <c r="Y32" s="313"/>
      <c r="Z32" s="313"/>
    </row>
    <row r="33" ht="15.75" customHeight="1">
      <c r="A33" s="313">
        <v>31.0</v>
      </c>
      <c r="B33" s="313">
        <v>337.86</v>
      </c>
      <c r="C33" s="313">
        <v>398.33</v>
      </c>
      <c r="D33" s="313">
        <v>325.92</v>
      </c>
      <c r="E33" s="313">
        <v>546.19</v>
      </c>
      <c r="F33" s="313">
        <v>914.75</v>
      </c>
      <c r="G33" s="313">
        <v>516.24</v>
      </c>
      <c r="H33" s="313">
        <v>539.48</v>
      </c>
      <c r="I33" s="313">
        <v>642.73</v>
      </c>
      <c r="J33" s="313">
        <v>391.13</v>
      </c>
      <c r="K33" s="313">
        <v>768.75</v>
      </c>
      <c r="L33" s="313">
        <v>695.6</v>
      </c>
      <c r="M33" s="313">
        <v>977.13</v>
      </c>
      <c r="N33" s="313">
        <v>932.06</v>
      </c>
      <c r="O33" s="313">
        <v>700.18</v>
      </c>
      <c r="P33" s="313">
        <v>696.17</v>
      </c>
      <c r="Q33" s="313"/>
      <c r="R33" s="313"/>
      <c r="S33" s="313"/>
      <c r="T33" s="313"/>
      <c r="U33" s="313"/>
      <c r="V33" s="313"/>
      <c r="W33" s="313"/>
      <c r="X33" s="313"/>
      <c r="Y33" s="313"/>
      <c r="Z33" s="313"/>
    </row>
    <row r="34" ht="15.75" customHeight="1">
      <c r="A34" s="313">
        <v>32.0</v>
      </c>
      <c r="B34" s="313">
        <v>338.11</v>
      </c>
      <c r="C34" s="313">
        <v>398.57</v>
      </c>
      <c r="D34" s="313">
        <v>326.21</v>
      </c>
      <c r="E34" s="313">
        <v>547.17</v>
      </c>
      <c r="F34" s="313">
        <v>1002.16</v>
      </c>
      <c r="G34" s="313">
        <v>546.39</v>
      </c>
      <c r="H34" s="313">
        <v>574.41</v>
      </c>
      <c r="I34" s="313">
        <v>646.21</v>
      </c>
      <c r="J34" s="313">
        <v>398.06</v>
      </c>
      <c r="K34" s="313">
        <v>768.99</v>
      </c>
      <c r="L34" s="313">
        <v>697.04</v>
      </c>
      <c r="M34" s="313">
        <v>984.93</v>
      </c>
      <c r="N34" s="313">
        <v>932.4</v>
      </c>
      <c r="O34" s="313">
        <v>703.57</v>
      </c>
      <c r="P34" s="313">
        <v>698.3</v>
      </c>
      <c r="Q34" s="313"/>
      <c r="R34" s="313"/>
      <c r="S34" s="313"/>
      <c r="T34" s="313"/>
      <c r="U34" s="313"/>
      <c r="V34" s="313"/>
      <c r="W34" s="313"/>
      <c r="X34" s="313"/>
      <c r="Y34" s="313"/>
      <c r="Z34" s="313"/>
    </row>
    <row r="35" ht="15.75" customHeight="1">
      <c r="A35" s="313">
        <v>33.0</v>
      </c>
      <c r="B35" s="313">
        <v>338.36</v>
      </c>
      <c r="C35" s="313">
        <v>398.82</v>
      </c>
      <c r="D35" s="313">
        <v>326.53</v>
      </c>
      <c r="E35" s="313">
        <v>550.38</v>
      </c>
      <c r="F35" s="313">
        <v>1010.9</v>
      </c>
      <c r="G35" s="313">
        <v>596.92</v>
      </c>
      <c r="H35" s="313">
        <v>577.91</v>
      </c>
      <c r="I35" s="313">
        <v>664.34</v>
      </c>
      <c r="J35" s="313">
        <v>410.67</v>
      </c>
      <c r="K35" s="313">
        <v>769.24</v>
      </c>
      <c r="L35" s="313">
        <v>697.34</v>
      </c>
      <c r="M35" s="313">
        <v>993.72</v>
      </c>
      <c r="N35" s="313">
        <v>932.77</v>
      </c>
      <c r="O35" s="313">
        <v>771.27</v>
      </c>
      <c r="P35" s="313">
        <v>739.7</v>
      </c>
      <c r="Q35" s="313"/>
      <c r="R35" s="313"/>
      <c r="S35" s="313"/>
      <c r="T35" s="313"/>
      <c r="U35" s="313"/>
      <c r="V35" s="313"/>
      <c r="W35" s="313"/>
      <c r="X35" s="313"/>
      <c r="Y35" s="313"/>
      <c r="Z35" s="313"/>
    </row>
    <row r="36" ht="15.75" customHeight="1">
      <c r="A36" s="313">
        <v>34.0</v>
      </c>
      <c r="B36" s="313">
        <v>338.61</v>
      </c>
      <c r="C36" s="313">
        <v>399.07</v>
      </c>
      <c r="D36" s="313">
        <v>326.76</v>
      </c>
      <c r="E36" s="313">
        <v>550.74</v>
      </c>
      <c r="F36" s="313">
        <v>1011.78</v>
      </c>
      <c r="G36" s="313">
        <v>601.99</v>
      </c>
      <c r="H36" s="313">
        <v>578.48</v>
      </c>
      <c r="I36" s="313">
        <v>666.16</v>
      </c>
      <c r="J36" s="313">
        <v>411.95</v>
      </c>
      <c r="K36" s="313">
        <v>770.83</v>
      </c>
      <c r="L36" s="313">
        <v>697.7</v>
      </c>
      <c r="M36" s="313">
        <v>994.63</v>
      </c>
      <c r="N36" s="313">
        <v>933.0</v>
      </c>
      <c r="O36" s="313">
        <v>778.05</v>
      </c>
      <c r="P36" s="313">
        <v>765.93</v>
      </c>
      <c r="Q36" s="313"/>
      <c r="R36" s="313"/>
      <c r="S36" s="313"/>
      <c r="T36" s="313"/>
      <c r="U36" s="313"/>
      <c r="V36" s="313"/>
      <c r="W36" s="313"/>
      <c r="X36" s="313"/>
      <c r="Y36" s="313"/>
      <c r="Z36" s="313"/>
    </row>
    <row r="37" ht="15.75" customHeight="1">
      <c r="A37" s="313">
        <v>35.0</v>
      </c>
      <c r="B37" s="313">
        <v>341.27</v>
      </c>
      <c r="C37" s="313">
        <v>400.88</v>
      </c>
      <c r="D37" s="313">
        <v>327.02</v>
      </c>
      <c r="E37" s="313">
        <v>551.01</v>
      </c>
      <c r="F37" s="313">
        <v>1012.01</v>
      </c>
      <c r="G37" s="313">
        <v>606.09</v>
      </c>
      <c r="H37" s="313">
        <v>580.91</v>
      </c>
      <c r="I37" s="313">
        <v>677.69</v>
      </c>
      <c r="J37" s="313">
        <v>413.6</v>
      </c>
      <c r="K37" s="313">
        <v>802.53</v>
      </c>
      <c r="L37" s="313">
        <v>701.01</v>
      </c>
      <c r="M37" s="313">
        <v>994.91</v>
      </c>
      <c r="N37" s="313">
        <v>933.32</v>
      </c>
      <c r="O37" s="313">
        <v>780.7</v>
      </c>
      <c r="P37" s="313">
        <v>770.98</v>
      </c>
      <c r="Q37" s="313"/>
      <c r="R37" s="313"/>
      <c r="S37" s="313"/>
      <c r="T37" s="313"/>
      <c r="U37" s="313"/>
      <c r="V37" s="313"/>
      <c r="W37" s="313"/>
      <c r="X37" s="313"/>
      <c r="Y37" s="313"/>
      <c r="Z37" s="313"/>
    </row>
    <row r="38" ht="15.75" customHeight="1">
      <c r="A38" s="313">
        <v>36.0</v>
      </c>
      <c r="B38" s="313">
        <v>379.88</v>
      </c>
      <c r="C38" s="313">
        <v>436.92</v>
      </c>
      <c r="D38" s="313">
        <v>332.39</v>
      </c>
      <c r="E38" s="313">
        <v>551.33</v>
      </c>
      <c r="F38" s="313">
        <v>1012.25</v>
      </c>
      <c r="G38" s="313">
        <v>606.5</v>
      </c>
      <c r="H38" s="313">
        <v>629.52</v>
      </c>
      <c r="I38" s="313">
        <v>703.38</v>
      </c>
      <c r="J38" s="313">
        <v>413.83</v>
      </c>
      <c r="K38" s="313">
        <v>955.82</v>
      </c>
      <c r="L38" s="313">
        <v>721.47</v>
      </c>
      <c r="M38" s="313">
        <v>996.71</v>
      </c>
      <c r="N38" s="313">
        <v>933.61</v>
      </c>
      <c r="O38" s="313">
        <v>833.64</v>
      </c>
      <c r="P38" s="313">
        <v>771.59</v>
      </c>
      <c r="Q38" s="313"/>
      <c r="R38" s="313"/>
      <c r="S38" s="313"/>
      <c r="T38" s="313"/>
      <c r="U38" s="313"/>
      <c r="V38" s="313"/>
      <c r="W38" s="313"/>
      <c r="X38" s="313"/>
      <c r="Y38" s="313"/>
      <c r="Z38" s="313"/>
    </row>
    <row r="39" ht="15.75" customHeight="1">
      <c r="A39" s="313">
        <v>37.0</v>
      </c>
      <c r="B39" s="313">
        <v>383.75</v>
      </c>
      <c r="C39" s="313">
        <v>445.22</v>
      </c>
      <c r="D39" s="313">
        <v>333.4</v>
      </c>
      <c r="E39" s="313">
        <v>553.53</v>
      </c>
      <c r="F39" s="313">
        <v>1012.48</v>
      </c>
      <c r="G39" s="313">
        <v>606.8</v>
      </c>
      <c r="H39" s="313">
        <v>634.4</v>
      </c>
      <c r="I39" s="313">
        <v>706.79</v>
      </c>
      <c r="J39" s="313">
        <v>414.46</v>
      </c>
      <c r="K39" s="313">
        <v>971.16</v>
      </c>
      <c r="L39" s="313">
        <v>723.53</v>
      </c>
      <c r="M39" s="313">
        <v>998.57</v>
      </c>
      <c r="N39" s="313">
        <v>937.03</v>
      </c>
      <c r="O39" s="313">
        <v>839.03</v>
      </c>
      <c r="P39" s="313">
        <v>783.72</v>
      </c>
      <c r="Q39" s="313"/>
      <c r="R39" s="313"/>
      <c r="S39" s="313"/>
      <c r="T39" s="313"/>
      <c r="U39" s="313"/>
      <c r="V39" s="313"/>
      <c r="W39" s="313"/>
      <c r="X39" s="313"/>
      <c r="Y39" s="313"/>
      <c r="Z39" s="313"/>
    </row>
    <row r="40" ht="15.75" customHeight="1">
      <c r="A40" s="313">
        <v>38.0</v>
      </c>
      <c r="B40" s="313">
        <v>394.73</v>
      </c>
      <c r="C40" s="313">
        <v>453.48</v>
      </c>
      <c r="D40" s="313">
        <v>337.11</v>
      </c>
      <c r="E40" s="313">
        <v>564.59</v>
      </c>
      <c r="F40" s="313">
        <v>1012.86</v>
      </c>
      <c r="G40" s="313">
        <v>607.17</v>
      </c>
      <c r="H40" s="313">
        <v>645.36</v>
      </c>
      <c r="I40" s="313">
        <v>708.29</v>
      </c>
      <c r="J40" s="313">
        <v>414.7</v>
      </c>
      <c r="K40" s="313">
        <v>1003.21</v>
      </c>
      <c r="L40" s="313">
        <v>740.63</v>
      </c>
      <c r="M40" s="313">
        <v>1035.94</v>
      </c>
      <c r="N40" s="313">
        <v>957.24</v>
      </c>
      <c r="O40" s="313">
        <v>839.58</v>
      </c>
      <c r="P40" s="313">
        <v>794.99</v>
      </c>
      <c r="Q40" s="313"/>
      <c r="R40" s="313"/>
      <c r="S40" s="313"/>
      <c r="T40" s="313"/>
      <c r="U40" s="313"/>
      <c r="V40" s="313"/>
      <c r="W40" s="313"/>
      <c r="X40" s="313"/>
      <c r="Y40" s="313"/>
      <c r="Z40" s="313"/>
    </row>
    <row r="41" ht="15.75" customHeight="1">
      <c r="A41" s="313">
        <v>39.0</v>
      </c>
      <c r="B41" s="313">
        <v>402.16</v>
      </c>
      <c r="C41" s="313">
        <v>461.74</v>
      </c>
      <c r="D41" s="313">
        <v>339.36</v>
      </c>
      <c r="E41" s="313">
        <v>623.25</v>
      </c>
      <c r="F41" s="313">
        <v>1020.44</v>
      </c>
      <c r="G41" s="313">
        <v>607.41</v>
      </c>
      <c r="H41" s="313">
        <v>654.26</v>
      </c>
      <c r="I41" s="313">
        <v>737.37</v>
      </c>
      <c r="J41" s="313">
        <v>416.64</v>
      </c>
      <c r="K41" s="313">
        <v>1031.38</v>
      </c>
      <c r="L41" s="313">
        <v>809.22</v>
      </c>
      <c r="M41" s="313">
        <v>1141.02</v>
      </c>
      <c r="N41" s="313">
        <v>983.66</v>
      </c>
      <c r="O41" s="313">
        <v>839.84</v>
      </c>
      <c r="P41" s="313">
        <v>830.11</v>
      </c>
      <c r="Q41" s="313"/>
      <c r="R41" s="313"/>
      <c r="S41" s="313"/>
      <c r="T41" s="313"/>
      <c r="U41" s="313"/>
      <c r="V41" s="313"/>
      <c r="W41" s="313"/>
      <c r="X41" s="313"/>
      <c r="Y41" s="313"/>
      <c r="Z41" s="313"/>
    </row>
    <row r="42" ht="15.75" customHeight="1">
      <c r="A42" s="313">
        <v>40.0</v>
      </c>
      <c r="B42" s="313">
        <v>409.61</v>
      </c>
      <c r="C42" s="313">
        <v>474.26</v>
      </c>
      <c r="D42" s="313">
        <v>339.64</v>
      </c>
      <c r="E42" s="313">
        <v>629.12</v>
      </c>
      <c r="F42" s="313">
        <v>1171.03</v>
      </c>
      <c r="G42" s="313">
        <v>608.22</v>
      </c>
      <c r="H42" s="313">
        <v>656.55</v>
      </c>
      <c r="I42" s="313">
        <v>771.42</v>
      </c>
      <c r="J42" s="313">
        <v>455.46</v>
      </c>
      <c r="K42" s="313">
        <v>1035.12</v>
      </c>
      <c r="L42" s="313">
        <v>816.08</v>
      </c>
      <c r="M42" s="313">
        <v>1151.52</v>
      </c>
      <c r="N42" s="313">
        <v>1068.49</v>
      </c>
      <c r="O42" s="313">
        <v>843.61</v>
      </c>
      <c r="P42" s="313">
        <v>868.22</v>
      </c>
      <c r="Q42" s="313"/>
      <c r="R42" s="313"/>
      <c r="S42" s="313"/>
      <c r="T42" s="313"/>
      <c r="U42" s="313"/>
      <c r="V42" s="313"/>
      <c r="W42" s="313"/>
      <c r="X42" s="313"/>
      <c r="Y42" s="313"/>
      <c r="Z42" s="313"/>
    </row>
    <row r="43" ht="15.75" customHeight="1">
      <c r="A43" s="313">
        <v>41.0</v>
      </c>
      <c r="B43" s="313">
        <v>417.07</v>
      </c>
      <c r="C43" s="313">
        <v>475.53</v>
      </c>
      <c r="D43" s="313">
        <v>343.25</v>
      </c>
      <c r="E43" s="313">
        <v>634.43</v>
      </c>
      <c r="F43" s="313">
        <v>1205.13</v>
      </c>
      <c r="G43" s="313">
        <v>624.09</v>
      </c>
      <c r="H43" s="313">
        <v>668.71</v>
      </c>
      <c r="I43" s="313">
        <v>785.99</v>
      </c>
      <c r="J43" s="313">
        <v>461.44</v>
      </c>
      <c r="K43" s="313">
        <v>1061.37</v>
      </c>
      <c r="L43" s="313">
        <v>816.91</v>
      </c>
      <c r="M43" s="313">
        <v>1152.6</v>
      </c>
      <c r="N43" s="313">
        <v>1076.98</v>
      </c>
      <c r="O43" s="313">
        <v>916.31</v>
      </c>
      <c r="P43" s="313">
        <v>874.37</v>
      </c>
      <c r="Q43" s="313"/>
      <c r="R43" s="313"/>
      <c r="S43" s="313"/>
      <c r="T43" s="313"/>
      <c r="U43" s="313"/>
      <c r="V43" s="313"/>
      <c r="W43" s="313"/>
      <c r="X43" s="313"/>
      <c r="Y43" s="313"/>
      <c r="Z43" s="313"/>
    </row>
    <row r="44" ht="15.75" customHeight="1">
      <c r="A44" s="313">
        <v>42.0</v>
      </c>
      <c r="B44" s="313">
        <v>424.56</v>
      </c>
      <c r="C44" s="313">
        <v>482.42</v>
      </c>
      <c r="D44" s="313">
        <v>343.61</v>
      </c>
      <c r="E44" s="313">
        <v>654.85</v>
      </c>
      <c r="F44" s="313">
        <v>1208.54</v>
      </c>
      <c r="G44" s="313">
        <v>676.99</v>
      </c>
      <c r="H44" s="313">
        <v>669.94</v>
      </c>
      <c r="I44" s="313">
        <v>788.49</v>
      </c>
      <c r="J44" s="313">
        <v>466.09</v>
      </c>
      <c r="K44" s="313">
        <v>1064.02</v>
      </c>
      <c r="L44" s="313">
        <v>819.66</v>
      </c>
      <c r="M44" s="313">
        <v>1153.08</v>
      </c>
      <c r="N44" s="313">
        <v>1134.9</v>
      </c>
      <c r="O44" s="313">
        <v>926.47</v>
      </c>
      <c r="P44" s="313">
        <v>875.08</v>
      </c>
      <c r="Q44" s="313"/>
      <c r="R44" s="313"/>
      <c r="S44" s="313"/>
      <c r="T44" s="313"/>
      <c r="U44" s="313"/>
      <c r="V44" s="313"/>
      <c r="W44" s="313"/>
      <c r="X44" s="313"/>
      <c r="Y44" s="313"/>
      <c r="Z44" s="313"/>
    </row>
    <row r="45" ht="15.75" customHeight="1">
      <c r="A45" s="313">
        <v>43.0</v>
      </c>
      <c r="B45" s="313">
        <v>432.01</v>
      </c>
      <c r="C45" s="313">
        <v>491.36</v>
      </c>
      <c r="D45" s="313">
        <v>344.63</v>
      </c>
      <c r="E45" s="313">
        <v>656.91</v>
      </c>
      <c r="F45" s="313">
        <v>1241.59</v>
      </c>
      <c r="G45" s="313">
        <v>683.58</v>
      </c>
      <c r="H45" s="313">
        <v>670.49</v>
      </c>
      <c r="I45" s="313">
        <v>826.72</v>
      </c>
      <c r="J45" s="313">
        <v>472.53</v>
      </c>
      <c r="K45" s="313">
        <v>1098.61</v>
      </c>
      <c r="L45" s="313">
        <v>874.27</v>
      </c>
      <c r="M45" s="313">
        <v>1153.35</v>
      </c>
      <c r="N45" s="313">
        <v>1225.03</v>
      </c>
      <c r="O45" s="313">
        <v>928.86</v>
      </c>
      <c r="P45" s="313">
        <v>875.31</v>
      </c>
      <c r="Q45" s="313"/>
      <c r="R45" s="313"/>
      <c r="S45" s="313"/>
      <c r="T45" s="313"/>
      <c r="U45" s="313"/>
      <c r="V45" s="313"/>
      <c r="W45" s="313"/>
      <c r="X45" s="313"/>
      <c r="Y45" s="313"/>
      <c r="Z45" s="313"/>
    </row>
    <row r="46" ht="15.75" customHeight="1">
      <c r="A46" s="313">
        <v>44.0</v>
      </c>
      <c r="B46" s="313">
        <v>439.52</v>
      </c>
      <c r="C46" s="313">
        <v>498.22</v>
      </c>
      <c r="D46" s="313">
        <v>364.96</v>
      </c>
      <c r="E46" s="313">
        <v>657.18</v>
      </c>
      <c r="F46" s="313">
        <v>1244.92</v>
      </c>
      <c r="G46" s="313">
        <v>684.25</v>
      </c>
      <c r="H46" s="313">
        <v>675.67</v>
      </c>
      <c r="I46" s="313">
        <v>844.06</v>
      </c>
      <c r="J46" s="313">
        <v>478.47</v>
      </c>
      <c r="K46" s="313">
        <v>1113.66</v>
      </c>
      <c r="L46" s="313">
        <v>879.74</v>
      </c>
      <c r="M46" s="313">
        <v>1153.64</v>
      </c>
      <c r="N46" s="313">
        <v>1267.67</v>
      </c>
      <c r="O46" s="313">
        <v>931.98</v>
      </c>
      <c r="P46" s="313">
        <v>875.54</v>
      </c>
      <c r="Q46" s="313"/>
      <c r="R46" s="313"/>
      <c r="S46" s="313"/>
      <c r="T46" s="313"/>
      <c r="U46" s="313"/>
      <c r="V46" s="313"/>
      <c r="W46" s="313"/>
      <c r="X46" s="313"/>
      <c r="Y46" s="313"/>
      <c r="Z46" s="313"/>
    </row>
    <row r="47" ht="15.75" customHeight="1">
      <c r="A47" s="313">
        <v>45.0</v>
      </c>
      <c r="B47" s="313">
        <v>447.02</v>
      </c>
      <c r="C47" s="313">
        <v>505.14</v>
      </c>
      <c r="D47" s="313">
        <v>366.99</v>
      </c>
      <c r="E47" s="313">
        <v>659.78</v>
      </c>
      <c r="F47" s="313">
        <v>1245.25</v>
      </c>
      <c r="G47" s="313">
        <v>684.69</v>
      </c>
      <c r="H47" s="313">
        <v>717.44</v>
      </c>
      <c r="I47" s="313">
        <v>879.78</v>
      </c>
      <c r="J47" s="313">
        <v>484.41</v>
      </c>
      <c r="K47" s="313">
        <v>1135.3</v>
      </c>
      <c r="L47" s="313">
        <v>880.29</v>
      </c>
      <c r="M47" s="313">
        <v>1157.06</v>
      </c>
      <c r="N47" s="313">
        <v>1271.93</v>
      </c>
      <c r="O47" s="313">
        <v>994.51</v>
      </c>
      <c r="P47" s="313">
        <v>875.83</v>
      </c>
      <c r="Q47" s="313"/>
      <c r="R47" s="313"/>
      <c r="S47" s="313"/>
      <c r="T47" s="313"/>
      <c r="U47" s="313"/>
      <c r="V47" s="313"/>
      <c r="W47" s="313"/>
      <c r="X47" s="313"/>
      <c r="Y47" s="313"/>
      <c r="Z47" s="313"/>
    </row>
    <row r="48" ht="15.75" customHeight="1">
      <c r="A48" s="313">
        <v>46.0</v>
      </c>
      <c r="B48" s="313">
        <v>454.47</v>
      </c>
      <c r="C48" s="313">
        <v>511.38</v>
      </c>
      <c r="D48" s="313">
        <v>367.23</v>
      </c>
      <c r="E48" s="313">
        <v>662.95</v>
      </c>
      <c r="F48" s="313">
        <v>1250.1</v>
      </c>
      <c r="G48" s="313">
        <v>693.15</v>
      </c>
      <c r="H48" s="313">
        <v>727.45</v>
      </c>
      <c r="I48" s="313">
        <v>883.36</v>
      </c>
      <c r="J48" s="313">
        <v>491.36</v>
      </c>
      <c r="K48" s="313">
        <v>1137.48</v>
      </c>
      <c r="L48" s="313">
        <v>880.57</v>
      </c>
      <c r="M48" s="313">
        <v>1157.41</v>
      </c>
      <c r="N48" s="313">
        <v>1272.37</v>
      </c>
      <c r="O48" s="313">
        <v>1000.84</v>
      </c>
      <c r="P48" s="313">
        <v>878.93</v>
      </c>
      <c r="Q48" s="313"/>
      <c r="R48" s="313"/>
      <c r="S48" s="313"/>
      <c r="T48" s="313"/>
      <c r="U48" s="313"/>
      <c r="V48" s="313"/>
      <c r="W48" s="313"/>
      <c r="X48" s="313"/>
      <c r="Y48" s="313"/>
      <c r="Z48" s="313"/>
    </row>
    <row r="49" ht="15.75" customHeight="1">
      <c r="A49" s="313">
        <v>47.0</v>
      </c>
      <c r="B49" s="313">
        <v>466.88</v>
      </c>
      <c r="C49" s="313">
        <v>518.92</v>
      </c>
      <c r="D49" s="313">
        <v>367.46</v>
      </c>
      <c r="E49" s="313">
        <v>663.27</v>
      </c>
      <c r="F49" s="313">
        <v>1323.29</v>
      </c>
      <c r="G49" s="313">
        <v>694.0</v>
      </c>
      <c r="H49" s="313">
        <v>728.46</v>
      </c>
      <c r="I49" s="313">
        <v>883.92</v>
      </c>
      <c r="J49" s="313">
        <v>509.36</v>
      </c>
      <c r="K49" s="313">
        <v>1138.27</v>
      </c>
      <c r="L49" s="313">
        <v>882.86</v>
      </c>
      <c r="M49" s="313">
        <v>1163.52</v>
      </c>
      <c r="N49" s="313">
        <v>1272.74</v>
      </c>
      <c r="O49" s="313">
        <v>1002.11</v>
      </c>
      <c r="P49" s="313">
        <v>940.9</v>
      </c>
      <c r="Q49" s="313"/>
      <c r="R49" s="313"/>
      <c r="S49" s="313"/>
      <c r="T49" s="313"/>
      <c r="U49" s="313"/>
      <c r="V49" s="313"/>
      <c r="W49" s="313"/>
      <c r="X49" s="313"/>
      <c r="Y49" s="313"/>
      <c r="Z49" s="313"/>
    </row>
    <row r="50" ht="15.75" customHeight="1">
      <c r="A50" s="313">
        <v>48.0</v>
      </c>
      <c r="B50" s="313">
        <v>468.13</v>
      </c>
      <c r="C50" s="313">
        <v>530.86</v>
      </c>
      <c r="D50" s="313">
        <v>367.91</v>
      </c>
      <c r="E50" s="313">
        <v>663.55</v>
      </c>
      <c r="F50" s="313">
        <v>1330.61</v>
      </c>
      <c r="G50" s="313">
        <v>695.71</v>
      </c>
      <c r="H50" s="313">
        <v>728.69</v>
      </c>
      <c r="I50" s="313">
        <v>895.14</v>
      </c>
      <c r="J50" s="313">
        <v>548.66</v>
      </c>
      <c r="K50" s="313">
        <v>1152.99</v>
      </c>
      <c r="L50" s="313">
        <v>900.45</v>
      </c>
      <c r="M50" s="313">
        <v>1180.6</v>
      </c>
      <c r="N50" s="313">
        <v>1280.22</v>
      </c>
      <c r="O50" s="313">
        <v>1002.61</v>
      </c>
      <c r="P50" s="313">
        <v>947.11</v>
      </c>
      <c r="Q50" s="313"/>
      <c r="R50" s="313"/>
      <c r="S50" s="313"/>
      <c r="T50" s="313"/>
      <c r="U50" s="313"/>
      <c r="V50" s="313"/>
      <c r="W50" s="313"/>
      <c r="X50" s="313"/>
      <c r="Y50" s="313"/>
      <c r="Z50" s="313"/>
    </row>
    <row r="51" ht="15.75" customHeight="1">
      <c r="A51" s="313">
        <v>49.0</v>
      </c>
      <c r="B51" s="313">
        <v>473.6</v>
      </c>
      <c r="C51" s="313">
        <v>532.08</v>
      </c>
      <c r="D51" s="313">
        <v>368.14</v>
      </c>
      <c r="E51" s="313">
        <v>663.83</v>
      </c>
      <c r="F51" s="313">
        <v>1335.34</v>
      </c>
      <c r="G51" s="313">
        <v>729.77</v>
      </c>
      <c r="H51" s="313">
        <v>729.38</v>
      </c>
      <c r="I51" s="313">
        <v>922.3</v>
      </c>
      <c r="J51" s="313">
        <v>552.6</v>
      </c>
      <c r="K51" s="313">
        <v>1188.07</v>
      </c>
      <c r="L51" s="313">
        <v>928.64</v>
      </c>
      <c r="M51" s="313">
        <v>1288.26</v>
      </c>
      <c r="N51" s="313">
        <v>1326.01</v>
      </c>
      <c r="O51" s="313">
        <v>1011.74</v>
      </c>
      <c r="P51" s="313">
        <v>948.35</v>
      </c>
      <c r="Q51" s="313"/>
      <c r="R51" s="313"/>
      <c r="S51" s="313"/>
      <c r="T51" s="313"/>
      <c r="U51" s="313"/>
      <c r="V51" s="313"/>
      <c r="W51" s="313"/>
      <c r="X51" s="313"/>
      <c r="Y51" s="313"/>
      <c r="Z51" s="313"/>
    </row>
    <row r="52" ht="15.75" customHeight="1">
      <c r="A52" s="313">
        <v>50.0</v>
      </c>
      <c r="B52" s="313">
        <v>479.78</v>
      </c>
      <c r="C52" s="313">
        <v>538.97</v>
      </c>
      <c r="D52" s="313">
        <v>368.37</v>
      </c>
      <c r="E52" s="313">
        <v>664.14</v>
      </c>
      <c r="F52" s="313">
        <v>1429.87</v>
      </c>
      <c r="G52" s="313">
        <v>733.18</v>
      </c>
      <c r="H52" s="313">
        <v>730.87</v>
      </c>
      <c r="I52" s="313">
        <v>925.02</v>
      </c>
      <c r="J52" s="313">
        <v>552.99</v>
      </c>
      <c r="K52" s="313">
        <v>1191.59</v>
      </c>
      <c r="L52" s="313">
        <v>931.46</v>
      </c>
      <c r="M52" s="313">
        <v>1299.02</v>
      </c>
      <c r="N52" s="313">
        <v>1338.84</v>
      </c>
      <c r="O52" s="313">
        <v>1012.65</v>
      </c>
      <c r="P52" s="313">
        <v>973.14</v>
      </c>
      <c r="Q52" s="313"/>
      <c r="R52" s="313"/>
      <c r="S52" s="313"/>
      <c r="T52" s="313"/>
      <c r="U52" s="313"/>
      <c r="V52" s="313"/>
      <c r="W52" s="313"/>
      <c r="X52" s="313"/>
      <c r="Y52" s="313"/>
      <c r="Z52" s="313"/>
    </row>
    <row r="53" ht="15.75" customHeight="1">
      <c r="A53" s="313">
        <v>51.0</v>
      </c>
      <c r="B53" s="313">
        <v>497.77</v>
      </c>
      <c r="C53" s="313">
        <v>556.5</v>
      </c>
      <c r="D53" s="313">
        <v>372.79</v>
      </c>
      <c r="E53" s="313">
        <v>664.46</v>
      </c>
      <c r="F53" s="313">
        <v>1439.33</v>
      </c>
      <c r="G53" s="313">
        <v>733.53</v>
      </c>
      <c r="H53" s="313">
        <v>755.8</v>
      </c>
      <c r="I53" s="313">
        <v>925.3</v>
      </c>
      <c r="J53" s="313">
        <v>553.27</v>
      </c>
      <c r="K53" s="313">
        <v>1205.45</v>
      </c>
      <c r="L53" s="313">
        <v>941.88</v>
      </c>
      <c r="M53" s="313">
        <v>1300.74</v>
      </c>
      <c r="N53" s="313">
        <v>1340.12</v>
      </c>
      <c r="O53" s="313">
        <v>1012.9</v>
      </c>
      <c r="P53" s="313">
        <v>975.62</v>
      </c>
      <c r="Q53" s="313"/>
      <c r="R53" s="313"/>
      <c r="S53" s="313"/>
      <c r="T53" s="313"/>
      <c r="U53" s="313"/>
      <c r="V53" s="313"/>
      <c r="W53" s="313"/>
      <c r="X53" s="313"/>
      <c r="Y53" s="313"/>
      <c r="Z53" s="313"/>
    </row>
    <row r="54" ht="15.75" customHeight="1">
      <c r="A54" s="313">
        <v>52.0</v>
      </c>
      <c r="B54" s="313">
        <v>501.4</v>
      </c>
      <c r="C54" s="313">
        <v>558.27</v>
      </c>
      <c r="D54" s="313">
        <v>382.28</v>
      </c>
      <c r="E54" s="313">
        <v>665.1</v>
      </c>
      <c r="F54" s="313">
        <v>1483.91</v>
      </c>
      <c r="G54" s="313">
        <v>733.79</v>
      </c>
      <c r="H54" s="313">
        <v>758.3</v>
      </c>
      <c r="I54" s="313">
        <v>928.64</v>
      </c>
      <c r="J54" s="313">
        <v>553.54</v>
      </c>
      <c r="K54" s="313">
        <v>1219.23</v>
      </c>
      <c r="L54" s="313">
        <v>943.99</v>
      </c>
      <c r="M54" s="313">
        <v>1334.9</v>
      </c>
      <c r="N54" s="313">
        <v>1340.37</v>
      </c>
      <c r="O54" s="313">
        <v>1013.21</v>
      </c>
      <c r="P54" s="313">
        <v>978.83</v>
      </c>
      <c r="Q54" s="313"/>
      <c r="R54" s="313"/>
      <c r="S54" s="313"/>
      <c r="T54" s="313"/>
      <c r="U54" s="313"/>
      <c r="V54" s="313"/>
      <c r="W54" s="313"/>
      <c r="X54" s="313"/>
      <c r="Y54" s="313"/>
      <c r="Z54" s="313"/>
    </row>
    <row r="55" ht="15.75" customHeight="1">
      <c r="A55" s="313">
        <v>53.0</v>
      </c>
      <c r="B55" s="313">
        <v>502.0</v>
      </c>
      <c r="C55" s="313">
        <v>559.6</v>
      </c>
      <c r="D55" s="313">
        <v>390.14</v>
      </c>
      <c r="E55" s="313">
        <v>665.76</v>
      </c>
      <c r="F55" s="313">
        <v>1501.19</v>
      </c>
      <c r="G55" s="313">
        <v>735.75</v>
      </c>
      <c r="H55" s="313">
        <v>759.31</v>
      </c>
      <c r="I55" s="313">
        <v>960.79</v>
      </c>
      <c r="J55" s="313">
        <v>553.77</v>
      </c>
      <c r="K55" s="313">
        <v>1232.9</v>
      </c>
      <c r="L55" s="313">
        <v>986.15</v>
      </c>
      <c r="M55" s="313">
        <v>1338.33</v>
      </c>
      <c r="N55" s="313">
        <v>1340.61</v>
      </c>
      <c r="O55" s="313">
        <v>1019.08</v>
      </c>
      <c r="P55" s="313">
        <v>1014.81</v>
      </c>
      <c r="Q55" s="313"/>
      <c r="R55" s="313"/>
      <c r="S55" s="313"/>
      <c r="T55" s="313"/>
      <c r="U55" s="313"/>
      <c r="V55" s="313"/>
      <c r="W55" s="313"/>
      <c r="X55" s="313"/>
      <c r="Y55" s="313"/>
      <c r="Z55" s="313"/>
    </row>
    <row r="56" ht="15.75" customHeight="1">
      <c r="A56" s="313">
        <v>54.0</v>
      </c>
      <c r="B56" s="313">
        <v>505.97</v>
      </c>
      <c r="C56" s="313">
        <v>565.03</v>
      </c>
      <c r="D56" s="313">
        <v>391.79</v>
      </c>
      <c r="E56" s="313">
        <v>678.88</v>
      </c>
      <c r="F56" s="313">
        <v>1502.92</v>
      </c>
      <c r="G56" s="313">
        <v>774.66</v>
      </c>
      <c r="H56" s="313">
        <v>779.46</v>
      </c>
      <c r="I56" s="313">
        <v>964.12</v>
      </c>
      <c r="J56" s="313">
        <v>554.08</v>
      </c>
      <c r="K56" s="313">
        <v>1244.49</v>
      </c>
      <c r="L56" s="313">
        <v>1025.33</v>
      </c>
      <c r="M56" s="313">
        <v>1338.67</v>
      </c>
      <c r="N56" s="313">
        <v>1340.85</v>
      </c>
      <c r="O56" s="313">
        <v>1033.95</v>
      </c>
      <c r="P56" s="313">
        <v>1018.41</v>
      </c>
      <c r="Q56" s="313"/>
      <c r="R56" s="313"/>
      <c r="S56" s="313"/>
      <c r="T56" s="313"/>
      <c r="U56" s="313"/>
      <c r="V56" s="313"/>
      <c r="W56" s="313"/>
      <c r="X56" s="313"/>
      <c r="Y56" s="313"/>
      <c r="Z56" s="313"/>
    </row>
    <row r="57" ht="15.75" customHeight="1">
      <c r="A57" s="313">
        <v>55.0</v>
      </c>
      <c r="B57" s="313">
        <v>510.91</v>
      </c>
      <c r="C57" s="313">
        <v>571.38</v>
      </c>
      <c r="D57" s="313">
        <v>392.08</v>
      </c>
      <c r="E57" s="313">
        <v>703.89</v>
      </c>
      <c r="F57" s="313">
        <v>1503.47</v>
      </c>
      <c r="G57" s="313">
        <v>780.29</v>
      </c>
      <c r="H57" s="313">
        <v>789.38</v>
      </c>
      <c r="I57" s="313">
        <v>964.45</v>
      </c>
      <c r="J57" s="313">
        <v>556.27</v>
      </c>
      <c r="K57" s="313">
        <v>1260.63</v>
      </c>
      <c r="L57" s="313">
        <v>1038.59</v>
      </c>
      <c r="M57" s="313">
        <v>1339.0</v>
      </c>
      <c r="N57" s="313">
        <v>1341.17</v>
      </c>
      <c r="O57" s="313">
        <v>1035.45</v>
      </c>
      <c r="P57" s="313">
        <v>1022.5</v>
      </c>
      <c r="Q57" s="313"/>
      <c r="R57" s="313"/>
      <c r="S57" s="313"/>
      <c r="T57" s="313"/>
      <c r="U57" s="313"/>
      <c r="V57" s="313"/>
      <c r="W57" s="313"/>
      <c r="X57" s="313"/>
      <c r="Y57" s="313"/>
      <c r="Z57" s="313"/>
    </row>
    <row r="58" ht="15.75" customHeight="1">
      <c r="A58" s="313">
        <v>56.0</v>
      </c>
      <c r="B58" s="313">
        <v>515.84</v>
      </c>
      <c r="C58" s="313">
        <v>577.74</v>
      </c>
      <c r="D58" s="313">
        <v>392.37</v>
      </c>
      <c r="E58" s="313">
        <v>728.9</v>
      </c>
      <c r="F58" s="313">
        <v>1504.01</v>
      </c>
      <c r="G58" s="313">
        <v>785.93</v>
      </c>
      <c r="H58" s="313">
        <v>799.29</v>
      </c>
      <c r="I58" s="313">
        <v>964.78</v>
      </c>
      <c r="J58" s="313">
        <v>558.46</v>
      </c>
      <c r="K58" s="313">
        <v>1276.77</v>
      </c>
      <c r="L58" s="313">
        <v>1051.85</v>
      </c>
      <c r="M58" s="313">
        <v>1339.34</v>
      </c>
      <c r="N58" s="313">
        <v>1341.48</v>
      </c>
      <c r="O58" s="313">
        <v>1036.94</v>
      </c>
      <c r="P58" s="313">
        <v>1026.6</v>
      </c>
      <c r="Q58" s="313"/>
      <c r="R58" s="313"/>
      <c r="S58" s="313"/>
      <c r="T58" s="313"/>
      <c r="U58" s="313"/>
      <c r="V58" s="313"/>
      <c r="W58" s="313"/>
      <c r="X58" s="313"/>
      <c r="Y58" s="313"/>
      <c r="Z58" s="313"/>
    </row>
    <row r="59" ht="15.75" customHeight="1">
      <c r="A59" s="313">
        <v>57.0</v>
      </c>
      <c r="B59" s="313">
        <v>520.78</v>
      </c>
      <c r="C59" s="313">
        <v>584.09</v>
      </c>
      <c r="D59" s="313">
        <v>392.65</v>
      </c>
      <c r="E59" s="313">
        <v>753.91</v>
      </c>
      <c r="F59" s="313">
        <v>1504.56</v>
      </c>
      <c r="G59" s="313">
        <v>791.56</v>
      </c>
      <c r="H59" s="313">
        <v>809.21</v>
      </c>
      <c r="I59" s="313">
        <v>965.12</v>
      </c>
      <c r="J59" s="313">
        <v>560.65</v>
      </c>
      <c r="K59" s="313">
        <v>1292.91</v>
      </c>
      <c r="L59" s="313">
        <v>1065.1</v>
      </c>
      <c r="M59" s="313">
        <v>1339.67</v>
      </c>
      <c r="N59" s="313">
        <v>1341.8</v>
      </c>
      <c r="O59" s="313">
        <v>1038.44</v>
      </c>
      <c r="P59" s="313">
        <v>1030.7</v>
      </c>
      <c r="Q59" s="313"/>
      <c r="R59" s="313"/>
      <c r="S59" s="313"/>
      <c r="T59" s="313"/>
      <c r="U59" s="313"/>
      <c r="V59" s="313"/>
      <c r="W59" s="313"/>
      <c r="X59" s="313"/>
      <c r="Y59" s="313"/>
      <c r="Z59" s="313"/>
    </row>
    <row r="60" ht="15.75" customHeight="1">
      <c r="A60" s="313">
        <v>58.0</v>
      </c>
      <c r="B60" s="313">
        <v>525.72</v>
      </c>
      <c r="C60" s="313">
        <v>590.45</v>
      </c>
      <c r="D60" s="313">
        <v>392.94</v>
      </c>
      <c r="E60" s="313">
        <v>778.92</v>
      </c>
      <c r="F60" s="313">
        <v>1505.1</v>
      </c>
      <c r="G60" s="313">
        <v>797.19</v>
      </c>
      <c r="H60" s="313">
        <v>819.12</v>
      </c>
      <c r="I60" s="313">
        <v>965.45</v>
      </c>
      <c r="J60" s="313">
        <v>562.84</v>
      </c>
      <c r="K60" s="313">
        <v>1309.05</v>
      </c>
      <c r="L60" s="313">
        <v>1078.36</v>
      </c>
      <c r="M60" s="313">
        <v>1340.0</v>
      </c>
      <c r="N60" s="313">
        <v>1342.11</v>
      </c>
      <c r="O60" s="313">
        <v>1039.94</v>
      </c>
      <c r="P60" s="313">
        <v>1034.8</v>
      </c>
      <c r="Q60" s="313"/>
      <c r="R60" s="313"/>
      <c r="S60" s="313"/>
      <c r="T60" s="313"/>
      <c r="U60" s="313"/>
      <c r="V60" s="313"/>
      <c r="W60" s="313"/>
      <c r="X60" s="313"/>
      <c r="Y60" s="313"/>
      <c r="Z60" s="313"/>
    </row>
    <row r="61" ht="15.75" customHeight="1">
      <c r="A61" s="313">
        <v>59.0</v>
      </c>
      <c r="B61" s="313">
        <v>528.68</v>
      </c>
      <c r="C61" s="313">
        <v>591.11</v>
      </c>
      <c r="D61" s="313">
        <v>393.18</v>
      </c>
      <c r="E61" s="313">
        <v>781.47</v>
      </c>
      <c r="F61" s="313">
        <v>1507.34</v>
      </c>
      <c r="G61" s="313">
        <v>797.76</v>
      </c>
      <c r="H61" s="313">
        <v>837.29</v>
      </c>
      <c r="I61" s="313">
        <v>965.68</v>
      </c>
      <c r="J61" s="313">
        <v>568.01</v>
      </c>
      <c r="K61" s="313">
        <v>1310.72</v>
      </c>
      <c r="L61" s="313">
        <v>1079.69</v>
      </c>
      <c r="M61" s="313">
        <v>1340.36</v>
      </c>
      <c r="N61" s="313">
        <v>1342.34</v>
      </c>
      <c r="O61" s="313">
        <v>1040.2</v>
      </c>
      <c r="P61" s="313">
        <v>1036.34</v>
      </c>
      <c r="Q61" s="313"/>
      <c r="R61" s="313"/>
      <c r="S61" s="313"/>
      <c r="T61" s="313"/>
      <c r="U61" s="313"/>
      <c r="V61" s="313"/>
      <c r="W61" s="313"/>
      <c r="X61" s="313"/>
      <c r="Y61" s="313"/>
      <c r="Z61" s="313"/>
    </row>
    <row r="62" ht="15.75" customHeight="1">
      <c r="A62" s="313">
        <v>60.0</v>
      </c>
      <c r="B62" s="313">
        <v>529.59</v>
      </c>
      <c r="C62" s="313">
        <v>592.53</v>
      </c>
      <c r="D62" s="313">
        <v>393.45</v>
      </c>
      <c r="E62" s="313">
        <v>781.75</v>
      </c>
      <c r="F62" s="313">
        <v>1552.11</v>
      </c>
      <c r="G62" s="313">
        <v>797.99</v>
      </c>
      <c r="H62" s="313">
        <v>843.42</v>
      </c>
      <c r="I62" s="313">
        <v>965.91</v>
      </c>
      <c r="J62" s="313">
        <v>573.27</v>
      </c>
      <c r="K62" s="313">
        <v>1311.76</v>
      </c>
      <c r="L62" s="313">
        <v>1079.95</v>
      </c>
      <c r="M62" s="313">
        <v>1340.94</v>
      </c>
      <c r="N62" s="313">
        <v>1342.6</v>
      </c>
      <c r="O62" s="313">
        <v>1040.47</v>
      </c>
      <c r="P62" s="313">
        <v>1036.6</v>
      </c>
      <c r="Q62" s="313"/>
      <c r="R62" s="313"/>
      <c r="S62" s="313"/>
      <c r="T62" s="313"/>
      <c r="U62" s="313"/>
      <c r="V62" s="313"/>
      <c r="W62" s="313"/>
      <c r="X62" s="313"/>
      <c r="Y62" s="313"/>
      <c r="Z62" s="313"/>
    </row>
    <row r="63" ht="15.75" customHeight="1">
      <c r="A63" s="313">
        <v>61.0</v>
      </c>
      <c r="B63" s="313">
        <v>547.49</v>
      </c>
      <c r="C63" s="313">
        <v>620.7</v>
      </c>
      <c r="D63" s="313">
        <v>398.14</v>
      </c>
      <c r="E63" s="313">
        <v>782.12</v>
      </c>
      <c r="F63" s="313">
        <v>1569.57</v>
      </c>
      <c r="G63" s="313">
        <v>798.22</v>
      </c>
      <c r="H63" s="313">
        <v>849.84</v>
      </c>
      <c r="I63" s="313">
        <v>968.55</v>
      </c>
      <c r="J63" s="313">
        <v>579.46</v>
      </c>
      <c r="K63" s="313">
        <v>1332.62</v>
      </c>
      <c r="L63" s="313">
        <v>1080.18</v>
      </c>
      <c r="M63" s="313">
        <v>1352.02</v>
      </c>
      <c r="N63" s="313">
        <v>1344.96</v>
      </c>
      <c r="O63" s="313">
        <v>1040.73</v>
      </c>
      <c r="P63" s="313">
        <v>1039.28</v>
      </c>
      <c r="Q63" s="313"/>
      <c r="R63" s="313"/>
      <c r="S63" s="313"/>
      <c r="T63" s="313"/>
      <c r="U63" s="313"/>
      <c r="V63" s="313"/>
      <c r="W63" s="313"/>
      <c r="X63" s="313"/>
      <c r="Y63" s="313"/>
      <c r="Z63" s="313"/>
    </row>
    <row r="64" ht="15.75" customHeight="1">
      <c r="A64" s="313">
        <v>62.0</v>
      </c>
      <c r="B64" s="313">
        <v>553.61</v>
      </c>
      <c r="C64" s="313">
        <v>630.3</v>
      </c>
      <c r="D64" s="313">
        <v>408.99</v>
      </c>
      <c r="E64" s="313">
        <v>782.4</v>
      </c>
      <c r="F64" s="313">
        <v>1616.74</v>
      </c>
      <c r="G64" s="313">
        <v>798.52</v>
      </c>
      <c r="H64" s="313">
        <v>850.5</v>
      </c>
      <c r="I64" s="313">
        <v>970.94</v>
      </c>
      <c r="J64" s="313">
        <v>585.66</v>
      </c>
      <c r="K64" s="313">
        <v>1334.72</v>
      </c>
      <c r="L64" s="313">
        <v>1080.62</v>
      </c>
      <c r="M64" s="313">
        <v>1353.14</v>
      </c>
      <c r="N64" s="313">
        <v>1392.03</v>
      </c>
      <c r="O64" s="313">
        <v>1041.0</v>
      </c>
      <c r="P64" s="313">
        <v>1092.83</v>
      </c>
      <c r="Q64" s="313"/>
      <c r="R64" s="313"/>
      <c r="S64" s="313"/>
      <c r="T64" s="313"/>
      <c r="U64" s="313"/>
      <c r="V64" s="313"/>
      <c r="W64" s="313"/>
      <c r="X64" s="313"/>
      <c r="Y64" s="313"/>
      <c r="Z64" s="313"/>
    </row>
    <row r="65" ht="15.75" customHeight="1">
      <c r="A65" s="313">
        <v>63.0</v>
      </c>
      <c r="B65" s="313">
        <v>570.33</v>
      </c>
      <c r="C65" s="313">
        <v>636.2</v>
      </c>
      <c r="D65" s="313">
        <v>416.24</v>
      </c>
      <c r="E65" s="313">
        <v>782.68</v>
      </c>
      <c r="F65" s="313">
        <v>1621.46</v>
      </c>
      <c r="G65" s="313">
        <v>798.77</v>
      </c>
      <c r="H65" s="313">
        <v>850.78</v>
      </c>
      <c r="I65" s="313">
        <v>1018.43</v>
      </c>
      <c r="J65" s="313">
        <v>596.06</v>
      </c>
      <c r="K65" s="313">
        <v>1339.18</v>
      </c>
      <c r="L65" s="313">
        <v>1080.89</v>
      </c>
      <c r="M65" s="313">
        <v>1353.41</v>
      </c>
      <c r="N65" s="313">
        <v>1396.74</v>
      </c>
      <c r="O65" s="313">
        <v>1041.24</v>
      </c>
      <c r="P65" s="313">
        <v>1098.19</v>
      </c>
      <c r="Q65" s="313"/>
      <c r="R65" s="313"/>
      <c r="S65" s="313"/>
      <c r="T65" s="313"/>
      <c r="U65" s="313"/>
      <c r="V65" s="313"/>
      <c r="W65" s="313"/>
      <c r="X65" s="313"/>
      <c r="Y65" s="313"/>
      <c r="Z65" s="313"/>
    </row>
    <row r="66" ht="15.75" customHeight="1">
      <c r="A66" s="313">
        <v>64.0</v>
      </c>
      <c r="B66" s="313">
        <v>576.63</v>
      </c>
      <c r="C66" s="313">
        <v>636.81</v>
      </c>
      <c r="D66" s="313">
        <v>416.97</v>
      </c>
      <c r="E66" s="313">
        <v>782.97</v>
      </c>
      <c r="F66" s="313">
        <v>1621.93</v>
      </c>
      <c r="G66" s="313">
        <v>801.78</v>
      </c>
      <c r="H66" s="313">
        <v>851.98</v>
      </c>
      <c r="I66" s="313">
        <v>1023.18</v>
      </c>
      <c r="J66" s="313">
        <v>604.41</v>
      </c>
      <c r="K66" s="313">
        <v>1343.79</v>
      </c>
      <c r="L66" s="313">
        <v>1081.12</v>
      </c>
      <c r="M66" s="313">
        <v>1354.51</v>
      </c>
      <c r="N66" s="313">
        <v>1397.22</v>
      </c>
      <c r="O66" s="313">
        <v>1041.6</v>
      </c>
      <c r="P66" s="313">
        <v>1110.71</v>
      </c>
      <c r="Q66" s="313"/>
      <c r="R66" s="313"/>
      <c r="S66" s="313"/>
      <c r="T66" s="313"/>
      <c r="U66" s="313"/>
      <c r="V66" s="313"/>
      <c r="W66" s="313"/>
      <c r="X66" s="313"/>
      <c r="Y66" s="313"/>
      <c r="Z66" s="313"/>
    </row>
    <row r="67" ht="15.75" customHeight="1">
      <c r="A67" s="313">
        <v>65.0</v>
      </c>
      <c r="B67" s="313">
        <v>582.81</v>
      </c>
      <c r="C67" s="313">
        <v>637.49</v>
      </c>
      <c r="D67" s="313">
        <v>417.47</v>
      </c>
      <c r="E67" s="313">
        <v>783.42</v>
      </c>
      <c r="F67" s="313">
        <v>1622.16</v>
      </c>
      <c r="G67" s="313">
        <v>861.76</v>
      </c>
      <c r="H67" s="313">
        <v>875.73</v>
      </c>
      <c r="I67" s="313">
        <v>1031.02</v>
      </c>
      <c r="J67" s="313">
        <v>605.26</v>
      </c>
      <c r="K67" s="313">
        <v>1348.45</v>
      </c>
      <c r="L67" s="313">
        <v>1081.43</v>
      </c>
      <c r="M67" s="313">
        <v>1374.86</v>
      </c>
      <c r="N67" s="313">
        <v>1400.45</v>
      </c>
      <c r="O67" s="313">
        <v>1041.89</v>
      </c>
      <c r="P67" s="313">
        <v>1111.97</v>
      </c>
      <c r="Q67" s="313"/>
      <c r="R67" s="313"/>
      <c r="S67" s="313"/>
      <c r="T67" s="313"/>
      <c r="U67" s="313"/>
      <c r="V67" s="313"/>
      <c r="W67" s="313"/>
      <c r="X67" s="313"/>
      <c r="Y67" s="313"/>
      <c r="Z67" s="313"/>
    </row>
    <row r="68" ht="15.75" customHeight="1">
      <c r="A68" s="313">
        <v>66.0</v>
      </c>
      <c r="B68" s="313">
        <v>583.63</v>
      </c>
      <c r="C68" s="313">
        <v>643.01</v>
      </c>
      <c r="D68" s="313">
        <v>427.46</v>
      </c>
      <c r="E68" s="313">
        <v>783.71</v>
      </c>
      <c r="F68" s="313">
        <v>1622.4</v>
      </c>
      <c r="G68" s="313">
        <v>867.77</v>
      </c>
      <c r="H68" s="313">
        <v>882.2</v>
      </c>
      <c r="I68" s="313">
        <v>1061.55</v>
      </c>
      <c r="J68" s="313">
        <v>616.05</v>
      </c>
      <c r="K68" s="313">
        <v>1353.09</v>
      </c>
      <c r="L68" s="313">
        <v>1083.15</v>
      </c>
      <c r="M68" s="313">
        <v>1381.77</v>
      </c>
      <c r="N68" s="313">
        <v>1465.01</v>
      </c>
      <c r="O68" s="313">
        <v>1047.54</v>
      </c>
      <c r="P68" s="313">
        <v>1113.28</v>
      </c>
      <c r="Q68" s="313"/>
      <c r="R68" s="313"/>
      <c r="S68" s="313"/>
      <c r="T68" s="313"/>
      <c r="U68" s="313"/>
      <c r="V68" s="313"/>
      <c r="W68" s="313"/>
      <c r="X68" s="313"/>
      <c r="Y68" s="313"/>
      <c r="Z68" s="313"/>
    </row>
    <row r="69" ht="15.75" customHeight="1">
      <c r="A69" s="313">
        <v>67.0</v>
      </c>
      <c r="B69" s="313">
        <v>583.95</v>
      </c>
      <c r="C69" s="313">
        <v>653.65</v>
      </c>
      <c r="D69" s="313">
        <v>429.43</v>
      </c>
      <c r="E69" s="313">
        <v>785.33</v>
      </c>
      <c r="F69" s="313">
        <v>1622.64</v>
      </c>
      <c r="G69" s="313">
        <v>868.38</v>
      </c>
      <c r="H69" s="313">
        <v>888.66</v>
      </c>
      <c r="I69" s="313">
        <v>1064.6</v>
      </c>
      <c r="J69" s="313">
        <v>617.13</v>
      </c>
      <c r="K69" s="313">
        <v>1357.76</v>
      </c>
      <c r="L69" s="313">
        <v>1117.42</v>
      </c>
      <c r="M69" s="313">
        <v>1385.36</v>
      </c>
      <c r="N69" s="313">
        <v>1471.46</v>
      </c>
      <c r="O69" s="313">
        <v>1048.13</v>
      </c>
      <c r="P69" s="313">
        <v>1113.69</v>
      </c>
      <c r="Q69" s="313"/>
      <c r="R69" s="313"/>
      <c r="S69" s="313"/>
      <c r="T69" s="313"/>
      <c r="U69" s="313"/>
      <c r="V69" s="313"/>
      <c r="W69" s="313"/>
      <c r="X69" s="313"/>
      <c r="Y69" s="313"/>
      <c r="Z69" s="313"/>
    </row>
    <row r="70" ht="15.75" customHeight="1">
      <c r="A70" s="313">
        <v>68.0</v>
      </c>
      <c r="B70" s="313">
        <v>590.21</v>
      </c>
      <c r="C70" s="313">
        <v>654.74</v>
      </c>
      <c r="D70" s="313">
        <v>430.61</v>
      </c>
      <c r="E70" s="313">
        <v>816.85</v>
      </c>
      <c r="F70" s="313">
        <v>1622.87</v>
      </c>
      <c r="G70" s="313">
        <v>875.85</v>
      </c>
      <c r="H70" s="313">
        <v>895.09</v>
      </c>
      <c r="I70" s="313">
        <v>1064.91</v>
      </c>
      <c r="J70" s="313">
        <v>628.46</v>
      </c>
      <c r="K70" s="313">
        <v>1362.43</v>
      </c>
      <c r="L70" s="313">
        <v>1120.85</v>
      </c>
      <c r="M70" s="313">
        <v>1457.0</v>
      </c>
      <c r="N70" s="313">
        <v>1472.12</v>
      </c>
      <c r="O70" s="313">
        <v>1048.39</v>
      </c>
      <c r="P70" s="313">
        <v>1115.39</v>
      </c>
      <c r="Q70" s="313"/>
      <c r="R70" s="313"/>
      <c r="S70" s="313"/>
      <c r="T70" s="313"/>
      <c r="U70" s="313"/>
      <c r="V70" s="313"/>
      <c r="W70" s="313"/>
      <c r="X70" s="313"/>
      <c r="Y70" s="313"/>
      <c r="Z70" s="313"/>
    </row>
    <row r="71" ht="15.75" customHeight="1">
      <c r="A71" s="313">
        <v>69.0</v>
      </c>
      <c r="B71" s="313">
        <v>590.83</v>
      </c>
      <c r="C71" s="313">
        <v>665.42</v>
      </c>
      <c r="D71" s="313">
        <v>430.85</v>
      </c>
      <c r="E71" s="313">
        <v>820.02</v>
      </c>
      <c r="F71" s="313">
        <v>1623.1</v>
      </c>
      <c r="G71" s="313">
        <v>876.6</v>
      </c>
      <c r="H71" s="313">
        <v>901.59</v>
      </c>
      <c r="I71" s="313">
        <v>1065.14</v>
      </c>
      <c r="J71" s="313">
        <v>629.6</v>
      </c>
      <c r="K71" s="313">
        <v>1367.08</v>
      </c>
      <c r="L71" s="313">
        <v>1132.54</v>
      </c>
      <c r="M71" s="313">
        <v>1464.17</v>
      </c>
      <c r="N71" s="313">
        <v>1472.35</v>
      </c>
      <c r="O71" s="313">
        <v>1048.65</v>
      </c>
      <c r="P71" s="313">
        <v>1149.4</v>
      </c>
      <c r="Q71" s="313"/>
      <c r="R71" s="313"/>
      <c r="S71" s="313"/>
      <c r="T71" s="313"/>
      <c r="U71" s="313"/>
      <c r="V71" s="313"/>
      <c r="W71" s="313"/>
      <c r="X71" s="313"/>
      <c r="Y71" s="313"/>
      <c r="Z71" s="313"/>
    </row>
    <row r="72" ht="15.75" customHeight="1">
      <c r="A72" s="313">
        <v>70.0</v>
      </c>
      <c r="B72" s="313">
        <v>592.1</v>
      </c>
      <c r="C72" s="313">
        <v>666.49</v>
      </c>
      <c r="D72" s="313">
        <v>431.46</v>
      </c>
      <c r="E72" s="313">
        <v>840.87</v>
      </c>
      <c r="F72" s="313">
        <v>1623.33</v>
      </c>
      <c r="G72" s="313">
        <v>877.64</v>
      </c>
      <c r="H72" s="313">
        <v>908.05</v>
      </c>
      <c r="I72" s="313">
        <v>1065.37</v>
      </c>
      <c r="J72" s="313">
        <v>635.8</v>
      </c>
      <c r="K72" s="313">
        <v>1371.74</v>
      </c>
      <c r="L72" s="313">
        <v>1140.17</v>
      </c>
      <c r="M72" s="313">
        <v>1464.89</v>
      </c>
      <c r="N72" s="313">
        <v>1473.4</v>
      </c>
      <c r="O72" s="313">
        <v>1048.9</v>
      </c>
      <c r="P72" s="313">
        <v>1212.35</v>
      </c>
      <c r="Q72" s="313"/>
      <c r="R72" s="313"/>
      <c r="S72" s="313"/>
      <c r="T72" s="313"/>
      <c r="U72" s="313"/>
      <c r="V72" s="313"/>
      <c r="W72" s="313"/>
      <c r="X72" s="313"/>
      <c r="Y72" s="313"/>
      <c r="Z72" s="313"/>
    </row>
    <row r="73" ht="15.75" customHeight="1">
      <c r="A73" s="313">
        <v>71.0</v>
      </c>
      <c r="B73" s="313">
        <v>652.57</v>
      </c>
      <c r="C73" s="313">
        <v>724.59</v>
      </c>
      <c r="D73" s="313">
        <v>479.45</v>
      </c>
      <c r="E73" s="313">
        <v>911.31</v>
      </c>
      <c r="F73" s="313">
        <v>1755.2</v>
      </c>
      <c r="G73" s="313">
        <v>971.07</v>
      </c>
      <c r="H73" s="313">
        <v>988.67</v>
      </c>
      <c r="I73" s="313">
        <v>1152.03</v>
      </c>
      <c r="J73" s="313">
        <v>688.74</v>
      </c>
      <c r="K73" s="313">
        <v>1488.0</v>
      </c>
      <c r="L73" s="313">
        <v>1233.45</v>
      </c>
      <c r="M73" s="313">
        <v>1583.97</v>
      </c>
      <c r="N73" s="313">
        <v>1615.39</v>
      </c>
      <c r="O73" s="313">
        <v>1134.24</v>
      </c>
      <c r="P73" s="313">
        <v>1317.46</v>
      </c>
      <c r="Q73" s="313"/>
      <c r="R73" s="313"/>
      <c r="S73" s="313"/>
      <c r="T73" s="313"/>
      <c r="U73" s="313"/>
      <c r="V73" s="313"/>
      <c r="W73" s="313"/>
      <c r="X73" s="313"/>
      <c r="Y73" s="313"/>
      <c r="Z73" s="313"/>
    </row>
    <row r="74" ht="15.75" customHeight="1">
      <c r="A74" s="313">
        <v>72.0</v>
      </c>
      <c r="B74" s="313">
        <v>653.97</v>
      </c>
      <c r="C74" s="313">
        <v>725.0</v>
      </c>
      <c r="D74" s="313">
        <v>480.76</v>
      </c>
      <c r="E74" s="313">
        <v>913.5</v>
      </c>
      <c r="F74" s="313">
        <v>1755.45</v>
      </c>
      <c r="G74" s="313">
        <v>984.19</v>
      </c>
      <c r="H74" s="313">
        <v>995.65</v>
      </c>
      <c r="I74" s="313">
        <v>1157.63</v>
      </c>
      <c r="J74" s="313">
        <v>716.39</v>
      </c>
      <c r="K74" s="313">
        <v>1493.04</v>
      </c>
      <c r="L74" s="313">
        <v>1233.74</v>
      </c>
      <c r="M74" s="313">
        <v>1584.24</v>
      </c>
      <c r="N74" s="313">
        <v>1617.65</v>
      </c>
      <c r="O74" s="313">
        <v>1134.52</v>
      </c>
      <c r="P74" s="313">
        <v>1318.15</v>
      </c>
      <c r="Q74" s="313"/>
      <c r="R74" s="313"/>
      <c r="S74" s="313"/>
      <c r="T74" s="313"/>
      <c r="U74" s="313"/>
      <c r="V74" s="313"/>
      <c r="W74" s="313"/>
      <c r="X74" s="313"/>
      <c r="Y74" s="313"/>
      <c r="Z74" s="313"/>
    </row>
    <row r="75" ht="15.75" customHeight="1">
      <c r="A75" s="313">
        <v>73.0</v>
      </c>
      <c r="B75" s="313">
        <v>671.18</v>
      </c>
      <c r="C75" s="313">
        <v>725.25</v>
      </c>
      <c r="D75" s="313">
        <v>481.06</v>
      </c>
      <c r="E75" s="313">
        <v>957.16</v>
      </c>
      <c r="F75" s="313">
        <v>1755.7</v>
      </c>
      <c r="G75" s="313">
        <v>987.2</v>
      </c>
      <c r="H75" s="313">
        <v>1002.64</v>
      </c>
      <c r="I75" s="313">
        <v>1190.97</v>
      </c>
      <c r="J75" s="313">
        <v>719.16</v>
      </c>
      <c r="K75" s="313">
        <v>1498.06</v>
      </c>
      <c r="L75" s="313">
        <v>1233.99</v>
      </c>
      <c r="M75" s="313">
        <v>1584.67</v>
      </c>
      <c r="N75" s="313">
        <v>1617.91</v>
      </c>
      <c r="O75" s="313">
        <v>1134.81</v>
      </c>
      <c r="P75" s="313">
        <v>1318.42</v>
      </c>
      <c r="Q75" s="313"/>
      <c r="R75" s="313"/>
      <c r="S75" s="313"/>
      <c r="T75" s="313"/>
      <c r="U75" s="313"/>
      <c r="V75" s="313"/>
      <c r="W75" s="313"/>
      <c r="X75" s="313"/>
      <c r="Y75" s="313"/>
      <c r="Z75" s="313"/>
    </row>
    <row r="76" ht="15.75" customHeight="1">
      <c r="A76" s="313">
        <v>74.0</v>
      </c>
      <c r="B76" s="313">
        <v>672.91</v>
      </c>
      <c r="C76" s="313">
        <v>725.5</v>
      </c>
      <c r="D76" s="313">
        <v>481.59</v>
      </c>
      <c r="E76" s="313">
        <v>961.53</v>
      </c>
      <c r="F76" s="313">
        <v>1756.08</v>
      </c>
      <c r="G76" s="313">
        <v>1047.24</v>
      </c>
      <c r="H76" s="313">
        <v>1009.6</v>
      </c>
      <c r="I76" s="313">
        <v>1194.31</v>
      </c>
      <c r="J76" s="313">
        <v>719.45</v>
      </c>
      <c r="K76" s="313">
        <v>1503.09</v>
      </c>
      <c r="L76" s="313">
        <v>1234.24</v>
      </c>
      <c r="M76" s="313">
        <v>1585.01</v>
      </c>
      <c r="N76" s="313">
        <v>1618.18</v>
      </c>
      <c r="O76" s="313">
        <v>1135.09</v>
      </c>
      <c r="P76" s="313">
        <v>1323.82</v>
      </c>
      <c r="Q76" s="313"/>
      <c r="R76" s="313"/>
      <c r="S76" s="313"/>
      <c r="T76" s="313"/>
      <c r="U76" s="313"/>
      <c r="V76" s="313"/>
      <c r="W76" s="313"/>
      <c r="X76" s="313"/>
      <c r="Y76" s="313"/>
      <c r="Z76" s="313"/>
    </row>
    <row r="77" ht="15.75" customHeight="1">
      <c r="A77" s="313">
        <v>75.0</v>
      </c>
      <c r="B77" s="313">
        <v>688.25</v>
      </c>
      <c r="C77" s="313">
        <v>725.75</v>
      </c>
      <c r="D77" s="313">
        <v>492.0</v>
      </c>
      <c r="E77" s="313">
        <v>961.97</v>
      </c>
      <c r="F77" s="313">
        <v>1763.68</v>
      </c>
      <c r="G77" s="313">
        <v>1053.26</v>
      </c>
      <c r="H77" s="313">
        <v>1010.31</v>
      </c>
      <c r="I77" s="313">
        <v>1194.65</v>
      </c>
      <c r="J77" s="313">
        <v>720.7</v>
      </c>
      <c r="K77" s="313">
        <v>1508.14</v>
      </c>
      <c r="L77" s="313">
        <v>1236.32</v>
      </c>
      <c r="M77" s="313">
        <v>1585.34</v>
      </c>
      <c r="N77" s="313">
        <v>1618.43</v>
      </c>
      <c r="O77" s="313">
        <v>1135.38</v>
      </c>
      <c r="P77" s="313">
        <v>1388.78</v>
      </c>
      <c r="Q77" s="313"/>
      <c r="R77" s="313"/>
      <c r="S77" s="313"/>
      <c r="T77" s="313"/>
      <c r="U77" s="313"/>
      <c r="V77" s="313"/>
      <c r="W77" s="313"/>
      <c r="X77" s="313"/>
      <c r="Y77" s="313"/>
      <c r="Z77" s="313"/>
    </row>
    <row r="78" ht="15.75" customHeight="1">
      <c r="A78" s="313">
        <v>76.0</v>
      </c>
      <c r="B78" s="313">
        <v>694.61</v>
      </c>
      <c r="C78" s="313">
        <v>726.0</v>
      </c>
      <c r="D78" s="313">
        <v>504.09</v>
      </c>
      <c r="E78" s="313">
        <v>962.28</v>
      </c>
      <c r="F78" s="313">
        <v>1764.44</v>
      </c>
      <c r="G78" s="313">
        <v>1064.23</v>
      </c>
      <c r="H78" s="313">
        <v>1023.61</v>
      </c>
      <c r="I78" s="313">
        <v>1194.93</v>
      </c>
      <c r="J78" s="313">
        <v>744.8</v>
      </c>
      <c r="K78" s="313">
        <v>1513.17</v>
      </c>
      <c r="L78" s="313">
        <v>1277.12</v>
      </c>
      <c r="M78" s="313">
        <v>1585.64</v>
      </c>
      <c r="N78" s="313">
        <v>1618.68</v>
      </c>
      <c r="O78" s="313">
        <v>1135.66</v>
      </c>
      <c r="P78" s="313">
        <v>1395.28</v>
      </c>
      <c r="Q78" s="313"/>
      <c r="R78" s="313"/>
      <c r="S78" s="313"/>
      <c r="T78" s="313"/>
      <c r="U78" s="313"/>
      <c r="V78" s="313"/>
      <c r="W78" s="313"/>
      <c r="X78" s="313"/>
      <c r="Y78" s="313"/>
      <c r="Z78" s="313"/>
    </row>
    <row r="79" ht="15.75" customHeight="1">
      <c r="A79" s="313">
        <v>77.0</v>
      </c>
      <c r="B79" s="313">
        <v>695.25</v>
      </c>
      <c r="C79" s="313">
        <v>726.25</v>
      </c>
      <c r="D79" s="313">
        <v>505.3</v>
      </c>
      <c r="E79" s="313">
        <v>963.0</v>
      </c>
      <c r="F79" s="313">
        <v>1764.69</v>
      </c>
      <c r="G79" s="313">
        <v>1072.69</v>
      </c>
      <c r="H79" s="313">
        <v>1030.56</v>
      </c>
      <c r="I79" s="313">
        <v>1195.19</v>
      </c>
      <c r="J79" s="313">
        <v>747.21</v>
      </c>
      <c r="K79" s="313">
        <v>1518.21</v>
      </c>
      <c r="L79" s="313">
        <v>1281.2</v>
      </c>
      <c r="M79" s="313">
        <v>1585.94</v>
      </c>
      <c r="N79" s="313">
        <v>1618.96</v>
      </c>
      <c r="O79" s="313">
        <v>1135.95</v>
      </c>
      <c r="P79" s="313">
        <v>1395.93</v>
      </c>
      <c r="Q79" s="313"/>
      <c r="R79" s="313"/>
      <c r="S79" s="313"/>
      <c r="T79" s="313"/>
      <c r="U79" s="313"/>
      <c r="V79" s="313"/>
      <c r="W79" s="313"/>
      <c r="X79" s="313"/>
      <c r="Y79" s="313"/>
      <c r="Z79" s="313"/>
    </row>
    <row r="80" ht="15.75" customHeight="1">
      <c r="A80" s="313">
        <v>78.0</v>
      </c>
      <c r="B80" s="313">
        <v>695.5</v>
      </c>
      <c r="C80" s="313">
        <v>726.5</v>
      </c>
      <c r="D80" s="313">
        <v>509.91</v>
      </c>
      <c r="E80" s="313">
        <v>963.31</v>
      </c>
      <c r="F80" s="313">
        <v>1764.94</v>
      </c>
      <c r="G80" s="313">
        <v>1081.18</v>
      </c>
      <c r="H80" s="313">
        <v>1037.55</v>
      </c>
      <c r="I80" s="313">
        <v>1195.46</v>
      </c>
      <c r="J80" s="313">
        <v>750.11</v>
      </c>
      <c r="K80" s="313">
        <v>1522.26</v>
      </c>
      <c r="L80" s="313">
        <v>1281.61</v>
      </c>
      <c r="M80" s="313">
        <v>1590.13</v>
      </c>
      <c r="N80" s="313">
        <v>1619.28</v>
      </c>
      <c r="O80" s="313">
        <v>1136.22</v>
      </c>
      <c r="P80" s="313">
        <v>1396.18</v>
      </c>
      <c r="Q80" s="313"/>
      <c r="R80" s="313"/>
      <c r="S80" s="313"/>
      <c r="T80" s="313"/>
      <c r="U80" s="313"/>
      <c r="V80" s="313"/>
      <c r="W80" s="313"/>
      <c r="X80" s="313"/>
      <c r="Y80" s="313"/>
      <c r="Z80" s="313"/>
    </row>
    <row r="81" ht="15.75" customHeight="1">
      <c r="A81" s="313">
        <v>79.0</v>
      </c>
      <c r="B81" s="313">
        <v>695.75</v>
      </c>
      <c r="C81" s="313">
        <v>726.75</v>
      </c>
      <c r="D81" s="313">
        <v>517.36</v>
      </c>
      <c r="E81" s="313">
        <v>963.62</v>
      </c>
      <c r="F81" s="313">
        <v>1765.19</v>
      </c>
      <c r="G81" s="313">
        <v>1084.16</v>
      </c>
      <c r="H81" s="313">
        <v>1044.54</v>
      </c>
      <c r="I81" s="313">
        <v>1195.71</v>
      </c>
      <c r="J81" s="313">
        <v>750.4</v>
      </c>
      <c r="K81" s="313">
        <v>1522.68</v>
      </c>
      <c r="L81" s="313">
        <v>1281.9</v>
      </c>
      <c r="M81" s="313">
        <v>1673.65</v>
      </c>
      <c r="N81" s="313">
        <v>1625.64</v>
      </c>
      <c r="O81" s="313">
        <v>1136.5</v>
      </c>
      <c r="P81" s="313">
        <v>1396.43</v>
      </c>
      <c r="Q81" s="313"/>
      <c r="R81" s="313"/>
      <c r="S81" s="313"/>
      <c r="T81" s="313"/>
      <c r="U81" s="313"/>
      <c r="V81" s="313"/>
      <c r="W81" s="313"/>
      <c r="X81" s="313"/>
      <c r="Y81" s="313"/>
      <c r="Z81" s="313"/>
    </row>
    <row r="82" ht="15.75" customHeight="1">
      <c r="A82" s="313">
        <v>80.0</v>
      </c>
      <c r="B82" s="313">
        <v>696.0</v>
      </c>
      <c r="C82" s="313">
        <v>727.0</v>
      </c>
      <c r="D82" s="313">
        <v>518.11</v>
      </c>
      <c r="E82" s="313">
        <v>963.92</v>
      </c>
      <c r="F82" s="313">
        <v>1765.44</v>
      </c>
      <c r="G82" s="313">
        <v>1084.46</v>
      </c>
      <c r="H82" s="313">
        <v>1045.25</v>
      </c>
      <c r="I82" s="313">
        <v>1195.99</v>
      </c>
      <c r="J82" s="313">
        <v>750.7</v>
      </c>
      <c r="K82" s="313">
        <v>1522.95</v>
      </c>
      <c r="L82" s="313">
        <v>1282.21</v>
      </c>
      <c r="M82" s="313">
        <v>1682.01</v>
      </c>
      <c r="N82" s="313">
        <v>1752.72</v>
      </c>
      <c r="O82" s="313">
        <v>1136.79</v>
      </c>
      <c r="P82" s="313">
        <v>1396.68</v>
      </c>
      <c r="Q82" s="313"/>
      <c r="R82" s="313"/>
      <c r="S82" s="313"/>
      <c r="T82" s="313"/>
      <c r="U82" s="313"/>
      <c r="V82" s="313"/>
      <c r="W82" s="313"/>
      <c r="X82" s="313"/>
      <c r="Y82" s="313"/>
      <c r="Z82" s="313"/>
    </row>
    <row r="83" ht="15.75" customHeight="1">
      <c r="A83" s="313">
        <v>81.0</v>
      </c>
      <c r="B83" s="313">
        <v>696.25</v>
      </c>
      <c r="C83" s="313">
        <v>727.25</v>
      </c>
      <c r="D83" s="313">
        <v>518.36</v>
      </c>
      <c r="E83" s="313">
        <v>964.63</v>
      </c>
      <c r="F83" s="313">
        <v>1765.69</v>
      </c>
      <c r="G83" s="313">
        <v>1084.77</v>
      </c>
      <c r="H83" s="313">
        <v>1051.87</v>
      </c>
      <c r="I83" s="313">
        <v>1196.26</v>
      </c>
      <c r="J83" s="313">
        <v>756.18</v>
      </c>
      <c r="K83" s="313">
        <v>1523.21</v>
      </c>
      <c r="L83" s="313">
        <v>1282.51</v>
      </c>
      <c r="M83" s="313">
        <v>1682.87</v>
      </c>
      <c r="N83" s="313">
        <v>1766.02</v>
      </c>
      <c r="O83" s="313">
        <v>1137.07</v>
      </c>
      <c r="P83" s="313">
        <v>1396.93</v>
      </c>
      <c r="Q83" s="313"/>
      <c r="R83" s="313"/>
      <c r="S83" s="313"/>
      <c r="T83" s="313"/>
      <c r="U83" s="313"/>
      <c r="V83" s="313"/>
      <c r="W83" s="313"/>
      <c r="X83" s="313"/>
      <c r="Y83" s="313"/>
      <c r="Z83" s="313"/>
    </row>
    <row r="84" ht="15.75" customHeight="1">
      <c r="A84" s="313">
        <v>82.0</v>
      </c>
      <c r="B84" s="313">
        <v>696.5</v>
      </c>
      <c r="C84" s="313">
        <v>727.5</v>
      </c>
      <c r="D84" s="313">
        <v>518.81</v>
      </c>
      <c r="E84" s="313">
        <v>978.67</v>
      </c>
      <c r="F84" s="313">
        <v>1765.94</v>
      </c>
      <c r="G84" s="313">
        <v>1085.02</v>
      </c>
      <c r="H84" s="313">
        <v>1052.55</v>
      </c>
      <c r="I84" s="313">
        <v>1196.52</v>
      </c>
      <c r="J84" s="313">
        <v>770.55</v>
      </c>
      <c r="K84" s="313">
        <v>1523.48</v>
      </c>
      <c r="L84" s="313">
        <v>1282.8</v>
      </c>
      <c r="M84" s="313">
        <v>1683.38</v>
      </c>
      <c r="N84" s="313">
        <v>1767.35</v>
      </c>
      <c r="O84" s="313">
        <v>1137.36</v>
      </c>
      <c r="P84" s="313">
        <v>1397.18</v>
      </c>
      <c r="Q84" s="313"/>
      <c r="R84" s="313"/>
      <c r="S84" s="313"/>
      <c r="T84" s="313"/>
      <c r="U84" s="313"/>
      <c r="V84" s="313"/>
      <c r="W84" s="313"/>
      <c r="X84" s="313"/>
      <c r="Y84" s="313"/>
      <c r="Z84" s="313"/>
    </row>
    <row r="85" ht="15.75" customHeight="1">
      <c r="A85" s="313">
        <v>83.0</v>
      </c>
      <c r="B85" s="313">
        <v>696.75</v>
      </c>
      <c r="C85" s="313">
        <v>727.75</v>
      </c>
      <c r="D85" s="313">
        <v>527.71</v>
      </c>
      <c r="E85" s="313">
        <v>980.08</v>
      </c>
      <c r="F85" s="313">
        <v>1766.31</v>
      </c>
      <c r="G85" s="313">
        <v>1085.27</v>
      </c>
      <c r="H85" s="313">
        <v>1053.84</v>
      </c>
      <c r="I85" s="313">
        <v>1196.79</v>
      </c>
      <c r="J85" s="313">
        <v>771.99</v>
      </c>
      <c r="K85" s="313">
        <v>1523.74</v>
      </c>
      <c r="L85" s="313">
        <v>1283.05</v>
      </c>
      <c r="M85" s="313">
        <v>1683.71</v>
      </c>
      <c r="N85" s="313">
        <v>1767.61</v>
      </c>
      <c r="O85" s="313">
        <v>1137.64</v>
      </c>
      <c r="P85" s="313">
        <v>1397.43</v>
      </c>
      <c r="Q85" s="313"/>
      <c r="R85" s="313"/>
      <c r="S85" s="313"/>
      <c r="T85" s="313"/>
      <c r="U85" s="313"/>
      <c r="V85" s="313"/>
      <c r="W85" s="313"/>
      <c r="X85" s="313"/>
      <c r="Y85" s="313"/>
      <c r="Z85" s="313"/>
    </row>
    <row r="86" ht="15.75" customHeight="1">
      <c r="A86" s="313">
        <v>84.0</v>
      </c>
      <c r="B86" s="313">
        <v>697.0</v>
      </c>
      <c r="C86" s="313">
        <v>728.0</v>
      </c>
      <c r="D86" s="313">
        <v>528.6</v>
      </c>
      <c r="E86" s="313">
        <v>981.57</v>
      </c>
      <c r="F86" s="313">
        <v>1766.57</v>
      </c>
      <c r="G86" s="313">
        <v>1085.52</v>
      </c>
      <c r="H86" s="313">
        <v>1079.48</v>
      </c>
      <c r="I86" s="313">
        <v>1197.04</v>
      </c>
      <c r="J86" s="313">
        <v>772.49</v>
      </c>
      <c r="K86" s="313">
        <v>1524.01</v>
      </c>
      <c r="L86" s="313">
        <v>1283.41</v>
      </c>
      <c r="M86" s="313">
        <v>1684.03</v>
      </c>
      <c r="N86" s="313">
        <v>1767.94</v>
      </c>
      <c r="O86" s="313">
        <v>1137.93</v>
      </c>
      <c r="P86" s="313">
        <v>1397.68</v>
      </c>
      <c r="Q86" s="313"/>
      <c r="R86" s="313"/>
      <c r="S86" s="313"/>
      <c r="T86" s="313"/>
      <c r="U86" s="313"/>
      <c r="V86" s="313"/>
      <c r="W86" s="313"/>
      <c r="X86" s="313"/>
      <c r="Y86" s="313"/>
      <c r="Z86" s="313"/>
    </row>
    <row r="87" ht="15.75" customHeight="1">
      <c r="A87" s="313">
        <v>85.0</v>
      </c>
      <c r="B87" s="313">
        <v>697.25</v>
      </c>
      <c r="C87" s="313">
        <v>728.25</v>
      </c>
      <c r="D87" s="313">
        <v>542.75</v>
      </c>
      <c r="E87" s="313">
        <v>990.3</v>
      </c>
      <c r="F87" s="313">
        <v>1766.84</v>
      </c>
      <c r="G87" s="313">
        <v>1085.98</v>
      </c>
      <c r="H87" s="313">
        <v>1086.47</v>
      </c>
      <c r="I87" s="313">
        <v>1197.32</v>
      </c>
      <c r="J87" s="313">
        <v>782.43</v>
      </c>
      <c r="K87" s="313">
        <v>1524.28</v>
      </c>
      <c r="L87" s="313">
        <v>1283.7</v>
      </c>
      <c r="M87" s="313">
        <v>1684.37</v>
      </c>
      <c r="N87" s="313">
        <v>1768.24</v>
      </c>
      <c r="O87" s="313">
        <v>1138.21</v>
      </c>
      <c r="P87" s="313">
        <v>1400.08</v>
      </c>
      <c r="Q87" s="313"/>
      <c r="R87" s="313"/>
      <c r="S87" s="313"/>
      <c r="T87" s="313"/>
      <c r="U87" s="313"/>
      <c r="V87" s="313"/>
      <c r="W87" s="313"/>
      <c r="X87" s="313"/>
      <c r="Y87" s="313"/>
      <c r="Z87" s="313"/>
    </row>
    <row r="88" ht="15.75" customHeight="1">
      <c r="A88" s="313">
        <v>86.0</v>
      </c>
      <c r="B88" s="313">
        <v>697.5</v>
      </c>
      <c r="C88" s="313">
        <v>728.5</v>
      </c>
      <c r="D88" s="313">
        <v>548.3</v>
      </c>
      <c r="E88" s="313">
        <v>991.18</v>
      </c>
      <c r="F88" s="313">
        <v>1767.26</v>
      </c>
      <c r="G88" s="313">
        <v>1095.14</v>
      </c>
      <c r="H88" s="313">
        <v>1093.43</v>
      </c>
      <c r="I88" s="313">
        <v>1197.59</v>
      </c>
      <c r="J88" s="313">
        <v>783.43</v>
      </c>
      <c r="K88" s="313">
        <v>1524.54</v>
      </c>
      <c r="L88" s="313">
        <v>1284.0</v>
      </c>
      <c r="M88" s="313">
        <v>1684.63</v>
      </c>
      <c r="N88" s="313">
        <v>1772.32</v>
      </c>
      <c r="O88" s="313">
        <v>1138.49</v>
      </c>
      <c r="P88" s="313">
        <v>1447.48</v>
      </c>
      <c r="Q88" s="313"/>
      <c r="R88" s="313"/>
      <c r="S88" s="313"/>
      <c r="T88" s="313"/>
      <c r="U88" s="313"/>
      <c r="V88" s="313"/>
      <c r="W88" s="313"/>
      <c r="X88" s="313"/>
      <c r="Y88" s="313"/>
      <c r="Z88" s="313"/>
    </row>
    <row r="89" ht="15.75" customHeight="1">
      <c r="A89" s="313">
        <v>87.0</v>
      </c>
      <c r="B89" s="313">
        <v>697.75</v>
      </c>
      <c r="C89" s="313">
        <v>728.75</v>
      </c>
      <c r="D89" s="313">
        <v>560.27</v>
      </c>
      <c r="E89" s="313">
        <v>993.6</v>
      </c>
      <c r="F89" s="313">
        <v>1775.55</v>
      </c>
      <c r="G89" s="313">
        <v>1098.77</v>
      </c>
      <c r="H89" s="313">
        <v>1096.56</v>
      </c>
      <c r="I89" s="313">
        <v>1197.85</v>
      </c>
      <c r="J89" s="313">
        <v>783.95</v>
      </c>
      <c r="K89" s="313">
        <v>1524.81</v>
      </c>
      <c r="L89" s="313">
        <v>1284.3</v>
      </c>
      <c r="M89" s="313">
        <v>1684.88</v>
      </c>
      <c r="N89" s="313">
        <v>1853.87</v>
      </c>
      <c r="O89" s="313">
        <v>1138.77</v>
      </c>
      <c r="P89" s="313">
        <v>1452.22</v>
      </c>
      <c r="Q89" s="313"/>
      <c r="R89" s="313"/>
      <c r="S89" s="313"/>
      <c r="T89" s="313"/>
      <c r="U89" s="313"/>
      <c r="V89" s="313"/>
      <c r="W89" s="313"/>
      <c r="X89" s="313"/>
      <c r="Y89" s="313"/>
      <c r="Z89" s="313"/>
    </row>
    <row r="90" ht="15.75" customHeight="1">
      <c r="A90" s="313">
        <v>88.0</v>
      </c>
      <c r="B90" s="313">
        <v>698.0</v>
      </c>
      <c r="C90" s="313">
        <v>729.0</v>
      </c>
      <c r="D90" s="313">
        <v>561.47</v>
      </c>
      <c r="E90" s="313">
        <v>993.85</v>
      </c>
      <c r="F90" s="313">
        <v>1886.76</v>
      </c>
      <c r="G90" s="313">
        <v>1099.3</v>
      </c>
      <c r="H90" s="313">
        <v>1096.88</v>
      </c>
      <c r="I90" s="313">
        <v>1198.12</v>
      </c>
      <c r="J90" s="313">
        <v>794.34</v>
      </c>
      <c r="K90" s="313">
        <v>1525.08</v>
      </c>
      <c r="L90" s="313">
        <v>1284.95</v>
      </c>
      <c r="M90" s="313">
        <v>1685.31</v>
      </c>
      <c r="N90" s="313">
        <v>1862.03</v>
      </c>
      <c r="O90" s="313">
        <v>1140.67</v>
      </c>
      <c r="P90" s="313">
        <v>1452.7</v>
      </c>
      <c r="Q90" s="313"/>
      <c r="R90" s="313"/>
      <c r="S90" s="313"/>
      <c r="T90" s="313"/>
      <c r="U90" s="313"/>
      <c r="V90" s="313"/>
      <c r="W90" s="313"/>
      <c r="X90" s="313"/>
      <c r="Y90" s="313"/>
      <c r="Z90" s="313"/>
    </row>
    <row r="91" ht="15.75" customHeight="1">
      <c r="A91" s="313">
        <v>89.0</v>
      </c>
      <c r="B91" s="313">
        <v>698.25</v>
      </c>
      <c r="C91" s="313">
        <v>729.25</v>
      </c>
      <c r="D91" s="313">
        <v>561.73</v>
      </c>
      <c r="E91" s="313">
        <v>994.28</v>
      </c>
      <c r="F91" s="313">
        <v>1995.76</v>
      </c>
      <c r="G91" s="313">
        <v>1099.55</v>
      </c>
      <c r="H91" s="313">
        <v>1097.19</v>
      </c>
      <c r="I91" s="313">
        <v>1198.39</v>
      </c>
      <c r="J91" s="313">
        <v>811.98</v>
      </c>
      <c r="K91" s="313">
        <v>1525.34</v>
      </c>
      <c r="L91" s="313">
        <v>1297.61</v>
      </c>
      <c r="M91" s="313">
        <v>1685.61</v>
      </c>
      <c r="N91" s="313">
        <v>1862.85</v>
      </c>
      <c r="O91" s="313">
        <v>1171.37</v>
      </c>
      <c r="P91" s="313">
        <v>1452.95</v>
      </c>
      <c r="Q91" s="313"/>
      <c r="R91" s="313"/>
      <c r="S91" s="313"/>
      <c r="T91" s="313"/>
      <c r="U91" s="313"/>
      <c r="V91" s="313"/>
      <c r="W91" s="313"/>
      <c r="X91" s="313"/>
      <c r="Y91" s="313"/>
      <c r="Z91" s="313"/>
    </row>
    <row r="92" ht="15.75" customHeight="1">
      <c r="A92" s="313">
        <v>90.0</v>
      </c>
      <c r="B92" s="313">
        <v>698.5</v>
      </c>
      <c r="C92" s="313">
        <v>729.5</v>
      </c>
      <c r="D92" s="313">
        <v>562.0</v>
      </c>
      <c r="E92" s="313">
        <v>1002.88</v>
      </c>
      <c r="F92" s="313">
        <v>2006.66</v>
      </c>
      <c r="G92" s="313">
        <v>1099.8</v>
      </c>
      <c r="H92" s="313">
        <v>1097.99</v>
      </c>
      <c r="I92" s="313">
        <v>1198.65</v>
      </c>
      <c r="J92" s="313">
        <v>813.76</v>
      </c>
      <c r="K92" s="313">
        <v>1525.61</v>
      </c>
      <c r="L92" s="313">
        <v>1302.96</v>
      </c>
      <c r="M92" s="313">
        <v>1686.0</v>
      </c>
      <c r="N92" s="313">
        <v>1867.75</v>
      </c>
      <c r="O92" s="313">
        <v>1174.44</v>
      </c>
      <c r="P92" s="313">
        <v>1453.2</v>
      </c>
      <c r="Q92" s="313"/>
      <c r="R92" s="313"/>
      <c r="S92" s="313"/>
      <c r="T92" s="313"/>
      <c r="U92" s="313"/>
      <c r="V92" s="313"/>
      <c r="W92" s="313"/>
      <c r="X92" s="313"/>
      <c r="Y92" s="313"/>
      <c r="Z92" s="313"/>
    </row>
    <row r="93" ht="15.75" customHeight="1">
      <c r="A93" s="313">
        <v>91.0</v>
      </c>
      <c r="B93" s="313">
        <v>698.75</v>
      </c>
      <c r="C93" s="313">
        <v>729.75</v>
      </c>
      <c r="D93" s="313">
        <v>562.25</v>
      </c>
      <c r="E93" s="313">
        <v>1003.75</v>
      </c>
      <c r="F93" s="313">
        <v>2007.76</v>
      </c>
      <c r="G93" s="313">
        <v>1100.05</v>
      </c>
      <c r="H93" s="313">
        <v>1113.37</v>
      </c>
      <c r="I93" s="313">
        <v>1198.92</v>
      </c>
      <c r="J93" s="313">
        <v>815.18</v>
      </c>
      <c r="K93" s="313">
        <v>1525.87</v>
      </c>
      <c r="L93" s="313">
        <v>1305.41</v>
      </c>
      <c r="M93" s="313">
        <v>1686.33</v>
      </c>
      <c r="N93" s="313">
        <v>1873.09</v>
      </c>
      <c r="O93" s="313">
        <v>1174.75</v>
      </c>
      <c r="P93" s="313">
        <v>1453.45</v>
      </c>
      <c r="Q93" s="313"/>
      <c r="R93" s="313"/>
      <c r="S93" s="313"/>
      <c r="T93" s="313"/>
      <c r="U93" s="313"/>
      <c r="V93" s="313"/>
      <c r="W93" s="313"/>
      <c r="X93" s="313"/>
      <c r="Y93" s="313"/>
      <c r="Z93" s="313"/>
    </row>
    <row r="94" ht="15.75" customHeight="1">
      <c r="A94" s="313">
        <v>92.0</v>
      </c>
      <c r="B94" s="313">
        <v>699.0</v>
      </c>
      <c r="C94" s="313">
        <v>730.0</v>
      </c>
      <c r="D94" s="313">
        <v>562.61</v>
      </c>
      <c r="E94" s="313">
        <v>1004.0</v>
      </c>
      <c r="F94" s="313">
        <v>2008.01</v>
      </c>
      <c r="G94" s="313">
        <v>1100.3</v>
      </c>
      <c r="H94" s="313">
        <v>1114.91</v>
      </c>
      <c r="I94" s="313">
        <v>1199.19</v>
      </c>
      <c r="J94" s="313">
        <v>823.21</v>
      </c>
      <c r="K94" s="313">
        <v>1526.14</v>
      </c>
      <c r="L94" s="313">
        <v>1307.76</v>
      </c>
      <c r="M94" s="313">
        <v>1686.59</v>
      </c>
      <c r="N94" s="313">
        <v>1979.82</v>
      </c>
      <c r="O94" s="313">
        <v>1175.0</v>
      </c>
      <c r="P94" s="313">
        <v>1453.7</v>
      </c>
      <c r="Q94" s="313"/>
      <c r="R94" s="313"/>
      <c r="S94" s="313"/>
      <c r="T94" s="313"/>
      <c r="U94" s="313"/>
      <c r="V94" s="313"/>
      <c r="W94" s="313"/>
      <c r="X94" s="313"/>
      <c r="Y94" s="313"/>
      <c r="Z94" s="313"/>
    </row>
    <row r="95" ht="15.75" customHeight="1">
      <c r="A95" s="313">
        <v>93.0</v>
      </c>
      <c r="B95" s="313">
        <v>699.25</v>
      </c>
      <c r="C95" s="313">
        <v>730.25</v>
      </c>
      <c r="D95" s="313">
        <v>562.99</v>
      </c>
      <c r="E95" s="313">
        <v>1004.25</v>
      </c>
      <c r="F95" s="313">
        <v>2008.26</v>
      </c>
      <c r="G95" s="313">
        <v>1100.55</v>
      </c>
      <c r="H95" s="313">
        <v>1115.21</v>
      </c>
      <c r="I95" s="313">
        <v>1199.45</v>
      </c>
      <c r="J95" s="313">
        <v>824.03</v>
      </c>
      <c r="K95" s="313">
        <v>1526.41</v>
      </c>
      <c r="L95" s="313">
        <v>1354.72</v>
      </c>
      <c r="M95" s="313">
        <v>1686.99</v>
      </c>
      <c r="N95" s="313">
        <v>1991.01</v>
      </c>
      <c r="O95" s="313">
        <v>1175.25</v>
      </c>
      <c r="P95" s="313">
        <v>1453.95</v>
      </c>
      <c r="Q95" s="313"/>
      <c r="R95" s="313"/>
      <c r="S95" s="313"/>
      <c r="T95" s="313"/>
      <c r="U95" s="313"/>
      <c r="V95" s="313"/>
      <c r="W95" s="313"/>
      <c r="X95" s="313"/>
      <c r="Y95" s="313"/>
      <c r="Z95" s="313"/>
    </row>
    <row r="96" ht="15.75" customHeight="1">
      <c r="A96" s="313">
        <v>94.0</v>
      </c>
      <c r="B96" s="313">
        <v>699.5</v>
      </c>
      <c r="C96" s="313">
        <v>730.5</v>
      </c>
      <c r="D96" s="313">
        <v>564.92</v>
      </c>
      <c r="E96" s="313">
        <v>1004.5</v>
      </c>
      <c r="F96" s="313">
        <v>2008.51</v>
      </c>
      <c r="G96" s="313">
        <v>1100.8</v>
      </c>
      <c r="H96" s="313">
        <v>1115.48</v>
      </c>
      <c r="I96" s="313">
        <v>1199.72</v>
      </c>
      <c r="J96" s="313">
        <v>840.24</v>
      </c>
      <c r="K96" s="313">
        <v>1526.67</v>
      </c>
      <c r="L96" s="313">
        <v>1359.42</v>
      </c>
      <c r="M96" s="313">
        <v>1687.32</v>
      </c>
      <c r="N96" s="313">
        <v>1992.14</v>
      </c>
      <c r="O96" s="313">
        <v>1175.5</v>
      </c>
      <c r="P96" s="313">
        <v>1454.2</v>
      </c>
      <c r="Q96" s="313"/>
      <c r="R96" s="313"/>
      <c r="S96" s="313"/>
      <c r="T96" s="313"/>
      <c r="U96" s="313"/>
      <c r="V96" s="313"/>
      <c r="W96" s="313"/>
      <c r="X96" s="313"/>
      <c r="Y96" s="313"/>
      <c r="Z96" s="313"/>
    </row>
    <row r="97" ht="15.75" customHeight="1">
      <c r="A97" s="313">
        <v>95.0</v>
      </c>
      <c r="B97" s="313">
        <v>699.75</v>
      </c>
      <c r="C97" s="313">
        <v>730.75</v>
      </c>
      <c r="D97" s="313">
        <v>603.52</v>
      </c>
      <c r="E97" s="313">
        <v>1004.75</v>
      </c>
      <c r="F97" s="313">
        <v>2011.05</v>
      </c>
      <c r="G97" s="313">
        <v>1101.06</v>
      </c>
      <c r="H97" s="313">
        <v>1115.77</v>
      </c>
      <c r="I97" s="313">
        <v>1199.98</v>
      </c>
      <c r="J97" s="313">
        <v>841.96</v>
      </c>
      <c r="K97" s="313">
        <v>1526.94</v>
      </c>
      <c r="L97" s="313">
        <v>1359.9</v>
      </c>
      <c r="M97" s="313">
        <v>1687.64</v>
      </c>
      <c r="N97" s="313">
        <v>1992.44</v>
      </c>
      <c r="O97" s="313">
        <v>1175.75</v>
      </c>
      <c r="P97" s="313">
        <v>1456.23</v>
      </c>
      <c r="Q97" s="313"/>
      <c r="R97" s="313"/>
      <c r="S97" s="313"/>
      <c r="T97" s="313"/>
      <c r="U97" s="313"/>
      <c r="V97" s="313"/>
      <c r="W97" s="313"/>
      <c r="X97" s="313"/>
      <c r="Y97" s="313"/>
      <c r="Z97" s="313"/>
    </row>
    <row r="98" ht="15.75" customHeight="1">
      <c r="A98" s="313">
        <v>96.0</v>
      </c>
      <c r="B98" s="313">
        <v>700.0</v>
      </c>
      <c r="C98" s="313">
        <v>731.0</v>
      </c>
      <c r="D98" s="313">
        <v>607.39</v>
      </c>
      <c r="E98" s="313">
        <v>1005.0</v>
      </c>
      <c r="F98" s="313">
        <v>2061.85</v>
      </c>
      <c r="G98" s="313">
        <v>1106.24</v>
      </c>
      <c r="H98" s="313">
        <v>1116.05</v>
      </c>
      <c r="I98" s="313">
        <v>1200.25</v>
      </c>
      <c r="J98" s="313">
        <v>849.36</v>
      </c>
      <c r="K98" s="313">
        <v>1527.2</v>
      </c>
      <c r="L98" s="313">
        <v>1360.2</v>
      </c>
      <c r="M98" s="313">
        <v>1687.93</v>
      </c>
      <c r="N98" s="313">
        <v>1992.7</v>
      </c>
      <c r="O98" s="313">
        <v>1176.0</v>
      </c>
      <c r="P98" s="313">
        <v>1496.83</v>
      </c>
      <c r="Q98" s="313"/>
      <c r="R98" s="313"/>
      <c r="S98" s="313"/>
      <c r="T98" s="313"/>
      <c r="U98" s="313"/>
      <c r="V98" s="313"/>
      <c r="W98" s="313"/>
      <c r="X98" s="313"/>
      <c r="Y98" s="313"/>
      <c r="Z98" s="313"/>
    </row>
    <row r="99" ht="15.75" customHeight="1">
      <c r="A99" s="313">
        <v>97.0</v>
      </c>
      <c r="B99" s="313">
        <v>700.25</v>
      </c>
      <c r="C99" s="313">
        <v>731.25</v>
      </c>
      <c r="D99" s="313">
        <v>607.83</v>
      </c>
      <c r="E99" s="313">
        <v>1005.25</v>
      </c>
      <c r="F99" s="313">
        <v>2066.93</v>
      </c>
      <c r="G99" s="313">
        <v>1136.12</v>
      </c>
      <c r="H99" s="313">
        <v>1116.34</v>
      </c>
      <c r="I99" s="313">
        <v>1200.5</v>
      </c>
      <c r="J99" s="313">
        <v>850.1</v>
      </c>
      <c r="K99" s="313">
        <v>1527.45</v>
      </c>
      <c r="L99" s="313">
        <v>1360.49</v>
      </c>
      <c r="M99" s="313">
        <v>1688.18</v>
      </c>
      <c r="N99" s="313">
        <v>1993.01</v>
      </c>
      <c r="O99" s="313">
        <v>1176.25</v>
      </c>
      <c r="P99" s="313">
        <v>1501.65</v>
      </c>
      <c r="Q99" s="313"/>
      <c r="R99" s="313"/>
      <c r="S99" s="313"/>
      <c r="T99" s="313"/>
      <c r="U99" s="313"/>
      <c r="V99" s="313"/>
      <c r="W99" s="313"/>
      <c r="X99" s="313"/>
      <c r="Y99" s="313"/>
      <c r="Z99" s="313"/>
    </row>
    <row r="100" ht="15.75" customHeight="1">
      <c r="A100" s="313">
        <v>98.0</v>
      </c>
      <c r="B100" s="313">
        <v>700.5</v>
      </c>
      <c r="C100" s="313">
        <v>731.5</v>
      </c>
      <c r="D100" s="313">
        <v>608.08</v>
      </c>
      <c r="E100" s="313">
        <v>1005.5</v>
      </c>
      <c r="F100" s="313">
        <v>2067.44</v>
      </c>
      <c r="G100" s="313">
        <v>1139.11</v>
      </c>
      <c r="H100" s="313">
        <v>1116.63</v>
      </c>
      <c r="I100" s="313">
        <v>1200.75</v>
      </c>
      <c r="J100" s="313">
        <v>850.46</v>
      </c>
      <c r="K100" s="313">
        <v>1527.7</v>
      </c>
      <c r="L100" s="313">
        <v>1360.8</v>
      </c>
      <c r="M100" s="313">
        <v>1688.7</v>
      </c>
      <c r="N100" s="313">
        <v>1999.04</v>
      </c>
      <c r="O100" s="313">
        <v>1176.5</v>
      </c>
      <c r="P100" s="313">
        <v>1504.98</v>
      </c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</row>
    <row r="101" ht="15.75" customHeight="1">
      <c r="A101" s="313">
        <v>99.0</v>
      </c>
      <c r="B101" s="313">
        <v>700.75</v>
      </c>
      <c r="C101" s="313">
        <v>731.75</v>
      </c>
      <c r="D101" s="313">
        <v>611.99</v>
      </c>
      <c r="E101" s="313">
        <v>1005.75</v>
      </c>
      <c r="F101" s="313">
        <v>2069.14</v>
      </c>
      <c r="G101" s="313">
        <v>1141.01</v>
      </c>
      <c r="H101" s="313">
        <v>1117.56</v>
      </c>
      <c r="I101" s="313">
        <v>1201.0</v>
      </c>
      <c r="J101" s="313">
        <v>857.55</v>
      </c>
      <c r="K101" s="313">
        <v>1528.0</v>
      </c>
      <c r="L101" s="313">
        <v>1363.61</v>
      </c>
      <c r="M101" s="313">
        <v>1699.05</v>
      </c>
      <c r="N101" s="313">
        <v>1999.65</v>
      </c>
      <c r="O101" s="313">
        <v>1176.75</v>
      </c>
      <c r="P101" s="313">
        <v>1526.45</v>
      </c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</row>
    <row r="102" ht="15.75" customHeight="1">
      <c r="A102" s="313">
        <v>100.0</v>
      </c>
      <c r="B102" s="313">
        <v>701.0</v>
      </c>
      <c r="C102" s="313">
        <v>732.0</v>
      </c>
      <c r="D102" s="313">
        <v>668.0</v>
      </c>
      <c r="E102" s="313">
        <v>1006.0</v>
      </c>
      <c r="F102" s="313">
        <v>2103.0</v>
      </c>
      <c r="G102" s="313">
        <v>1178.0</v>
      </c>
      <c r="H102" s="313">
        <v>1127.0</v>
      </c>
      <c r="I102" s="313">
        <v>1205.0</v>
      </c>
      <c r="J102" s="313">
        <v>993.0</v>
      </c>
      <c r="K102" s="313">
        <v>1534.0</v>
      </c>
      <c r="L102" s="313">
        <v>1398.0</v>
      </c>
      <c r="M102" s="313">
        <v>1867.0</v>
      </c>
      <c r="N102" s="313">
        <v>2009.0</v>
      </c>
      <c r="O102" s="313">
        <v>1177.0</v>
      </c>
      <c r="P102" s="313">
        <v>1541.0</v>
      </c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</row>
    <row r="103" ht="15.75" customHeight="1">
      <c r="A103" s="313">
        <v>10000.0</v>
      </c>
      <c r="B103" s="313">
        <v>7.01</v>
      </c>
      <c r="C103" s="313">
        <v>7.32</v>
      </c>
      <c r="D103" s="313">
        <v>6.68</v>
      </c>
      <c r="E103" s="313">
        <v>10.06</v>
      </c>
      <c r="F103" s="313">
        <v>21.03</v>
      </c>
      <c r="G103" s="313">
        <v>11.78</v>
      </c>
      <c r="H103" s="313">
        <v>11.27</v>
      </c>
      <c r="I103" s="313">
        <v>12.05</v>
      </c>
      <c r="J103" s="313">
        <v>9.93</v>
      </c>
      <c r="K103" s="313">
        <v>15.34</v>
      </c>
      <c r="L103" s="313">
        <v>13.98</v>
      </c>
      <c r="M103" s="313">
        <v>18.67</v>
      </c>
      <c r="N103" s="313">
        <v>20.09</v>
      </c>
      <c r="O103" s="313">
        <v>11.77</v>
      </c>
      <c r="P103" s="313">
        <v>15.41</v>
      </c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</row>
    <row r="104" ht="15.75" customHeight="1">
      <c r="A104" s="313" t="s">
        <v>150</v>
      </c>
      <c r="B104" s="313">
        <v>6.55</v>
      </c>
      <c r="C104" s="313">
        <v>6.84</v>
      </c>
      <c r="D104" s="313">
        <v>6.28</v>
      </c>
      <c r="E104" s="313">
        <v>9.46</v>
      </c>
      <c r="F104" s="313">
        <v>19.66</v>
      </c>
      <c r="G104" s="313">
        <v>11.01</v>
      </c>
      <c r="H104" s="313">
        <v>10.59</v>
      </c>
      <c r="I104" s="313">
        <v>11.27</v>
      </c>
      <c r="J104" s="313">
        <v>9.28</v>
      </c>
      <c r="K104" s="313">
        <v>14.34</v>
      </c>
      <c r="L104" s="313">
        <v>13.07</v>
      </c>
      <c r="M104" s="313">
        <v>17.36</v>
      </c>
      <c r="N104" s="313">
        <v>18.78</v>
      </c>
      <c r="O104" s="313">
        <v>11.06</v>
      </c>
      <c r="P104" s="313">
        <v>14.49</v>
      </c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</row>
    <row r="105" ht="15.75" customHeight="1">
      <c r="A105" s="313" t="s">
        <v>151</v>
      </c>
      <c r="B105" s="313"/>
      <c r="C105" s="313"/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</row>
    <row r="106" ht="15.75" customHeight="1">
      <c r="A106" s="313" t="s">
        <v>82</v>
      </c>
      <c r="B106" s="313" t="s">
        <v>152</v>
      </c>
      <c r="C106" s="313" t="s">
        <v>153</v>
      </c>
      <c r="D106" s="313" t="s">
        <v>154</v>
      </c>
      <c r="E106" s="313" t="s">
        <v>155</v>
      </c>
      <c r="F106" s="313" t="s">
        <v>156</v>
      </c>
      <c r="G106" s="313" t="s">
        <v>157</v>
      </c>
      <c r="H106" s="313" t="s">
        <v>158</v>
      </c>
      <c r="I106" s="313" t="s">
        <v>159</v>
      </c>
      <c r="J106" s="313" t="s">
        <v>160</v>
      </c>
      <c r="K106" s="313" t="s">
        <v>161</v>
      </c>
      <c r="L106" s="313" t="s">
        <v>162</v>
      </c>
      <c r="M106" s="313" t="s">
        <v>163</v>
      </c>
      <c r="N106" s="313" t="s">
        <v>164</v>
      </c>
      <c r="O106" s="313" t="s">
        <v>165</v>
      </c>
      <c r="P106" s="313" t="s">
        <v>166</v>
      </c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</row>
    <row r="107" ht="15.75" customHeight="1">
      <c r="A107" s="313">
        <v>1.0</v>
      </c>
      <c r="B107" s="314">
        <v>0.85</v>
      </c>
      <c r="C107" s="314">
        <v>0.85</v>
      </c>
      <c r="D107" s="314">
        <v>0.858</v>
      </c>
      <c r="E107" s="314">
        <v>0.867</v>
      </c>
      <c r="F107" s="314">
        <v>0.858</v>
      </c>
      <c r="G107" s="314">
        <v>0.858</v>
      </c>
      <c r="H107" s="314">
        <v>0.858</v>
      </c>
      <c r="I107" s="314">
        <v>0.858</v>
      </c>
      <c r="J107" s="314">
        <v>0.858</v>
      </c>
      <c r="K107" s="314">
        <v>0.864</v>
      </c>
      <c r="L107" s="314">
        <v>0.858</v>
      </c>
      <c r="M107" s="314">
        <v>0.858</v>
      </c>
      <c r="N107" s="314">
        <v>0.858</v>
      </c>
      <c r="O107" s="314">
        <v>0.858</v>
      </c>
      <c r="P107" s="314">
        <v>0.858</v>
      </c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</row>
    <row r="108" ht="15.75" customHeight="1">
      <c r="A108" s="313">
        <v>2.0</v>
      </c>
      <c r="B108" s="314">
        <v>0.855</v>
      </c>
      <c r="C108" s="314">
        <v>0.855</v>
      </c>
      <c r="D108" s="314">
        <v>0.858</v>
      </c>
      <c r="E108" s="314">
        <v>0.885</v>
      </c>
      <c r="F108" s="314">
        <v>0.858</v>
      </c>
      <c r="G108" s="314">
        <v>0.858</v>
      </c>
      <c r="H108" s="314">
        <v>0.858</v>
      </c>
      <c r="I108" s="314">
        <v>0.858</v>
      </c>
      <c r="J108" s="314">
        <v>0.858</v>
      </c>
      <c r="K108" s="314">
        <v>0.88</v>
      </c>
      <c r="L108" s="314">
        <v>0.858</v>
      </c>
      <c r="M108" s="314">
        <v>0.858</v>
      </c>
      <c r="N108" s="314">
        <v>0.858</v>
      </c>
      <c r="O108" s="314">
        <v>0.858</v>
      </c>
      <c r="P108" s="314">
        <v>0.858</v>
      </c>
      <c r="Q108" s="313"/>
      <c r="R108" s="313"/>
      <c r="S108" s="313"/>
      <c r="T108" s="313"/>
      <c r="U108" s="313"/>
      <c r="V108" s="313"/>
      <c r="W108" s="313"/>
      <c r="X108" s="313"/>
      <c r="Y108" s="313"/>
      <c r="Z108" s="313"/>
    </row>
    <row r="109" ht="15.75" customHeight="1">
      <c r="A109" s="313">
        <v>3.0</v>
      </c>
      <c r="B109" s="314">
        <v>0.8575</v>
      </c>
      <c r="C109" s="314">
        <v>0.8575</v>
      </c>
      <c r="D109" s="314">
        <v>0.858</v>
      </c>
      <c r="E109" s="314">
        <v>0.885</v>
      </c>
      <c r="F109" s="314">
        <v>0.858</v>
      </c>
      <c r="G109" s="314">
        <v>0.858</v>
      </c>
      <c r="H109" s="314">
        <v>0.858</v>
      </c>
      <c r="I109" s="314">
        <v>0.858</v>
      </c>
      <c r="J109" s="314">
        <v>0.858</v>
      </c>
      <c r="K109" s="314">
        <v>0.88</v>
      </c>
      <c r="L109" s="314">
        <v>0.858</v>
      </c>
      <c r="M109" s="314">
        <v>0.858</v>
      </c>
      <c r="N109" s="314">
        <v>0.858</v>
      </c>
      <c r="O109" s="314">
        <v>0.858</v>
      </c>
      <c r="P109" s="314">
        <v>0.858</v>
      </c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</row>
    <row r="110" ht="15.75" customHeight="1">
      <c r="A110" s="313">
        <v>4.0</v>
      </c>
      <c r="B110" s="314">
        <v>0.8575</v>
      </c>
      <c r="C110" s="314">
        <v>0.8575</v>
      </c>
      <c r="D110" s="314">
        <v>0.858</v>
      </c>
      <c r="E110" s="314">
        <v>0.885</v>
      </c>
      <c r="F110" s="314">
        <v>0.858</v>
      </c>
      <c r="G110" s="314">
        <v>0.858</v>
      </c>
      <c r="H110" s="314">
        <v>0.858</v>
      </c>
      <c r="I110" s="314">
        <v>0.858</v>
      </c>
      <c r="J110" s="314">
        <v>0.858</v>
      </c>
      <c r="K110" s="314">
        <v>0.88</v>
      </c>
      <c r="L110" s="314">
        <v>0.858</v>
      </c>
      <c r="M110" s="314">
        <v>0.858</v>
      </c>
      <c r="N110" s="314">
        <v>0.858</v>
      </c>
      <c r="O110" s="314">
        <v>0.858</v>
      </c>
      <c r="P110" s="314">
        <v>0.858</v>
      </c>
      <c r="Q110" s="313"/>
      <c r="R110" s="313"/>
      <c r="S110" s="313"/>
      <c r="T110" s="313"/>
      <c r="U110" s="313"/>
      <c r="V110" s="313"/>
      <c r="W110" s="313"/>
      <c r="X110" s="313"/>
      <c r="Y110" s="313"/>
      <c r="Z110" s="313"/>
    </row>
    <row r="111" ht="15.75" customHeight="1">
      <c r="A111" s="313">
        <v>5.0</v>
      </c>
      <c r="B111" s="314">
        <v>0.86</v>
      </c>
      <c r="C111" s="314">
        <v>0.86</v>
      </c>
      <c r="D111" s="314">
        <v>0.858</v>
      </c>
      <c r="E111" s="314">
        <v>0.885</v>
      </c>
      <c r="F111" s="314">
        <v>0.858</v>
      </c>
      <c r="G111" s="314">
        <v>0.858</v>
      </c>
      <c r="H111" s="314">
        <v>0.858</v>
      </c>
      <c r="I111" s="314">
        <v>0.858</v>
      </c>
      <c r="J111" s="314">
        <v>0.858</v>
      </c>
      <c r="K111" s="314">
        <v>0.8825</v>
      </c>
      <c r="L111" s="314">
        <v>0.858</v>
      </c>
      <c r="M111" s="314">
        <v>0.858</v>
      </c>
      <c r="N111" s="314">
        <v>0.858</v>
      </c>
      <c r="O111" s="314">
        <v>0.858</v>
      </c>
      <c r="P111" s="314">
        <v>0.858</v>
      </c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</row>
    <row r="112" ht="15.75" customHeight="1">
      <c r="A112" s="313">
        <v>6.0</v>
      </c>
      <c r="B112" s="314">
        <v>0.864</v>
      </c>
      <c r="C112" s="314">
        <v>0.864</v>
      </c>
      <c r="D112" s="314">
        <v>0.858</v>
      </c>
      <c r="E112" s="314">
        <v>0.892</v>
      </c>
      <c r="F112" s="314">
        <v>0.858</v>
      </c>
      <c r="G112" s="314">
        <v>0.858</v>
      </c>
      <c r="H112" s="314">
        <v>0.858</v>
      </c>
      <c r="I112" s="314">
        <v>0.858</v>
      </c>
      <c r="J112" s="314">
        <v>0.858</v>
      </c>
      <c r="K112" s="314">
        <v>0.895</v>
      </c>
      <c r="L112" s="314">
        <v>0.858</v>
      </c>
      <c r="M112" s="314">
        <v>0.858</v>
      </c>
      <c r="N112" s="314">
        <v>0.858</v>
      </c>
      <c r="O112" s="314">
        <v>0.858</v>
      </c>
      <c r="P112" s="314">
        <v>0.858</v>
      </c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</row>
    <row r="113" ht="15.75" customHeight="1">
      <c r="A113" s="313">
        <v>7.0</v>
      </c>
      <c r="B113" s="314">
        <v>0.864</v>
      </c>
      <c r="C113" s="314">
        <v>0.864</v>
      </c>
      <c r="D113" s="314">
        <v>0.858</v>
      </c>
      <c r="E113" s="314">
        <v>0.892</v>
      </c>
      <c r="F113" s="314">
        <v>0.858</v>
      </c>
      <c r="G113" s="314">
        <v>0.858</v>
      </c>
      <c r="H113" s="314">
        <v>0.858</v>
      </c>
      <c r="I113" s="314">
        <v>0.858</v>
      </c>
      <c r="J113" s="314">
        <v>0.858</v>
      </c>
      <c r="K113" s="314">
        <v>0.895</v>
      </c>
      <c r="L113" s="314">
        <v>0.858</v>
      </c>
      <c r="M113" s="314">
        <v>0.858</v>
      </c>
      <c r="N113" s="314">
        <v>0.858</v>
      </c>
      <c r="O113" s="314">
        <v>0.858</v>
      </c>
      <c r="P113" s="314">
        <v>0.858</v>
      </c>
      <c r="Q113" s="313"/>
      <c r="R113" s="313"/>
      <c r="S113" s="313"/>
      <c r="T113" s="313"/>
      <c r="U113" s="313"/>
      <c r="V113" s="313"/>
      <c r="W113" s="313"/>
      <c r="X113" s="313"/>
      <c r="Y113" s="313"/>
      <c r="Z113" s="313"/>
    </row>
    <row r="114" ht="15.75" customHeight="1">
      <c r="A114" s="313">
        <v>8.0</v>
      </c>
      <c r="B114" s="314">
        <v>0.864</v>
      </c>
      <c r="C114" s="314">
        <v>0.864</v>
      </c>
      <c r="D114" s="314">
        <v>0.858</v>
      </c>
      <c r="E114" s="314">
        <v>0.892</v>
      </c>
      <c r="F114" s="314">
        <v>0.858</v>
      </c>
      <c r="G114" s="314">
        <v>0.858</v>
      </c>
      <c r="H114" s="314">
        <v>0.858</v>
      </c>
      <c r="I114" s="314">
        <v>0.858</v>
      </c>
      <c r="J114" s="314">
        <v>0.858</v>
      </c>
      <c r="K114" s="314">
        <v>0.9</v>
      </c>
      <c r="L114" s="314">
        <v>0.858</v>
      </c>
      <c r="M114" s="314">
        <v>0.858</v>
      </c>
      <c r="N114" s="314">
        <v>0.858</v>
      </c>
      <c r="O114" s="314">
        <v>0.858</v>
      </c>
      <c r="P114" s="314">
        <v>0.858</v>
      </c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</row>
    <row r="115" ht="15.75" customHeight="1">
      <c r="A115" s="313">
        <v>9.0</v>
      </c>
      <c r="B115" s="314">
        <v>0.864</v>
      </c>
      <c r="C115" s="314">
        <v>0.864</v>
      </c>
      <c r="D115" s="314">
        <v>0.858</v>
      </c>
      <c r="E115" s="314">
        <v>0.892</v>
      </c>
      <c r="F115" s="314">
        <v>0.858</v>
      </c>
      <c r="G115" s="314">
        <v>0.858</v>
      </c>
      <c r="H115" s="314">
        <v>0.858</v>
      </c>
      <c r="I115" s="314">
        <v>0.858</v>
      </c>
      <c r="J115" s="314">
        <v>0.858</v>
      </c>
      <c r="K115" s="314">
        <v>0.9</v>
      </c>
      <c r="L115" s="314">
        <v>0.858</v>
      </c>
      <c r="M115" s="314">
        <v>0.858</v>
      </c>
      <c r="N115" s="314">
        <v>0.858</v>
      </c>
      <c r="O115" s="314">
        <v>0.858</v>
      </c>
      <c r="P115" s="314">
        <v>0.858</v>
      </c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</row>
    <row r="116" ht="15.75" customHeight="1">
      <c r="A116" s="313">
        <v>10.0</v>
      </c>
      <c r="B116" s="314">
        <v>0.864</v>
      </c>
      <c r="C116" s="314">
        <v>0.864</v>
      </c>
      <c r="D116" s="314">
        <v>0.858</v>
      </c>
      <c r="E116" s="314">
        <v>0.892</v>
      </c>
      <c r="F116" s="314">
        <v>0.858</v>
      </c>
      <c r="G116" s="314">
        <v>0.858</v>
      </c>
      <c r="H116" s="314">
        <v>0.858</v>
      </c>
      <c r="I116" s="314">
        <v>0.858</v>
      </c>
      <c r="J116" s="314">
        <v>0.858</v>
      </c>
      <c r="K116" s="314">
        <v>0.9</v>
      </c>
      <c r="L116" s="314">
        <v>0.858</v>
      </c>
      <c r="M116" s="314">
        <v>0.858</v>
      </c>
      <c r="N116" s="314">
        <v>0.858</v>
      </c>
      <c r="O116" s="314">
        <v>0.858</v>
      </c>
      <c r="P116" s="314">
        <v>0.858</v>
      </c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</row>
    <row r="117" ht="15.75" customHeight="1">
      <c r="A117" s="313">
        <v>11.0</v>
      </c>
      <c r="B117" s="314">
        <v>0.8475</v>
      </c>
      <c r="C117" s="314">
        <v>0.8475</v>
      </c>
      <c r="D117" s="314">
        <v>0.85</v>
      </c>
      <c r="E117" s="314">
        <v>0.8575</v>
      </c>
      <c r="F117" s="314">
        <v>0.85</v>
      </c>
      <c r="G117" s="314">
        <v>0.85</v>
      </c>
      <c r="H117" s="314">
        <v>0.85</v>
      </c>
      <c r="I117" s="314">
        <v>0.85</v>
      </c>
      <c r="J117" s="314">
        <v>0.85</v>
      </c>
      <c r="K117" s="314">
        <v>0.8575</v>
      </c>
      <c r="L117" s="314">
        <v>0.85</v>
      </c>
      <c r="M117" s="314">
        <v>0.85</v>
      </c>
      <c r="N117" s="314">
        <v>0.85</v>
      </c>
      <c r="O117" s="314">
        <v>0.85</v>
      </c>
      <c r="P117" s="314">
        <v>0.85</v>
      </c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</row>
    <row r="118" ht="15.75" customHeight="1">
      <c r="A118" s="313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3"/>
      <c r="Z118" s="313"/>
    </row>
    <row r="119" ht="15.75" customHeight="1">
      <c r="A119" s="313" t="s">
        <v>59</v>
      </c>
      <c r="B119" s="63">
        <v>83.89</v>
      </c>
      <c r="C119" s="63">
        <v>90.11999999999999</v>
      </c>
      <c r="D119" s="63">
        <v>75.28999999999999</v>
      </c>
      <c r="E119" s="63">
        <v>99.38</v>
      </c>
      <c r="F119" s="63">
        <v>100.06</v>
      </c>
      <c r="G119" s="63">
        <v>97.71</v>
      </c>
      <c r="H119" s="63">
        <v>91.21000000000001</v>
      </c>
      <c r="I119" s="63">
        <v>96.83</v>
      </c>
      <c r="J119" s="63">
        <v>77.18</v>
      </c>
      <c r="K119" s="63">
        <v>113.75</v>
      </c>
      <c r="L119" s="63">
        <v>100.39</v>
      </c>
      <c r="M119" s="63">
        <v>138.56</v>
      </c>
      <c r="N119" s="63">
        <v>97.56</v>
      </c>
      <c r="O119" s="63">
        <v>104.22</v>
      </c>
      <c r="P119" s="63">
        <v>105.42999999999999</v>
      </c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</row>
    <row r="120" ht="15.75" customHeight="1">
      <c r="A120" s="313" t="s">
        <v>60</v>
      </c>
      <c r="B120" s="313">
        <f t="shared" ref="B120:P120" si="1">B3-B119</f>
        <v>14.8</v>
      </c>
      <c r="C120" s="313">
        <f t="shared" si="1"/>
        <v>15.9</v>
      </c>
      <c r="D120" s="313">
        <f t="shared" si="1"/>
        <v>12.46</v>
      </c>
      <c r="E120" s="313">
        <f t="shared" si="1"/>
        <v>15.25</v>
      </c>
      <c r="F120" s="313">
        <f t="shared" si="1"/>
        <v>16.56</v>
      </c>
      <c r="G120" s="313">
        <f t="shared" si="1"/>
        <v>16.17</v>
      </c>
      <c r="H120" s="313">
        <f t="shared" si="1"/>
        <v>15.1</v>
      </c>
      <c r="I120" s="313">
        <f t="shared" si="1"/>
        <v>16.03</v>
      </c>
      <c r="J120" s="313">
        <f t="shared" si="1"/>
        <v>12.77</v>
      </c>
      <c r="K120" s="313">
        <f t="shared" si="1"/>
        <v>17.91</v>
      </c>
      <c r="L120" s="313">
        <f t="shared" si="1"/>
        <v>16.62</v>
      </c>
      <c r="M120" s="313">
        <f t="shared" si="1"/>
        <v>22.93</v>
      </c>
      <c r="N120" s="313">
        <f t="shared" si="1"/>
        <v>16.15</v>
      </c>
      <c r="O120" s="313">
        <f t="shared" si="1"/>
        <v>17.25</v>
      </c>
      <c r="P120" s="313">
        <f t="shared" si="1"/>
        <v>17.45</v>
      </c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</row>
    <row r="121" ht="15.75" customHeight="1">
      <c r="A121" s="313"/>
      <c r="B121" s="313"/>
      <c r="C121" s="313"/>
      <c r="D121" s="313"/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</row>
    <row r="122" ht="15.75" customHeight="1">
      <c r="A122" s="313"/>
      <c r="B122" s="313"/>
      <c r="C122" s="313"/>
      <c r="D122" s="313"/>
      <c r="E122" s="313"/>
      <c r="F122" s="313"/>
      <c r="G122" s="313"/>
      <c r="H122" s="313"/>
      <c r="I122" s="313"/>
      <c r="J122" s="313"/>
      <c r="K122" s="313"/>
      <c r="L122" s="313"/>
      <c r="M122" s="313"/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</row>
    <row r="123" ht="15.75" customHeight="1">
      <c r="A123" s="313"/>
      <c r="B123" s="313"/>
      <c r="C123" s="313"/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</row>
    <row r="124" ht="15.75" customHeight="1">
      <c r="A124" s="313"/>
      <c r="B124" s="313"/>
      <c r="C124" s="313"/>
      <c r="D124" s="313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</row>
    <row r="125" ht="15.75" customHeight="1">
      <c r="A125" s="313"/>
      <c r="B125" s="313"/>
      <c r="C125" s="313"/>
      <c r="D125" s="313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13"/>
      <c r="X125" s="313"/>
      <c r="Y125" s="313"/>
      <c r="Z125" s="313"/>
    </row>
    <row r="126" ht="15.75" customHeight="1">
      <c r="A126" s="313"/>
      <c r="B126" s="313"/>
      <c r="C126" s="313"/>
      <c r="D126" s="313"/>
      <c r="E126" s="313"/>
      <c r="F126" s="313"/>
      <c r="G126" s="313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3"/>
    </row>
    <row r="127" ht="15.75" customHeight="1">
      <c r="A127" s="313"/>
      <c r="B127" s="313"/>
      <c r="C127" s="313"/>
      <c r="D127" s="313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</row>
    <row r="128" ht="15.75" customHeight="1">
      <c r="A128" s="313"/>
      <c r="B128" s="313"/>
      <c r="C128" s="313"/>
      <c r="D128" s="313"/>
      <c r="E128" s="313"/>
      <c r="F128" s="313"/>
      <c r="G128" s="313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</row>
    <row r="129" ht="15.75" customHeight="1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</row>
    <row r="130" ht="15.75" customHeight="1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</row>
    <row r="131" ht="15.75" customHeight="1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3"/>
      <c r="Z131" s="313"/>
    </row>
    <row r="132" ht="15.75" customHeight="1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</row>
    <row r="133" ht="15.75" customHeight="1">
      <c r="A133" s="313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</row>
    <row r="134" ht="15.75" customHeight="1">
      <c r="A134" s="313"/>
      <c r="B134" s="313"/>
      <c r="C134" s="313"/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</row>
    <row r="135" ht="15.75" customHeight="1">
      <c r="A135" s="313"/>
      <c r="B135" s="313"/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</row>
    <row r="136" ht="15.75" customHeight="1">
      <c r="A136" s="313"/>
      <c r="B136" s="313"/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</row>
    <row r="137" ht="15.75" customHeight="1">
      <c r="A137" s="313"/>
      <c r="B137" s="313"/>
      <c r="C137" s="313"/>
      <c r="D137" s="313"/>
      <c r="E137" s="313"/>
      <c r="F137" s="313"/>
      <c r="G137" s="313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</row>
    <row r="138" ht="15.75" customHeight="1">
      <c r="A138" s="313"/>
      <c r="B138" s="313"/>
      <c r="C138" s="313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</row>
    <row r="139" ht="15.75" customHeight="1">
      <c r="A139" s="313"/>
      <c r="B139" s="313"/>
      <c r="C139" s="313"/>
      <c r="D139" s="313"/>
      <c r="E139" s="313"/>
      <c r="F139" s="313"/>
      <c r="G139" s="313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</row>
    <row r="140" ht="15.75" customHeight="1">
      <c r="A140" s="313"/>
      <c r="B140" s="313"/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</row>
    <row r="141" ht="15.75" customHeight="1">
      <c r="A141" s="313"/>
      <c r="B141" s="313"/>
      <c r="C141" s="313"/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</row>
    <row r="142" ht="15.75" customHeight="1">
      <c r="A142" s="313"/>
      <c r="B142" s="313"/>
      <c r="C142" s="313"/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</row>
    <row r="143" ht="15.75" customHeight="1">
      <c r="A143" s="313"/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</row>
    <row r="144" ht="15.75" customHeight="1">
      <c r="A144" s="313"/>
      <c r="B144" s="313"/>
      <c r="C144" s="313"/>
      <c r="D144" s="313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</row>
    <row r="145" ht="15.75" customHeight="1">
      <c r="A145" s="313"/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  <c r="Z145" s="313"/>
    </row>
    <row r="146" ht="15.75" customHeight="1">
      <c r="A146" s="313"/>
      <c r="B146" s="313"/>
      <c r="C146" s="313"/>
      <c r="D146" s="313"/>
      <c r="E146" s="313"/>
      <c r="F146" s="313"/>
      <c r="G146" s="313"/>
      <c r="H146" s="313"/>
      <c r="I146" s="313"/>
      <c r="J146" s="313"/>
      <c r="K146" s="313"/>
      <c r="L146" s="313"/>
      <c r="M146" s="313"/>
      <c r="N146" s="313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  <c r="Y146" s="313"/>
      <c r="Z146" s="313"/>
    </row>
    <row r="147" ht="15.75" customHeight="1">
      <c r="A147" s="313"/>
      <c r="B147" s="313"/>
      <c r="C147" s="313"/>
      <c r="D147" s="313"/>
      <c r="E147" s="313"/>
      <c r="F147" s="313"/>
      <c r="G147" s="313"/>
      <c r="H147" s="313"/>
      <c r="I147" s="313"/>
      <c r="J147" s="313"/>
      <c r="K147" s="313"/>
      <c r="L147" s="313"/>
      <c r="M147" s="313"/>
      <c r="N147" s="313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  <c r="Z147" s="313"/>
    </row>
    <row r="148" ht="15.75" customHeight="1">
      <c r="A148" s="313"/>
      <c r="B148" s="313"/>
      <c r="C148" s="313"/>
      <c r="D148" s="313"/>
      <c r="E148" s="313"/>
      <c r="F148" s="313"/>
      <c r="G148" s="313"/>
      <c r="H148" s="313"/>
      <c r="I148" s="313"/>
      <c r="J148" s="313"/>
      <c r="K148" s="313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13"/>
      <c r="X148" s="313"/>
      <c r="Y148" s="313"/>
      <c r="Z148" s="313"/>
    </row>
    <row r="149" ht="15.75" customHeight="1">
      <c r="A149" s="313"/>
      <c r="B149" s="313"/>
      <c r="C149" s="313"/>
      <c r="D149" s="313"/>
      <c r="E149" s="313"/>
      <c r="F149" s="313"/>
      <c r="G149" s="313"/>
      <c r="H149" s="313"/>
      <c r="I149" s="313"/>
      <c r="J149" s="313"/>
      <c r="K149" s="313"/>
      <c r="L149" s="313"/>
      <c r="M149" s="313"/>
      <c r="N149" s="313"/>
      <c r="O149" s="313"/>
      <c r="P149" s="313"/>
      <c r="Q149" s="313"/>
      <c r="R149" s="313"/>
      <c r="S149" s="313"/>
      <c r="T149" s="313"/>
      <c r="U149" s="313"/>
      <c r="V149" s="313"/>
      <c r="W149" s="313"/>
      <c r="X149" s="313"/>
      <c r="Y149" s="313"/>
      <c r="Z149" s="313"/>
    </row>
    <row r="150" ht="15.75" customHeight="1">
      <c r="A150" s="313"/>
      <c r="B150" s="313"/>
      <c r="C150" s="313"/>
      <c r="D150" s="313"/>
      <c r="E150" s="313"/>
      <c r="F150" s="313"/>
      <c r="G150" s="313"/>
      <c r="H150" s="313"/>
      <c r="I150" s="313"/>
      <c r="J150" s="313"/>
      <c r="K150" s="313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</row>
    <row r="151" ht="15.75" customHeight="1">
      <c r="A151" s="313"/>
      <c r="B151" s="313"/>
      <c r="C151" s="313"/>
      <c r="D151" s="313"/>
      <c r="E151" s="313"/>
      <c r="F151" s="313"/>
      <c r="G151" s="313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</row>
    <row r="152" ht="15.75" customHeight="1">
      <c r="A152" s="313"/>
      <c r="B152" s="313"/>
      <c r="C152" s="313"/>
      <c r="D152" s="313"/>
      <c r="E152" s="313"/>
      <c r="F152" s="313"/>
      <c r="G152" s="313"/>
      <c r="H152" s="313"/>
      <c r="I152" s="313"/>
      <c r="J152" s="313"/>
      <c r="K152" s="313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  <c r="Y152" s="313"/>
      <c r="Z152" s="313"/>
    </row>
    <row r="153" ht="15.75" customHeight="1">
      <c r="A153" s="313"/>
      <c r="B153" s="313"/>
      <c r="C153" s="313"/>
      <c r="D153" s="313"/>
      <c r="E153" s="313"/>
      <c r="F153" s="313"/>
      <c r="G153" s="313"/>
      <c r="H153" s="313"/>
      <c r="I153" s="313"/>
      <c r="J153" s="313"/>
      <c r="K153" s="313"/>
      <c r="L153" s="313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</row>
    <row r="154" ht="15.75" customHeight="1">
      <c r="A154" s="313"/>
      <c r="B154" s="313"/>
      <c r="C154" s="313"/>
      <c r="D154" s="313"/>
      <c r="E154" s="313"/>
      <c r="F154" s="313"/>
      <c r="G154" s="313"/>
      <c r="H154" s="313"/>
      <c r="I154" s="313"/>
      <c r="J154" s="313"/>
      <c r="K154" s="313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</row>
    <row r="155" ht="15.75" customHeight="1">
      <c r="A155" s="313"/>
      <c r="B155" s="313"/>
      <c r="C155" s="313"/>
      <c r="D155" s="313"/>
      <c r="E155" s="313"/>
      <c r="F155" s="313"/>
      <c r="G155" s="313"/>
      <c r="H155" s="313"/>
      <c r="I155" s="313"/>
      <c r="J155" s="313"/>
      <c r="K155" s="313"/>
      <c r="L155" s="313"/>
      <c r="M155" s="313"/>
      <c r="N155" s="313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  <c r="Y155" s="313"/>
      <c r="Z155" s="313"/>
    </row>
    <row r="156" ht="15.75" customHeight="1">
      <c r="A156" s="313"/>
      <c r="B156" s="313"/>
      <c r="C156" s="313"/>
      <c r="D156" s="313"/>
      <c r="E156" s="313"/>
      <c r="F156" s="313"/>
      <c r="G156" s="313"/>
      <c r="H156" s="313"/>
      <c r="I156" s="313"/>
      <c r="J156" s="313"/>
      <c r="K156" s="313"/>
      <c r="L156" s="313"/>
      <c r="M156" s="313"/>
      <c r="N156" s="313"/>
      <c r="O156" s="313"/>
      <c r="P156" s="313"/>
      <c r="Q156" s="313"/>
      <c r="R156" s="313"/>
      <c r="S156" s="313"/>
      <c r="T156" s="313"/>
      <c r="U156" s="313"/>
      <c r="V156" s="313"/>
      <c r="W156" s="313"/>
      <c r="X156" s="313"/>
      <c r="Y156" s="313"/>
      <c r="Z156" s="313"/>
    </row>
    <row r="157" ht="15.75" customHeight="1">
      <c r="A157" s="313"/>
      <c r="B157" s="313"/>
      <c r="C157" s="313"/>
      <c r="D157" s="313"/>
      <c r="E157" s="313"/>
      <c r="F157" s="313"/>
      <c r="G157" s="313"/>
      <c r="H157" s="313"/>
      <c r="I157" s="313"/>
      <c r="J157" s="313"/>
      <c r="K157" s="313"/>
      <c r="L157" s="313"/>
      <c r="M157" s="313"/>
      <c r="N157" s="313"/>
      <c r="O157" s="313"/>
      <c r="P157" s="313"/>
      <c r="Q157" s="313"/>
      <c r="R157" s="313"/>
      <c r="S157" s="313"/>
      <c r="T157" s="313"/>
      <c r="U157" s="313"/>
      <c r="V157" s="313"/>
      <c r="W157" s="313"/>
      <c r="X157" s="313"/>
      <c r="Y157" s="313"/>
      <c r="Z157" s="313"/>
    </row>
    <row r="158" ht="15.75" customHeight="1">
      <c r="A158" s="313"/>
      <c r="B158" s="313"/>
      <c r="C158" s="313"/>
      <c r="D158" s="313"/>
      <c r="E158" s="313"/>
      <c r="F158" s="313"/>
      <c r="G158" s="313"/>
      <c r="H158" s="313"/>
      <c r="I158" s="313"/>
      <c r="J158" s="313"/>
      <c r="K158" s="313"/>
      <c r="L158" s="313"/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13"/>
      <c r="X158" s="313"/>
      <c r="Y158" s="313"/>
      <c r="Z158" s="313"/>
    </row>
    <row r="159" ht="15.75" customHeight="1">
      <c r="A159" s="313"/>
      <c r="B159" s="313"/>
      <c r="C159" s="313"/>
      <c r="D159" s="313"/>
      <c r="E159" s="313"/>
      <c r="F159" s="313"/>
      <c r="G159" s="313"/>
      <c r="H159" s="313"/>
      <c r="I159" s="313"/>
      <c r="J159" s="313"/>
      <c r="K159" s="313"/>
      <c r="L159" s="313"/>
      <c r="M159" s="313"/>
      <c r="N159" s="313"/>
      <c r="O159" s="313"/>
      <c r="P159" s="313"/>
      <c r="Q159" s="313"/>
      <c r="R159" s="313"/>
      <c r="S159" s="313"/>
      <c r="T159" s="313"/>
      <c r="U159" s="313"/>
      <c r="V159" s="313"/>
      <c r="W159" s="313"/>
      <c r="X159" s="313"/>
      <c r="Y159" s="313"/>
      <c r="Z159" s="313"/>
    </row>
    <row r="160" ht="15.75" customHeight="1">
      <c r="A160" s="313"/>
      <c r="B160" s="313"/>
      <c r="C160" s="313"/>
      <c r="D160" s="313"/>
      <c r="E160" s="313"/>
      <c r="F160" s="313"/>
      <c r="G160" s="313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</row>
    <row r="161" ht="15.75" customHeight="1">
      <c r="A161" s="313"/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  <c r="L161" s="313"/>
      <c r="M161" s="313"/>
      <c r="N161" s="313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  <c r="Z161" s="313"/>
    </row>
    <row r="162" ht="15.75" customHeight="1">
      <c r="A162" s="313"/>
      <c r="B162" s="313"/>
      <c r="C162" s="313"/>
      <c r="D162" s="313"/>
      <c r="E162" s="313"/>
      <c r="F162" s="313"/>
      <c r="G162" s="313"/>
      <c r="H162" s="313"/>
      <c r="I162" s="313"/>
      <c r="J162" s="313"/>
      <c r="K162" s="313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</row>
    <row r="163" ht="15.75" customHeight="1">
      <c r="A163" s="313"/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313"/>
      <c r="M163" s="313"/>
      <c r="N163" s="313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  <c r="Y163" s="313"/>
      <c r="Z163" s="313"/>
    </row>
    <row r="164" ht="15.75" customHeight="1">
      <c r="A164" s="313"/>
      <c r="B164" s="313"/>
      <c r="C164" s="313"/>
      <c r="D164" s="313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</row>
    <row r="165" ht="15.75" customHeight="1">
      <c r="A165" s="313"/>
      <c r="B165" s="313"/>
      <c r="C165" s="313"/>
      <c r="D165" s="313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  <c r="Z165" s="313"/>
    </row>
    <row r="166" ht="15.75" customHeight="1">
      <c r="A166" s="313"/>
      <c r="B166" s="313"/>
      <c r="C166" s="313"/>
      <c r="D166" s="313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3"/>
    </row>
    <row r="167" ht="15.75" customHeight="1">
      <c r="A167" s="313"/>
      <c r="B167" s="313"/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3"/>
    </row>
    <row r="168" ht="15.75" customHeight="1">
      <c r="A168" s="313"/>
      <c r="B168" s="313"/>
      <c r="C168" s="313"/>
      <c r="D168" s="313"/>
      <c r="E168" s="313"/>
      <c r="F168" s="313"/>
      <c r="G168" s="313"/>
      <c r="H168" s="313"/>
      <c r="I168" s="313"/>
      <c r="J168" s="313"/>
      <c r="K168" s="313"/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  <c r="Z168" s="313"/>
    </row>
    <row r="169" ht="15.75" customHeight="1">
      <c r="A169" s="313"/>
      <c r="B169" s="313"/>
      <c r="C169" s="313"/>
      <c r="D169" s="313"/>
      <c r="E169" s="313"/>
      <c r="F169" s="313"/>
      <c r="G169" s="313"/>
      <c r="H169" s="313"/>
      <c r="I169" s="313"/>
      <c r="J169" s="313"/>
      <c r="K169" s="313"/>
      <c r="L169" s="313"/>
      <c r="M169" s="313"/>
      <c r="N169" s="313"/>
      <c r="O169" s="313"/>
      <c r="P169" s="313"/>
      <c r="Q169" s="313"/>
      <c r="R169" s="313"/>
      <c r="S169" s="313"/>
      <c r="T169" s="313"/>
      <c r="U169" s="313"/>
      <c r="V169" s="313"/>
      <c r="W169" s="313"/>
      <c r="X169" s="313"/>
      <c r="Y169" s="313"/>
      <c r="Z169" s="313"/>
    </row>
    <row r="170" ht="15.75" customHeight="1">
      <c r="A170" s="313"/>
      <c r="B170" s="313"/>
      <c r="C170" s="313"/>
      <c r="D170" s="313"/>
      <c r="E170" s="313"/>
      <c r="F170" s="313"/>
      <c r="G170" s="313"/>
      <c r="H170" s="313"/>
      <c r="I170" s="313"/>
      <c r="J170" s="313"/>
      <c r="K170" s="313"/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  <c r="Y170" s="313"/>
      <c r="Z170" s="313"/>
    </row>
    <row r="171" ht="15.75" customHeight="1">
      <c r="A171" s="313"/>
      <c r="B171" s="313"/>
      <c r="C171" s="313"/>
      <c r="D171" s="313"/>
      <c r="E171" s="313"/>
      <c r="F171" s="313"/>
      <c r="G171" s="313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  <c r="Z171" s="313"/>
    </row>
    <row r="172" ht="15.75" customHeight="1">
      <c r="A172" s="313"/>
      <c r="B172" s="313"/>
      <c r="C172" s="313"/>
      <c r="D172" s="313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3"/>
    </row>
    <row r="173" ht="15.75" customHeight="1">
      <c r="A173" s="313"/>
      <c r="B173" s="313"/>
      <c r="C173" s="313"/>
      <c r="D173" s="313"/>
      <c r="E173" s="313"/>
      <c r="F173" s="313"/>
      <c r="G173" s="313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  <c r="Z173" s="313"/>
    </row>
    <row r="174" ht="15.75" customHeight="1">
      <c r="A174" s="313"/>
      <c r="B174" s="313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</row>
    <row r="175" ht="15.75" customHeight="1">
      <c r="A175" s="313"/>
      <c r="B175" s="313"/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</row>
    <row r="176" ht="15.75" customHeight="1">
      <c r="A176" s="313"/>
      <c r="B176" s="313"/>
      <c r="C176" s="313"/>
      <c r="D176" s="313"/>
      <c r="E176" s="313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  <c r="Z176" s="313"/>
    </row>
    <row r="177" ht="15.75" customHeight="1">
      <c r="A177" s="313"/>
      <c r="B177" s="313"/>
      <c r="C177" s="313"/>
      <c r="D177" s="313"/>
      <c r="E177" s="313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</row>
    <row r="178" ht="15.75" customHeight="1">
      <c r="A178" s="313"/>
      <c r="B178" s="313"/>
      <c r="C178" s="313"/>
      <c r="D178" s="313"/>
      <c r="E178" s="313"/>
      <c r="F178" s="313"/>
      <c r="G178" s="313"/>
      <c r="H178" s="313"/>
      <c r="I178" s="313"/>
      <c r="J178" s="313"/>
      <c r="K178" s="313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</row>
    <row r="179" ht="15.75" customHeight="1">
      <c r="A179" s="313"/>
      <c r="B179" s="313"/>
      <c r="C179" s="313"/>
      <c r="D179" s="313"/>
      <c r="E179" s="313"/>
      <c r="F179" s="313"/>
      <c r="G179" s="313"/>
      <c r="H179" s="313"/>
      <c r="I179" s="313"/>
      <c r="J179" s="313"/>
      <c r="K179" s="313"/>
      <c r="L179" s="313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</row>
    <row r="180" ht="15.75" customHeight="1">
      <c r="A180" s="313"/>
      <c r="B180" s="313"/>
      <c r="C180" s="313"/>
      <c r="D180" s="313"/>
      <c r="E180" s="313"/>
      <c r="F180" s="313"/>
      <c r="G180" s="313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  <c r="Z180" s="313"/>
    </row>
    <row r="181" ht="15.75" customHeight="1">
      <c r="A181" s="313"/>
      <c r="B181" s="313"/>
      <c r="C181" s="313"/>
      <c r="D181" s="313"/>
      <c r="E181" s="313"/>
      <c r="F181" s="313"/>
      <c r="G181" s="313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  <c r="Y181" s="313"/>
      <c r="Z181" s="313"/>
    </row>
    <row r="182" ht="15.75" customHeight="1">
      <c r="A182" s="313"/>
      <c r="B182" s="313"/>
      <c r="C182" s="313"/>
      <c r="D182" s="313"/>
      <c r="E182" s="313"/>
      <c r="F182" s="313"/>
      <c r="G182" s="313"/>
      <c r="H182" s="313"/>
      <c r="I182" s="313"/>
      <c r="J182" s="313"/>
      <c r="K182" s="313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  <c r="Y182" s="313"/>
      <c r="Z182" s="313"/>
    </row>
    <row r="183" ht="15.75" customHeight="1">
      <c r="A183" s="313"/>
      <c r="B183" s="313"/>
      <c r="C183" s="313"/>
      <c r="D183" s="313"/>
      <c r="E183" s="313"/>
      <c r="F183" s="313"/>
      <c r="G183" s="313"/>
      <c r="H183" s="313"/>
      <c r="I183" s="313"/>
      <c r="J183" s="313"/>
      <c r="K183" s="313"/>
      <c r="L183" s="313"/>
      <c r="M183" s="313"/>
      <c r="N183" s="313"/>
      <c r="O183" s="313"/>
      <c r="P183" s="313"/>
      <c r="Q183" s="313"/>
      <c r="R183" s="313"/>
      <c r="S183" s="313"/>
      <c r="T183" s="313"/>
      <c r="U183" s="313"/>
      <c r="V183" s="313"/>
      <c r="W183" s="313"/>
      <c r="X183" s="313"/>
      <c r="Y183" s="313"/>
      <c r="Z183" s="313"/>
    </row>
    <row r="184" ht="15.75" customHeight="1">
      <c r="A184" s="313"/>
      <c r="B184" s="313"/>
      <c r="C184" s="313"/>
      <c r="D184" s="313"/>
      <c r="E184" s="313"/>
      <c r="F184" s="313"/>
      <c r="G184" s="313"/>
      <c r="H184" s="313"/>
      <c r="I184" s="313"/>
      <c r="J184" s="313"/>
      <c r="K184" s="313"/>
      <c r="L184" s="313"/>
      <c r="M184" s="313"/>
      <c r="N184" s="313"/>
      <c r="O184" s="313"/>
      <c r="P184" s="313"/>
      <c r="Q184" s="313"/>
      <c r="R184" s="313"/>
      <c r="S184" s="313"/>
      <c r="T184" s="313"/>
      <c r="U184" s="313"/>
      <c r="V184" s="313"/>
      <c r="W184" s="313"/>
      <c r="X184" s="313"/>
      <c r="Y184" s="313"/>
      <c r="Z184" s="313"/>
    </row>
    <row r="185" ht="15.75" customHeight="1">
      <c r="A185" s="313"/>
      <c r="B185" s="313"/>
      <c r="C185" s="313"/>
      <c r="D185" s="313"/>
      <c r="E185" s="313"/>
      <c r="F185" s="313"/>
      <c r="G185" s="313"/>
      <c r="H185" s="313"/>
      <c r="I185" s="313"/>
      <c r="J185" s="313"/>
      <c r="K185" s="313"/>
      <c r="L185" s="313"/>
      <c r="M185" s="313"/>
      <c r="N185" s="313"/>
      <c r="O185" s="313"/>
      <c r="P185" s="313"/>
      <c r="Q185" s="313"/>
      <c r="R185" s="313"/>
      <c r="S185" s="313"/>
      <c r="T185" s="313"/>
      <c r="U185" s="313"/>
      <c r="V185" s="313"/>
      <c r="W185" s="313"/>
      <c r="X185" s="313"/>
      <c r="Y185" s="313"/>
      <c r="Z185" s="313"/>
    </row>
    <row r="186" ht="15.75" customHeight="1">
      <c r="A186" s="313"/>
      <c r="B186" s="313"/>
      <c r="C186" s="313"/>
      <c r="D186" s="313"/>
      <c r="E186" s="313"/>
      <c r="F186" s="313"/>
      <c r="G186" s="313"/>
      <c r="H186" s="313"/>
      <c r="I186" s="313"/>
      <c r="J186" s="313"/>
      <c r="K186" s="313"/>
      <c r="L186" s="313"/>
      <c r="M186" s="313"/>
      <c r="N186" s="313"/>
      <c r="O186" s="313"/>
      <c r="P186" s="313"/>
      <c r="Q186" s="313"/>
      <c r="R186" s="313"/>
      <c r="S186" s="313"/>
      <c r="T186" s="313"/>
      <c r="U186" s="313"/>
      <c r="V186" s="313"/>
      <c r="W186" s="313"/>
      <c r="X186" s="313"/>
      <c r="Y186" s="313"/>
      <c r="Z186" s="313"/>
    </row>
    <row r="187" ht="15.75" customHeight="1">
      <c r="A187" s="313"/>
      <c r="B187" s="313"/>
      <c r="C187" s="313"/>
      <c r="D187" s="313"/>
      <c r="E187" s="313"/>
      <c r="F187" s="313"/>
      <c r="G187" s="313"/>
      <c r="H187" s="313"/>
      <c r="I187" s="313"/>
      <c r="J187" s="313"/>
      <c r="K187" s="313"/>
      <c r="L187" s="313"/>
      <c r="M187" s="313"/>
      <c r="N187" s="313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  <c r="Y187" s="313"/>
      <c r="Z187" s="313"/>
    </row>
    <row r="188" ht="15.75" customHeight="1">
      <c r="A188" s="313"/>
      <c r="B188" s="313"/>
      <c r="C188" s="313"/>
      <c r="D188" s="313"/>
      <c r="E188" s="313"/>
      <c r="F188" s="313"/>
      <c r="G188" s="313"/>
      <c r="H188" s="313"/>
      <c r="I188" s="313"/>
      <c r="J188" s="313"/>
      <c r="K188" s="313"/>
      <c r="L188" s="313"/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  <c r="Y188" s="313"/>
      <c r="Z188" s="313"/>
    </row>
    <row r="189" ht="15.75" customHeight="1">
      <c r="A189" s="313"/>
      <c r="B189" s="313"/>
      <c r="C189" s="313"/>
      <c r="D189" s="313"/>
      <c r="E189" s="313"/>
      <c r="F189" s="313"/>
      <c r="G189" s="313"/>
      <c r="H189" s="313"/>
      <c r="I189" s="313"/>
      <c r="J189" s="313"/>
      <c r="K189" s="313"/>
      <c r="L189" s="313"/>
      <c r="M189" s="313"/>
      <c r="N189" s="313"/>
      <c r="O189" s="313"/>
      <c r="P189" s="313"/>
      <c r="Q189" s="313"/>
      <c r="R189" s="313"/>
      <c r="S189" s="313"/>
      <c r="T189" s="313"/>
      <c r="U189" s="313"/>
      <c r="V189" s="313"/>
      <c r="W189" s="313"/>
      <c r="X189" s="313"/>
      <c r="Y189" s="313"/>
      <c r="Z189" s="313"/>
    </row>
    <row r="190" ht="15.75" customHeight="1">
      <c r="A190" s="313"/>
      <c r="B190" s="313"/>
      <c r="C190" s="313"/>
      <c r="D190" s="313"/>
      <c r="E190" s="313"/>
      <c r="F190" s="313"/>
      <c r="G190" s="313"/>
      <c r="H190" s="313"/>
      <c r="I190" s="313"/>
      <c r="J190" s="313"/>
      <c r="K190" s="313"/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13"/>
      <c r="X190" s="313"/>
      <c r="Y190" s="313"/>
      <c r="Z190" s="313"/>
    </row>
    <row r="191" ht="15.75" customHeight="1">
      <c r="A191" s="313"/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  <c r="Z191" s="313"/>
    </row>
    <row r="192" ht="15.75" customHeight="1">
      <c r="A192" s="313"/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  <c r="Z192" s="313"/>
    </row>
    <row r="193" ht="15.75" customHeight="1">
      <c r="A193" s="313"/>
      <c r="B193" s="313"/>
      <c r="C193" s="313"/>
      <c r="D193" s="313"/>
      <c r="E193" s="313"/>
      <c r="F193" s="313"/>
      <c r="G193" s="313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</row>
    <row r="194" ht="15.75" customHeight="1">
      <c r="A194" s="313"/>
      <c r="B194" s="313"/>
      <c r="C194" s="313"/>
      <c r="D194" s="313"/>
      <c r="E194" s="313"/>
      <c r="F194" s="313"/>
      <c r="G194" s="313"/>
      <c r="H194" s="313"/>
      <c r="I194" s="313"/>
      <c r="J194" s="313"/>
      <c r="K194" s="313"/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  <c r="Y194" s="313"/>
      <c r="Z194" s="313"/>
    </row>
    <row r="195" ht="15.75" customHeight="1">
      <c r="A195" s="313"/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13"/>
      <c r="N195" s="313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  <c r="Y195" s="313"/>
      <c r="Z195" s="313"/>
    </row>
    <row r="196" ht="15.75" customHeight="1">
      <c r="A196" s="313"/>
      <c r="B196" s="313"/>
      <c r="C196" s="313"/>
      <c r="D196" s="313"/>
      <c r="E196" s="313"/>
      <c r="F196" s="313"/>
      <c r="G196" s="313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</row>
    <row r="197" ht="15.75" customHeight="1">
      <c r="A197" s="313"/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  <c r="Y197" s="313"/>
      <c r="Z197" s="313"/>
    </row>
    <row r="198" ht="15.75" customHeight="1">
      <c r="A198" s="313"/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13"/>
      <c r="X198" s="313"/>
      <c r="Y198" s="313"/>
      <c r="Z198" s="313"/>
    </row>
    <row r="199" ht="15.75" customHeight="1">
      <c r="A199" s="313"/>
      <c r="B199" s="313"/>
      <c r="C199" s="313"/>
      <c r="D199" s="313"/>
      <c r="E199" s="313"/>
      <c r="F199" s="313"/>
      <c r="G199" s="313"/>
      <c r="H199" s="313"/>
      <c r="I199" s="313"/>
      <c r="J199" s="313"/>
      <c r="K199" s="313"/>
      <c r="L199" s="313"/>
      <c r="M199" s="313"/>
      <c r="N199" s="313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  <c r="Y199" s="313"/>
      <c r="Z199" s="313"/>
    </row>
    <row r="200" ht="15.75" customHeight="1">
      <c r="A200" s="313"/>
      <c r="B200" s="313"/>
      <c r="C200" s="313"/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313"/>
      <c r="Z200" s="313"/>
    </row>
    <row r="201" ht="15.75" customHeight="1">
      <c r="A201" s="313"/>
      <c r="B201" s="313"/>
      <c r="C201" s="313"/>
      <c r="D201" s="313"/>
      <c r="E201" s="313"/>
      <c r="F201" s="313"/>
      <c r="G201" s="313"/>
      <c r="H201" s="313"/>
      <c r="I201" s="313"/>
      <c r="J201" s="313"/>
      <c r="K201" s="313"/>
      <c r="L201" s="313"/>
      <c r="M201" s="313"/>
      <c r="N201" s="313"/>
      <c r="O201" s="313"/>
      <c r="P201" s="313"/>
      <c r="Q201" s="313"/>
      <c r="R201" s="313"/>
      <c r="S201" s="313"/>
      <c r="T201" s="313"/>
      <c r="U201" s="313"/>
      <c r="V201" s="313"/>
      <c r="W201" s="313"/>
      <c r="X201" s="313"/>
      <c r="Y201" s="313"/>
      <c r="Z201" s="313"/>
    </row>
    <row r="202" ht="15.75" customHeight="1">
      <c r="A202" s="313"/>
      <c r="B202" s="313"/>
      <c r="C202" s="313"/>
      <c r="D202" s="313"/>
      <c r="E202" s="313"/>
      <c r="F202" s="313"/>
      <c r="G202" s="313"/>
      <c r="H202" s="313"/>
      <c r="I202" s="313"/>
      <c r="J202" s="313"/>
      <c r="K202" s="313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  <c r="Z202" s="313"/>
    </row>
    <row r="203" ht="15.75" customHeight="1">
      <c r="A203" s="313"/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313"/>
      <c r="M203" s="313"/>
      <c r="N203" s="313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  <c r="Y203" s="313"/>
      <c r="Z203" s="313"/>
    </row>
    <row r="204" ht="15.75" customHeight="1">
      <c r="A204" s="313"/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13"/>
      <c r="X204" s="313"/>
      <c r="Y204" s="313"/>
      <c r="Z204" s="313"/>
    </row>
    <row r="205" ht="15.75" customHeight="1">
      <c r="A205" s="313"/>
      <c r="B205" s="313"/>
      <c r="C205" s="313"/>
      <c r="D205" s="313"/>
      <c r="E205" s="313"/>
      <c r="F205" s="313"/>
      <c r="G205" s="313"/>
      <c r="H205" s="313"/>
      <c r="I205" s="313"/>
      <c r="J205" s="313"/>
      <c r="K205" s="313"/>
      <c r="L205" s="313"/>
      <c r="M205" s="313"/>
      <c r="N205" s="313"/>
      <c r="O205" s="313"/>
      <c r="P205" s="313"/>
      <c r="Q205" s="313"/>
      <c r="R205" s="313"/>
      <c r="S205" s="313"/>
      <c r="T205" s="313"/>
      <c r="U205" s="313"/>
      <c r="V205" s="313"/>
      <c r="W205" s="313"/>
      <c r="X205" s="313"/>
      <c r="Y205" s="313"/>
      <c r="Z205" s="313"/>
    </row>
    <row r="206" ht="15.75" customHeight="1">
      <c r="A206" s="313"/>
      <c r="B206" s="313"/>
      <c r="C206" s="313"/>
      <c r="D206" s="313"/>
      <c r="E206" s="313"/>
      <c r="F206" s="313"/>
      <c r="G206" s="313"/>
      <c r="H206" s="313"/>
      <c r="I206" s="313"/>
      <c r="J206" s="313"/>
      <c r="K206" s="313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3"/>
    </row>
    <row r="207" ht="15.75" customHeight="1">
      <c r="A207" s="313"/>
      <c r="B207" s="313"/>
      <c r="C207" s="313"/>
      <c r="D207" s="313"/>
      <c r="E207" s="313"/>
      <c r="F207" s="313"/>
      <c r="G207" s="313"/>
      <c r="H207" s="313"/>
      <c r="I207" s="313"/>
      <c r="J207" s="313"/>
      <c r="K207" s="313"/>
      <c r="L207" s="313"/>
      <c r="M207" s="313"/>
      <c r="N207" s="313"/>
      <c r="O207" s="313"/>
      <c r="P207" s="313"/>
      <c r="Q207" s="313"/>
      <c r="R207" s="313"/>
      <c r="S207" s="313"/>
      <c r="T207" s="313"/>
      <c r="U207" s="313"/>
      <c r="V207" s="313"/>
      <c r="W207" s="313"/>
      <c r="X207" s="313"/>
      <c r="Y207" s="313"/>
      <c r="Z207" s="313"/>
    </row>
    <row r="208" ht="15.75" customHeight="1">
      <c r="A208" s="313"/>
      <c r="B208" s="313"/>
      <c r="C208" s="313"/>
      <c r="D208" s="313"/>
      <c r="E208" s="313"/>
      <c r="F208" s="313"/>
      <c r="G208" s="313"/>
      <c r="H208" s="313"/>
      <c r="I208" s="313"/>
      <c r="J208" s="313"/>
      <c r="K208" s="313"/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  <c r="Z208" s="313"/>
    </row>
    <row r="209" ht="15.75" customHeight="1">
      <c r="A209" s="313"/>
      <c r="B209" s="313"/>
      <c r="C209" s="313"/>
      <c r="D209" s="313"/>
      <c r="E209" s="313"/>
      <c r="F209" s="313"/>
      <c r="G209" s="313"/>
      <c r="H209" s="313"/>
      <c r="I209" s="313"/>
      <c r="J209" s="313"/>
      <c r="K209" s="313"/>
      <c r="L209" s="313"/>
      <c r="M209" s="313"/>
      <c r="N209" s="313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  <c r="Y209" s="313"/>
      <c r="Z209" s="313"/>
    </row>
    <row r="210" ht="15.75" customHeight="1">
      <c r="A210" s="313"/>
      <c r="B210" s="313"/>
      <c r="C210" s="313"/>
      <c r="D210" s="313"/>
      <c r="E210" s="313"/>
      <c r="F210" s="313"/>
      <c r="G210" s="313"/>
      <c r="H210" s="313"/>
      <c r="I210" s="313"/>
      <c r="J210" s="313"/>
      <c r="K210" s="313"/>
      <c r="L210" s="313"/>
      <c r="M210" s="313"/>
      <c r="N210" s="313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  <c r="Y210" s="313"/>
      <c r="Z210" s="313"/>
    </row>
    <row r="211" ht="15.75" customHeight="1">
      <c r="A211" s="313"/>
      <c r="B211" s="313"/>
      <c r="C211" s="313"/>
      <c r="D211" s="313"/>
      <c r="E211" s="313"/>
      <c r="F211" s="313"/>
      <c r="G211" s="313"/>
      <c r="H211" s="313"/>
      <c r="I211" s="313"/>
      <c r="J211" s="313"/>
      <c r="K211" s="313"/>
      <c r="L211" s="313"/>
      <c r="M211" s="313"/>
      <c r="N211" s="313"/>
      <c r="O211" s="313"/>
      <c r="P211" s="313"/>
      <c r="Q211" s="313"/>
      <c r="R211" s="313"/>
      <c r="S211" s="313"/>
      <c r="T211" s="313"/>
      <c r="U211" s="313"/>
      <c r="V211" s="313"/>
      <c r="W211" s="313"/>
      <c r="X211" s="313"/>
      <c r="Y211" s="313"/>
      <c r="Z211" s="313"/>
    </row>
    <row r="212" ht="15.75" customHeight="1">
      <c r="A212" s="313"/>
      <c r="B212" s="313"/>
      <c r="C212" s="313"/>
      <c r="D212" s="313"/>
      <c r="E212" s="313"/>
      <c r="F212" s="313"/>
      <c r="G212" s="313"/>
      <c r="H212" s="313"/>
      <c r="I212" s="313"/>
      <c r="J212" s="313"/>
      <c r="K212" s="313"/>
      <c r="L212" s="313"/>
      <c r="M212" s="313"/>
      <c r="N212" s="313"/>
      <c r="O212" s="313"/>
      <c r="P212" s="313"/>
      <c r="Q212" s="313"/>
      <c r="R212" s="313"/>
      <c r="S212" s="313"/>
      <c r="T212" s="313"/>
      <c r="U212" s="313"/>
      <c r="V212" s="313"/>
      <c r="W212" s="313"/>
      <c r="X212" s="313"/>
      <c r="Y212" s="313"/>
      <c r="Z212" s="313"/>
    </row>
    <row r="213" ht="15.75" customHeight="1">
      <c r="A213" s="313"/>
      <c r="B213" s="313"/>
      <c r="C213" s="313"/>
      <c r="D213" s="313"/>
      <c r="E213" s="313"/>
      <c r="F213" s="313"/>
      <c r="G213" s="313"/>
      <c r="H213" s="313"/>
      <c r="I213" s="313"/>
      <c r="J213" s="313"/>
      <c r="K213" s="313"/>
      <c r="L213" s="313"/>
      <c r="M213" s="313"/>
      <c r="N213" s="313"/>
      <c r="O213" s="313"/>
      <c r="P213" s="313"/>
      <c r="Q213" s="313"/>
      <c r="R213" s="313"/>
      <c r="S213" s="313"/>
      <c r="T213" s="313"/>
      <c r="U213" s="313"/>
      <c r="V213" s="313"/>
      <c r="W213" s="313"/>
      <c r="X213" s="313"/>
      <c r="Y213" s="313"/>
      <c r="Z213" s="313"/>
    </row>
    <row r="214" ht="15.75" customHeight="1">
      <c r="A214" s="313"/>
      <c r="B214" s="313"/>
      <c r="C214" s="313"/>
      <c r="D214" s="313"/>
      <c r="E214" s="313"/>
      <c r="F214" s="313"/>
      <c r="G214" s="313"/>
      <c r="H214" s="313"/>
      <c r="I214" s="313"/>
      <c r="J214" s="313"/>
      <c r="K214" s="313"/>
      <c r="L214" s="313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/>
    </row>
    <row r="215" ht="15.75" customHeight="1">
      <c r="A215" s="313"/>
      <c r="B215" s="313"/>
      <c r="C215" s="313"/>
      <c r="D215" s="313"/>
      <c r="E215" s="313"/>
      <c r="F215" s="313"/>
      <c r="G215" s="313"/>
      <c r="H215" s="313"/>
      <c r="I215" s="313"/>
      <c r="J215" s="313"/>
      <c r="K215" s="313"/>
      <c r="L215" s="313"/>
      <c r="M215" s="313"/>
      <c r="N215" s="313"/>
      <c r="O215" s="313"/>
      <c r="P215" s="313"/>
      <c r="Q215" s="313"/>
      <c r="R215" s="313"/>
      <c r="S215" s="313"/>
      <c r="T215" s="313"/>
      <c r="U215" s="313"/>
      <c r="V215" s="313"/>
      <c r="W215" s="313"/>
      <c r="X215" s="313"/>
      <c r="Y215" s="313"/>
      <c r="Z215" s="313"/>
    </row>
    <row r="216" ht="15.75" customHeight="1">
      <c r="A216" s="313"/>
      <c r="B216" s="313"/>
      <c r="C216" s="313"/>
      <c r="D216" s="313"/>
      <c r="E216" s="313"/>
      <c r="F216" s="313"/>
      <c r="G216" s="313"/>
      <c r="H216" s="313"/>
      <c r="I216" s="313"/>
      <c r="J216" s="313"/>
      <c r="K216" s="313"/>
      <c r="L216" s="313"/>
      <c r="M216" s="313"/>
      <c r="N216" s="313"/>
      <c r="O216" s="313"/>
      <c r="P216" s="313"/>
      <c r="Q216" s="313"/>
      <c r="R216" s="313"/>
      <c r="S216" s="313"/>
      <c r="T216" s="313"/>
      <c r="U216" s="313"/>
      <c r="V216" s="313"/>
      <c r="W216" s="313"/>
      <c r="X216" s="313"/>
      <c r="Y216" s="313"/>
      <c r="Z216" s="313"/>
    </row>
    <row r="217" ht="15.75" customHeight="1">
      <c r="A217" s="313"/>
      <c r="B217" s="313"/>
      <c r="C217" s="313"/>
      <c r="D217" s="313"/>
      <c r="E217" s="313"/>
      <c r="F217" s="313"/>
      <c r="G217" s="313"/>
      <c r="H217" s="313"/>
      <c r="I217" s="313"/>
      <c r="J217" s="313"/>
      <c r="K217" s="313"/>
      <c r="L217" s="313"/>
      <c r="M217" s="313"/>
      <c r="N217" s="313"/>
      <c r="O217" s="313"/>
      <c r="P217" s="313"/>
      <c r="Q217" s="313"/>
      <c r="R217" s="313"/>
      <c r="S217" s="313"/>
      <c r="T217" s="313"/>
      <c r="U217" s="313"/>
      <c r="V217" s="313"/>
      <c r="W217" s="313"/>
      <c r="X217" s="313"/>
      <c r="Y217" s="313"/>
      <c r="Z217" s="313"/>
    </row>
    <row r="218" ht="15.75" customHeight="1">
      <c r="A218" s="313"/>
      <c r="B218" s="313"/>
      <c r="C218" s="313"/>
      <c r="D218" s="313"/>
      <c r="E218" s="313"/>
      <c r="F218" s="313"/>
      <c r="G218" s="313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  <c r="Y218" s="313"/>
      <c r="Z218" s="313"/>
    </row>
    <row r="219" ht="15.75" customHeight="1">
      <c r="A219" s="313"/>
      <c r="B219" s="313"/>
      <c r="C219" s="313"/>
      <c r="D219" s="313"/>
      <c r="E219" s="313"/>
      <c r="F219" s="313"/>
      <c r="G219" s="313"/>
      <c r="H219" s="313"/>
      <c r="I219" s="313"/>
      <c r="J219" s="313"/>
      <c r="K219" s="313"/>
      <c r="L219" s="313"/>
      <c r="M219" s="313"/>
      <c r="N219" s="313"/>
      <c r="O219" s="313"/>
      <c r="P219" s="313"/>
      <c r="Q219" s="313"/>
      <c r="R219" s="313"/>
      <c r="S219" s="313"/>
      <c r="T219" s="313"/>
      <c r="U219" s="313"/>
      <c r="V219" s="313"/>
      <c r="W219" s="313"/>
      <c r="X219" s="313"/>
      <c r="Y219" s="313"/>
      <c r="Z219" s="313"/>
    </row>
    <row r="220" ht="15.75" customHeight="1">
      <c r="A220" s="313"/>
      <c r="B220" s="313"/>
      <c r="C220" s="313"/>
      <c r="D220" s="313"/>
      <c r="E220" s="313"/>
      <c r="F220" s="313"/>
      <c r="G220" s="313"/>
      <c r="H220" s="313"/>
      <c r="I220" s="313"/>
      <c r="J220" s="313"/>
      <c r="K220" s="313"/>
      <c r="L220" s="313"/>
      <c r="M220" s="313"/>
      <c r="N220" s="313"/>
      <c r="O220" s="313"/>
      <c r="P220" s="313"/>
      <c r="Q220" s="313"/>
      <c r="R220" s="313"/>
      <c r="S220" s="313"/>
      <c r="T220" s="313"/>
      <c r="U220" s="313"/>
      <c r="V220" s="313"/>
      <c r="W220" s="313"/>
      <c r="X220" s="313"/>
      <c r="Y220" s="313"/>
      <c r="Z220" s="313"/>
    </row>
    <row r="221" ht="15.75" customHeight="1">
      <c r="A221" s="313"/>
      <c r="B221" s="313"/>
      <c r="C221" s="313"/>
      <c r="D221" s="313"/>
      <c r="E221" s="313"/>
      <c r="F221" s="313"/>
      <c r="G221" s="313"/>
      <c r="H221" s="313"/>
      <c r="I221" s="313"/>
      <c r="J221" s="313"/>
      <c r="K221" s="313"/>
      <c r="L221" s="313"/>
      <c r="M221" s="313"/>
      <c r="N221" s="313"/>
      <c r="O221" s="313"/>
      <c r="P221" s="313"/>
      <c r="Q221" s="313"/>
      <c r="R221" s="313"/>
      <c r="S221" s="313"/>
      <c r="T221" s="313"/>
      <c r="U221" s="313"/>
      <c r="V221" s="313"/>
      <c r="W221" s="313"/>
      <c r="X221" s="313"/>
      <c r="Y221" s="313"/>
      <c r="Z221" s="313"/>
    </row>
    <row r="222" ht="15.75" customHeight="1">
      <c r="A222" s="313"/>
      <c r="B222" s="313"/>
      <c r="C222" s="313"/>
      <c r="D222" s="313"/>
      <c r="E222" s="313"/>
      <c r="F222" s="313"/>
      <c r="G222" s="313"/>
      <c r="H222" s="313"/>
      <c r="I222" s="313"/>
      <c r="J222" s="313"/>
      <c r="K222" s="313"/>
      <c r="L222" s="313"/>
      <c r="M222" s="313"/>
      <c r="N222" s="313"/>
      <c r="O222" s="313"/>
      <c r="P222" s="313"/>
      <c r="Q222" s="313"/>
      <c r="R222" s="313"/>
      <c r="S222" s="313"/>
      <c r="T222" s="313"/>
      <c r="U222" s="313"/>
      <c r="V222" s="313"/>
      <c r="W222" s="313"/>
      <c r="X222" s="313"/>
      <c r="Y222" s="313"/>
      <c r="Z222" s="313"/>
    </row>
    <row r="223" ht="15.75" customHeight="1">
      <c r="A223" s="313"/>
      <c r="B223" s="313"/>
      <c r="C223" s="313"/>
      <c r="D223" s="313"/>
      <c r="E223" s="313"/>
      <c r="F223" s="313"/>
      <c r="G223" s="313"/>
      <c r="H223" s="313"/>
      <c r="I223" s="313"/>
      <c r="J223" s="313"/>
      <c r="K223" s="313"/>
      <c r="L223" s="313"/>
      <c r="M223" s="313"/>
      <c r="N223" s="313"/>
      <c r="O223" s="313"/>
      <c r="P223" s="313"/>
      <c r="Q223" s="313"/>
      <c r="R223" s="313"/>
      <c r="S223" s="313"/>
      <c r="T223" s="313"/>
      <c r="U223" s="313"/>
      <c r="V223" s="313"/>
      <c r="W223" s="313"/>
      <c r="X223" s="313"/>
      <c r="Y223" s="313"/>
      <c r="Z223" s="313"/>
    </row>
    <row r="224" ht="15.75" customHeight="1">
      <c r="A224" s="313"/>
      <c r="B224" s="313"/>
      <c r="C224" s="313"/>
      <c r="D224" s="313"/>
      <c r="E224" s="313"/>
      <c r="F224" s="313"/>
      <c r="G224" s="313"/>
      <c r="H224" s="313"/>
      <c r="I224" s="313"/>
      <c r="J224" s="313"/>
      <c r="K224" s="313"/>
      <c r="L224" s="313"/>
      <c r="M224" s="313"/>
      <c r="N224" s="313"/>
      <c r="O224" s="313"/>
      <c r="P224" s="313"/>
      <c r="Q224" s="313"/>
      <c r="R224" s="313"/>
      <c r="S224" s="313"/>
      <c r="T224" s="313"/>
      <c r="U224" s="313"/>
      <c r="V224" s="313"/>
      <c r="W224" s="313"/>
      <c r="X224" s="313"/>
      <c r="Y224" s="313"/>
      <c r="Z224" s="313"/>
    </row>
    <row r="225" ht="15.75" customHeight="1">
      <c r="A225" s="313"/>
      <c r="B225" s="313"/>
      <c r="C225" s="313"/>
      <c r="D225" s="313"/>
      <c r="E225" s="313"/>
      <c r="F225" s="313"/>
      <c r="G225" s="313"/>
      <c r="H225" s="313"/>
      <c r="I225" s="313"/>
      <c r="J225" s="313"/>
      <c r="K225" s="313"/>
      <c r="L225" s="313"/>
      <c r="M225" s="313"/>
      <c r="N225" s="313"/>
      <c r="O225" s="313"/>
      <c r="P225" s="313"/>
      <c r="Q225" s="313"/>
      <c r="R225" s="313"/>
      <c r="S225" s="313"/>
      <c r="T225" s="313"/>
      <c r="U225" s="313"/>
      <c r="V225" s="313"/>
      <c r="W225" s="313"/>
      <c r="X225" s="313"/>
      <c r="Y225" s="313"/>
      <c r="Z225" s="313"/>
    </row>
    <row r="226" ht="15.75" customHeight="1">
      <c r="A226" s="313"/>
      <c r="B226" s="313"/>
      <c r="C226" s="313"/>
      <c r="D226" s="313"/>
      <c r="E226" s="313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3"/>
      <c r="Q226" s="313"/>
      <c r="R226" s="313"/>
      <c r="S226" s="313"/>
      <c r="T226" s="313"/>
      <c r="U226" s="313"/>
      <c r="V226" s="313"/>
      <c r="W226" s="313"/>
      <c r="X226" s="313"/>
      <c r="Y226" s="313"/>
      <c r="Z226" s="313"/>
    </row>
    <row r="227" ht="15.75" customHeight="1">
      <c r="A227" s="313"/>
      <c r="B227" s="313"/>
      <c r="C227" s="313"/>
      <c r="D227" s="313"/>
      <c r="E227" s="313"/>
      <c r="F227" s="313"/>
      <c r="G227" s="313"/>
      <c r="H227" s="313"/>
      <c r="I227" s="313"/>
      <c r="J227" s="313"/>
      <c r="K227" s="313"/>
      <c r="L227" s="313"/>
      <c r="M227" s="313"/>
      <c r="N227" s="313"/>
      <c r="O227" s="313"/>
      <c r="P227" s="313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ht="15.75" customHeight="1">
      <c r="A228" s="313"/>
      <c r="B228" s="313"/>
      <c r="C228" s="313"/>
      <c r="D228" s="313"/>
      <c r="E228" s="313"/>
      <c r="F228" s="313"/>
      <c r="G228" s="313"/>
      <c r="H228" s="313"/>
      <c r="I228" s="313"/>
      <c r="J228" s="313"/>
      <c r="K228" s="313"/>
      <c r="L228" s="313"/>
      <c r="M228" s="313"/>
      <c r="N228" s="313"/>
      <c r="O228" s="313"/>
      <c r="P228" s="313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ht="15.75" customHeight="1">
      <c r="A229" s="313"/>
      <c r="B229" s="313"/>
      <c r="C229" s="313"/>
      <c r="D229" s="313"/>
      <c r="E229" s="313"/>
      <c r="F229" s="313"/>
      <c r="G229" s="313"/>
      <c r="H229" s="313"/>
      <c r="I229" s="313"/>
      <c r="J229" s="313"/>
      <c r="K229" s="313"/>
      <c r="L229" s="313"/>
      <c r="M229" s="313"/>
      <c r="N229" s="313"/>
      <c r="O229" s="313"/>
      <c r="P229" s="313"/>
      <c r="Q229" s="313"/>
      <c r="R229" s="313"/>
      <c r="S229" s="313"/>
      <c r="T229" s="313"/>
      <c r="U229" s="313"/>
      <c r="V229" s="313"/>
      <c r="W229" s="313"/>
      <c r="X229" s="313"/>
      <c r="Y229" s="313"/>
      <c r="Z229" s="313"/>
    </row>
    <row r="230" ht="15.75" customHeight="1">
      <c r="A230" s="313"/>
      <c r="B230" s="313"/>
      <c r="C230" s="313"/>
      <c r="D230" s="313"/>
      <c r="E230" s="313"/>
      <c r="F230" s="313"/>
      <c r="G230" s="313"/>
      <c r="H230" s="313"/>
      <c r="I230" s="313"/>
      <c r="J230" s="313"/>
      <c r="K230" s="313"/>
      <c r="L230" s="313"/>
      <c r="M230" s="313"/>
      <c r="N230" s="313"/>
      <c r="O230" s="313"/>
      <c r="P230" s="313"/>
      <c r="Q230" s="313"/>
      <c r="R230" s="313"/>
      <c r="S230" s="313"/>
      <c r="T230" s="313"/>
      <c r="U230" s="313"/>
      <c r="V230" s="313"/>
      <c r="W230" s="313"/>
      <c r="X230" s="313"/>
      <c r="Y230" s="313"/>
      <c r="Z230" s="313"/>
    </row>
    <row r="231" ht="15.75" customHeight="1">
      <c r="A231" s="313"/>
      <c r="B231" s="313"/>
      <c r="C231" s="313"/>
      <c r="D231" s="313"/>
      <c r="E231" s="313"/>
      <c r="F231" s="313"/>
      <c r="G231" s="313"/>
      <c r="H231" s="313"/>
      <c r="I231" s="313"/>
      <c r="J231" s="313"/>
      <c r="K231" s="313"/>
      <c r="L231" s="313"/>
      <c r="M231" s="313"/>
      <c r="N231" s="313"/>
      <c r="O231" s="313"/>
      <c r="P231" s="313"/>
      <c r="Q231" s="313"/>
      <c r="R231" s="313"/>
      <c r="S231" s="313"/>
      <c r="T231" s="313"/>
      <c r="U231" s="313"/>
      <c r="V231" s="313"/>
      <c r="W231" s="313"/>
      <c r="X231" s="313"/>
      <c r="Y231" s="313"/>
      <c r="Z231" s="313"/>
    </row>
    <row r="232" ht="15.75" customHeight="1">
      <c r="A232" s="313"/>
      <c r="B232" s="313"/>
      <c r="C232" s="313"/>
      <c r="D232" s="313"/>
      <c r="E232" s="313"/>
      <c r="F232" s="313"/>
      <c r="G232" s="313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ht="15.75" customHeight="1">
      <c r="A233" s="313"/>
      <c r="B233" s="313"/>
      <c r="C233" s="313"/>
      <c r="D233" s="313"/>
      <c r="E233" s="313"/>
      <c r="F233" s="313"/>
      <c r="G233" s="313"/>
      <c r="H233" s="313"/>
      <c r="I233" s="313"/>
      <c r="J233" s="313"/>
      <c r="K233" s="313"/>
      <c r="L233" s="313"/>
      <c r="M233" s="313"/>
      <c r="N233" s="313"/>
      <c r="O233" s="313"/>
      <c r="P233" s="313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ht="15.75" customHeight="1">
      <c r="A234" s="313"/>
      <c r="B234" s="313"/>
      <c r="C234" s="313"/>
      <c r="D234" s="313"/>
      <c r="E234" s="313"/>
      <c r="F234" s="313"/>
      <c r="G234" s="313"/>
      <c r="H234" s="313"/>
      <c r="I234" s="313"/>
      <c r="J234" s="313"/>
      <c r="K234" s="313"/>
      <c r="L234" s="313"/>
      <c r="M234" s="313"/>
      <c r="N234" s="313"/>
      <c r="O234" s="313"/>
      <c r="P234" s="313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ht="15.75" customHeight="1">
      <c r="A235" s="313"/>
      <c r="B235" s="313"/>
      <c r="C235" s="313"/>
      <c r="D235" s="313"/>
      <c r="E235" s="313"/>
      <c r="F235" s="313"/>
      <c r="G235" s="313"/>
      <c r="H235" s="313"/>
      <c r="I235" s="313"/>
      <c r="J235" s="313"/>
      <c r="K235" s="313"/>
      <c r="L235" s="313"/>
      <c r="M235" s="313"/>
      <c r="N235" s="313"/>
      <c r="O235" s="313"/>
      <c r="P235" s="313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ht="15.75" customHeight="1">
      <c r="A236" s="313"/>
      <c r="B236" s="313"/>
      <c r="C236" s="313"/>
      <c r="D236" s="313"/>
      <c r="E236" s="313"/>
      <c r="F236" s="313"/>
      <c r="G236" s="313"/>
      <c r="H236" s="313"/>
      <c r="I236" s="313"/>
      <c r="J236" s="313"/>
      <c r="K236" s="313"/>
      <c r="L236" s="313"/>
      <c r="M236" s="313"/>
      <c r="N236" s="313"/>
      <c r="O236" s="313"/>
      <c r="P236" s="313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ht="15.75" customHeight="1">
      <c r="A237" s="313"/>
      <c r="B237" s="313"/>
      <c r="C237" s="313"/>
      <c r="D237" s="313"/>
      <c r="E237" s="313"/>
      <c r="F237" s="313"/>
      <c r="G237" s="313"/>
      <c r="H237" s="313"/>
      <c r="I237" s="313"/>
      <c r="J237" s="313"/>
      <c r="K237" s="313"/>
      <c r="L237" s="313"/>
      <c r="M237" s="313"/>
      <c r="N237" s="313"/>
      <c r="O237" s="313"/>
      <c r="P237" s="313"/>
      <c r="Q237" s="313"/>
      <c r="R237" s="313"/>
      <c r="S237" s="313"/>
      <c r="T237" s="313"/>
      <c r="U237" s="313"/>
      <c r="V237" s="313"/>
      <c r="W237" s="313"/>
      <c r="X237" s="313"/>
      <c r="Y237" s="313"/>
      <c r="Z237" s="313"/>
    </row>
    <row r="238" ht="15.75" customHeight="1">
      <c r="A238" s="313"/>
      <c r="B238" s="313"/>
      <c r="C238" s="313"/>
      <c r="D238" s="313"/>
      <c r="E238" s="313"/>
      <c r="F238" s="313"/>
      <c r="G238" s="313"/>
      <c r="H238" s="313"/>
      <c r="I238" s="313"/>
      <c r="J238" s="313"/>
      <c r="K238" s="313"/>
      <c r="L238" s="313"/>
      <c r="M238" s="313"/>
      <c r="N238" s="313"/>
      <c r="O238" s="313"/>
      <c r="P238" s="313"/>
      <c r="Q238" s="313"/>
      <c r="R238" s="313"/>
      <c r="S238" s="313"/>
      <c r="T238" s="313"/>
      <c r="U238" s="313"/>
      <c r="V238" s="313"/>
      <c r="W238" s="313"/>
      <c r="X238" s="313"/>
      <c r="Y238" s="313"/>
      <c r="Z238" s="313"/>
    </row>
    <row r="239" ht="15.75" customHeight="1">
      <c r="A239" s="313"/>
      <c r="B239" s="313"/>
      <c r="C239" s="313"/>
      <c r="D239" s="313"/>
      <c r="E239" s="313"/>
      <c r="F239" s="313"/>
      <c r="G239" s="313"/>
      <c r="H239" s="313"/>
      <c r="I239" s="313"/>
      <c r="J239" s="313"/>
      <c r="K239" s="313"/>
      <c r="L239" s="313"/>
      <c r="M239" s="313"/>
      <c r="N239" s="313"/>
      <c r="O239" s="313"/>
      <c r="P239" s="313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ht="15.75" customHeight="1">
      <c r="A240" s="313"/>
      <c r="B240" s="313"/>
      <c r="C240" s="313"/>
      <c r="D240" s="313"/>
      <c r="E240" s="313"/>
      <c r="F240" s="313"/>
      <c r="G240" s="313"/>
      <c r="H240" s="313"/>
      <c r="I240" s="313"/>
      <c r="J240" s="313"/>
      <c r="K240" s="313"/>
      <c r="L240" s="313"/>
      <c r="M240" s="313"/>
      <c r="N240" s="313"/>
      <c r="O240" s="313"/>
      <c r="P240" s="313"/>
      <c r="Q240" s="313"/>
      <c r="R240" s="313"/>
      <c r="S240" s="313"/>
      <c r="T240" s="313"/>
      <c r="U240" s="313"/>
      <c r="V240" s="313"/>
      <c r="W240" s="313"/>
      <c r="X240" s="313"/>
      <c r="Y240" s="313"/>
      <c r="Z240" s="313"/>
    </row>
    <row r="241" ht="15.75" customHeight="1">
      <c r="A241" s="313"/>
      <c r="B241" s="313"/>
      <c r="C241" s="313"/>
      <c r="D241" s="313"/>
      <c r="E241" s="313"/>
      <c r="F241" s="313"/>
      <c r="G241" s="313"/>
      <c r="H241" s="313"/>
      <c r="I241" s="313"/>
      <c r="J241" s="313"/>
      <c r="K241" s="313"/>
      <c r="L241" s="313"/>
      <c r="M241" s="313"/>
      <c r="N241" s="313"/>
      <c r="O241" s="313"/>
      <c r="P241" s="313"/>
      <c r="Q241" s="313"/>
      <c r="R241" s="313"/>
      <c r="S241" s="313"/>
      <c r="T241" s="313"/>
      <c r="U241" s="313"/>
      <c r="V241" s="313"/>
      <c r="W241" s="313"/>
      <c r="X241" s="313"/>
      <c r="Y241" s="313"/>
      <c r="Z241" s="313"/>
    </row>
    <row r="242" ht="15.75" customHeight="1">
      <c r="A242" s="313"/>
      <c r="B242" s="313"/>
      <c r="C242" s="313"/>
      <c r="D242" s="313"/>
      <c r="E242" s="313"/>
      <c r="F242" s="313"/>
      <c r="G242" s="313"/>
      <c r="H242" s="313"/>
      <c r="I242" s="313"/>
      <c r="J242" s="313"/>
      <c r="K242" s="313"/>
      <c r="L242" s="313"/>
      <c r="M242" s="313"/>
      <c r="N242" s="313"/>
      <c r="O242" s="313"/>
      <c r="P242" s="313"/>
      <c r="Q242" s="313"/>
      <c r="R242" s="313"/>
      <c r="S242" s="313"/>
      <c r="T242" s="313"/>
      <c r="U242" s="313"/>
      <c r="V242" s="313"/>
      <c r="W242" s="313"/>
      <c r="X242" s="313"/>
      <c r="Y242" s="313"/>
      <c r="Z242" s="313"/>
    </row>
    <row r="243" ht="15.75" customHeight="1">
      <c r="A243" s="313"/>
      <c r="B243" s="313"/>
      <c r="C243" s="313"/>
      <c r="D243" s="313"/>
      <c r="E243" s="313"/>
      <c r="F243" s="313"/>
      <c r="G243" s="313"/>
      <c r="H243" s="313"/>
      <c r="I243" s="313"/>
      <c r="J243" s="313"/>
      <c r="K243" s="313"/>
      <c r="L243" s="313"/>
      <c r="M243" s="313"/>
      <c r="N243" s="313"/>
      <c r="O243" s="313"/>
      <c r="P243" s="313"/>
      <c r="Q243" s="313"/>
      <c r="R243" s="313"/>
      <c r="S243" s="313"/>
      <c r="T243" s="313"/>
      <c r="U243" s="313"/>
      <c r="V243" s="313"/>
      <c r="W243" s="313"/>
      <c r="X243" s="313"/>
      <c r="Y243" s="313"/>
      <c r="Z243" s="313"/>
    </row>
    <row r="244" ht="15.75" customHeight="1">
      <c r="A244" s="313"/>
      <c r="B244" s="313"/>
      <c r="C244" s="313"/>
      <c r="D244" s="313"/>
      <c r="E244" s="313"/>
      <c r="F244" s="313"/>
      <c r="G244" s="313"/>
      <c r="H244" s="313"/>
      <c r="I244" s="313"/>
      <c r="J244" s="313"/>
      <c r="K244" s="313"/>
      <c r="L244" s="313"/>
      <c r="M244" s="313"/>
      <c r="N244" s="313"/>
      <c r="O244" s="313"/>
      <c r="P244" s="313"/>
      <c r="Q244" s="313"/>
      <c r="R244" s="313"/>
      <c r="S244" s="313"/>
      <c r="T244" s="313"/>
      <c r="U244" s="313"/>
      <c r="V244" s="313"/>
      <c r="W244" s="313"/>
      <c r="X244" s="313"/>
      <c r="Y244" s="313"/>
      <c r="Z244" s="313"/>
    </row>
    <row r="245" ht="15.75" customHeight="1">
      <c r="A245" s="313"/>
      <c r="B245" s="313"/>
      <c r="C245" s="313"/>
      <c r="D245" s="313"/>
      <c r="E245" s="313"/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</row>
    <row r="246" ht="15.75" customHeight="1">
      <c r="A246" s="313"/>
      <c r="B246" s="313"/>
      <c r="C246" s="313"/>
      <c r="D246" s="313"/>
      <c r="E246" s="313"/>
      <c r="F246" s="313"/>
      <c r="G246" s="313"/>
      <c r="H246" s="313"/>
      <c r="I246" s="313"/>
      <c r="J246" s="313"/>
      <c r="K246" s="313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3"/>
    </row>
    <row r="247" ht="15.75" customHeight="1">
      <c r="A247" s="313"/>
      <c r="B247" s="313"/>
      <c r="C247" s="313"/>
      <c r="D247" s="313"/>
      <c r="E247" s="313"/>
      <c r="F247" s="313"/>
      <c r="G247" s="313"/>
      <c r="H247" s="313"/>
      <c r="I247" s="313"/>
      <c r="J247" s="313"/>
      <c r="K247" s="313"/>
      <c r="L247" s="313"/>
      <c r="M247" s="313"/>
      <c r="N247" s="313"/>
      <c r="O247" s="313"/>
      <c r="P247" s="313"/>
      <c r="Q247" s="313"/>
      <c r="R247" s="313"/>
      <c r="S247" s="313"/>
      <c r="T247" s="313"/>
      <c r="U247" s="313"/>
      <c r="V247" s="313"/>
      <c r="W247" s="313"/>
      <c r="X247" s="313"/>
      <c r="Y247" s="313"/>
      <c r="Z247" s="313"/>
    </row>
    <row r="248" ht="15.75" customHeight="1">
      <c r="A248" s="313"/>
      <c r="B248" s="313"/>
      <c r="C248" s="313"/>
      <c r="D248" s="313"/>
      <c r="E248" s="313"/>
      <c r="F248" s="313"/>
      <c r="G248" s="313"/>
      <c r="H248" s="313"/>
      <c r="I248" s="313"/>
      <c r="J248" s="313"/>
      <c r="K248" s="313"/>
      <c r="L248" s="313"/>
      <c r="M248" s="313"/>
      <c r="N248" s="313"/>
      <c r="O248" s="313"/>
      <c r="P248" s="313"/>
      <c r="Q248" s="313"/>
      <c r="R248" s="313"/>
      <c r="S248" s="313"/>
      <c r="T248" s="313"/>
      <c r="U248" s="313"/>
      <c r="V248" s="313"/>
      <c r="W248" s="313"/>
      <c r="X248" s="313"/>
      <c r="Y248" s="313"/>
      <c r="Z248" s="313"/>
    </row>
    <row r="249" ht="15.75" customHeight="1">
      <c r="A249" s="313"/>
      <c r="B249" s="313"/>
      <c r="C249" s="313"/>
      <c r="D249" s="313"/>
      <c r="E249" s="313"/>
      <c r="F249" s="313"/>
      <c r="G249" s="313"/>
      <c r="H249" s="313"/>
      <c r="I249" s="313"/>
      <c r="J249" s="313"/>
      <c r="K249" s="313"/>
      <c r="L249" s="313"/>
      <c r="M249" s="313"/>
      <c r="N249" s="313"/>
      <c r="O249" s="313"/>
      <c r="P249" s="313"/>
      <c r="Q249" s="313"/>
      <c r="R249" s="313"/>
      <c r="S249" s="313"/>
      <c r="T249" s="313"/>
      <c r="U249" s="313"/>
      <c r="V249" s="313"/>
      <c r="W249" s="313"/>
      <c r="X249" s="313"/>
      <c r="Y249" s="313"/>
      <c r="Z249" s="313"/>
    </row>
    <row r="250" ht="15.75" customHeight="1">
      <c r="A250" s="313"/>
      <c r="B250" s="313"/>
      <c r="C250" s="313"/>
      <c r="D250" s="313"/>
      <c r="E250" s="313"/>
      <c r="F250" s="313"/>
      <c r="G250" s="313"/>
      <c r="H250" s="313"/>
      <c r="I250" s="313"/>
      <c r="J250" s="313"/>
      <c r="K250" s="313"/>
      <c r="L250" s="313"/>
      <c r="M250" s="313"/>
      <c r="N250" s="313"/>
      <c r="O250" s="313"/>
      <c r="P250" s="313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ht="15.75" customHeight="1">
      <c r="A251" s="313"/>
      <c r="B251" s="313"/>
      <c r="C251" s="313"/>
      <c r="D251" s="313"/>
      <c r="E251" s="313"/>
      <c r="F251" s="313"/>
      <c r="G251" s="313"/>
      <c r="H251" s="313"/>
      <c r="I251" s="313"/>
      <c r="J251" s="313"/>
      <c r="K251" s="313"/>
      <c r="L251" s="313"/>
      <c r="M251" s="313"/>
      <c r="N251" s="313"/>
      <c r="O251" s="313"/>
      <c r="P251" s="313"/>
      <c r="Q251" s="313"/>
      <c r="R251" s="313"/>
      <c r="S251" s="313"/>
      <c r="T251" s="313"/>
      <c r="U251" s="313"/>
      <c r="V251" s="313"/>
      <c r="W251" s="313"/>
      <c r="X251" s="313"/>
      <c r="Y251" s="313"/>
      <c r="Z251" s="313"/>
    </row>
    <row r="252" ht="15.75" customHeight="1">
      <c r="A252" s="313"/>
      <c r="B252" s="313"/>
      <c r="C252" s="313"/>
      <c r="D252" s="313"/>
      <c r="E252" s="313"/>
      <c r="F252" s="313"/>
      <c r="G252" s="313"/>
      <c r="H252" s="313"/>
      <c r="I252" s="313"/>
      <c r="J252" s="313"/>
      <c r="K252" s="313"/>
      <c r="L252" s="313"/>
      <c r="M252" s="313"/>
      <c r="N252" s="313"/>
      <c r="O252" s="313"/>
      <c r="P252" s="313"/>
      <c r="Q252" s="313"/>
      <c r="R252" s="313"/>
      <c r="S252" s="313"/>
      <c r="T252" s="313"/>
      <c r="U252" s="313"/>
      <c r="V252" s="313"/>
      <c r="W252" s="313"/>
      <c r="X252" s="313"/>
      <c r="Y252" s="313"/>
      <c r="Z252" s="313"/>
    </row>
    <row r="253" ht="15.75" customHeight="1">
      <c r="A253" s="313"/>
      <c r="B253" s="313"/>
      <c r="C253" s="313"/>
      <c r="D253" s="313"/>
      <c r="E253" s="313"/>
      <c r="F253" s="313"/>
      <c r="G253" s="313"/>
      <c r="H253" s="313"/>
      <c r="I253" s="313"/>
      <c r="J253" s="313"/>
      <c r="K253" s="313"/>
      <c r="L253" s="313"/>
      <c r="M253" s="313"/>
      <c r="N253" s="313"/>
      <c r="O253" s="313"/>
      <c r="P253" s="313"/>
      <c r="Q253" s="313"/>
      <c r="R253" s="313"/>
      <c r="S253" s="313"/>
      <c r="T253" s="313"/>
      <c r="U253" s="313"/>
      <c r="V253" s="313"/>
      <c r="W253" s="313"/>
      <c r="X253" s="313"/>
      <c r="Y253" s="313"/>
      <c r="Z253" s="313"/>
    </row>
    <row r="254" ht="15.75" customHeight="1">
      <c r="A254" s="313"/>
      <c r="B254" s="313"/>
      <c r="C254" s="313"/>
      <c r="D254" s="313"/>
      <c r="E254" s="313"/>
      <c r="F254" s="313"/>
      <c r="G254" s="313"/>
      <c r="H254" s="313"/>
      <c r="I254" s="313"/>
      <c r="J254" s="313"/>
      <c r="K254" s="313"/>
      <c r="L254" s="313"/>
      <c r="M254" s="313"/>
      <c r="N254" s="313"/>
      <c r="O254" s="313"/>
      <c r="P254" s="313"/>
      <c r="Q254" s="313"/>
      <c r="R254" s="313"/>
      <c r="S254" s="313"/>
      <c r="T254" s="313"/>
      <c r="U254" s="313"/>
      <c r="V254" s="313"/>
      <c r="W254" s="313"/>
      <c r="X254" s="313"/>
      <c r="Y254" s="313"/>
      <c r="Z254" s="313"/>
    </row>
    <row r="255" ht="15.75" customHeight="1">
      <c r="A255" s="313"/>
      <c r="B255" s="313"/>
      <c r="C255" s="313"/>
      <c r="D255" s="313"/>
      <c r="E255" s="313"/>
      <c r="F255" s="313"/>
      <c r="G255" s="313"/>
      <c r="H255" s="313"/>
      <c r="I255" s="313"/>
      <c r="J255" s="313"/>
      <c r="K255" s="313"/>
      <c r="L255" s="313"/>
      <c r="M255" s="313"/>
      <c r="N255" s="313"/>
      <c r="O255" s="313"/>
      <c r="P255" s="313"/>
      <c r="Q255" s="313"/>
      <c r="R255" s="313"/>
      <c r="S255" s="313"/>
      <c r="T255" s="313"/>
      <c r="U255" s="313"/>
      <c r="V255" s="313"/>
      <c r="W255" s="313"/>
      <c r="X255" s="313"/>
      <c r="Y255" s="313"/>
      <c r="Z255" s="313"/>
    </row>
    <row r="256" ht="15.75" customHeight="1">
      <c r="A256" s="313"/>
      <c r="B256" s="313"/>
      <c r="C256" s="313"/>
      <c r="D256" s="313"/>
      <c r="E256" s="313"/>
      <c r="F256" s="313"/>
      <c r="G256" s="313"/>
      <c r="H256" s="313"/>
      <c r="I256" s="313"/>
      <c r="J256" s="313"/>
      <c r="K256" s="313"/>
      <c r="L256" s="313"/>
      <c r="M256" s="313"/>
      <c r="N256" s="313"/>
      <c r="O256" s="313"/>
      <c r="P256" s="313"/>
      <c r="Q256" s="313"/>
      <c r="R256" s="313"/>
      <c r="S256" s="313"/>
      <c r="T256" s="313"/>
      <c r="U256" s="313"/>
      <c r="V256" s="313"/>
      <c r="W256" s="313"/>
      <c r="X256" s="313"/>
      <c r="Y256" s="313"/>
      <c r="Z256" s="313"/>
    </row>
    <row r="257" ht="15.75" customHeight="1">
      <c r="A257" s="313"/>
      <c r="B257" s="313"/>
      <c r="C257" s="313"/>
      <c r="D257" s="313"/>
      <c r="E257" s="313"/>
      <c r="F257" s="313"/>
      <c r="G257" s="313"/>
      <c r="H257" s="313"/>
      <c r="I257" s="313"/>
      <c r="J257" s="313"/>
      <c r="K257" s="313"/>
      <c r="L257" s="313"/>
      <c r="M257" s="313"/>
      <c r="N257" s="313"/>
      <c r="O257" s="313"/>
      <c r="P257" s="313"/>
      <c r="Q257" s="313"/>
      <c r="R257" s="313"/>
      <c r="S257" s="313"/>
      <c r="T257" s="313"/>
      <c r="U257" s="313"/>
      <c r="V257" s="313"/>
      <c r="W257" s="313"/>
      <c r="X257" s="313"/>
      <c r="Y257" s="313"/>
      <c r="Z257" s="313"/>
    </row>
    <row r="258" ht="15.75" customHeight="1">
      <c r="A258" s="313"/>
      <c r="B258" s="313"/>
      <c r="C258" s="313"/>
      <c r="D258" s="313"/>
      <c r="E258" s="313"/>
      <c r="F258" s="313"/>
      <c r="G258" s="313"/>
      <c r="H258" s="313"/>
      <c r="I258" s="313"/>
      <c r="J258" s="313"/>
      <c r="K258" s="313"/>
      <c r="L258" s="313"/>
      <c r="M258" s="313"/>
      <c r="N258" s="313"/>
      <c r="O258" s="313"/>
      <c r="P258" s="313"/>
      <c r="Q258" s="313"/>
      <c r="R258" s="313"/>
      <c r="S258" s="313"/>
      <c r="T258" s="313"/>
      <c r="U258" s="313"/>
      <c r="V258" s="313"/>
      <c r="W258" s="313"/>
      <c r="X258" s="313"/>
      <c r="Y258" s="313"/>
      <c r="Z258" s="313"/>
    </row>
    <row r="259" ht="15.75" customHeight="1">
      <c r="A259" s="313"/>
      <c r="B259" s="313"/>
      <c r="C259" s="313"/>
      <c r="D259" s="313"/>
      <c r="E259" s="313"/>
      <c r="F259" s="313"/>
      <c r="G259" s="313"/>
      <c r="H259" s="313"/>
      <c r="I259" s="313"/>
      <c r="J259" s="313"/>
      <c r="K259" s="313"/>
      <c r="L259" s="313"/>
      <c r="M259" s="313"/>
      <c r="N259" s="313"/>
      <c r="O259" s="313"/>
      <c r="P259" s="313"/>
      <c r="Q259" s="313"/>
      <c r="R259" s="313"/>
      <c r="S259" s="313"/>
      <c r="T259" s="313"/>
      <c r="U259" s="313"/>
      <c r="V259" s="313"/>
      <c r="W259" s="313"/>
      <c r="X259" s="313"/>
      <c r="Y259" s="313"/>
      <c r="Z259" s="313"/>
    </row>
    <row r="260" ht="15.75" customHeight="1">
      <c r="A260" s="313"/>
      <c r="B260" s="313"/>
      <c r="C260" s="313"/>
      <c r="D260" s="313"/>
      <c r="E260" s="313"/>
      <c r="F260" s="313"/>
      <c r="G260" s="313"/>
      <c r="H260" s="313"/>
      <c r="I260" s="313"/>
      <c r="J260" s="313"/>
      <c r="K260" s="313"/>
      <c r="L260" s="313"/>
      <c r="M260" s="313"/>
      <c r="N260" s="313"/>
      <c r="O260" s="313"/>
      <c r="P260" s="313"/>
      <c r="Q260" s="313"/>
      <c r="R260" s="313"/>
      <c r="S260" s="313"/>
      <c r="T260" s="313"/>
      <c r="U260" s="313"/>
      <c r="V260" s="313"/>
      <c r="W260" s="313"/>
      <c r="X260" s="313"/>
      <c r="Y260" s="313"/>
      <c r="Z260" s="313"/>
    </row>
    <row r="261" ht="15.75" customHeight="1">
      <c r="A261" s="313"/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313"/>
      <c r="M261" s="313"/>
      <c r="N261" s="313"/>
      <c r="O261" s="313"/>
      <c r="P261" s="313"/>
      <c r="Q261" s="313"/>
      <c r="R261" s="313"/>
      <c r="S261" s="313"/>
      <c r="T261" s="313"/>
      <c r="U261" s="313"/>
      <c r="V261" s="313"/>
      <c r="W261" s="313"/>
      <c r="X261" s="313"/>
      <c r="Y261" s="313"/>
      <c r="Z261" s="313"/>
    </row>
    <row r="262" ht="15.75" customHeight="1">
      <c r="A262" s="313"/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313"/>
      <c r="M262" s="313"/>
      <c r="N262" s="313"/>
      <c r="O262" s="313"/>
      <c r="P262" s="313"/>
      <c r="Q262" s="313"/>
      <c r="R262" s="313"/>
      <c r="S262" s="313"/>
      <c r="T262" s="313"/>
      <c r="U262" s="313"/>
      <c r="V262" s="313"/>
      <c r="W262" s="313"/>
      <c r="X262" s="313"/>
      <c r="Y262" s="313"/>
      <c r="Z262" s="313"/>
    </row>
    <row r="263" ht="15.75" customHeight="1">
      <c r="A263" s="313"/>
      <c r="B263" s="313"/>
      <c r="C263" s="313"/>
      <c r="D263" s="313"/>
      <c r="E263" s="313"/>
      <c r="F263" s="313"/>
      <c r="G263" s="313"/>
      <c r="H263" s="313"/>
      <c r="I263" s="313"/>
      <c r="J263" s="313"/>
      <c r="K263" s="313"/>
      <c r="L263" s="313"/>
      <c r="M263" s="313"/>
      <c r="N263" s="313"/>
      <c r="O263" s="313"/>
      <c r="P263" s="313"/>
      <c r="Q263" s="313"/>
      <c r="R263" s="313"/>
      <c r="S263" s="313"/>
      <c r="T263" s="313"/>
      <c r="U263" s="313"/>
      <c r="V263" s="313"/>
      <c r="W263" s="313"/>
      <c r="X263" s="313"/>
      <c r="Y263" s="313"/>
      <c r="Z263" s="313"/>
    </row>
    <row r="264" ht="15.75" customHeight="1">
      <c r="A264" s="313"/>
      <c r="B264" s="313"/>
      <c r="C264" s="313"/>
      <c r="D264" s="313"/>
      <c r="E264" s="313"/>
      <c r="F264" s="313"/>
      <c r="G264" s="313"/>
      <c r="H264" s="313"/>
      <c r="I264" s="313"/>
      <c r="J264" s="313"/>
      <c r="K264" s="313"/>
      <c r="L264" s="313"/>
      <c r="M264" s="313"/>
      <c r="N264" s="313"/>
      <c r="O264" s="313"/>
      <c r="P264" s="313"/>
      <c r="Q264" s="313"/>
      <c r="R264" s="313"/>
      <c r="S264" s="313"/>
      <c r="T264" s="313"/>
      <c r="U264" s="313"/>
      <c r="V264" s="313"/>
      <c r="W264" s="313"/>
      <c r="X264" s="313"/>
      <c r="Y264" s="313"/>
      <c r="Z264" s="313"/>
    </row>
    <row r="265" ht="15.75" customHeight="1">
      <c r="A265" s="313"/>
      <c r="B265" s="313"/>
      <c r="C265" s="313"/>
      <c r="D265" s="313"/>
      <c r="E265" s="313"/>
      <c r="F265" s="313"/>
      <c r="G265" s="313"/>
      <c r="H265" s="313"/>
      <c r="I265" s="313"/>
      <c r="J265" s="313"/>
      <c r="K265" s="313"/>
      <c r="L265" s="313"/>
      <c r="M265" s="313"/>
      <c r="N265" s="313"/>
      <c r="O265" s="313"/>
      <c r="P265" s="313"/>
      <c r="Q265" s="313"/>
      <c r="R265" s="313"/>
      <c r="S265" s="313"/>
      <c r="T265" s="313"/>
      <c r="U265" s="313"/>
      <c r="V265" s="313"/>
      <c r="W265" s="313"/>
      <c r="X265" s="313"/>
      <c r="Y265" s="313"/>
      <c r="Z265" s="313"/>
    </row>
    <row r="266" ht="15.75" customHeight="1">
      <c r="A266" s="313"/>
      <c r="B266" s="313"/>
      <c r="C266" s="313"/>
      <c r="D266" s="313"/>
      <c r="E266" s="313"/>
      <c r="F266" s="313"/>
      <c r="G266" s="313"/>
      <c r="H266" s="313"/>
      <c r="I266" s="313"/>
      <c r="J266" s="313"/>
      <c r="K266" s="313"/>
      <c r="L266" s="313"/>
      <c r="M266" s="313"/>
      <c r="N266" s="313"/>
      <c r="O266" s="313"/>
      <c r="P266" s="313"/>
      <c r="Q266" s="313"/>
      <c r="R266" s="313"/>
      <c r="S266" s="313"/>
      <c r="T266" s="313"/>
      <c r="U266" s="313"/>
      <c r="V266" s="313"/>
      <c r="W266" s="313"/>
      <c r="X266" s="313"/>
      <c r="Y266" s="313"/>
      <c r="Z266" s="313"/>
    </row>
    <row r="267" ht="15.75" customHeight="1">
      <c r="A267" s="313"/>
      <c r="B267" s="313"/>
      <c r="C267" s="313"/>
      <c r="D267" s="313"/>
      <c r="E267" s="313"/>
      <c r="F267" s="313"/>
      <c r="G267" s="313"/>
      <c r="H267" s="313"/>
      <c r="I267" s="313"/>
      <c r="J267" s="313"/>
      <c r="K267" s="313"/>
      <c r="L267" s="313"/>
      <c r="M267" s="313"/>
      <c r="N267" s="313"/>
      <c r="O267" s="313"/>
      <c r="P267" s="313"/>
      <c r="Q267" s="313"/>
      <c r="R267" s="313"/>
      <c r="S267" s="313"/>
      <c r="T267" s="313"/>
      <c r="U267" s="313"/>
      <c r="V267" s="313"/>
      <c r="W267" s="313"/>
      <c r="X267" s="313"/>
      <c r="Y267" s="313"/>
      <c r="Z267" s="313"/>
    </row>
    <row r="268" ht="15.75" customHeight="1">
      <c r="A268" s="313"/>
      <c r="B268" s="313"/>
      <c r="C268" s="313"/>
      <c r="D268" s="313"/>
      <c r="E268" s="313"/>
      <c r="F268" s="313"/>
      <c r="G268" s="313"/>
      <c r="H268" s="313"/>
      <c r="I268" s="313"/>
      <c r="J268" s="313"/>
      <c r="K268" s="313"/>
      <c r="L268" s="313"/>
      <c r="M268" s="313"/>
      <c r="N268" s="313"/>
      <c r="O268" s="313"/>
      <c r="P268" s="313"/>
      <c r="Q268" s="313"/>
      <c r="R268" s="313"/>
      <c r="S268" s="313"/>
      <c r="T268" s="313"/>
      <c r="U268" s="313"/>
      <c r="V268" s="313"/>
      <c r="W268" s="313"/>
      <c r="X268" s="313"/>
      <c r="Y268" s="313"/>
      <c r="Z268" s="313"/>
    </row>
    <row r="269" ht="15.75" customHeight="1">
      <c r="A269" s="313"/>
      <c r="B269" s="313"/>
      <c r="C269" s="313"/>
      <c r="D269" s="313"/>
      <c r="E269" s="313"/>
      <c r="F269" s="313"/>
      <c r="G269" s="313"/>
      <c r="H269" s="313"/>
      <c r="I269" s="313"/>
      <c r="J269" s="313"/>
      <c r="K269" s="313"/>
      <c r="L269" s="313"/>
      <c r="M269" s="313"/>
      <c r="N269" s="313"/>
      <c r="O269" s="313"/>
      <c r="P269" s="313"/>
      <c r="Q269" s="313"/>
      <c r="R269" s="313"/>
      <c r="S269" s="313"/>
      <c r="T269" s="313"/>
      <c r="U269" s="313"/>
      <c r="V269" s="313"/>
      <c r="W269" s="313"/>
      <c r="X269" s="313"/>
      <c r="Y269" s="313"/>
      <c r="Z269" s="313"/>
    </row>
    <row r="270" ht="15.75" customHeight="1">
      <c r="A270" s="313"/>
      <c r="B270" s="313"/>
      <c r="C270" s="313"/>
      <c r="D270" s="313"/>
      <c r="E270" s="313"/>
      <c r="F270" s="313"/>
      <c r="G270" s="313"/>
      <c r="H270" s="313"/>
      <c r="I270" s="313"/>
      <c r="J270" s="313"/>
      <c r="K270" s="313"/>
      <c r="L270" s="313"/>
      <c r="M270" s="313"/>
      <c r="N270" s="313"/>
      <c r="O270" s="313"/>
      <c r="P270" s="313"/>
      <c r="Q270" s="313"/>
      <c r="R270" s="313"/>
      <c r="S270" s="313"/>
      <c r="T270" s="313"/>
      <c r="U270" s="313"/>
      <c r="V270" s="313"/>
      <c r="W270" s="313"/>
      <c r="X270" s="313"/>
      <c r="Y270" s="313"/>
      <c r="Z270" s="313"/>
    </row>
    <row r="271" ht="15.75" customHeight="1">
      <c r="A271" s="313"/>
      <c r="B271" s="313"/>
      <c r="C271" s="313"/>
      <c r="D271" s="313"/>
      <c r="E271" s="313"/>
      <c r="F271" s="313"/>
      <c r="G271" s="313"/>
      <c r="H271" s="313"/>
      <c r="I271" s="313"/>
      <c r="J271" s="313"/>
      <c r="K271" s="313"/>
      <c r="L271" s="313"/>
      <c r="M271" s="313"/>
      <c r="N271" s="313"/>
      <c r="O271" s="313"/>
      <c r="P271" s="313"/>
      <c r="Q271" s="313"/>
      <c r="R271" s="313"/>
      <c r="S271" s="313"/>
      <c r="T271" s="313"/>
      <c r="U271" s="313"/>
      <c r="V271" s="313"/>
      <c r="W271" s="313"/>
      <c r="X271" s="313"/>
      <c r="Y271" s="313"/>
      <c r="Z271" s="313"/>
    </row>
    <row r="272" ht="15.75" customHeight="1">
      <c r="A272" s="313"/>
      <c r="B272" s="313"/>
      <c r="C272" s="313"/>
      <c r="D272" s="313"/>
      <c r="E272" s="313"/>
      <c r="F272" s="313"/>
      <c r="G272" s="313"/>
      <c r="H272" s="313"/>
      <c r="I272" s="313"/>
      <c r="J272" s="313"/>
      <c r="K272" s="313"/>
      <c r="L272" s="313"/>
      <c r="M272" s="313"/>
      <c r="N272" s="313"/>
      <c r="O272" s="313"/>
      <c r="P272" s="313"/>
      <c r="Q272" s="313"/>
      <c r="R272" s="313"/>
      <c r="S272" s="313"/>
      <c r="T272" s="313"/>
      <c r="U272" s="313"/>
      <c r="V272" s="313"/>
      <c r="W272" s="313"/>
      <c r="X272" s="313"/>
      <c r="Y272" s="313"/>
      <c r="Z272" s="313"/>
    </row>
    <row r="273" ht="15.75" customHeight="1">
      <c r="A273" s="313"/>
      <c r="B273" s="313"/>
      <c r="C273" s="313"/>
      <c r="D273" s="313"/>
      <c r="E273" s="313"/>
      <c r="F273" s="313"/>
      <c r="G273" s="313"/>
      <c r="H273" s="313"/>
      <c r="I273" s="313"/>
      <c r="J273" s="313"/>
      <c r="K273" s="313"/>
      <c r="L273" s="313"/>
      <c r="M273" s="313"/>
      <c r="N273" s="313"/>
      <c r="O273" s="313"/>
      <c r="P273" s="313"/>
      <c r="Q273" s="313"/>
      <c r="R273" s="313"/>
      <c r="S273" s="313"/>
      <c r="T273" s="313"/>
      <c r="U273" s="313"/>
      <c r="V273" s="313"/>
      <c r="W273" s="313"/>
      <c r="X273" s="313"/>
      <c r="Y273" s="313"/>
      <c r="Z273" s="313"/>
    </row>
    <row r="274" ht="15.75" customHeight="1">
      <c r="A274" s="313"/>
      <c r="B274" s="313"/>
      <c r="C274" s="313"/>
      <c r="D274" s="313"/>
      <c r="E274" s="313"/>
      <c r="F274" s="313"/>
      <c r="G274" s="313"/>
      <c r="H274" s="313"/>
      <c r="I274" s="313"/>
      <c r="J274" s="313"/>
      <c r="K274" s="313"/>
      <c r="L274" s="313"/>
      <c r="M274" s="313"/>
      <c r="N274" s="313"/>
      <c r="O274" s="313"/>
      <c r="P274" s="313"/>
      <c r="Q274" s="313"/>
      <c r="R274" s="313"/>
      <c r="S274" s="313"/>
      <c r="T274" s="313"/>
      <c r="U274" s="313"/>
      <c r="V274" s="313"/>
      <c r="W274" s="313"/>
      <c r="X274" s="313"/>
      <c r="Y274" s="313"/>
      <c r="Z274" s="313"/>
    </row>
    <row r="275" ht="15.75" customHeight="1">
      <c r="A275" s="313"/>
      <c r="B275" s="313"/>
      <c r="C275" s="313"/>
      <c r="D275" s="313"/>
      <c r="E275" s="313"/>
      <c r="F275" s="313"/>
      <c r="G275" s="313"/>
      <c r="H275" s="313"/>
      <c r="I275" s="313"/>
      <c r="J275" s="313"/>
      <c r="K275" s="313"/>
      <c r="L275" s="313"/>
      <c r="M275" s="313"/>
      <c r="N275" s="313"/>
      <c r="O275" s="313"/>
      <c r="P275" s="313"/>
      <c r="Q275" s="313"/>
      <c r="R275" s="313"/>
      <c r="S275" s="313"/>
      <c r="T275" s="313"/>
      <c r="U275" s="313"/>
      <c r="V275" s="313"/>
      <c r="W275" s="313"/>
      <c r="X275" s="313"/>
      <c r="Y275" s="313"/>
      <c r="Z275" s="313"/>
    </row>
    <row r="276" ht="15.75" customHeight="1">
      <c r="A276" s="313"/>
      <c r="B276" s="313"/>
      <c r="C276" s="313"/>
      <c r="D276" s="313"/>
      <c r="E276" s="313"/>
      <c r="F276" s="313"/>
      <c r="G276" s="313"/>
      <c r="H276" s="313"/>
      <c r="I276" s="313"/>
      <c r="J276" s="313"/>
      <c r="K276" s="313"/>
      <c r="L276" s="313"/>
      <c r="M276" s="313"/>
      <c r="N276" s="313"/>
      <c r="O276" s="313"/>
      <c r="P276" s="313"/>
      <c r="Q276" s="313"/>
      <c r="R276" s="313"/>
      <c r="S276" s="313"/>
      <c r="T276" s="313"/>
      <c r="U276" s="313"/>
      <c r="V276" s="313"/>
      <c r="W276" s="313"/>
      <c r="X276" s="313"/>
      <c r="Y276" s="313"/>
      <c r="Z276" s="313"/>
    </row>
    <row r="277" ht="15.75" customHeight="1">
      <c r="A277" s="313"/>
      <c r="B277" s="313"/>
      <c r="C277" s="313"/>
      <c r="D277" s="313"/>
      <c r="E277" s="313"/>
      <c r="F277" s="313"/>
      <c r="G277" s="313"/>
      <c r="H277" s="313"/>
      <c r="I277" s="313"/>
      <c r="J277" s="313"/>
      <c r="K277" s="313"/>
      <c r="L277" s="313"/>
      <c r="M277" s="313"/>
      <c r="N277" s="313"/>
      <c r="O277" s="313"/>
      <c r="P277" s="313"/>
      <c r="Q277" s="313"/>
      <c r="R277" s="313"/>
      <c r="S277" s="313"/>
      <c r="T277" s="313"/>
      <c r="U277" s="313"/>
      <c r="V277" s="313"/>
      <c r="W277" s="313"/>
      <c r="X277" s="313"/>
      <c r="Y277" s="313"/>
      <c r="Z277" s="313"/>
    </row>
    <row r="278" ht="15.75" customHeight="1">
      <c r="A278" s="313"/>
      <c r="B278" s="313"/>
      <c r="C278" s="313"/>
      <c r="D278" s="313"/>
      <c r="E278" s="313"/>
      <c r="F278" s="313"/>
      <c r="G278" s="313"/>
      <c r="H278" s="313"/>
      <c r="I278" s="313"/>
      <c r="J278" s="313"/>
      <c r="K278" s="313"/>
      <c r="L278" s="313"/>
      <c r="M278" s="313"/>
      <c r="N278" s="313"/>
      <c r="O278" s="313"/>
      <c r="P278" s="313"/>
      <c r="Q278" s="313"/>
      <c r="R278" s="313"/>
      <c r="S278" s="313"/>
      <c r="T278" s="313"/>
      <c r="U278" s="313"/>
      <c r="V278" s="313"/>
      <c r="W278" s="313"/>
      <c r="X278" s="313"/>
      <c r="Y278" s="313"/>
      <c r="Z278" s="313"/>
    </row>
    <row r="279" ht="15.75" customHeight="1">
      <c r="A279" s="313"/>
      <c r="B279" s="313"/>
      <c r="C279" s="313"/>
      <c r="D279" s="313"/>
      <c r="E279" s="313"/>
      <c r="F279" s="313"/>
      <c r="G279" s="313"/>
      <c r="H279" s="313"/>
      <c r="I279" s="313"/>
      <c r="J279" s="313"/>
      <c r="K279" s="313"/>
      <c r="L279" s="313"/>
      <c r="M279" s="313"/>
      <c r="N279" s="313"/>
      <c r="O279" s="313"/>
      <c r="P279" s="313"/>
      <c r="Q279" s="313"/>
      <c r="R279" s="313"/>
      <c r="S279" s="313"/>
      <c r="T279" s="313"/>
      <c r="U279" s="313"/>
      <c r="V279" s="313"/>
      <c r="W279" s="313"/>
      <c r="X279" s="313"/>
      <c r="Y279" s="313"/>
      <c r="Z279" s="313"/>
    </row>
    <row r="280" ht="15.75" customHeight="1">
      <c r="A280" s="313"/>
      <c r="B280" s="313"/>
      <c r="C280" s="313"/>
      <c r="D280" s="313"/>
      <c r="E280" s="313"/>
      <c r="F280" s="313"/>
      <c r="G280" s="313"/>
      <c r="H280" s="313"/>
      <c r="I280" s="313"/>
      <c r="J280" s="313"/>
      <c r="K280" s="313"/>
      <c r="L280" s="313"/>
      <c r="M280" s="313"/>
      <c r="N280" s="313"/>
      <c r="O280" s="313"/>
      <c r="P280" s="313"/>
      <c r="Q280" s="313"/>
      <c r="R280" s="313"/>
      <c r="S280" s="313"/>
      <c r="T280" s="313"/>
      <c r="U280" s="313"/>
      <c r="V280" s="313"/>
      <c r="W280" s="313"/>
      <c r="X280" s="313"/>
      <c r="Y280" s="313"/>
      <c r="Z280" s="313"/>
    </row>
    <row r="281" ht="15.75" customHeight="1">
      <c r="A281" s="313"/>
      <c r="B281" s="313"/>
      <c r="C281" s="313"/>
      <c r="D281" s="313"/>
      <c r="E281" s="313"/>
      <c r="F281" s="313"/>
      <c r="G281" s="313"/>
      <c r="H281" s="313"/>
      <c r="I281" s="313"/>
      <c r="J281" s="313"/>
      <c r="K281" s="313"/>
      <c r="L281" s="313"/>
      <c r="M281" s="313"/>
      <c r="N281" s="313"/>
      <c r="O281" s="313"/>
      <c r="P281" s="313"/>
      <c r="Q281" s="313"/>
      <c r="R281" s="313"/>
      <c r="S281" s="313"/>
      <c r="T281" s="313"/>
      <c r="U281" s="313"/>
      <c r="V281" s="313"/>
      <c r="W281" s="313"/>
      <c r="X281" s="313"/>
      <c r="Y281" s="313"/>
      <c r="Z281" s="313"/>
    </row>
    <row r="282" ht="15.75" customHeight="1">
      <c r="A282" s="313"/>
      <c r="B282" s="313"/>
      <c r="C282" s="313"/>
      <c r="D282" s="313"/>
      <c r="E282" s="313"/>
      <c r="F282" s="313"/>
      <c r="G282" s="313"/>
      <c r="H282" s="313"/>
      <c r="I282" s="313"/>
      <c r="J282" s="313"/>
      <c r="K282" s="313"/>
      <c r="L282" s="313"/>
      <c r="M282" s="313"/>
      <c r="N282" s="313"/>
      <c r="O282" s="313"/>
      <c r="P282" s="313"/>
      <c r="Q282" s="313"/>
      <c r="R282" s="313"/>
      <c r="S282" s="313"/>
      <c r="T282" s="313"/>
      <c r="U282" s="313"/>
      <c r="V282" s="313"/>
      <c r="W282" s="313"/>
      <c r="X282" s="313"/>
      <c r="Y282" s="313"/>
      <c r="Z282" s="313"/>
    </row>
    <row r="283" ht="15.75" customHeight="1">
      <c r="A283" s="313"/>
      <c r="B283" s="313"/>
      <c r="C283" s="313"/>
      <c r="D283" s="313"/>
      <c r="E283" s="313"/>
      <c r="F283" s="313"/>
      <c r="G283" s="313"/>
      <c r="H283" s="313"/>
      <c r="I283" s="313"/>
      <c r="J283" s="313"/>
      <c r="K283" s="313"/>
      <c r="L283" s="313"/>
      <c r="M283" s="313"/>
      <c r="N283" s="313"/>
      <c r="O283" s="313"/>
      <c r="P283" s="313"/>
      <c r="Q283" s="313"/>
      <c r="R283" s="313"/>
      <c r="S283" s="313"/>
      <c r="T283" s="313"/>
      <c r="U283" s="313"/>
      <c r="V283" s="313"/>
      <c r="W283" s="313"/>
      <c r="X283" s="313"/>
      <c r="Y283" s="313"/>
      <c r="Z283" s="313"/>
    </row>
    <row r="284" ht="15.75" customHeight="1">
      <c r="A284" s="313"/>
      <c r="B284" s="313"/>
      <c r="C284" s="313"/>
      <c r="D284" s="313"/>
      <c r="E284" s="313"/>
      <c r="F284" s="313"/>
      <c r="G284" s="313"/>
      <c r="H284" s="313"/>
      <c r="I284" s="313"/>
      <c r="J284" s="313"/>
      <c r="K284" s="313"/>
      <c r="L284" s="313"/>
      <c r="M284" s="313"/>
      <c r="N284" s="313"/>
      <c r="O284" s="313"/>
      <c r="P284" s="313"/>
      <c r="Q284" s="313"/>
      <c r="R284" s="313"/>
      <c r="S284" s="313"/>
      <c r="T284" s="313"/>
      <c r="U284" s="313"/>
      <c r="V284" s="313"/>
      <c r="W284" s="313"/>
      <c r="X284" s="313"/>
      <c r="Y284" s="313"/>
      <c r="Z284" s="313"/>
    </row>
    <row r="285" ht="15.75" customHeight="1">
      <c r="A285" s="313"/>
      <c r="B285" s="313"/>
      <c r="C285" s="313"/>
      <c r="D285" s="313"/>
      <c r="E285" s="313"/>
      <c r="F285" s="313"/>
      <c r="G285" s="313"/>
      <c r="H285" s="313"/>
      <c r="I285" s="313"/>
      <c r="J285" s="313"/>
      <c r="K285" s="313"/>
      <c r="L285" s="313"/>
      <c r="M285" s="313"/>
      <c r="N285" s="313"/>
      <c r="O285" s="313"/>
      <c r="P285" s="313"/>
      <c r="Q285" s="313"/>
      <c r="R285" s="313"/>
      <c r="S285" s="313"/>
      <c r="T285" s="313"/>
      <c r="U285" s="313"/>
      <c r="V285" s="313"/>
      <c r="W285" s="313"/>
      <c r="X285" s="313"/>
      <c r="Y285" s="313"/>
      <c r="Z285" s="313"/>
    </row>
    <row r="286" ht="15.75" customHeight="1">
      <c r="A286" s="313"/>
      <c r="B286" s="313"/>
      <c r="C286" s="313"/>
      <c r="D286" s="313"/>
      <c r="E286" s="313"/>
      <c r="F286" s="313"/>
      <c r="G286" s="313"/>
      <c r="H286" s="313"/>
      <c r="I286" s="313"/>
      <c r="J286" s="313"/>
      <c r="K286" s="313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3"/>
    </row>
    <row r="287" ht="15.75" customHeight="1">
      <c r="A287" s="313"/>
      <c r="B287" s="313"/>
      <c r="C287" s="313"/>
      <c r="D287" s="313"/>
      <c r="E287" s="313"/>
      <c r="F287" s="313"/>
      <c r="G287" s="313"/>
      <c r="H287" s="313"/>
      <c r="I287" s="313"/>
      <c r="J287" s="313"/>
      <c r="K287" s="313"/>
      <c r="L287" s="313"/>
      <c r="M287" s="313"/>
      <c r="N287" s="313"/>
      <c r="O287" s="313"/>
      <c r="P287" s="313"/>
      <c r="Q287" s="313"/>
      <c r="R287" s="313"/>
      <c r="S287" s="313"/>
      <c r="T287" s="313"/>
      <c r="U287" s="313"/>
      <c r="V287" s="313"/>
      <c r="W287" s="313"/>
      <c r="X287" s="313"/>
      <c r="Y287" s="313"/>
      <c r="Z287" s="313"/>
    </row>
    <row r="288" ht="15.75" customHeight="1">
      <c r="A288" s="313"/>
      <c r="B288" s="313"/>
      <c r="C288" s="313"/>
      <c r="D288" s="313"/>
      <c r="E288" s="313"/>
      <c r="F288" s="313"/>
      <c r="G288" s="313"/>
      <c r="H288" s="313"/>
      <c r="I288" s="313"/>
      <c r="J288" s="313"/>
      <c r="K288" s="313"/>
      <c r="L288" s="313"/>
      <c r="M288" s="313"/>
      <c r="N288" s="313"/>
      <c r="O288" s="313"/>
      <c r="P288" s="313"/>
      <c r="Q288" s="313"/>
      <c r="R288" s="313"/>
      <c r="S288" s="313"/>
      <c r="T288" s="313"/>
      <c r="U288" s="313"/>
      <c r="V288" s="313"/>
      <c r="W288" s="313"/>
      <c r="X288" s="313"/>
      <c r="Y288" s="313"/>
      <c r="Z288" s="313"/>
    </row>
    <row r="289" ht="15.75" customHeight="1">
      <c r="A289" s="313"/>
      <c r="B289" s="313"/>
      <c r="C289" s="313"/>
      <c r="D289" s="313"/>
      <c r="E289" s="313"/>
      <c r="F289" s="313"/>
      <c r="G289" s="313"/>
      <c r="H289" s="313"/>
      <c r="I289" s="313"/>
      <c r="J289" s="313"/>
      <c r="K289" s="313"/>
      <c r="L289" s="313"/>
      <c r="M289" s="313"/>
      <c r="N289" s="313"/>
      <c r="O289" s="313"/>
      <c r="P289" s="313"/>
      <c r="Q289" s="313"/>
      <c r="R289" s="313"/>
      <c r="S289" s="313"/>
      <c r="T289" s="313"/>
      <c r="U289" s="313"/>
      <c r="V289" s="313"/>
      <c r="W289" s="313"/>
      <c r="X289" s="313"/>
      <c r="Y289" s="313"/>
      <c r="Z289" s="313"/>
    </row>
    <row r="290" ht="15.75" customHeight="1">
      <c r="A290" s="313"/>
      <c r="B290" s="313"/>
      <c r="C290" s="313"/>
      <c r="D290" s="313"/>
      <c r="E290" s="313"/>
      <c r="F290" s="313"/>
      <c r="G290" s="313"/>
      <c r="H290" s="313"/>
      <c r="I290" s="313"/>
      <c r="J290" s="313"/>
      <c r="K290" s="313"/>
      <c r="L290" s="313"/>
      <c r="M290" s="313"/>
      <c r="N290" s="313"/>
      <c r="O290" s="313"/>
      <c r="P290" s="313"/>
      <c r="Q290" s="313"/>
      <c r="R290" s="313"/>
      <c r="S290" s="313"/>
      <c r="T290" s="313"/>
      <c r="U290" s="313"/>
      <c r="V290" s="313"/>
      <c r="W290" s="313"/>
      <c r="X290" s="313"/>
      <c r="Y290" s="313"/>
      <c r="Z290" s="313"/>
    </row>
    <row r="291" ht="15.75" customHeight="1">
      <c r="A291" s="313"/>
      <c r="B291" s="313"/>
      <c r="C291" s="313"/>
      <c r="D291" s="313"/>
      <c r="E291" s="313"/>
      <c r="F291" s="313"/>
      <c r="G291" s="313"/>
      <c r="H291" s="313"/>
      <c r="I291" s="313"/>
      <c r="J291" s="313"/>
      <c r="K291" s="313"/>
      <c r="L291" s="313"/>
      <c r="M291" s="313"/>
      <c r="N291" s="313"/>
      <c r="O291" s="313"/>
      <c r="P291" s="313"/>
      <c r="Q291" s="313"/>
      <c r="R291" s="313"/>
      <c r="S291" s="313"/>
      <c r="T291" s="313"/>
      <c r="U291" s="313"/>
      <c r="V291" s="313"/>
      <c r="W291" s="313"/>
      <c r="X291" s="313"/>
      <c r="Y291" s="313"/>
      <c r="Z291" s="313"/>
    </row>
    <row r="292" ht="15.75" customHeight="1">
      <c r="A292" s="313"/>
      <c r="B292" s="313"/>
      <c r="C292" s="313"/>
      <c r="D292" s="313"/>
      <c r="E292" s="313"/>
      <c r="F292" s="313"/>
      <c r="G292" s="313"/>
      <c r="H292" s="313"/>
      <c r="I292" s="313"/>
      <c r="J292" s="313"/>
      <c r="K292" s="313"/>
      <c r="L292" s="313"/>
      <c r="M292" s="313"/>
      <c r="N292" s="313"/>
      <c r="O292" s="313"/>
      <c r="P292" s="313"/>
      <c r="Q292" s="313"/>
      <c r="R292" s="313"/>
      <c r="S292" s="313"/>
      <c r="T292" s="313"/>
      <c r="U292" s="313"/>
      <c r="V292" s="313"/>
      <c r="W292" s="313"/>
      <c r="X292" s="313"/>
      <c r="Y292" s="313"/>
      <c r="Z292" s="313"/>
    </row>
    <row r="293" ht="15.75" customHeight="1">
      <c r="A293" s="313"/>
      <c r="B293" s="313"/>
      <c r="C293" s="313"/>
      <c r="D293" s="313"/>
      <c r="E293" s="313"/>
      <c r="F293" s="313"/>
      <c r="G293" s="313"/>
      <c r="H293" s="313"/>
      <c r="I293" s="313"/>
      <c r="J293" s="313"/>
      <c r="K293" s="313"/>
      <c r="L293" s="313"/>
      <c r="M293" s="313"/>
      <c r="N293" s="313"/>
      <c r="O293" s="313"/>
      <c r="P293" s="313"/>
      <c r="Q293" s="313"/>
      <c r="R293" s="313"/>
      <c r="S293" s="313"/>
      <c r="T293" s="313"/>
      <c r="U293" s="313"/>
      <c r="V293" s="313"/>
      <c r="W293" s="313"/>
      <c r="X293" s="313"/>
      <c r="Y293" s="313"/>
      <c r="Z293" s="313"/>
    </row>
    <row r="294" ht="15.75" customHeight="1">
      <c r="A294" s="313"/>
      <c r="B294" s="313"/>
      <c r="C294" s="313"/>
      <c r="D294" s="313"/>
      <c r="E294" s="313"/>
      <c r="F294" s="313"/>
      <c r="G294" s="313"/>
      <c r="H294" s="313"/>
      <c r="I294" s="313"/>
      <c r="J294" s="313"/>
      <c r="K294" s="313"/>
      <c r="L294" s="313"/>
      <c r="M294" s="313"/>
      <c r="N294" s="313"/>
      <c r="O294" s="313"/>
      <c r="P294" s="313"/>
      <c r="Q294" s="313"/>
      <c r="R294" s="313"/>
      <c r="S294" s="313"/>
      <c r="T294" s="313"/>
      <c r="U294" s="313"/>
      <c r="V294" s="313"/>
      <c r="W294" s="313"/>
      <c r="X294" s="313"/>
      <c r="Y294" s="313"/>
      <c r="Z294" s="313"/>
    </row>
    <row r="295" ht="15.75" customHeight="1">
      <c r="A295" s="313"/>
      <c r="B295" s="313"/>
      <c r="C295" s="313"/>
      <c r="D295" s="313"/>
      <c r="E295" s="313"/>
      <c r="F295" s="313"/>
      <c r="G295" s="313"/>
      <c r="H295" s="313"/>
      <c r="I295" s="313"/>
      <c r="J295" s="313"/>
      <c r="K295" s="313"/>
      <c r="L295" s="313"/>
      <c r="M295" s="313"/>
      <c r="N295" s="313"/>
      <c r="O295" s="313"/>
      <c r="P295" s="313"/>
      <c r="Q295" s="313"/>
      <c r="R295" s="313"/>
      <c r="S295" s="313"/>
      <c r="T295" s="313"/>
      <c r="U295" s="313"/>
      <c r="V295" s="313"/>
      <c r="W295" s="313"/>
      <c r="X295" s="313"/>
      <c r="Y295" s="313"/>
      <c r="Z295" s="313"/>
    </row>
    <row r="296" ht="15.75" customHeight="1">
      <c r="A296" s="313"/>
      <c r="B296" s="313"/>
      <c r="C296" s="313"/>
      <c r="D296" s="313"/>
      <c r="E296" s="313"/>
      <c r="F296" s="313"/>
      <c r="G296" s="313"/>
      <c r="H296" s="313"/>
      <c r="I296" s="313"/>
      <c r="J296" s="313"/>
      <c r="K296" s="313"/>
      <c r="L296" s="313"/>
      <c r="M296" s="313"/>
      <c r="N296" s="313"/>
      <c r="O296" s="313"/>
      <c r="P296" s="313"/>
      <c r="Q296" s="313"/>
      <c r="R296" s="313"/>
      <c r="S296" s="313"/>
      <c r="T296" s="313"/>
      <c r="U296" s="313"/>
      <c r="V296" s="313"/>
      <c r="W296" s="313"/>
      <c r="X296" s="313"/>
      <c r="Y296" s="313"/>
      <c r="Z296" s="313"/>
    </row>
    <row r="297" ht="15.75" customHeight="1">
      <c r="A297" s="313"/>
      <c r="B297" s="313"/>
      <c r="C297" s="313"/>
      <c r="D297" s="313"/>
      <c r="E297" s="313"/>
      <c r="F297" s="313"/>
      <c r="G297" s="313"/>
      <c r="H297" s="313"/>
      <c r="I297" s="313"/>
      <c r="J297" s="313"/>
      <c r="K297" s="313"/>
      <c r="L297" s="313"/>
      <c r="M297" s="313"/>
      <c r="N297" s="313"/>
      <c r="O297" s="313"/>
      <c r="P297" s="313"/>
      <c r="Q297" s="313"/>
      <c r="R297" s="313"/>
      <c r="S297" s="313"/>
      <c r="T297" s="313"/>
      <c r="U297" s="313"/>
      <c r="V297" s="313"/>
      <c r="W297" s="313"/>
      <c r="X297" s="313"/>
      <c r="Y297" s="313"/>
      <c r="Z297" s="313"/>
    </row>
    <row r="298" ht="15.75" customHeight="1">
      <c r="A298" s="313"/>
      <c r="B298" s="313"/>
      <c r="C298" s="313"/>
      <c r="D298" s="313"/>
      <c r="E298" s="313"/>
      <c r="F298" s="313"/>
      <c r="G298" s="313"/>
      <c r="H298" s="313"/>
      <c r="I298" s="313"/>
      <c r="J298" s="313"/>
      <c r="K298" s="313"/>
      <c r="L298" s="313"/>
      <c r="M298" s="313"/>
      <c r="N298" s="313"/>
      <c r="O298" s="313"/>
      <c r="P298" s="313"/>
      <c r="Q298" s="313"/>
      <c r="R298" s="313"/>
      <c r="S298" s="313"/>
      <c r="T298" s="313"/>
      <c r="U298" s="313"/>
      <c r="V298" s="313"/>
      <c r="W298" s="313"/>
      <c r="X298" s="313"/>
      <c r="Y298" s="313"/>
      <c r="Z298" s="313"/>
    </row>
    <row r="299" ht="15.75" customHeight="1">
      <c r="A299" s="313"/>
      <c r="B299" s="313"/>
      <c r="C299" s="313"/>
      <c r="D299" s="313"/>
      <c r="E299" s="313"/>
      <c r="F299" s="313"/>
      <c r="G299" s="313"/>
      <c r="H299" s="313"/>
      <c r="I299" s="313"/>
      <c r="J299" s="313"/>
      <c r="K299" s="313"/>
      <c r="L299" s="313"/>
      <c r="M299" s="313"/>
      <c r="N299" s="313"/>
      <c r="O299" s="313"/>
      <c r="P299" s="313"/>
      <c r="Q299" s="313"/>
      <c r="R299" s="313"/>
      <c r="S299" s="313"/>
      <c r="T299" s="313"/>
      <c r="U299" s="313"/>
      <c r="V299" s="313"/>
      <c r="W299" s="313"/>
      <c r="X299" s="313"/>
      <c r="Y299" s="313"/>
      <c r="Z299" s="313"/>
    </row>
    <row r="300" ht="15.75" customHeight="1">
      <c r="A300" s="313"/>
      <c r="B300" s="313"/>
      <c r="C300" s="313"/>
      <c r="D300" s="313"/>
      <c r="E300" s="313"/>
      <c r="F300" s="313"/>
      <c r="G300" s="313"/>
      <c r="H300" s="313"/>
      <c r="I300" s="313"/>
      <c r="J300" s="313"/>
      <c r="K300" s="313"/>
      <c r="L300" s="313"/>
      <c r="M300" s="313"/>
      <c r="N300" s="313"/>
      <c r="O300" s="313"/>
      <c r="P300" s="313"/>
      <c r="Q300" s="313"/>
      <c r="R300" s="313"/>
      <c r="S300" s="313"/>
      <c r="T300" s="313"/>
      <c r="U300" s="313"/>
      <c r="V300" s="313"/>
      <c r="W300" s="313"/>
      <c r="X300" s="313"/>
      <c r="Y300" s="313"/>
      <c r="Z300" s="313"/>
    </row>
    <row r="301" ht="15.75" customHeight="1">
      <c r="A301" s="313"/>
      <c r="B301" s="313"/>
      <c r="C301" s="313"/>
      <c r="D301" s="313"/>
      <c r="E301" s="313"/>
      <c r="F301" s="313"/>
      <c r="G301" s="313"/>
      <c r="H301" s="313"/>
      <c r="I301" s="313"/>
      <c r="J301" s="313"/>
      <c r="K301" s="313"/>
      <c r="L301" s="313"/>
      <c r="M301" s="313"/>
      <c r="N301" s="313"/>
      <c r="O301" s="313"/>
      <c r="P301" s="313"/>
      <c r="Q301" s="313"/>
      <c r="R301" s="313"/>
      <c r="S301" s="313"/>
      <c r="T301" s="313"/>
      <c r="U301" s="313"/>
      <c r="V301" s="313"/>
      <c r="W301" s="313"/>
      <c r="X301" s="313"/>
      <c r="Y301" s="313"/>
      <c r="Z301" s="313"/>
    </row>
    <row r="302" ht="15.75" customHeight="1">
      <c r="A302" s="313"/>
      <c r="B302" s="313"/>
      <c r="C302" s="313"/>
      <c r="D302" s="313"/>
      <c r="E302" s="313"/>
      <c r="F302" s="313"/>
      <c r="G302" s="313"/>
      <c r="H302" s="313"/>
      <c r="I302" s="313"/>
      <c r="J302" s="313"/>
      <c r="K302" s="313"/>
      <c r="L302" s="313"/>
      <c r="M302" s="313"/>
      <c r="N302" s="313"/>
      <c r="O302" s="313"/>
      <c r="P302" s="313"/>
      <c r="Q302" s="313"/>
      <c r="R302" s="313"/>
      <c r="S302" s="313"/>
      <c r="T302" s="313"/>
      <c r="U302" s="313"/>
      <c r="V302" s="313"/>
      <c r="W302" s="313"/>
      <c r="X302" s="313"/>
      <c r="Y302" s="313"/>
      <c r="Z302" s="313"/>
    </row>
    <row r="303" ht="15.75" customHeight="1">
      <c r="A303" s="313"/>
      <c r="B303" s="313"/>
      <c r="C303" s="313"/>
      <c r="D303" s="313"/>
      <c r="E303" s="313"/>
      <c r="F303" s="313"/>
      <c r="G303" s="313"/>
      <c r="H303" s="313"/>
      <c r="I303" s="313"/>
      <c r="J303" s="313"/>
      <c r="K303" s="313"/>
      <c r="L303" s="313"/>
      <c r="M303" s="313"/>
      <c r="N303" s="313"/>
      <c r="O303" s="313"/>
      <c r="P303" s="313"/>
      <c r="Q303" s="313"/>
      <c r="R303" s="313"/>
      <c r="S303" s="313"/>
      <c r="T303" s="313"/>
      <c r="U303" s="313"/>
      <c r="V303" s="313"/>
      <c r="W303" s="313"/>
      <c r="X303" s="313"/>
      <c r="Y303" s="313"/>
      <c r="Z303" s="313"/>
    </row>
    <row r="304" ht="15.75" customHeight="1">
      <c r="A304" s="313"/>
      <c r="B304" s="313"/>
      <c r="C304" s="313"/>
      <c r="D304" s="313"/>
      <c r="E304" s="313"/>
      <c r="F304" s="313"/>
      <c r="G304" s="313"/>
      <c r="H304" s="313"/>
      <c r="I304" s="313"/>
      <c r="J304" s="313"/>
      <c r="K304" s="313"/>
      <c r="L304" s="313"/>
      <c r="M304" s="313"/>
      <c r="N304" s="313"/>
      <c r="O304" s="313"/>
      <c r="P304" s="313"/>
      <c r="Q304" s="313"/>
      <c r="R304" s="313"/>
      <c r="S304" s="313"/>
      <c r="T304" s="313"/>
      <c r="U304" s="313"/>
      <c r="V304" s="313"/>
      <c r="W304" s="313"/>
      <c r="X304" s="313"/>
      <c r="Y304" s="313"/>
      <c r="Z304" s="313"/>
    </row>
    <row r="305" ht="15.75" customHeight="1">
      <c r="A305" s="313"/>
      <c r="B305" s="313"/>
      <c r="C305" s="313"/>
      <c r="D305" s="313"/>
      <c r="E305" s="313"/>
      <c r="F305" s="313"/>
      <c r="G305" s="313"/>
      <c r="H305" s="313"/>
      <c r="I305" s="313"/>
      <c r="J305" s="313"/>
      <c r="K305" s="313"/>
      <c r="L305" s="313"/>
      <c r="M305" s="313"/>
      <c r="N305" s="313"/>
      <c r="O305" s="313"/>
      <c r="P305" s="313"/>
      <c r="Q305" s="313"/>
      <c r="R305" s="313"/>
      <c r="S305" s="313"/>
      <c r="T305" s="313"/>
      <c r="U305" s="313"/>
      <c r="V305" s="313"/>
      <c r="W305" s="313"/>
      <c r="X305" s="313"/>
      <c r="Y305" s="313"/>
      <c r="Z305" s="313"/>
    </row>
    <row r="306" ht="15.75" customHeight="1">
      <c r="A306" s="313"/>
      <c r="B306" s="313"/>
      <c r="C306" s="313"/>
      <c r="D306" s="313"/>
      <c r="E306" s="313"/>
      <c r="F306" s="313"/>
      <c r="G306" s="313"/>
      <c r="H306" s="313"/>
      <c r="I306" s="313"/>
      <c r="J306" s="313"/>
      <c r="K306" s="313"/>
      <c r="L306" s="313"/>
      <c r="M306" s="313"/>
      <c r="N306" s="313"/>
      <c r="O306" s="313"/>
      <c r="P306" s="313"/>
      <c r="Q306" s="313"/>
      <c r="R306" s="313"/>
      <c r="S306" s="313"/>
      <c r="T306" s="313"/>
      <c r="U306" s="313"/>
      <c r="V306" s="313"/>
      <c r="W306" s="313"/>
      <c r="X306" s="313"/>
      <c r="Y306" s="313"/>
      <c r="Z306" s="313"/>
    </row>
    <row r="307" ht="15.75" customHeight="1">
      <c r="A307" s="313"/>
      <c r="B307" s="313"/>
      <c r="C307" s="313"/>
      <c r="D307" s="313"/>
      <c r="E307" s="313"/>
      <c r="F307" s="313"/>
      <c r="G307" s="313"/>
      <c r="H307" s="313"/>
      <c r="I307" s="313"/>
      <c r="J307" s="313"/>
      <c r="K307" s="313"/>
      <c r="L307" s="313"/>
      <c r="M307" s="313"/>
      <c r="N307" s="313"/>
      <c r="O307" s="313"/>
      <c r="P307" s="313"/>
      <c r="Q307" s="313"/>
      <c r="R307" s="313"/>
      <c r="S307" s="313"/>
      <c r="T307" s="313"/>
      <c r="U307" s="313"/>
      <c r="V307" s="313"/>
      <c r="W307" s="313"/>
      <c r="X307" s="313"/>
      <c r="Y307" s="313"/>
      <c r="Z307" s="313"/>
    </row>
    <row r="308" ht="15.75" customHeight="1">
      <c r="A308" s="313"/>
      <c r="B308" s="313"/>
      <c r="C308" s="313"/>
      <c r="D308" s="313"/>
      <c r="E308" s="313"/>
      <c r="F308" s="313"/>
      <c r="G308" s="313"/>
      <c r="H308" s="313"/>
      <c r="I308" s="313"/>
      <c r="J308" s="313"/>
      <c r="K308" s="313"/>
      <c r="L308" s="313"/>
      <c r="M308" s="313"/>
      <c r="N308" s="313"/>
      <c r="O308" s="313"/>
      <c r="P308" s="313"/>
      <c r="Q308" s="313"/>
      <c r="R308" s="313"/>
      <c r="S308" s="313"/>
      <c r="T308" s="313"/>
      <c r="U308" s="313"/>
      <c r="V308" s="313"/>
      <c r="W308" s="313"/>
      <c r="X308" s="313"/>
      <c r="Y308" s="313"/>
      <c r="Z308" s="313"/>
    </row>
    <row r="309" ht="15.75" customHeight="1">
      <c r="A309" s="313"/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313"/>
      <c r="M309" s="313"/>
      <c r="N309" s="313"/>
      <c r="O309" s="313"/>
      <c r="P309" s="313"/>
      <c r="Q309" s="313"/>
      <c r="R309" s="313"/>
      <c r="S309" s="313"/>
      <c r="T309" s="313"/>
      <c r="U309" s="313"/>
      <c r="V309" s="313"/>
      <c r="W309" s="313"/>
      <c r="X309" s="313"/>
      <c r="Y309" s="313"/>
      <c r="Z309" s="313"/>
    </row>
    <row r="310" ht="15.75" customHeight="1">
      <c r="A310" s="313"/>
      <c r="B310" s="313"/>
      <c r="C310" s="313"/>
      <c r="D310" s="313"/>
      <c r="E310" s="313"/>
      <c r="F310" s="313"/>
      <c r="G310" s="313"/>
      <c r="H310" s="313"/>
      <c r="I310" s="313"/>
      <c r="J310" s="313"/>
      <c r="K310" s="313"/>
      <c r="L310" s="313"/>
      <c r="M310" s="313"/>
      <c r="N310" s="313"/>
      <c r="O310" s="313"/>
      <c r="P310" s="313"/>
      <c r="Q310" s="313"/>
      <c r="R310" s="313"/>
      <c r="S310" s="313"/>
      <c r="T310" s="313"/>
      <c r="U310" s="313"/>
      <c r="V310" s="313"/>
      <c r="W310" s="313"/>
      <c r="X310" s="313"/>
      <c r="Y310" s="313"/>
      <c r="Z310" s="313"/>
    </row>
    <row r="311" ht="15.75" customHeight="1">
      <c r="A311" s="313"/>
      <c r="B311" s="313"/>
      <c r="C311" s="313"/>
      <c r="D311" s="313"/>
      <c r="E311" s="313"/>
      <c r="F311" s="313"/>
      <c r="G311" s="313"/>
      <c r="H311" s="313"/>
      <c r="I311" s="313"/>
      <c r="J311" s="313"/>
      <c r="K311" s="313"/>
      <c r="L311" s="313"/>
      <c r="M311" s="313"/>
      <c r="N311" s="313"/>
      <c r="O311" s="313"/>
      <c r="P311" s="313"/>
      <c r="Q311" s="313"/>
      <c r="R311" s="313"/>
      <c r="S311" s="313"/>
      <c r="T311" s="313"/>
      <c r="U311" s="313"/>
      <c r="V311" s="313"/>
      <c r="W311" s="313"/>
      <c r="X311" s="313"/>
      <c r="Y311" s="313"/>
      <c r="Z311" s="313"/>
    </row>
    <row r="312" ht="15.75" customHeight="1">
      <c r="A312" s="313"/>
      <c r="B312" s="313"/>
      <c r="C312" s="313"/>
      <c r="D312" s="313"/>
      <c r="E312" s="313"/>
      <c r="F312" s="313"/>
      <c r="G312" s="313"/>
      <c r="H312" s="313"/>
      <c r="I312" s="313"/>
      <c r="J312" s="313"/>
      <c r="K312" s="313"/>
      <c r="L312" s="313"/>
      <c r="M312" s="313"/>
      <c r="N312" s="313"/>
      <c r="O312" s="313"/>
      <c r="P312" s="313"/>
      <c r="Q312" s="313"/>
      <c r="R312" s="313"/>
      <c r="S312" s="313"/>
      <c r="T312" s="313"/>
      <c r="U312" s="313"/>
      <c r="V312" s="313"/>
      <c r="W312" s="313"/>
      <c r="X312" s="313"/>
      <c r="Y312" s="313"/>
      <c r="Z312" s="313"/>
    </row>
    <row r="313" ht="15.75" customHeight="1">
      <c r="A313" s="313"/>
      <c r="B313" s="313"/>
      <c r="C313" s="313"/>
      <c r="D313" s="313"/>
      <c r="E313" s="313"/>
      <c r="F313" s="313"/>
      <c r="G313" s="313"/>
      <c r="H313" s="313"/>
      <c r="I313" s="313"/>
      <c r="J313" s="313"/>
      <c r="K313" s="313"/>
      <c r="L313" s="313"/>
      <c r="M313" s="313"/>
      <c r="N313" s="313"/>
      <c r="O313" s="313"/>
      <c r="P313" s="313"/>
      <c r="Q313" s="313"/>
      <c r="R313" s="313"/>
      <c r="S313" s="313"/>
      <c r="T313" s="313"/>
      <c r="U313" s="313"/>
      <c r="V313" s="313"/>
      <c r="W313" s="313"/>
      <c r="X313" s="313"/>
      <c r="Y313" s="313"/>
      <c r="Z313" s="313"/>
    </row>
    <row r="314" ht="15.75" customHeight="1">
      <c r="A314" s="313"/>
      <c r="B314" s="313"/>
      <c r="C314" s="313"/>
      <c r="D314" s="313"/>
      <c r="E314" s="313"/>
      <c r="F314" s="313"/>
      <c r="G314" s="313"/>
      <c r="H314" s="313"/>
      <c r="I314" s="313"/>
      <c r="J314" s="313"/>
      <c r="K314" s="313"/>
      <c r="L314" s="313"/>
      <c r="M314" s="313"/>
      <c r="N314" s="313"/>
      <c r="O314" s="313"/>
      <c r="P314" s="313"/>
      <c r="Q314" s="313"/>
      <c r="R314" s="313"/>
      <c r="S314" s="313"/>
      <c r="T314" s="313"/>
      <c r="U314" s="313"/>
      <c r="V314" s="313"/>
      <c r="W314" s="313"/>
      <c r="X314" s="313"/>
      <c r="Y314" s="313"/>
      <c r="Z314" s="313"/>
    </row>
    <row r="315" ht="15.75" customHeight="1">
      <c r="A315" s="313"/>
      <c r="B315" s="313"/>
      <c r="C315" s="313"/>
      <c r="D315" s="313"/>
      <c r="E315" s="313"/>
      <c r="F315" s="313"/>
      <c r="G315" s="313"/>
      <c r="H315" s="313"/>
      <c r="I315" s="313"/>
      <c r="J315" s="313"/>
      <c r="K315" s="313"/>
      <c r="L315" s="313"/>
      <c r="M315" s="313"/>
      <c r="N315" s="313"/>
      <c r="O315" s="313"/>
      <c r="P315" s="313"/>
      <c r="Q315" s="313"/>
      <c r="R315" s="313"/>
      <c r="S315" s="313"/>
      <c r="T315" s="313"/>
      <c r="U315" s="313"/>
      <c r="V315" s="313"/>
      <c r="W315" s="313"/>
      <c r="X315" s="313"/>
      <c r="Y315" s="313"/>
      <c r="Z315" s="313"/>
    </row>
    <row r="316" ht="15.75" customHeight="1">
      <c r="A316" s="313"/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13"/>
      <c r="N316" s="313"/>
      <c r="O316" s="313"/>
      <c r="P316" s="313"/>
      <c r="Q316" s="313"/>
      <c r="R316" s="313"/>
      <c r="S316" s="313"/>
      <c r="T316" s="313"/>
      <c r="U316" s="313"/>
      <c r="V316" s="313"/>
      <c r="W316" s="313"/>
      <c r="X316" s="313"/>
      <c r="Y316" s="313"/>
      <c r="Z316" s="313"/>
    </row>
    <row r="317" ht="15.75" customHeight="1">
      <c r="A317" s="313"/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13"/>
      <c r="N317" s="313"/>
      <c r="O317" s="313"/>
      <c r="P317" s="313"/>
      <c r="Q317" s="313"/>
      <c r="R317" s="313"/>
      <c r="S317" s="313"/>
      <c r="T317" s="313"/>
      <c r="U317" s="313"/>
      <c r="V317" s="313"/>
      <c r="W317" s="313"/>
      <c r="X317" s="313"/>
      <c r="Y317" s="313"/>
      <c r="Z317" s="313"/>
    </row>
    <row r="318" ht="15.75" customHeight="1">
      <c r="A318" s="313"/>
      <c r="B318" s="313"/>
      <c r="C318" s="313"/>
      <c r="D318" s="313"/>
      <c r="E318" s="313"/>
      <c r="F318" s="313"/>
      <c r="G318" s="313"/>
      <c r="H318" s="313"/>
      <c r="I318" s="313"/>
      <c r="J318" s="313"/>
      <c r="K318" s="313"/>
      <c r="L318" s="313"/>
      <c r="M318" s="313"/>
      <c r="N318" s="313"/>
      <c r="O318" s="313"/>
      <c r="P318" s="313"/>
      <c r="Q318" s="313"/>
      <c r="R318" s="313"/>
      <c r="S318" s="313"/>
      <c r="T318" s="313"/>
      <c r="U318" s="313"/>
      <c r="V318" s="313"/>
      <c r="W318" s="313"/>
      <c r="X318" s="313"/>
      <c r="Y318" s="313"/>
      <c r="Z318" s="313"/>
    </row>
    <row r="319" ht="15.75" customHeight="1">
      <c r="A319" s="313"/>
      <c r="B319" s="313"/>
      <c r="C319" s="313"/>
      <c r="D319" s="313"/>
      <c r="E319" s="313"/>
      <c r="F319" s="313"/>
      <c r="G319" s="313"/>
      <c r="H319" s="313"/>
      <c r="I319" s="313"/>
      <c r="J319" s="313"/>
      <c r="K319" s="313"/>
      <c r="L319" s="313"/>
      <c r="M319" s="313"/>
      <c r="N319" s="313"/>
      <c r="O319" s="313"/>
      <c r="P319" s="313"/>
      <c r="Q319" s="313"/>
      <c r="R319" s="313"/>
      <c r="S319" s="313"/>
      <c r="T319" s="313"/>
      <c r="U319" s="313"/>
      <c r="V319" s="313"/>
      <c r="W319" s="313"/>
      <c r="X319" s="313"/>
      <c r="Y319" s="313"/>
      <c r="Z319" s="313"/>
    </row>
    <row r="320" ht="15.75" customHeight="1">
      <c r="A320" s="313"/>
      <c r="B320" s="313"/>
      <c r="C320" s="313"/>
      <c r="D320" s="313"/>
      <c r="E320" s="313"/>
      <c r="F320" s="313"/>
      <c r="G320" s="313"/>
      <c r="H320" s="313"/>
      <c r="I320" s="313"/>
      <c r="J320" s="313"/>
      <c r="K320" s="313"/>
      <c r="L320" s="313"/>
      <c r="M320" s="313"/>
      <c r="N320" s="313"/>
      <c r="O320" s="313"/>
      <c r="P320" s="313"/>
      <c r="Q320" s="313"/>
      <c r="R320" s="313"/>
      <c r="S320" s="313"/>
      <c r="T320" s="313"/>
      <c r="U320" s="313"/>
      <c r="V320" s="313"/>
      <c r="W320" s="313"/>
      <c r="X320" s="313"/>
      <c r="Y320" s="313"/>
      <c r="Z320" s="313"/>
    </row>
    <row r="321" ht="15.75" customHeight="1">
      <c r="A321" s="313"/>
      <c r="B321" s="313"/>
      <c r="C321" s="313"/>
      <c r="D321" s="313"/>
      <c r="E321" s="313"/>
      <c r="F321" s="313"/>
      <c r="G321" s="313"/>
      <c r="H321" s="313"/>
      <c r="I321" s="313"/>
      <c r="J321" s="313"/>
      <c r="K321" s="313"/>
      <c r="L321" s="313"/>
      <c r="M321" s="313"/>
      <c r="N321" s="313"/>
      <c r="O321" s="313"/>
      <c r="P321" s="313"/>
      <c r="Q321" s="313"/>
      <c r="R321" s="313"/>
      <c r="S321" s="313"/>
      <c r="T321" s="313"/>
      <c r="U321" s="313"/>
      <c r="V321" s="313"/>
      <c r="W321" s="313"/>
      <c r="X321" s="313"/>
      <c r="Y321" s="313"/>
      <c r="Z321" s="313"/>
    </row>
    <row r="322" ht="15.75" customHeight="1">
      <c r="A322" s="313"/>
      <c r="B322" s="313"/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13"/>
      <c r="N322" s="313"/>
      <c r="O322" s="313"/>
      <c r="P322" s="313"/>
      <c r="Q322" s="313"/>
      <c r="R322" s="313"/>
      <c r="S322" s="313"/>
      <c r="T322" s="313"/>
      <c r="U322" s="313"/>
      <c r="V322" s="313"/>
      <c r="W322" s="313"/>
      <c r="X322" s="313"/>
      <c r="Y322" s="313"/>
      <c r="Z322" s="313"/>
    </row>
    <row r="323" ht="15.75" customHeight="1">
      <c r="A323" s="313"/>
      <c r="B323" s="313"/>
      <c r="C323" s="313"/>
      <c r="D323" s="313"/>
      <c r="E323" s="313"/>
      <c r="F323" s="313"/>
      <c r="G323" s="313"/>
      <c r="H323" s="313"/>
      <c r="I323" s="313"/>
      <c r="J323" s="313"/>
      <c r="K323" s="313"/>
      <c r="L323" s="313"/>
      <c r="M323" s="313"/>
      <c r="N323" s="313"/>
      <c r="O323" s="313"/>
      <c r="P323" s="313"/>
      <c r="Q323" s="313"/>
      <c r="R323" s="313"/>
      <c r="S323" s="313"/>
      <c r="T323" s="313"/>
      <c r="U323" s="313"/>
      <c r="V323" s="313"/>
      <c r="W323" s="313"/>
      <c r="X323" s="313"/>
      <c r="Y323" s="313"/>
      <c r="Z323" s="313"/>
    </row>
    <row r="324" ht="15.75" customHeight="1">
      <c r="A324" s="313"/>
      <c r="B324" s="313"/>
      <c r="C324" s="313"/>
      <c r="D324" s="313"/>
      <c r="E324" s="313"/>
      <c r="F324" s="313"/>
      <c r="G324" s="313"/>
      <c r="H324" s="313"/>
      <c r="I324" s="313"/>
      <c r="J324" s="313"/>
      <c r="K324" s="313"/>
      <c r="L324" s="313"/>
      <c r="M324" s="313"/>
      <c r="N324" s="313"/>
      <c r="O324" s="313"/>
      <c r="P324" s="313"/>
      <c r="Q324" s="313"/>
      <c r="R324" s="313"/>
      <c r="S324" s="313"/>
      <c r="T324" s="313"/>
      <c r="U324" s="313"/>
      <c r="V324" s="313"/>
      <c r="W324" s="313"/>
      <c r="X324" s="313"/>
      <c r="Y324" s="313"/>
      <c r="Z324" s="313"/>
    </row>
    <row r="325" ht="15.75" customHeight="1">
      <c r="A325" s="313"/>
      <c r="B325" s="313"/>
      <c r="C325" s="313"/>
      <c r="D325" s="313"/>
      <c r="E325" s="313"/>
      <c r="F325" s="313"/>
      <c r="G325" s="313"/>
      <c r="H325" s="313"/>
      <c r="I325" s="313"/>
      <c r="J325" s="313"/>
      <c r="K325" s="313"/>
      <c r="L325" s="313"/>
      <c r="M325" s="313"/>
      <c r="N325" s="313"/>
      <c r="O325" s="313"/>
      <c r="P325" s="313"/>
      <c r="Q325" s="313"/>
      <c r="R325" s="313"/>
      <c r="S325" s="313"/>
      <c r="T325" s="313"/>
      <c r="U325" s="313"/>
      <c r="V325" s="313"/>
      <c r="W325" s="313"/>
      <c r="X325" s="313"/>
      <c r="Y325" s="313"/>
      <c r="Z325" s="313"/>
    </row>
    <row r="326" ht="15.75" customHeight="1">
      <c r="A326" s="313"/>
      <c r="B326" s="313"/>
      <c r="C326" s="313"/>
      <c r="D326" s="313"/>
      <c r="E326" s="313"/>
      <c r="F326" s="313"/>
      <c r="G326" s="313"/>
      <c r="H326" s="313"/>
      <c r="I326" s="313"/>
      <c r="J326" s="313"/>
      <c r="K326" s="313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3"/>
    </row>
    <row r="327" ht="15.75" customHeight="1">
      <c r="A327" s="313"/>
      <c r="B327" s="313"/>
      <c r="C327" s="313"/>
      <c r="D327" s="313"/>
      <c r="E327" s="313"/>
      <c r="F327" s="313"/>
      <c r="G327" s="313"/>
      <c r="H327" s="313"/>
      <c r="I327" s="313"/>
      <c r="J327" s="313"/>
      <c r="K327" s="313"/>
      <c r="L327" s="313"/>
      <c r="M327" s="313"/>
      <c r="N327" s="313"/>
      <c r="O327" s="313"/>
      <c r="P327" s="313"/>
      <c r="Q327" s="313"/>
      <c r="R327" s="313"/>
      <c r="S327" s="313"/>
      <c r="T327" s="313"/>
      <c r="U327" s="313"/>
      <c r="V327" s="313"/>
      <c r="W327" s="313"/>
      <c r="X327" s="313"/>
      <c r="Y327" s="313"/>
      <c r="Z327" s="313"/>
    </row>
    <row r="328" ht="15.75" customHeight="1">
      <c r="A328" s="313"/>
      <c r="B328" s="313"/>
      <c r="C328" s="313"/>
      <c r="D328" s="313"/>
      <c r="E328" s="313"/>
      <c r="F328" s="313"/>
      <c r="G328" s="313"/>
      <c r="H328" s="313"/>
      <c r="I328" s="313"/>
      <c r="J328" s="313"/>
      <c r="K328" s="313"/>
      <c r="L328" s="313"/>
      <c r="M328" s="313"/>
      <c r="N328" s="313"/>
      <c r="O328" s="313"/>
      <c r="P328" s="313"/>
      <c r="Q328" s="313"/>
      <c r="R328" s="313"/>
      <c r="S328" s="313"/>
      <c r="T328" s="313"/>
      <c r="U328" s="313"/>
      <c r="V328" s="313"/>
      <c r="W328" s="313"/>
      <c r="X328" s="313"/>
      <c r="Y328" s="313"/>
      <c r="Z328" s="313"/>
    </row>
    <row r="329" ht="15.75" customHeight="1">
      <c r="A329" s="313"/>
      <c r="B329" s="313"/>
      <c r="C329" s="313"/>
      <c r="D329" s="313"/>
      <c r="E329" s="313"/>
      <c r="F329" s="313"/>
      <c r="G329" s="313"/>
      <c r="H329" s="313"/>
      <c r="I329" s="313"/>
      <c r="J329" s="313"/>
      <c r="K329" s="313"/>
      <c r="L329" s="313"/>
      <c r="M329" s="313"/>
      <c r="N329" s="313"/>
      <c r="O329" s="313"/>
      <c r="P329" s="313"/>
      <c r="Q329" s="313"/>
      <c r="R329" s="313"/>
      <c r="S329" s="313"/>
      <c r="T329" s="313"/>
      <c r="U329" s="313"/>
      <c r="V329" s="313"/>
      <c r="W329" s="313"/>
      <c r="X329" s="313"/>
      <c r="Y329" s="313"/>
      <c r="Z329" s="313"/>
    </row>
    <row r="330" ht="15.75" customHeight="1">
      <c r="A330" s="313"/>
      <c r="B330" s="313"/>
      <c r="C330" s="313"/>
      <c r="D330" s="313"/>
      <c r="E330" s="313"/>
      <c r="F330" s="313"/>
      <c r="G330" s="313"/>
      <c r="H330" s="313"/>
      <c r="I330" s="313"/>
      <c r="J330" s="313"/>
      <c r="K330" s="313"/>
      <c r="L330" s="313"/>
      <c r="M330" s="313"/>
      <c r="N330" s="313"/>
      <c r="O330" s="313"/>
      <c r="P330" s="313"/>
      <c r="Q330" s="313"/>
      <c r="R330" s="313"/>
      <c r="S330" s="313"/>
      <c r="T330" s="313"/>
      <c r="U330" s="313"/>
      <c r="V330" s="313"/>
      <c r="W330" s="313"/>
      <c r="X330" s="313"/>
      <c r="Y330" s="313"/>
      <c r="Z330" s="313"/>
    </row>
    <row r="331" ht="15.75" customHeight="1">
      <c r="A331" s="313"/>
      <c r="B331" s="313"/>
      <c r="C331" s="313"/>
      <c r="D331" s="313"/>
      <c r="E331" s="313"/>
      <c r="F331" s="313"/>
      <c r="G331" s="313"/>
      <c r="H331" s="313"/>
      <c r="I331" s="313"/>
      <c r="J331" s="313"/>
      <c r="K331" s="313"/>
      <c r="L331" s="313"/>
      <c r="M331" s="313"/>
      <c r="N331" s="313"/>
      <c r="O331" s="313"/>
      <c r="P331" s="313"/>
      <c r="Q331" s="313"/>
      <c r="R331" s="313"/>
      <c r="S331" s="313"/>
      <c r="T331" s="313"/>
      <c r="U331" s="313"/>
      <c r="V331" s="313"/>
      <c r="W331" s="313"/>
      <c r="X331" s="313"/>
      <c r="Y331" s="313"/>
      <c r="Z331" s="313"/>
    </row>
    <row r="332" ht="15.75" customHeight="1">
      <c r="A332" s="313"/>
      <c r="B332" s="313"/>
      <c r="C332" s="313"/>
      <c r="D332" s="313"/>
      <c r="E332" s="313"/>
      <c r="F332" s="313"/>
      <c r="G332" s="313"/>
      <c r="H332" s="313"/>
      <c r="I332" s="313"/>
      <c r="J332" s="313"/>
      <c r="K332" s="313"/>
      <c r="L332" s="313"/>
      <c r="M332" s="313"/>
      <c r="N332" s="313"/>
      <c r="O332" s="313"/>
      <c r="P332" s="313"/>
      <c r="Q332" s="313"/>
      <c r="R332" s="313"/>
      <c r="S332" s="313"/>
      <c r="T332" s="313"/>
      <c r="U332" s="313"/>
      <c r="V332" s="313"/>
      <c r="W332" s="313"/>
      <c r="X332" s="313"/>
      <c r="Y332" s="313"/>
      <c r="Z332" s="313"/>
    </row>
    <row r="333" ht="15.75" customHeight="1">
      <c r="A333" s="313"/>
      <c r="B333" s="313"/>
      <c r="C333" s="313"/>
      <c r="D333" s="313"/>
      <c r="E333" s="313"/>
      <c r="F333" s="313"/>
      <c r="G333" s="313"/>
      <c r="H333" s="313"/>
      <c r="I333" s="313"/>
      <c r="J333" s="313"/>
      <c r="K333" s="313"/>
      <c r="L333" s="313"/>
      <c r="M333" s="313"/>
      <c r="N333" s="313"/>
      <c r="O333" s="313"/>
      <c r="P333" s="313"/>
      <c r="Q333" s="313"/>
      <c r="R333" s="313"/>
      <c r="S333" s="313"/>
      <c r="T333" s="313"/>
      <c r="U333" s="313"/>
      <c r="V333" s="313"/>
      <c r="W333" s="313"/>
      <c r="X333" s="313"/>
      <c r="Y333" s="313"/>
      <c r="Z333" s="313"/>
    </row>
    <row r="334" ht="15.75" customHeight="1">
      <c r="A334" s="313"/>
      <c r="B334" s="313"/>
      <c r="C334" s="313"/>
      <c r="D334" s="313"/>
      <c r="E334" s="313"/>
      <c r="F334" s="313"/>
      <c r="G334" s="313"/>
      <c r="H334" s="313"/>
      <c r="I334" s="313"/>
      <c r="J334" s="313"/>
      <c r="K334" s="313"/>
      <c r="L334" s="313"/>
      <c r="M334" s="313"/>
      <c r="N334" s="313"/>
      <c r="O334" s="313"/>
      <c r="P334" s="313"/>
      <c r="Q334" s="313"/>
      <c r="R334" s="313"/>
      <c r="S334" s="313"/>
      <c r="T334" s="313"/>
      <c r="U334" s="313"/>
      <c r="V334" s="313"/>
      <c r="W334" s="313"/>
      <c r="X334" s="313"/>
      <c r="Y334" s="313"/>
      <c r="Z334" s="313"/>
    </row>
    <row r="335" ht="15.75" customHeight="1">
      <c r="A335" s="313"/>
      <c r="B335" s="313"/>
      <c r="C335" s="313"/>
      <c r="D335" s="313"/>
      <c r="E335" s="313"/>
      <c r="F335" s="313"/>
      <c r="G335" s="313"/>
      <c r="H335" s="313"/>
      <c r="I335" s="313"/>
      <c r="J335" s="313"/>
      <c r="K335" s="313"/>
      <c r="L335" s="313"/>
      <c r="M335" s="313"/>
      <c r="N335" s="313"/>
      <c r="O335" s="313"/>
      <c r="P335" s="313"/>
      <c r="Q335" s="313"/>
      <c r="R335" s="313"/>
      <c r="S335" s="313"/>
      <c r="T335" s="313"/>
      <c r="U335" s="313"/>
      <c r="V335" s="313"/>
      <c r="W335" s="313"/>
      <c r="X335" s="313"/>
      <c r="Y335" s="313"/>
      <c r="Z335" s="313"/>
    </row>
    <row r="336" ht="15.75" customHeight="1">
      <c r="A336" s="313"/>
      <c r="B336" s="313"/>
      <c r="C336" s="313"/>
      <c r="D336" s="313"/>
      <c r="E336" s="313"/>
      <c r="F336" s="313"/>
      <c r="G336" s="313"/>
      <c r="H336" s="313"/>
      <c r="I336" s="313"/>
      <c r="J336" s="313"/>
      <c r="K336" s="313"/>
      <c r="L336" s="313"/>
      <c r="M336" s="313"/>
      <c r="N336" s="313"/>
      <c r="O336" s="313"/>
      <c r="P336" s="313"/>
      <c r="Q336" s="313"/>
      <c r="R336" s="313"/>
      <c r="S336" s="313"/>
      <c r="T336" s="313"/>
      <c r="U336" s="313"/>
      <c r="V336" s="313"/>
      <c r="W336" s="313"/>
      <c r="X336" s="313"/>
      <c r="Y336" s="313"/>
      <c r="Z336" s="313"/>
    </row>
    <row r="337" ht="15.75" customHeight="1">
      <c r="A337" s="313"/>
      <c r="B337" s="313"/>
      <c r="C337" s="313"/>
      <c r="D337" s="313"/>
      <c r="E337" s="313"/>
      <c r="F337" s="313"/>
      <c r="G337" s="313"/>
      <c r="H337" s="313"/>
      <c r="I337" s="313"/>
      <c r="J337" s="313"/>
      <c r="K337" s="313"/>
      <c r="L337" s="313"/>
      <c r="M337" s="313"/>
      <c r="N337" s="313"/>
      <c r="O337" s="313"/>
      <c r="P337" s="313"/>
      <c r="Q337" s="313"/>
      <c r="R337" s="313"/>
      <c r="S337" s="313"/>
      <c r="T337" s="313"/>
      <c r="U337" s="313"/>
      <c r="V337" s="313"/>
      <c r="W337" s="313"/>
      <c r="X337" s="313"/>
      <c r="Y337" s="313"/>
      <c r="Z337" s="313"/>
    </row>
    <row r="338" ht="15.75" customHeight="1">
      <c r="A338" s="313"/>
      <c r="B338" s="313"/>
      <c r="C338" s="313"/>
      <c r="D338" s="313"/>
      <c r="E338" s="313"/>
      <c r="F338" s="313"/>
      <c r="G338" s="313"/>
      <c r="H338" s="313"/>
      <c r="I338" s="313"/>
      <c r="J338" s="313"/>
      <c r="K338" s="313"/>
      <c r="L338" s="313"/>
      <c r="M338" s="313"/>
      <c r="N338" s="313"/>
      <c r="O338" s="313"/>
      <c r="P338" s="313"/>
      <c r="Q338" s="313"/>
      <c r="R338" s="313"/>
      <c r="S338" s="313"/>
      <c r="T338" s="313"/>
      <c r="U338" s="313"/>
      <c r="V338" s="313"/>
      <c r="W338" s="313"/>
      <c r="X338" s="313"/>
      <c r="Y338" s="313"/>
      <c r="Z338" s="313"/>
    </row>
    <row r="339" ht="15.75" customHeight="1">
      <c r="A339" s="313"/>
      <c r="B339" s="313"/>
      <c r="C339" s="313"/>
      <c r="D339" s="313"/>
      <c r="E339" s="313"/>
      <c r="F339" s="313"/>
      <c r="G339" s="313"/>
      <c r="H339" s="313"/>
      <c r="I339" s="313"/>
      <c r="J339" s="313"/>
      <c r="K339" s="313"/>
      <c r="L339" s="313"/>
      <c r="M339" s="313"/>
      <c r="N339" s="313"/>
      <c r="O339" s="313"/>
      <c r="P339" s="313"/>
      <c r="Q339" s="313"/>
      <c r="R339" s="313"/>
      <c r="S339" s="313"/>
      <c r="T339" s="313"/>
      <c r="U339" s="313"/>
      <c r="V339" s="313"/>
      <c r="W339" s="313"/>
      <c r="X339" s="313"/>
      <c r="Y339" s="313"/>
      <c r="Z339" s="313"/>
    </row>
    <row r="340" ht="15.75" customHeight="1">
      <c r="A340" s="313"/>
      <c r="B340" s="313"/>
      <c r="C340" s="313"/>
      <c r="D340" s="313"/>
      <c r="E340" s="313"/>
      <c r="F340" s="313"/>
      <c r="G340" s="313"/>
      <c r="H340" s="313"/>
      <c r="I340" s="313"/>
      <c r="J340" s="313"/>
      <c r="K340" s="313"/>
      <c r="L340" s="313"/>
      <c r="M340" s="313"/>
      <c r="N340" s="313"/>
      <c r="O340" s="313"/>
      <c r="P340" s="313"/>
      <c r="Q340" s="313"/>
      <c r="R340" s="313"/>
      <c r="S340" s="313"/>
      <c r="T340" s="313"/>
      <c r="U340" s="313"/>
      <c r="V340" s="313"/>
      <c r="W340" s="313"/>
      <c r="X340" s="313"/>
      <c r="Y340" s="313"/>
      <c r="Z340" s="313"/>
    </row>
    <row r="341" ht="15.75" customHeight="1">
      <c r="A341" s="313"/>
      <c r="B341" s="313"/>
      <c r="C341" s="313"/>
      <c r="D341" s="313"/>
      <c r="E341" s="313"/>
      <c r="F341" s="313"/>
      <c r="G341" s="313"/>
      <c r="H341" s="313"/>
      <c r="I341" s="313"/>
      <c r="J341" s="313"/>
      <c r="K341" s="313"/>
      <c r="L341" s="313"/>
      <c r="M341" s="313"/>
      <c r="N341" s="313"/>
      <c r="O341" s="313"/>
      <c r="P341" s="313"/>
      <c r="Q341" s="313"/>
      <c r="R341" s="313"/>
      <c r="S341" s="313"/>
      <c r="T341" s="313"/>
      <c r="U341" s="313"/>
      <c r="V341" s="313"/>
      <c r="W341" s="313"/>
      <c r="X341" s="313"/>
      <c r="Y341" s="313"/>
      <c r="Z341" s="313"/>
    </row>
    <row r="342" ht="15.75" customHeight="1">
      <c r="A342" s="313"/>
      <c r="B342" s="313"/>
      <c r="C342" s="313"/>
      <c r="D342" s="313"/>
      <c r="E342" s="313"/>
      <c r="F342" s="313"/>
      <c r="G342" s="313"/>
      <c r="H342" s="313"/>
      <c r="I342" s="313"/>
      <c r="J342" s="313"/>
      <c r="K342" s="313"/>
      <c r="L342" s="313"/>
      <c r="M342" s="313"/>
      <c r="N342" s="313"/>
      <c r="O342" s="313"/>
      <c r="P342" s="313"/>
      <c r="Q342" s="313"/>
      <c r="R342" s="313"/>
      <c r="S342" s="313"/>
      <c r="T342" s="313"/>
      <c r="U342" s="313"/>
      <c r="V342" s="313"/>
      <c r="W342" s="313"/>
      <c r="X342" s="313"/>
      <c r="Y342" s="313"/>
      <c r="Z342" s="313"/>
    </row>
    <row r="343" ht="15.75" customHeight="1">
      <c r="A343" s="313"/>
      <c r="B343" s="313"/>
      <c r="C343" s="313"/>
      <c r="D343" s="313"/>
      <c r="E343" s="313"/>
      <c r="F343" s="313"/>
      <c r="G343" s="313"/>
      <c r="H343" s="313"/>
      <c r="I343" s="313"/>
      <c r="J343" s="313"/>
      <c r="K343" s="313"/>
      <c r="L343" s="313"/>
      <c r="M343" s="313"/>
      <c r="N343" s="313"/>
      <c r="O343" s="313"/>
      <c r="P343" s="313"/>
      <c r="Q343" s="313"/>
      <c r="R343" s="313"/>
      <c r="S343" s="313"/>
      <c r="T343" s="313"/>
      <c r="U343" s="313"/>
      <c r="V343" s="313"/>
      <c r="W343" s="313"/>
      <c r="X343" s="313"/>
      <c r="Y343" s="313"/>
      <c r="Z343" s="313"/>
    </row>
    <row r="344" ht="15.75" customHeight="1">
      <c r="A344" s="313"/>
      <c r="B344" s="313"/>
      <c r="C344" s="313"/>
      <c r="D344" s="313"/>
      <c r="E344" s="313"/>
      <c r="F344" s="313"/>
      <c r="G344" s="313"/>
      <c r="H344" s="313"/>
      <c r="I344" s="313"/>
      <c r="J344" s="313"/>
      <c r="K344" s="313"/>
      <c r="L344" s="313"/>
      <c r="M344" s="313"/>
      <c r="N344" s="313"/>
      <c r="O344" s="313"/>
      <c r="P344" s="313"/>
      <c r="Q344" s="313"/>
      <c r="R344" s="313"/>
      <c r="S344" s="313"/>
      <c r="T344" s="313"/>
      <c r="U344" s="313"/>
      <c r="V344" s="313"/>
      <c r="W344" s="313"/>
      <c r="X344" s="313"/>
      <c r="Y344" s="313"/>
      <c r="Z344" s="313"/>
    </row>
    <row r="345" ht="15.75" customHeight="1">
      <c r="A345" s="313"/>
      <c r="B345" s="313"/>
      <c r="C345" s="313"/>
      <c r="D345" s="313"/>
      <c r="E345" s="313"/>
      <c r="F345" s="313"/>
      <c r="G345" s="313"/>
      <c r="H345" s="313"/>
      <c r="I345" s="313"/>
      <c r="J345" s="313"/>
      <c r="K345" s="313"/>
      <c r="L345" s="313"/>
      <c r="M345" s="313"/>
      <c r="N345" s="313"/>
      <c r="O345" s="313"/>
      <c r="P345" s="313"/>
      <c r="Q345" s="313"/>
      <c r="R345" s="313"/>
      <c r="S345" s="313"/>
      <c r="T345" s="313"/>
      <c r="U345" s="313"/>
      <c r="V345" s="313"/>
      <c r="W345" s="313"/>
      <c r="X345" s="313"/>
      <c r="Y345" s="313"/>
      <c r="Z345" s="313"/>
    </row>
    <row r="346" ht="15.75" customHeight="1">
      <c r="A346" s="313"/>
      <c r="B346" s="313"/>
      <c r="C346" s="313"/>
      <c r="D346" s="313"/>
      <c r="E346" s="313"/>
      <c r="F346" s="313"/>
      <c r="G346" s="313"/>
      <c r="H346" s="313"/>
      <c r="I346" s="313"/>
      <c r="J346" s="313"/>
      <c r="K346" s="313"/>
      <c r="L346" s="313"/>
      <c r="M346" s="313"/>
      <c r="N346" s="313"/>
      <c r="O346" s="313"/>
      <c r="P346" s="313"/>
      <c r="Q346" s="313"/>
      <c r="R346" s="313"/>
      <c r="S346" s="313"/>
      <c r="T346" s="313"/>
      <c r="U346" s="313"/>
      <c r="V346" s="313"/>
      <c r="W346" s="313"/>
      <c r="X346" s="313"/>
      <c r="Y346" s="313"/>
      <c r="Z346" s="313"/>
    </row>
    <row r="347" ht="15.75" customHeight="1">
      <c r="A347" s="313"/>
      <c r="B347" s="313"/>
      <c r="C347" s="313"/>
      <c r="D347" s="313"/>
      <c r="E347" s="313"/>
      <c r="F347" s="313"/>
      <c r="G347" s="313"/>
      <c r="H347" s="313"/>
      <c r="I347" s="313"/>
      <c r="J347" s="313"/>
      <c r="K347" s="313"/>
      <c r="L347" s="313"/>
      <c r="M347" s="313"/>
      <c r="N347" s="313"/>
      <c r="O347" s="313"/>
      <c r="P347" s="313"/>
      <c r="Q347" s="313"/>
      <c r="R347" s="313"/>
      <c r="S347" s="313"/>
      <c r="T347" s="313"/>
      <c r="U347" s="313"/>
      <c r="V347" s="313"/>
      <c r="W347" s="313"/>
      <c r="X347" s="313"/>
      <c r="Y347" s="313"/>
      <c r="Z347" s="313"/>
    </row>
    <row r="348" ht="15.75" customHeight="1">
      <c r="A348" s="313"/>
      <c r="B348" s="313"/>
      <c r="C348" s="313"/>
      <c r="D348" s="313"/>
      <c r="E348" s="313"/>
      <c r="F348" s="313"/>
      <c r="G348" s="313"/>
      <c r="H348" s="313"/>
      <c r="I348" s="313"/>
      <c r="J348" s="313"/>
      <c r="K348" s="313"/>
      <c r="L348" s="313"/>
      <c r="M348" s="313"/>
      <c r="N348" s="313"/>
      <c r="O348" s="313"/>
      <c r="P348" s="313"/>
      <c r="Q348" s="313"/>
      <c r="R348" s="313"/>
      <c r="S348" s="313"/>
      <c r="T348" s="313"/>
      <c r="U348" s="313"/>
      <c r="V348" s="313"/>
      <c r="W348" s="313"/>
      <c r="X348" s="313"/>
      <c r="Y348" s="313"/>
      <c r="Z348" s="313"/>
    </row>
    <row r="349" ht="15.75" customHeight="1">
      <c r="A349" s="313"/>
      <c r="B349" s="313"/>
      <c r="C349" s="313"/>
      <c r="D349" s="313"/>
      <c r="E349" s="313"/>
      <c r="F349" s="313"/>
      <c r="G349" s="313"/>
      <c r="H349" s="313"/>
      <c r="I349" s="313"/>
      <c r="J349" s="313"/>
      <c r="K349" s="313"/>
      <c r="L349" s="313"/>
      <c r="M349" s="313"/>
      <c r="N349" s="313"/>
      <c r="O349" s="313"/>
      <c r="P349" s="313"/>
      <c r="Q349" s="313"/>
      <c r="R349" s="313"/>
      <c r="S349" s="313"/>
      <c r="T349" s="313"/>
      <c r="U349" s="313"/>
      <c r="V349" s="313"/>
      <c r="W349" s="313"/>
      <c r="X349" s="313"/>
      <c r="Y349" s="313"/>
      <c r="Z349" s="313"/>
    </row>
    <row r="350" ht="15.75" customHeight="1">
      <c r="A350" s="313"/>
      <c r="B350" s="313"/>
      <c r="C350" s="313"/>
      <c r="D350" s="313"/>
      <c r="E350" s="313"/>
      <c r="F350" s="313"/>
      <c r="G350" s="313"/>
      <c r="H350" s="313"/>
      <c r="I350" s="313"/>
      <c r="J350" s="313"/>
      <c r="K350" s="313"/>
      <c r="L350" s="313"/>
      <c r="M350" s="313"/>
      <c r="N350" s="313"/>
      <c r="O350" s="313"/>
      <c r="P350" s="313"/>
      <c r="Q350" s="313"/>
      <c r="R350" s="313"/>
      <c r="S350" s="313"/>
      <c r="T350" s="313"/>
      <c r="U350" s="313"/>
      <c r="V350" s="313"/>
      <c r="W350" s="313"/>
      <c r="X350" s="313"/>
      <c r="Y350" s="313"/>
      <c r="Z350" s="313"/>
    </row>
    <row r="351" ht="15.75" customHeight="1">
      <c r="A351" s="313"/>
      <c r="B351" s="313"/>
      <c r="C351" s="313"/>
      <c r="D351" s="313"/>
      <c r="E351" s="313"/>
      <c r="F351" s="313"/>
      <c r="G351" s="313"/>
      <c r="H351" s="313"/>
      <c r="I351" s="313"/>
      <c r="J351" s="313"/>
      <c r="K351" s="313"/>
      <c r="L351" s="313"/>
      <c r="M351" s="313"/>
      <c r="N351" s="313"/>
      <c r="O351" s="313"/>
      <c r="P351" s="313"/>
      <c r="Q351" s="313"/>
      <c r="R351" s="313"/>
      <c r="S351" s="313"/>
      <c r="T351" s="313"/>
      <c r="U351" s="313"/>
      <c r="V351" s="313"/>
      <c r="W351" s="313"/>
      <c r="X351" s="313"/>
      <c r="Y351" s="313"/>
      <c r="Z351" s="313"/>
    </row>
    <row r="352" ht="15.75" customHeight="1">
      <c r="A352" s="313"/>
      <c r="B352" s="313"/>
      <c r="C352" s="313"/>
      <c r="D352" s="313"/>
      <c r="E352" s="313"/>
      <c r="F352" s="313"/>
      <c r="G352" s="313"/>
      <c r="H352" s="313"/>
      <c r="I352" s="313"/>
      <c r="J352" s="313"/>
      <c r="K352" s="313"/>
      <c r="L352" s="313"/>
      <c r="M352" s="313"/>
      <c r="N352" s="313"/>
      <c r="O352" s="313"/>
      <c r="P352" s="313"/>
      <c r="Q352" s="313"/>
      <c r="R352" s="313"/>
      <c r="S352" s="313"/>
      <c r="T352" s="313"/>
      <c r="U352" s="313"/>
      <c r="V352" s="313"/>
      <c r="W352" s="313"/>
      <c r="X352" s="313"/>
      <c r="Y352" s="313"/>
      <c r="Z352" s="313"/>
    </row>
    <row r="353" ht="15.75" customHeight="1">
      <c r="A353" s="313"/>
      <c r="B353" s="313"/>
      <c r="C353" s="313"/>
      <c r="D353" s="313"/>
      <c r="E353" s="313"/>
      <c r="F353" s="313"/>
      <c r="G353" s="313"/>
      <c r="H353" s="313"/>
      <c r="I353" s="313"/>
      <c r="J353" s="313"/>
      <c r="K353" s="313"/>
      <c r="L353" s="313"/>
      <c r="M353" s="313"/>
      <c r="N353" s="313"/>
      <c r="O353" s="313"/>
      <c r="P353" s="313"/>
      <c r="Q353" s="313"/>
      <c r="R353" s="313"/>
      <c r="S353" s="313"/>
      <c r="T353" s="313"/>
      <c r="U353" s="313"/>
      <c r="V353" s="313"/>
      <c r="W353" s="313"/>
      <c r="X353" s="313"/>
      <c r="Y353" s="313"/>
      <c r="Z353" s="313"/>
    </row>
    <row r="354" ht="15.75" customHeight="1">
      <c r="A354" s="313"/>
      <c r="B354" s="313"/>
      <c r="C354" s="313"/>
      <c r="D354" s="313"/>
      <c r="E354" s="313"/>
      <c r="F354" s="313"/>
      <c r="G354" s="313"/>
      <c r="H354" s="313"/>
      <c r="I354" s="313"/>
      <c r="J354" s="313"/>
      <c r="K354" s="313"/>
      <c r="L354" s="313"/>
      <c r="M354" s="313"/>
      <c r="N354" s="313"/>
      <c r="O354" s="313"/>
      <c r="P354" s="313"/>
      <c r="Q354" s="313"/>
      <c r="R354" s="313"/>
      <c r="S354" s="313"/>
      <c r="T354" s="313"/>
      <c r="U354" s="313"/>
      <c r="V354" s="313"/>
      <c r="W354" s="313"/>
      <c r="X354" s="313"/>
      <c r="Y354" s="313"/>
      <c r="Z354" s="313"/>
    </row>
    <row r="355" ht="15.75" customHeight="1">
      <c r="A355" s="313"/>
      <c r="B355" s="313"/>
      <c r="C355" s="313"/>
      <c r="D355" s="313"/>
      <c r="E355" s="313"/>
      <c r="F355" s="313"/>
      <c r="G355" s="313"/>
      <c r="H355" s="313"/>
      <c r="I355" s="313"/>
      <c r="J355" s="313"/>
      <c r="K355" s="313"/>
      <c r="L355" s="313"/>
      <c r="M355" s="313"/>
      <c r="N355" s="313"/>
      <c r="O355" s="313"/>
      <c r="P355" s="313"/>
      <c r="Q355" s="313"/>
      <c r="R355" s="313"/>
      <c r="S355" s="313"/>
      <c r="T355" s="313"/>
      <c r="U355" s="313"/>
      <c r="V355" s="313"/>
      <c r="W355" s="313"/>
      <c r="X355" s="313"/>
      <c r="Y355" s="313"/>
      <c r="Z355" s="313"/>
    </row>
    <row r="356" ht="15.75" customHeight="1">
      <c r="A356" s="313"/>
      <c r="B356" s="313"/>
      <c r="C356" s="313"/>
      <c r="D356" s="313"/>
      <c r="E356" s="313"/>
      <c r="F356" s="313"/>
      <c r="G356" s="313"/>
      <c r="H356" s="313"/>
      <c r="I356" s="313"/>
      <c r="J356" s="313"/>
      <c r="K356" s="313"/>
      <c r="L356" s="313"/>
      <c r="M356" s="313"/>
      <c r="N356" s="313"/>
      <c r="O356" s="313"/>
      <c r="P356" s="313"/>
      <c r="Q356" s="313"/>
      <c r="R356" s="313"/>
      <c r="S356" s="313"/>
      <c r="T356" s="313"/>
      <c r="U356" s="313"/>
      <c r="V356" s="313"/>
      <c r="W356" s="313"/>
      <c r="X356" s="313"/>
      <c r="Y356" s="313"/>
      <c r="Z356" s="313"/>
    </row>
    <row r="357" ht="15.75" customHeight="1">
      <c r="A357" s="313"/>
      <c r="B357" s="313"/>
      <c r="C357" s="313"/>
      <c r="D357" s="313"/>
      <c r="E357" s="313"/>
      <c r="F357" s="313"/>
      <c r="G357" s="313"/>
      <c r="H357" s="313"/>
      <c r="I357" s="313"/>
      <c r="J357" s="313"/>
      <c r="K357" s="313"/>
      <c r="L357" s="313"/>
      <c r="M357" s="313"/>
      <c r="N357" s="313"/>
      <c r="O357" s="313"/>
      <c r="P357" s="313"/>
      <c r="Q357" s="313"/>
      <c r="R357" s="313"/>
      <c r="S357" s="313"/>
      <c r="T357" s="313"/>
      <c r="U357" s="313"/>
      <c r="V357" s="313"/>
      <c r="W357" s="313"/>
      <c r="X357" s="313"/>
      <c r="Y357" s="313"/>
      <c r="Z357" s="313"/>
    </row>
    <row r="358" ht="15.75" customHeight="1">
      <c r="A358" s="313"/>
      <c r="B358" s="313"/>
      <c r="C358" s="313"/>
      <c r="D358" s="313"/>
      <c r="E358" s="313"/>
      <c r="F358" s="313"/>
      <c r="G358" s="313"/>
      <c r="H358" s="313"/>
      <c r="I358" s="313"/>
      <c r="J358" s="313"/>
      <c r="K358" s="313"/>
      <c r="L358" s="313"/>
      <c r="M358" s="313"/>
      <c r="N358" s="313"/>
      <c r="O358" s="313"/>
      <c r="P358" s="313"/>
      <c r="Q358" s="313"/>
      <c r="R358" s="313"/>
      <c r="S358" s="313"/>
      <c r="T358" s="313"/>
      <c r="U358" s="313"/>
      <c r="V358" s="313"/>
      <c r="W358" s="313"/>
      <c r="X358" s="313"/>
      <c r="Y358" s="313"/>
      <c r="Z358" s="313"/>
    </row>
    <row r="359" ht="15.75" customHeight="1">
      <c r="A359" s="313"/>
      <c r="B359" s="313"/>
      <c r="C359" s="313"/>
      <c r="D359" s="313"/>
      <c r="E359" s="313"/>
      <c r="F359" s="313"/>
      <c r="G359" s="313"/>
      <c r="H359" s="313"/>
      <c r="I359" s="313"/>
      <c r="J359" s="313"/>
      <c r="K359" s="313"/>
      <c r="L359" s="313"/>
      <c r="M359" s="313"/>
      <c r="N359" s="313"/>
      <c r="O359" s="313"/>
      <c r="P359" s="313"/>
      <c r="Q359" s="313"/>
      <c r="R359" s="313"/>
      <c r="S359" s="313"/>
      <c r="T359" s="313"/>
      <c r="U359" s="313"/>
      <c r="V359" s="313"/>
      <c r="W359" s="313"/>
      <c r="X359" s="313"/>
      <c r="Y359" s="313"/>
      <c r="Z359" s="313"/>
    </row>
    <row r="360" ht="15.75" customHeight="1">
      <c r="A360" s="313"/>
      <c r="B360" s="313"/>
      <c r="C360" s="313"/>
      <c r="D360" s="313"/>
      <c r="E360" s="313"/>
      <c r="F360" s="313"/>
      <c r="G360" s="313"/>
      <c r="H360" s="313"/>
      <c r="I360" s="313"/>
      <c r="J360" s="313"/>
      <c r="K360" s="313"/>
      <c r="L360" s="313"/>
      <c r="M360" s="313"/>
      <c r="N360" s="313"/>
      <c r="O360" s="313"/>
      <c r="P360" s="313"/>
      <c r="Q360" s="313"/>
      <c r="R360" s="313"/>
      <c r="S360" s="313"/>
      <c r="T360" s="313"/>
      <c r="U360" s="313"/>
      <c r="V360" s="313"/>
      <c r="W360" s="313"/>
      <c r="X360" s="313"/>
      <c r="Y360" s="313"/>
      <c r="Z360" s="313"/>
    </row>
    <row r="361" ht="15.75" customHeight="1">
      <c r="A361" s="313"/>
      <c r="B361" s="313"/>
      <c r="C361" s="313"/>
      <c r="D361" s="313"/>
      <c r="E361" s="313"/>
      <c r="F361" s="313"/>
      <c r="G361" s="313"/>
      <c r="H361" s="313"/>
      <c r="I361" s="313"/>
      <c r="J361" s="313"/>
      <c r="K361" s="313"/>
      <c r="L361" s="313"/>
      <c r="M361" s="313"/>
      <c r="N361" s="313"/>
      <c r="O361" s="313"/>
      <c r="P361" s="313"/>
      <c r="Q361" s="313"/>
      <c r="R361" s="313"/>
      <c r="S361" s="313"/>
      <c r="T361" s="313"/>
      <c r="U361" s="313"/>
      <c r="V361" s="313"/>
      <c r="W361" s="313"/>
      <c r="X361" s="313"/>
      <c r="Y361" s="313"/>
      <c r="Z361" s="313"/>
    </row>
    <row r="362" ht="15.75" customHeight="1">
      <c r="A362" s="313"/>
      <c r="B362" s="313"/>
      <c r="C362" s="313"/>
      <c r="D362" s="313"/>
      <c r="E362" s="313"/>
      <c r="F362" s="313"/>
      <c r="G362" s="313"/>
      <c r="H362" s="313"/>
      <c r="I362" s="313"/>
      <c r="J362" s="313"/>
      <c r="K362" s="313"/>
      <c r="L362" s="313"/>
      <c r="M362" s="313"/>
      <c r="N362" s="313"/>
      <c r="O362" s="313"/>
      <c r="P362" s="313"/>
      <c r="Q362" s="313"/>
      <c r="R362" s="313"/>
      <c r="S362" s="313"/>
      <c r="T362" s="313"/>
      <c r="U362" s="313"/>
      <c r="V362" s="313"/>
      <c r="W362" s="313"/>
      <c r="X362" s="313"/>
      <c r="Y362" s="313"/>
      <c r="Z362" s="313"/>
    </row>
    <row r="363" ht="15.75" customHeight="1">
      <c r="A363" s="313"/>
      <c r="B363" s="313"/>
      <c r="C363" s="313"/>
      <c r="D363" s="313"/>
      <c r="E363" s="313"/>
      <c r="F363" s="313"/>
      <c r="G363" s="313"/>
      <c r="H363" s="313"/>
      <c r="I363" s="313"/>
      <c r="J363" s="313"/>
      <c r="K363" s="313"/>
      <c r="L363" s="313"/>
      <c r="M363" s="313"/>
      <c r="N363" s="313"/>
      <c r="O363" s="313"/>
      <c r="P363" s="313"/>
      <c r="Q363" s="313"/>
      <c r="R363" s="313"/>
      <c r="S363" s="313"/>
      <c r="T363" s="313"/>
      <c r="U363" s="313"/>
      <c r="V363" s="313"/>
      <c r="W363" s="313"/>
      <c r="X363" s="313"/>
      <c r="Y363" s="313"/>
      <c r="Z363" s="313"/>
    </row>
    <row r="364" ht="15.75" customHeight="1">
      <c r="A364" s="313"/>
      <c r="B364" s="313"/>
      <c r="C364" s="313"/>
      <c r="D364" s="313"/>
      <c r="E364" s="313"/>
      <c r="F364" s="313"/>
      <c r="G364" s="313"/>
      <c r="H364" s="313"/>
      <c r="I364" s="313"/>
      <c r="J364" s="313"/>
      <c r="K364" s="313"/>
      <c r="L364" s="313"/>
      <c r="M364" s="313"/>
      <c r="N364" s="313"/>
      <c r="O364" s="313"/>
      <c r="P364" s="313"/>
      <c r="Q364" s="313"/>
      <c r="R364" s="313"/>
      <c r="S364" s="313"/>
      <c r="T364" s="313"/>
      <c r="U364" s="313"/>
      <c r="V364" s="313"/>
      <c r="W364" s="313"/>
      <c r="X364" s="313"/>
      <c r="Y364" s="313"/>
      <c r="Z364" s="313"/>
    </row>
    <row r="365" ht="15.75" customHeight="1">
      <c r="A365" s="313"/>
      <c r="B365" s="313"/>
      <c r="C365" s="313"/>
      <c r="D365" s="313"/>
      <c r="E365" s="313"/>
      <c r="F365" s="313"/>
      <c r="G365" s="313"/>
      <c r="H365" s="313"/>
      <c r="I365" s="313"/>
      <c r="J365" s="313"/>
      <c r="K365" s="313"/>
      <c r="L365" s="313"/>
      <c r="M365" s="313"/>
      <c r="N365" s="313"/>
      <c r="O365" s="313"/>
      <c r="P365" s="313"/>
      <c r="Q365" s="313"/>
      <c r="R365" s="313"/>
      <c r="S365" s="313"/>
      <c r="T365" s="313"/>
      <c r="U365" s="313"/>
      <c r="V365" s="313"/>
      <c r="W365" s="313"/>
      <c r="X365" s="313"/>
      <c r="Y365" s="313"/>
      <c r="Z365" s="313"/>
    </row>
    <row r="366" ht="15.75" customHeight="1">
      <c r="A366" s="313"/>
      <c r="B366" s="313"/>
      <c r="C366" s="313"/>
      <c r="D366" s="313"/>
      <c r="E366" s="313"/>
      <c r="F366" s="313"/>
      <c r="G366" s="313"/>
      <c r="H366" s="313"/>
      <c r="I366" s="313"/>
      <c r="J366" s="313"/>
      <c r="K366" s="313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3"/>
    </row>
    <row r="367" ht="15.75" customHeight="1">
      <c r="A367" s="313"/>
      <c r="B367" s="313"/>
      <c r="C367" s="313"/>
      <c r="D367" s="313"/>
      <c r="E367" s="313"/>
      <c r="F367" s="313"/>
      <c r="G367" s="313"/>
      <c r="H367" s="313"/>
      <c r="I367" s="313"/>
      <c r="J367" s="313"/>
      <c r="K367" s="313"/>
      <c r="L367" s="313"/>
      <c r="M367" s="313"/>
      <c r="N367" s="313"/>
      <c r="O367" s="313"/>
      <c r="P367" s="313"/>
      <c r="Q367" s="313"/>
      <c r="R367" s="313"/>
      <c r="S367" s="313"/>
      <c r="T367" s="313"/>
      <c r="U367" s="313"/>
      <c r="V367" s="313"/>
      <c r="W367" s="313"/>
      <c r="X367" s="313"/>
      <c r="Y367" s="313"/>
      <c r="Z367" s="313"/>
    </row>
    <row r="368" ht="15.75" customHeight="1">
      <c r="A368" s="313"/>
      <c r="B368" s="313"/>
      <c r="C368" s="313"/>
      <c r="D368" s="313"/>
      <c r="E368" s="313"/>
      <c r="F368" s="313"/>
      <c r="G368" s="313"/>
      <c r="H368" s="313"/>
      <c r="I368" s="313"/>
      <c r="J368" s="313"/>
      <c r="K368" s="313"/>
      <c r="L368" s="313"/>
      <c r="M368" s="313"/>
      <c r="N368" s="313"/>
      <c r="O368" s="313"/>
      <c r="P368" s="313"/>
      <c r="Q368" s="313"/>
      <c r="R368" s="313"/>
      <c r="S368" s="313"/>
      <c r="T368" s="313"/>
      <c r="U368" s="313"/>
      <c r="V368" s="313"/>
      <c r="W368" s="313"/>
      <c r="X368" s="313"/>
      <c r="Y368" s="313"/>
      <c r="Z368" s="313"/>
    </row>
    <row r="369" ht="15.75" customHeight="1">
      <c r="A369" s="313"/>
      <c r="B369" s="313"/>
      <c r="C369" s="313"/>
      <c r="D369" s="313"/>
      <c r="E369" s="313"/>
      <c r="F369" s="313"/>
      <c r="G369" s="313"/>
      <c r="H369" s="313"/>
      <c r="I369" s="313"/>
      <c r="J369" s="313"/>
      <c r="K369" s="313"/>
      <c r="L369" s="313"/>
      <c r="M369" s="313"/>
      <c r="N369" s="313"/>
      <c r="O369" s="313"/>
      <c r="P369" s="313"/>
      <c r="Q369" s="313"/>
      <c r="R369" s="313"/>
      <c r="S369" s="313"/>
      <c r="T369" s="313"/>
      <c r="U369" s="313"/>
      <c r="V369" s="313"/>
      <c r="W369" s="313"/>
      <c r="X369" s="313"/>
      <c r="Y369" s="313"/>
      <c r="Z369" s="313"/>
    </row>
    <row r="370" ht="15.75" customHeight="1">
      <c r="A370" s="313"/>
      <c r="B370" s="313"/>
      <c r="C370" s="313"/>
      <c r="D370" s="313"/>
      <c r="E370" s="313"/>
      <c r="F370" s="313"/>
      <c r="G370" s="313"/>
      <c r="H370" s="313"/>
      <c r="I370" s="313"/>
      <c r="J370" s="313"/>
      <c r="K370" s="313"/>
      <c r="L370" s="313"/>
      <c r="M370" s="313"/>
      <c r="N370" s="313"/>
      <c r="O370" s="313"/>
      <c r="P370" s="313"/>
      <c r="Q370" s="313"/>
      <c r="R370" s="313"/>
      <c r="S370" s="313"/>
      <c r="T370" s="313"/>
      <c r="U370" s="313"/>
      <c r="V370" s="313"/>
      <c r="W370" s="313"/>
      <c r="X370" s="313"/>
      <c r="Y370" s="313"/>
      <c r="Z370" s="313"/>
    </row>
    <row r="371" ht="15.75" customHeight="1">
      <c r="A371" s="313"/>
      <c r="B371" s="313"/>
      <c r="C371" s="313"/>
      <c r="D371" s="313"/>
      <c r="E371" s="313"/>
      <c r="F371" s="313"/>
      <c r="G371" s="313"/>
      <c r="H371" s="313"/>
      <c r="I371" s="313"/>
      <c r="J371" s="313"/>
      <c r="K371" s="313"/>
      <c r="L371" s="313"/>
      <c r="M371" s="313"/>
      <c r="N371" s="313"/>
      <c r="O371" s="313"/>
      <c r="P371" s="313"/>
      <c r="Q371" s="313"/>
      <c r="R371" s="313"/>
      <c r="S371" s="313"/>
      <c r="T371" s="313"/>
      <c r="U371" s="313"/>
      <c r="V371" s="313"/>
      <c r="W371" s="313"/>
      <c r="X371" s="313"/>
      <c r="Y371" s="313"/>
      <c r="Z371" s="313"/>
    </row>
    <row r="372" ht="15.75" customHeight="1">
      <c r="A372" s="313"/>
      <c r="B372" s="313"/>
      <c r="C372" s="313"/>
      <c r="D372" s="313"/>
      <c r="E372" s="313"/>
      <c r="F372" s="313"/>
      <c r="G372" s="313"/>
      <c r="H372" s="313"/>
      <c r="I372" s="313"/>
      <c r="J372" s="313"/>
      <c r="K372" s="313"/>
      <c r="L372" s="313"/>
      <c r="M372" s="313"/>
      <c r="N372" s="313"/>
      <c r="O372" s="313"/>
      <c r="P372" s="313"/>
      <c r="Q372" s="313"/>
      <c r="R372" s="313"/>
      <c r="S372" s="313"/>
      <c r="T372" s="313"/>
      <c r="U372" s="313"/>
      <c r="V372" s="313"/>
      <c r="W372" s="313"/>
      <c r="X372" s="313"/>
      <c r="Y372" s="313"/>
      <c r="Z372" s="313"/>
    </row>
    <row r="373" ht="15.75" customHeight="1">
      <c r="A373" s="313"/>
      <c r="B373" s="313"/>
      <c r="C373" s="313"/>
      <c r="D373" s="313"/>
      <c r="E373" s="313"/>
      <c r="F373" s="313"/>
      <c r="G373" s="313"/>
      <c r="H373" s="313"/>
      <c r="I373" s="313"/>
      <c r="J373" s="313"/>
      <c r="K373" s="313"/>
      <c r="L373" s="313"/>
      <c r="M373" s="313"/>
      <c r="N373" s="313"/>
      <c r="O373" s="313"/>
      <c r="P373" s="313"/>
      <c r="Q373" s="313"/>
      <c r="R373" s="313"/>
      <c r="S373" s="313"/>
      <c r="T373" s="313"/>
      <c r="U373" s="313"/>
      <c r="V373" s="313"/>
      <c r="W373" s="313"/>
      <c r="X373" s="313"/>
      <c r="Y373" s="313"/>
      <c r="Z373" s="313"/>
    </row>
    <row r="374" ht="15.75" customHeight="1">
      <c r="A374" s="313"/>
      <c r="B374" s="313"/>
      <c r="C374" s="313"/>
      <c r="D374" s="313"/>
      <c r="E374" s="313"/>
      <c r="F374" s="313"/>
      <c r="G374" s="313"/>
      <c r="H374" s="313"/>
      <c r="I374" s="313"/>
      <c r="J374" s="313"/>
      <c r="K374" s="313"/>
      <c r="L374" s="313"/>
      <c r="M374" s="313"/>
      <c r="N374" s="313"/>
      <c r="O374" s="313"/>
      <c r="P374" s="313"/>
      <c r="Q374" s="313"/>
      <c r="R374" s="313"/>
      <c r="S374" s="313"/>
      <c r="T374" s="313"/>
      <c r="U374" s="313"/>
      <c r="V374" s="313"/>
      <c r="W374" s="313"/>
      <c r="X374" s="313"/>
      <c r="Y374" s="313"/>
      <c r="Z374" s="313"/>
    </row>
    <row r="375" ht="15.75" customHeight="1">
      <c r="A375" s="313"/>
      <c r="B375" s="313"/>
      <c r="C375" s="313"/>
      <c r="D375" s="313"/>
      <c r="E375" s="313"/>
      <c r="F375" s="313"/>
      <c r="G375" s="313"/>
      <c r="H375" s="313"/>
      <c r="I375" s="313"/>
      <c r="J375" s="313"/>
      <c r="K375" s="313"/>
      <c r="L375" s="313"/>
      <c r="M375" s="313"/>
      <c r="N375" s="313"/>
      <c r="O375" s="313"/>
      <c r="P375" s="313"/>
      <c r="Q375" s="313"/>
      <c r="R375" s="313"/>
      <c r="S375" s="313"/>
      <c r="T375" s="313"/>
      <c r="U375" s="313"/>
      <c r="V375" s="313"/>
      <c r="W375" s="313"/>
      <c r="X375" s="313"/>
      <c r="Y375" s="313"/>
      <c r="Z375" s="313"/>
    </row>
    <row r="376" ht="15.75" customHeight="1">
      <c r="A376" s="313"/>
      <c r="B376" s="313"/>
      <c r="C376" s="313"/>
      <c r="D376" s="313"/>
      <c r="E376" s="313"/>
      <c r="F376" s="313"/>
      <c r="G376" s="313"/>
      <c r="H376" s="313"/>
      <c r="I376" s="313"/>
      <c r="J376" s="313"/>
      <c r="K376" s="313"/>
      <c r="L376" s="313"/>
      <c r="M376" s="313"/>
      <c r="N376" s="313"/>
      <c r="O376" s="313"/>
      <c r="P376" s="313"/>
      <c r="Q376" s="313"/>
      <c r="R376" s="313"/>
      <c r="S376" s="313"/>
      <c r="T376" s="313"/>
      <c r="U376" s="313"/>
      <c r="V376" s="313"/>
      <c r="W376" s="313"/>
      <c r="X376" s="313"/>
      <c r="Y376" s="313"/>
      <c r="Z376" s="313"/>
    </row>
    <row r="377" ht="15.75" customHeight="1">
      <c r="A377" s="313"/>
      <c r="B377" s="313"/>
      <c r="C377" s="313"/>
      <c r="D377" s="313"/>
      <c r="E377" s="313"/>
      <c r="F377" s="313"/>
      <c r="G377" s="313"/>
      <c r="H377" s="313"/>
      <c r="I377" s="313"/>
      <c r="J377" s="313"/>
      <c r="K377" s="313"/>
      <c r="L377" s="313"/>
      <c r="M377" s="313"/>
      <c r="N377" s="313"/>
      <c r="O377" s="313"/>
      <c r="P377" s="313"/>
      <c r="Q377" s="313"/>
      <c r="R377" s="313"/>
      <c r="S377" s="313"/>
      <c r="T377" s="313"/>
      <c r="U377" s="313"/>
      <c r="V377" s="313"/>
      <c r="W377" s="313"/>
      <c r="X377" s="313"/>
      <c r="Y377" s="313"/>
      <c r="Z377" s="313"/>
    </row>
    <row r="378" ht="15.75" customHeight="1">
      <c r="A378" s="313"/>
      <c r="B378" s="313"/>
      <c r="C378" s="313"/>
      <c r="D378" s="313"/>
      <c r="E378" s="313"/>
      <c r="F378" s="313"/>
      <c r="G378" s="313"/>
      <c r="H378" s="313"/>
      <c r="I378" s="313"/>
      <c r="J378" s="313"/>
      <c r="K378" s="313"/>
      <c r="L378" s="313"/>
      <c r="M378" s="313"/>
      <c r="N378" s="313"/>
      <c r="O378" s="313"/>
      <c r="P378" s="313"/>
      <c r="Q378" s="313"/>
      <c r="R378" s="313"/>
      <c r="S378" s="313"/>
      <c r="T378" s="313"/>
      <c r="U378" s="313"/>
      <c r="V378" s="313"/>
      <c r="W378" s="313"/>
      <c r="X378" s="313"/>
      <c r="Y378" s="313"/>
      <c r="Z378" s="313"/>
    </row>
    <row r="379" ht="15.75" customHeight="1">
      <c r="A379" s="313"/>
      <c r="B379" s="313"/>
      <c r="C379" s="313"/>
      <c r="D379" s="313"/>
      <c r="E379" s="313"/>
      <c r="F379" s="313"/>
      <c r="G379" s="313"/>
      <c r="H379" s="313"/>
      <c r="I379" s="313"/>
      <c r="J379" s="313"/>
      <c r="K379" s="313"/>
      <c r="L379" s="313"/>
      <c r="M379" s="313"/>
      <c r="N379" s="313"/>
      <c r="O379" s="313"/>
      <c r="P379" s="313"/>
      <c r="Q379" s="313"/>
      <c r="R379" s="313"/>
      <c r="S379" s="313"/>
      <c r="T379" s="313"/>
      <c r="U379" s="313"/>
      <c r="V379" s="313"/>
      <c r="W379" s="313"/>
      <c r="X379" s="313"/>
      <c r="Y379" s="313"/>
      <c r="Z379" s="313"/>
    </row>
    <row r="380" ht="15.75" customHeight="1">
      <c r="A380" s="313"/>
      <c r="B380" s="313"/>
      <c r="C380" s="313"/>
      <c r="D380" s="313"/>
      <c r="E380" s="313"/>
      <c r="F380" s="313"/>
      <c r="G380" s="313"/>
      <c r="H380" s="313"/>
      <c r="I380" s="313"/>
      <c r="J380" s="313"/>
      <c r="K380" s="313"/>
      <c r="L380" s="313"/>
      <c r="M380" s="313"/>
      <c r="N380" s="313"/>
      <c r="O380" s="313"/>
      <c r="P380" s="313"/>
      <c r="Q380" s="313"/>
      <c r="R380" s="313"/>
      <c r="S380" s="313"/>
      <c r="T380" s="313"/>
      <c r="U380" s="313"/>
      <c r="V380" s="313"/>
      <c r="W380" s="313"/>
      <c r="X380" s="313"/>
      <c r="Y380" s="313"/>
      <c r="Z380" s="313"/>
    </row>
    <row r="381" ht="15.75" customHeight="1">
      <c r="A381" s="313"/>
      <c r="B381" s="313"/>
      <c r="C381" s="313"/>
      <c r="D381" s="313"/>
      <c r="E381" s="313"/>
      <c r="F381" s="313"/>
      <c r="G381" s="313"/>
      <c r="H381" s="313"/>
      <c r="I381" s="313"/>
      <c r="J381" s="313"/>
      <c r="K381" s="313"/>
      <c r="L381" s="313"/>
      <c r="M381" s="313"/>
      <c r="N381" s="313"/>
      <c r="O381" s="313"/>
      <c r="P381" s="313"/>
      <c r="Q381" s="313"/>
      <c r="R381" s="313"/>
      <c r="S381" s="313"/>
      <c r="T381" s="313"/>
      <c r="U381" s="313"/>
      <c r="V381" s="313"/>
      <c r="W381" s="313"/>
      <c r="X381" s="313"/>
      <c r="Y381" s="313"/>
      <c r="Z381" s="313"/>
    </row>
    <row r="382" ht="15.75" customHeight="1">
      <c r="A382" s="313"/>
      <c r="B382" s="313"/>
      <c r="C382" s="313"/>
      <c r="D382" s="313"/>
      <c r="E382" s="313"/>
      <c r="F382" s="313"/>
      <c r="G382" s="313"/>
      <c r="H382" s="313"/>
      <c r="I382" s="313"/>
      <c r="J382" s="313"/>
      <c r="K382" s="313"/>
      <c r="L382" s="313"/>
      <c r="M382" s="313"/>
      <c r="N382" s="313"/>
      <c r="O382" s="313"/>
      <c r="P382" s="313"/>
      <c r="Q382" s="313"/>
      <c r="R382" s="313"/>
      <c r="S382" s="313"/>
      <c r="T382" s="313"/>
      <c r="U382" s="313"/>
      <c r="V382" s="313"/>
      <c r="W382" s="313"/>
      <c r="X382" s="313"/>
      <c r="Y382" s="313"/>
      <c r="Z382" s="313"/>
    </row>
    <row r="383" ht="15.75" customHeight="1">
      <c r="A383" s="313"/>
      <c r="B383" s="313"/>
      <c r="C383" s="313"/>
      <c r="D383" s="313"/>
      <c r="E383" s="313"/>
      <c r="F383" s="313"/>
      <c r="G383" s="313"/>
      <c r="H383" s="313"/>
      <c r="I383" s="313"/>
      <c r="J383" s="313"/>
      <c r="K383" s="313"/>
      <c r="L383" s="313"/>
      <c r="M383" s="313"/>
      <c r="N383" s="313"/>
      <c r="O383" s="313"/>
      <c r="P383" s="313"/>
      <c r="Q383" s="313"/>
      <c r="R383" s="313"/>
      <c r="S383" s="313"/>
      <c r="T383" s="313"/>
      <c r="U383" s="313"/>
      <c r="V383" s="313"/>
      <c r="W383" s="313"/>
      <c r="X383" s="313"/>
      <c r="Y383" s="313"/>
      <c r="Z383" s="313"/>
    </row>
    <row r="384" ht="15.75" customHeight="1">
      <c r="A384" s="313"/>
      <c r="B384" s="313"/>
      <c r="C384" s="313"/>
      <c r="D384" s="313"/>
      <c r="E384" s="313"/>
      <c r="F384" s="313"/>
      <c r="G384" s="313"/>
      <c r="H384" s="313"/>
      <c r="I384" s="313"/>
      <c r="J384" s="313"/>
      <c r="K384" s="313"/>
      <c r="L384" s="313"/>
      <c r="M384" s="313"/>
      <c r="N384" s="313"/>
      <c r="O384" s="313"/>
      <c r="P384" s="313"/>
      <c r="Q384" s="313"/>
      <c r="R384" s="313"/>
      <c r="S384" s="313"/>
      <c r="T384" s="313"/>
      <c r="U384" s="313"/>
      <c r="V384" s="313"/>
      <c r="W384" s="313"/>
      <c r="X384" s="313"/>
      <c r="Y384" s="313"/>
      <c r="Z384" s="313"/>
    </row>
    <row r="385" ht="15.75" customHeight="1">
      <c r="A385" s="313"/>
      <c r="B385" s="313"/>
      <c r="C385" s="313"/>
      <c r="D385" s="313"/>
      <c r="E385" s="313"/>
      <c r="F385" s="313"/>
      <c r="G385" s="313"/>
      <c r="H385" s="313"/>
      <c r="I385" s="313"/>
      <c r="J385" s="313"/>
      <c r="K385" s="313"/>
      <c r="L385" s="313"/>
      <c r="M385" s="313"/>
      <c r="N385" s="313"/>
      <c r="O385" s="313"/>
      <c r="P385" s="313"/>
      <c r="Q385" s="313"/>
      <c r="R385" s="313"/>
      <c r="S385" s="313"/>
      <c r="T385" s="313"/>
      <c r="U385" s="313"/>
      <c r="V385" s="313"/>
      <c r="W385" s="313"/>
      <c r="X385" s="313"/>
      <c r="Y385" s="313"/>
      <c r="Z385" s="313"/>
    </row>
    <row r="386" ht="15.75" customHeight="1">
      <c r="A386" s="313"/>
      <c r="B386" s="313"/>
      <c r="C386" s="313"/>
      <c r="D386" s="313"/>
      <c r="E386" s="313"/>
      <c r="F386" s="313"/>
      <c r="G386" s="313"/>
      <c r="H386" s="313"/>
      <c r="I386" s="313"/>
      <c r="J386" s="313"/>
      <c r="K386" s="313"/>
      <c r="L386" s="313"/>
      <c r="M386" s="313"/>
      <c r="N386" s="313"/>
      <c r="O386" s="313"/>
      <c r="P386" s="313"/>
      <c r="Q386" s="313"/>
      <c r="R386" s="313"/>
      <c r="S386" s="313"/>
      <c r="T386" s="313"/>
      <c r="U386" s="313"/>
      <c r="V386" s="313"/>
      <c r="W386" s="313"/>
      <c r="X386" s="313"/>
      <c r="Y386" s="313"/>
      <c r="Z386" s="313"/>
    </row>
    <row r="387" ht="15.75" customHeight="1">
      <c r="A387" s="313"/>
      <c r="B387" s="313"/>
      <c r="C387" s="313"/>
      <c r="D387" s="313"/>
      <c r="E387" s="313"/>
      <c r="F387" s="313"/>
      <c r="G387" s="313"/>
      <c r="H387" s="313"/>
      <c r="I387" s="313"/>
      <c r="J387" s="313"/>
      <c r="K387" s="313"/>
      <c r="L387" s="313"/>
      <c r="M387" s="313"/>
      <c r="N387" s="313"/>
      <c r="O387" s="313"/>
      <c r="P387" s="313"/>
      <c r="Q387" s="313"/>
      <c r="R387" s="313"/>
      <c r="S387" s="313"/>
      <c r="T387" s="313"/>
      <c r="U387" s="313"/>
      <c r="V387" s="313"/>
      <c r="W387" s="313"/>
      <c r="X387" s="313"/>
      <c r="Y387" s="313"/>
      <c r="Z387" s="313"/>
    </row>
    <row r="388" ht="15.75" customHeight="1">
      <c r="A388" s="313"/>
      <c r="B388" s="313"/>
      <c r="C388" s="313"/>
      <c r="D388" s="313"/>
      <c r="E388" s="313"/>
      <c r="F388" s="313"/>
      <c r="G388" s="313"/>
      <c r="H388" s="313"/>
      <c r="I388" s="313"/>
      <c r="J388" s="313"/>
      <c r="K388" s="313"/>
      <c r="L388" s="313"/>
      <c r="M388" s="313"/>
      <c r="N388" s="313"/>
      <c r="O388" s="313"/>
      <c r="P388" s="313"/>
      <c r="Q388" s="313"/>
      <c r="R388" s="313"/>
      <c r="S388" s="313"/>
      <c r="T388" s="313"/>
      <c r="U388" s="313"/>
      <c r="V388" s="313"/>
      <c r="W388" s="313"/>
      <c r="X388" s="313"/>
      <c r="Y388" s="313"/>
      <c r="Z388" s="313"/>
    </row>
    <row r="389" ht="15.75" customHeight="1">
      <c r="A389" s="313"/>
      <c r="B389" s="313"/>
      <c r="C389" s="313"/>
      <c r="D389" s="313"/>
      <c r="E389" s="313"/>
      <c r="F389" s="313"/>
      <c r="G389" s="313"/>
      <c r="H389" s="313"/>
      <c r="I389" s="313"/>
      <c r="J389" s="313"/>
      <c r="K389" s="313"/>
      <c r="L389" s="313"/>
      <c r="M389" s="313"/>
      <c r="N389" s="313"/>
      <c r="O389" s="313"/>
      <c r="P389" s="313"/>
      <c r="Q389" s="313"/>
      <c r="R389" s="313"/>
      <c r="S389" s="313"/>
      <c r="T389" s="313"/>
      <c r="U389" s="313"/>
      <c r="V389" s="313"/>
      <c r="W389" s="313"/>
      <c r="X389" s="313"/>
      <c r="Y389" s="313"/>
      <c r="Z389" s="313"/>
    </row>
    <row r="390" ht="15.75" customHeight="1">
      <c r="A390" s="313"/>
      <c r="B390" s="313"/>
      <c r="C390" s="313"/>
      <c r="D390" s="313"/>
      <c r="E390" s="313"/>
      <c r="F390" s="313"/>
      <c r="G390" s="313"/>
      <c r="H390" s="313"/>
      <c r="I390" s="313"/>
      <c r="J390" s="313"/>
      <c r="K390" s="313"/>
      <c r="L390" s="313"/>
      <c r="M390" s="313"/>
      <c r="N390" s="313"/>
      <c r="O390" s="313"/>
      <c r="P390" s="313"/>
      <c r="Q390" s="313"/>
      <c r="R390" s="313"/>
      <c r="S390" s="313"/>
      <c r="T390" s="313"/>
      <c r="U390" s="313"/>
      <c r="V390" s="313"/>
      <c r="W390" s="313"/>
      <c r="X390" s="313"/>
      <c r="Y390" s="313"/>
      <c r="Z390" s="313"/>
    </row>
    <row r="391" ht="15.75" customHeight="1">
      <c r="A391" s="313"/>
      <c r="B391" s="313"/>
      <c r="C391" s="313"/>
      <c r="D391" s="313"/>
      <c r="E391" s="313"/>
      <c r="F391" s="313"/>
      <c r="G391" s="313"/>
      <c r="H391" s="313"/>
      <c r="I391" s="313"/>
      <c r="J391" s="313"/>
      <c r="K391" s="313"/>
      <c r="L391" s="313"/>
      <c r="M391" s="313"/>
      <c r="N391" s="313"/>
      <c r="O391" s="313"/>
      <c r="P391" s="313"/>
      <c r="Q391" s="313"/>
      <c r="R391" s="313"/>
      <c r="S391" s="313"/>
      <c r="T391" s="313"/>
      <c r="U391" s="313"/>
      <c r="V391" s="313"/>
      <c r="W391" s="313"/>
      <c r="X391" s="313"/>
      <c r="Y391" s="313"/>
      <c r="Z391" s="313"/>
    </row>
    <row r="392" ht="15.75" customHeight="1">
      <c r="A392" s="313"/>
      <c r="B392" s="313"/>
      <c r="C392" s="313"/>
      <c r="D392" s="313"/>
      <c r="E392" s="313"/>
      <c r="F392" s="313"/>
      <c r="G392" s="313"/>
      <c r="H392" s="313"/>
      <c r="I392" s="313"/>
      <c r="J392" s="313"/>
      <c r="K392" s="313"/>
      <c r="L392" s="313"/>
      <c r="M392" s="313"/>
      <c r="N392" s="313"/>
      <c r="O392" s="313"/>
      <c r="P392" s="313"/>
      <c r="Q392" s="313"/>
      <c r="R392" s="313"/>
      <c r="S392" s="313"/>
      <c r="T392" s="313"/>
      <c r="U392" s="313"/>
      <c r="V392" s="313"/>
      <c r="W392" s="313"/>
      <c r="X392" s="313"/>
      <c r="Y392" s="313"/>
      <c r="Z392" s="313"/>
    </row>
    <row r="393" ht="15.75" customHeight="1">
      <c r="A393" s="313"/>
      <c r="B393" s="313"/>
      <c r="C393" s="313"/>
      <c r="D393" s="313"/>
      <c r="E393" s="313"/>
      <c r="F393" s="313"/>
      <c r="G393" s="313"/>
      <c r="H393" s="313"/>
      <c r="I393" s="313"/>
      <c r="J393" s="313"/>
      <c r="K393" s="313"/>
      <c r="L393" s="313"/>
      <c r="M393" s="313"/>
      <c r="N393" s="313"/>
      <c r="O393" s="313"/>
      <c r="P393" s="313"/>
      <c r="Q393" s="313"/>
      <c r="R393" s="313"/>
      <c r="S393" s="313"/>
      <c r="T393" s="313"/>
      <c r="U393" s="313"/>
      <c r="V393" s="313"/>
      <c r="W393" s="313"/>
      <c r="X393" s="313"/>
      <c r="Y393" s="313"/>
      <c r="Z393" s="313"/>
    </row>
    <row r="394" ht="15.75" customHeight="1">
      <c r="A394" s="313"/>
      <c r="B394" s="313"/>
      <c r="C394" s="313"/>
      <c r="D394" s="313"/>
      <c r="E394" s="313"/>
      <c r="F394" s="313"/>
      <c r="G394" s="313"/>
      <c r="H394" s="313"/>
      <c r="I394" s="313"/>
      <c r="J394" s="313"/>
      <c r="K394" s="313"/>
      <c r="L394" s="313"/>
      <c r="M394" s="313"/>
      <c r="N394" s="313"/>
      <c r="O394" s="313"/>
      <c r="P394" s="313"/>
      <c r="Q394" s="313"/>
      <c r="R394" s="313"/>
      <c r="S394" s="313"/>
      <c r="T394" s="313"/>
      <c r="U394" s="313"/>
      <c r="V394" s="313"/>
      <c r="W394" s="313"/>
      <c r="X394" s="313"/>
      <c r="Y394" s="313"/>
      <c r="Z394" s="313"/>
    </row>
    <row r="395" ht="15.75" customHeight="1">
      <c r="A395" s="313"/>
      <c r="B395" s="313"/>
      <c r="C395" s="313"/>
      <c r="D395" s="313"/>
      <c r="E395" s="313"/>
      <c r="F395" s="313"/>
      <c r="G395" s="313"/>
      <c r="H395" s="313"/>
      <c r="I395" s="313"/>
      <c r="J395" s="313"/>
      <c r="K395" s="313"/>
      <c r="L395" s="313"/>
      <c r="M395" s="313"/>
      <c r="N395" s="313"/>
      <c r="O395" s="313"/>
      <c r="P395" s="313"/>
      <c r="Q395" s="313"/>
      <c r="R395" s="313"/>
      <c r="S395" s="313"/>
      <c r="T395" s="313"/>
      <c r="U395" s="313"/>
      <c r="V395" s="313"/>
      <c r="W395" s="313"/>
      <c r="X395" s="313"/>
      <c r="Y395" s="313"/>
      <c r="Z395" s="313"/>
    </row>
    <row r="396" ht="15.75" customHeight="1">
      <c r="A396" s="313"/>
      <c r="B396" s="313"/>
      <c r="C396" s="313"/>
      <c r="D396" s="313"/>
      <c r="E396" s="313"/>
      <c r="F396" s="313"/>
      <c r="G396" s="313"/>
      <c r="H396" s="313"/>
      <c r="I396" s="313"/>
      <c r="J396" s="313"/>
      <c r="K396" s="313"/>
      <c r="L396" s="313"/>
      <c r="M396" s="313"/>
      <c r="N396" s="313"/>
      <c r="O396" s="313"/>
      <c r="P396" s="313"/>
      <c r="Q396" s="313"/>
      <c r="R396" s="313"/>
      <c r="S396" s="313"/>
      <c r="T396" s="313"/>
      <c r="U396" s="313"/>
      <c r="V396" s="313"/>
      <c r="W396" s="313"/>
      <c r="X396" s="313"/>
      <c r="Y396" s="313"/>
      <c r="Z396" s="313"/>
    </row>
    <row r="397" ht="15.75" customHeight="1">
      <c r="A397" s="313"/>
      <c r="B397" s="313"/>
      <c r="C397" s="313"/>
      <c r="D397" s="313"/>
      <c r="E397" s="313"/>
      <c r="F397" s="313"/>
      <c r="G397" s="313"/>
      <c r="H397" s="313"/>
      <c r="I397" s="313"/>
      <c r="J397" s="313"/>
      <c r="K397" s="313"/>
      <c r="L397" s="313"/>
      <c r="M397" s="313"/>
      <c r="N397" s="313"/>
      <c r="O397" s="313"/>
      <c r="P397" s="313"/>
      <c r="Q397" s="313"/>
      <c r="R397" s="313"/>
      <c r="S397" s="313"/>
      <c r="T397" s="313"/>
      <c r="U397" s="313"/>
      <c r="V397" s="313"/>
      <c r="W397" s="313"/>
      <c r="X397" s="313"/>
      <c r="Y397" s="313"/>
      <c r="Z397" s="313"/>
    </row>
    <row r="398" ht="15.75" customHeight="1">
      <c r="A398" s="313"/>
      <c r="B398" s="313"/>
      <c r="C398" s="313"/>
      <c r="D398" s="313"/>
      <c r="E398" s="313"/>
      <c r="F398" s="313"/>
      <c r="G398" s="313"/>
      <c r="H398" s="313"/>
      <c r="I398" s="313"/>
      <c r="J398" s="313"/>
      <c r="K398" s="313"/>
      <c r="L398" s="313"/>
      <c r="M398" s="313"/>
      <c r="N398" s="313"/>
      <c r="O398" s="313"/>
      <c r="P398" s="313"/>
      <c r="Q398" s="313"/>
      <c r="R398" s="313"/>
      <c r="S398" s="313"/>
      <c r="T398" s="313"/>
      <c r="U398" s="313"/>
      <c r="V398" s="313"/>
      <c r="W398" s="313"/>
      <c r="X398" s="313"/>
      <c r="Y398" s="313"/>
      <c r="Z398" s="313"/>
    </row>
    <row r="399" ht="15.75" customHeight="1">
      <c r="A399" s="313"/>
      <c r="B399" s="313"/>
      <c r="C399" s="313"/>
      <c r="D399" s="313"/>
      <c r="E399" s="313"/>
      <c r="F399" s="313"/>
      <c r="G399" s="313"/>
      <c r="H399" s="313"/>
      <c r="I399" s="313"/>
      <c r="J399" s="313"/>
      <c r="K399" s="313"/>
      <c r="L399" s="313"/>
      <c r="M399" s="313"/>
      <c r="N399" s="313"/>
      <c r="O399" s="313"/>
      <c r="P399" s="313"/>
      <c r="Q399" s="313"/>
      <c r="R399" s="313"/>
      <c r="S399" s="313"/>
      <c r="T399" s="313"/>
      <c r="U399" s="313"/>
      <c r="V399" s="313"/>
      <c r="W399" s="313"/>
      <c r="X399" s="313"/>
      <c r="Y399" s="313"/>
      <c r="Z399" s="313"/>
    </row>
    <row r="400" ht="15.75" customHeight="1">
      <c r="A400" s="313"/>
      <c r="B400" s="313"/>
      <c r="C400" s="313"/>
      <c r="D400" s="313"/>
      <c r="E400" s="313"/>
      <c r="F400" s="313"/>
      <c r="G400" s="313"/>
      <c r="H400" s="313"/>
      <c r="I400" s="313"/>
      <c r="J400" s="313"/>
      <c r="K400" s="313"/>
      <c r="L400" s="313"/>
      <c r="M400" s="313"/>
      <c r="N400" s="313"/>
      <c r="O400" s="313"/>
      <c r="P400" s="313"/>
      <c r="Q400" s="313"/>
      <c r="R400" s="313"/>
      <c r="S400" s="313"/>
      <c r="T400" s="313"/>
      <c r="U400" s="313"/>
      <c r="V400" s="313"/>
      <c r="W400" s="313"/>
      <c r="X400" s="313"/>
      <c r="Y400" s="313"/>
      <c r="Z400" s="313"/>
    </row>
    <row r="401" ht="15.75" customHeight="1">
      <c r="A401" s="313"/>
      <c r="B401" s="313"/>
      <c r="C401" s="313"/>
      <c r="D401" s="313"/>
      <c r="E401" s="313"/>
      <c r="F401" s="313"/>
      <c r="G401" s="313"/>
      <c r="H401" s="313"/>
      <c r="I401" s="313"/>
      <c r="J401" s="313"/>
      <c r="K401" s="313"/>
      <c r="L401" s="313"/>
      <c r="M401" s="313"/>
      <c r="N401" s="313"/>
      <c r="O401" s="313"/>
      <c r="P401" s="313"/>
      <c r="Q401" s="313"/>
      <c r="R401" s="313"/>
      <c r="S401" s="313"/>
      <c r="T401" s="313"/>
      <c r="U401" s="313"/>
      <c r="V401" s="313"/>
      <c r="W401" s="313"/>
      <c r="X401" s="313"/>
      <c r="Y401" s="313"/>
      <c r="Z401" s="313"/>
    </row>
    <row r="402" ht="15.75" customHeight="1">
      <c r="A402" s="313"/>
      <c r="B402" s="313"/>
      <c r="C402" s="313"/>
      <c r="D402" s="313"/>
      <c r="E402" s="313"/>
      <c r="F402" s="313"/>
      <c r="G402" s="313"/>
      <c r="H402" s="313"/>
      <c r="I402" s="313"/>
      <c r="J402" s="313"/>
      <c r="K402" s="313"/>
      <c r="L402" s="313"/>
      <c r="M402" s="313"/>
      <c r="N402" s="313"/>
      <c r="O402" s="313"/>
      <c r="P402" s="313"/>
      <c r="Q402" s="313"/>
      <c r="R402" s="313"/>
      <c r="S402" s="313"/>
      <c r="T402" s="313"/>
      <c r="U402" s="313"/>
      <c r="V402" s="313"/>
      <c r="W402" s="313"/>
      <c r="X402" s="313"/>
      <c r="Y402" s="313"/>
      <c r="Z402" s="313"/>
    </row>
    <row r="403" ht="15.75" customHeight="1">
      <c r="A403" s="313"/>
      <c r="B403" s="313"/>
      <c r="C403" s="313"/>
      <c r="D403" s="313"/>
      <c r="E403" s="313"/>
      <c r="F403" s="313"/>
      <c r="G403" s="313"/>
      <c r="H403" s="313"/>
      <c r="I403" s="313"/>
      <c r="J403" s="313"/>
      <c r="K403" s="313"/>
      <c r="L403" s="313"/>
      <c r="M403" s="313"/>
      <c r="N403" s="313"/>
      <c r="O403" s="313"/>
      <c r="P403" s="313"/>
      <c r="Q403" s="313"/>
      <c r="R403" s="313"/>
      <c r="S403" s="313"/>
      <c r="T403" s="313"/>
      <c r="U403" s="313"/>
      <c r="V403" s="313"/>
      <c r="W403" s="313"/>
      <c r="X403" s="313"/>
      <c r="Y403" s="313"/>
      <c r="Z403" s="313"/>
    </row>
    <row r="404" ht="15.75" customHeight="1">
      <c r="A404" s="313"/>
      <c r="B404" s="313"/>
      <c r="C404" s="313"/>
      <c r="D404" s="313"/>
      <c r="E404" s="313"/>
      <c r="F404" s="313"/>
      <c r="G404" s="313"/>
      <c r="H404" s="313"/>
      <c r="I404" s="313"/>
      <c r="J404" s="313"/>
      <c r="K404" s="313"/>
      <c r="L404" s="313"/>
      <c r="M404" s="313"/>
      <c r="N404" s="313"/>
      <c r="O404" s="313"/>
      <c r="P404" s="313"/>
      <c r="Q404" s="313"/>
      <c r="R404" s="313"/>
      <c r="S404" s="313"/>
      <c r="T404" s="313"/>
      <c r="U404" s="313"/>
      <c r="V404" s="313"/>
      <c r="W404" s="313"/>
      <c r="X404" s="313"/>
      <c r="Y404" s="313"/>
      <c r="Z404" s="313"/>
    </row>
    <row r="405" ht="15.75" customHeight="1">
      <c r="A405" s="313"/>
      <c r="B405" s="313"/>
      <c r="C405" s="313"/>
      <c r="D405" s="313"/>
      <c r="E405" s="313"/>
      <c r="F405" s="313"/>
      <c r="G405" s="313"/>
      <c r="H405" s="313"/>
      <c r="I405" s="313"/>
      <c r="J405" s="313"/>
      <c r="K405" s="313"/>
      <c r="L405" s="313"/>
      <c r="M405" s="313"/>
      <c r="N405" s="313"/>
      <c r="O405" s="313"/>
      <c r="P405" s="313"/>
      <c r="Q405" s="313"/>
      <c r="R405" s="313"/>
      <c r="S405" s="313"/>
      <c r="T405" s="313"/>
      <c r="U405" s="313"/>
      <c r="V405" s="313"/>
      <c r="W405" s="313"/>
      <c r="X405" s="313"/>
      <c r="Y405" s="313"/>
      <c r="Z405" s="313"/>
    </row>
    <row r="406" ht="15.75" customHeight="1">
      <c r="A406" s="313"/>
      <c r="B406" s="313"/>
      <c r="C406" s="313"/>
      <c r="D406" s="313"/>
      <c r="E406" s="313"/>
      <c r="F406" s="313"/>
      <c r="G406" s="313"/>
      <c r="H406" s="313"/>
      <c r="I406" s="313"/>
      <c r="J406" s="313"/>
      <c r="K406" s="313"/>
      <c r="L406" s="313"/>
      <c r="M406" s="313"/>
      <c r="N406" s="313"/>
      <c r="O406" s="313"/>
      <c r="P406" s="313"/>
      <c r="Q406" s="313"/>
      <c r="R406" s="313"/>
      <c r="S406" s="313"/>
      <c r="T406" s="313"/>
      <c r="U406" s="313"/>
      <c r="V406" s="313"/>
      <c r="W406" s="313"/>
      <c r="X406" s="313"/>
      <c r="Y406" s="313"/>
      <c r="Z406" s="313"/>
    </row>
    <row r="407" ht="15.75" customHeight="1">
      <c r="A407" s="313"/>
      <c r="B407" s="313"/>
      <c r="C407" s="313"/>
      <c r="D407" s="313"/>
      <c r="E407" s="313"/>
      <c r="F407" s="313"/>
      <c r="G407" s="313"/>
      <c r="H407" s="313"/>
      <c r="I407" s="313"/>
      <c r="J407" s="313"/>
      <c r="K407" s="313"/>
      <c r="L407" s="313"/>
      <c r="M407" s="313"/>
      <c r="N407" s="313"/>
      <c r="O407" s="313"/>
      <c r="P407" s="313"/>
      <c r="Q407" s="313"/>
      <c r="R407" s="313"/>
      <c r="S407" s="313"/>
      <c r="T407" s="313"/>
      <c r="U407" s="313"/>
      <c r="V407" s="313"/>
      <c r="W407" s="313"/>
      <c r="X407" s="313"/>
      <c r="Y407" s="313"/>
      <c r="Z407" s="313"/>
    </row>
    <row r="408" ht="15.75" customHeight="1">
      <c r="A408" s="313"/>
      <c r="B408" s="313"/>
      <c r="C408" s="313"/>
      <c r="D408" s="313"/>
      <c r="E408" s="313"/>
      <c r="F408" s="313"/>
      <c r="G408" s="313"/>
      <c r="H408" s="313"/>
      <c r="I408" s="313"/>
      <c r="J408" s="313"/>
      <c r="K408" s="313"/>
      <c r="L408" s="313"/>
      <c r="M408" s="313"/>
      <c r="N408" s="313"/>
      <c r="O408" s="313"/>
      <c r="P408" s="313"/>
      <c r="Q408" s="313"/>
      <c r="R408" s="313"/>
      <c r="S408" s="313"/>
      <c r="T408" s="313"/>
      <c r="U408" s="313"/>
      <c r="V408" s="313"/>
      <c r="W408" s="313"/>
      <c r="X408" s="313"/>
      <c r="Y408" s="313"/>
      <c r="Z408" s="313"/>
    </row>
    <row r="409" ht="15.75" customHeight="1">
      <c r="A409" s="313"/>
      <c r="B409" s="313"/>
      <c r="C409" s="313"/>
      <c r="D409" s="313"/>
      <c r="E409" s="313"/>
      <c r="F409" s="313"/>
      <c r="G409" s="313"/>
      <c r="H409" s="313"/>
      <c r="I409" s="313"/>
      <c r="J409" s="313"/>
      <c r="K409" s="313"/>
      <c r="L409" s="313"/>
      <c r="M409" s="313"/>
      <c r="N409" s="313"/>
      <c r="O409" s="313"/>
      <c r="P409" s="313"/>
      <c r="Q409" s="313"/>
      <c r="R409" s="313"/>
      <c r="S409" s="313"/>
      <c r="T409" s="313"/>
      <c r="U409" s="313"/>
      <c r="V409" s="313"/>
      <c r="W409" s="313"/>
      <c r="X409" s="313"/>
      <c r="Y409" s="313"/>
      <c r="Z409" s="313"/>
    </row>
    <row r="410" ht="15.75" customHeight="1">
      <c r="A410" s="313"/>
      <c r="B410" s="313"/>
      <c r="C410" s="313"/>
      <c r="D410" s="313"/>
      <c r="E410" s="313"/>
      <c r="F410" s="313"/>
      <c r="G410" s="313"/>
      <c r="H410" s="313"/>
      <c r="I410" s="313"/>
      <c r="J410" s="313"/>
      <c r="K410" s="313"/>
      <c r="L410" s="313"/>
      <c r="M410" s="313"/>
      <c r="N410" s="313"/>
      <c r="O410" s="313"/>
      <c r="P410" s="313"/>
      <c r="Q410" s="313"/>
      <c r="R410" s="313"/>
      <c r="S410" s="313"/>
      <c r="T410" s="313"/>
      <c r="U410" s="313"/>
      <c r="V410" s="313"/>
      <c r="W410" s="313"/>
      <c r="X410" s="313"/>
      <c r="Y410" s="313"/>
      <c r="Z410" s="313"/>
    </row>
    <row r="411" ht="15.75" customHeight="1">
      <c r="A411" s="313"/>
      <c r="B411" s="313"/>
      <c r="C411" s="313"/>
      <c r="D411" s="313"/>
      <c r="E411" s="313"/>
      <c r="F411" s="313"/>
      <c r="G411" s="313"/>
      <c r="H411" s="313"/>
      <c r="I411" s="313"/>
      <c r="J411" s="313"/>
      <c r="K411" s="313"/>
      <c r="L411" s="313"/>
      <c r="M411" s="313"/>
      <c r="N411" s="313"/>
      <c r="O411" s="313"/>
      <c r="P411" s="313"/>
      <c r="Q411" s="313"/>
      <c r="R411" s="313"/>
      <c r="S411" s="313"/>
      <c r="T411" s="313"/>
      <c r="U411" s="313"/>
      <c r="V411" s="313"/>
      <c r="W411" s="313"/>
      <c r="X411" s="313"/>
      <c r="Y411" s="313"/>
      <c r="Z411" s="313"/>
    </row>
    <row r="412" ht="15.75" customHeight="1">
      <c r="A412" s="313"/>
      <c r="B412" s="313"/>
      <c r="C412" s="313"/>
      <c r="D412" s="313"/>
      <c r="E412" s="313"/>
      <c r="F412" s="313"/>
      <c r="G412" s="313"/>
      <c r="H412" s="313"/>
      <c r="I412" s="313"/>
      <c r="J412" s="313"/>
      <c r="K412" s="313"/>
      <c r="L412" s="313"/>
      <c r="M412" s="313"/>
      <c r="N412" s="313"/>
      <c r="O412" s="313"/>
      <c r="P412" s="313"/>
      <c r="Q412" s="313"/>
      <c r="R412" s="313"/>
      <c r="S412" s="313"/>
      <c r="T412" s="313"/>
      <c r="U412" s="313"/>
      <c r="V412" s="313"/>
      <c r="W412" s="313"/>
      <c r="X412" s="313"/>
      <c r="Y412" s="313"/>
      <c r="Z412" s="313"/>
    </row>
    <row r="413" ht="15.75" customHeight="1">
      <c r="A413" s="313"/>
      <c r="B413" s="313"/>
      <c r="C413" s="313"/>
      <c r="D413" s="313"/>
      <c r="E413" s="313"/>
      <c r="F413" s="313"/>
      <c r="G413" s="313"/>
      <c r="H413" s="313"/>
      <c r="I413" s="313"/>
      <c r="J413" s="313"/>
      <c r="K413" s="313"/>
      <c r="L413" s="313"/>
      <c r="M413" s="313"/>
      <c r="N413" s="313"/>
      <c r="O413" s="313"/>
      <c r="P413" s="313"/>
      <c r="Q413" s="313"/>
      <c r="R413" s="313"/>
      <c r="S413" s="313"/>
      <c r="T413" s="313"/>
      <c r="U413" s="313"/>
      <c r="V413" s="313"/>
      <c r="W413" s="313"/>
      <c r="X413" s="313"/>
      <c r="Y413" s="313"/>
      <c r="Z413" s="313"/>
    </row>
    <row r="414" ht="15.75" customHeight="1">
      <c r="A414" s="313"/>
      <c r="B414" s="313"/>
      <c r="C414" s="313"/>
      <c r="D414" s="313"/>
      <c r="E414" s="313"/>
      <c r="F414" s="313"/>
      <c r="G414" s="313"/>
      <c r="H414" s="313"/>
      <c r="I414" s="313"/>
      <c r="J414" s="313"/>
      <c r="K414" s="313"/>
      <c r="L414" s="313"/>
      <c r="M414" s="313"/>
      <c r="N414" s="313"/>
      <c r="O414" s="313"/>
      <c r="P414" s="313"/>
      <c r="Q414" s="313"/>
      <c r="R414" s="313"/>
      <c r="S414" s="313"/>
      <c r="T414" s="313"/>
      <c r="U414" s="313"/>
      <c r="V414" s="313"/>
      <c r="W414" s="313"/>
      <c r="X414" s="313"/>
      <c r="Y414" s="313"/>
      <c r="Z414" s="313"/>
    </row>
    <row r="415" ht="15.75" customHeight="1">
      <c r="A415" s="313"/>
      <c r="B415" s="313"/>
      <c r="C415" s="313"/>
      <c r="D415" s="313"/>
      <c r="E415" s="313"/>
      <c r="F415" s="313"/>
      <c r="G415" s="313"/>
      <c r="H415" s="313"/>
      <c r="I415" s="313"/>
      <c r="J415" s="313"/>
      <c r="K415" s="313"/>
      <c r="L415" s="313"/>
      <c r="M415" s="313"/>
      <c r="N415" s="313"/>
      <c r="O415" s="313"/>
      <c r="P415" s="313"/>
      <c r="Q415" s="313"/>
      <c r="R415" s="313"/>
      <c r="S415" s="313"/>
      <c r="T415" s="313"/>
      <c r="U415" s="313"/>
      <c r="V415" s="313"/>
      <c r="W415" s="313"/>
      <c r="X415" s="313"/>
      <c r="Y415" s="313"/>
      <c r="Z415" s="313"/>
    </row>
    <row r="416" ht="15.75" customHeight="1">
      <c r="A416" s="313"/>
      <c r="B416" s="313"/>
      <c r="C416" s="313"/>
      <c r="D416" s="313"/>
      <c r="E416" s="313"/>
      <c r="F416" s="313"/>
      <c r="G416" s="313"/>
      <c r="H416" s="313"/>
      <c r="I416" s="313"/>
      <c r="J416" s="313"/>
      <c r="K416" s="313"/>
      <c r="L416" s="313"/>
      <c r="M416" s="313"/>
      <c r="N416" s="313"/>
      <c r="O416" s="313"/>
      <c r="P416" s="313"/>
      <c r="Q416" s="313"/>
      <c r="R416" s="313"/>
      <c r="S416" s="313"/>
      <c r="T416" s="313"/>
      <c r="U416" s="313"/>
      <c r="V416" s="313"/>
      <c r="W416" s="313"/>
      <c r="X416" s="313"/>
      <c r="Y416" s="313"/>
      <c r="Z416" s="313"/>
    </row>
    <row r="417" ht="15.75" customHeight="1">
      <c r="A417" s="313"/>
      <c r="B417" s="313"/>
      <c r="C417" s="313"/>
      <c r="D417" s="313"/>
      <c r="E417" s="313"/>
      <c r="F417" s="313"/>
      <c r="G417" s="313"/>
      <c r="H417" s="313"/>
      <c r="I417" s="313"/>
      <c r="J417" s="313"/>
      <c r="K417" s="313"/>
      <c r="L417" s="313"/>
      <c r="M417" s="313"/>
      <c r="N417" s="313"/>
      <c r="O417" s="313"/>
      <c r="P417" s="313"/>
      <c r="Q417" s="313"/>
      <c r="R417" s="313"/>
      <c r="S417" s="313"/>
      <c r="T417" s="313"/>
      <c r="U417" s="313"/>
      <c r="V417" s="313"/>
      <c r="W417" s="313"/>
      <c r="X417" s="313"/>
      <c r="Y417" s="313"/>
      <c r="Z417" s="313"/>
    </row>
    <row r="418" ht="15.75" customHeight="1">
      <c r="A418" s="313"/>
      <c r="B418" s="313"/>
      <c r="C418" s="313"/>
      <c r="D418" s="313"/>
      <c r="E418" s="313"/>
      <c r="F418" s="313"/>
      <c r="G418" s="313"/>
      <c r="H418" s="313"/>
      <c r="I418" s="313"/>
      <c r="J418" s="313"/>
      <c r="K418" s="313"/>
      <c r="L418" s="313"/>
      <c r="M418" s="313"/>
      <c r="N418" s="313"/>
      <c r="O418" s="313"/>
      <c r="P418" s="313"/>
      <c r="Q418" s="313"/>
      <c r="R418" s="313"/>
      <c r="S418" s="313"/>
      <c r="T418" s="313"/>
      <c r="U418" s="313"/>
      <c r="V418" s="313"/>
      <c r="W418" s="313"/>
      <c r="X418" s="313"/>
      <c r="Y418" s="313"/>
      <c r="Z418" s="313"/>
    </row>
    <row r="419" ht="15.75" customHeight="1">
      <c r="A419" s="313"/>
      <c r="B419" s="313"/>
      <c r="C419" s="313"/>
      <c r="D419" s="313"/>
      <c r="E419" s="313"/>
      <c r="F419" s="313"/>
      <c r="G419" s="313"/>
      <c r="H419" s="313"/>
      <c r="I419" s="313"/>
      <c r="J419" s="313"/>
      <c r="K419" s="313"/>
      <c r="L419" s="313"/>
      <c r="M419" s="313"/>
      <c r="N419" s="313"/>
      <c r="O419" s="313"/>
      <c r="P419" s="313"/>
      <c r="Q419" s="313"/>
      <c r="R419" s="313"/>
      <c r="S419" s="313"/>
      <c r="T419" s="313"/>
      <c r="U419" s="313"/>
      <c r="V419" s="313"/>
      <c r="W419" s="313"/>
      <c r="X419" s="313"/>
      <c r="Y419" s="313"/>
      <c r="Z419" s="313"/>
    </row>
    <row r="420" ht="15.75" customHeight="1">
      <c r="A420" s="313"/>
      <c r="B420" s="313"/>
      <c r="C420" s="313"/>
      <c r="D420" s="313"/>
      <c r="E420" s="313"/>
      <c r="F420" s="313"/>
      <c r="G420" s="313"/>
      <c r="H420" s="313"/>
      <c r="I420" s="313"/>
      <c r="J420" s="313"/>
      <c r="K420" s="313"/>
      <c r="L420" s="313"/>
      <c r="M420" s="313"/>
      <c r="N420" s="313"/>
      <c r="O420" s="313"/>
      <c r="P420" s="313"/>
      <c r="Q420" s="313"/>
      <c r="R420" s="313"/>
      <c r="S420" s="313"/>
      <c r="T420" s="313"/>
      <c r="U420" s="313"/>
      <c r="V420" s="313"/>
      <c r="W420" s="313"/>
      <c r="X420" s="313"/>
      <c r="Y420" s="313"/>
      <c r="Z420" s="313"/>
    </row>
    <row r="421" ht="15.75" customHeight="1">
      <c r="A421" s="313"/>
      <c r="B421" s="313"/>
      <c r="C421" s="313"/>
      <c r="D421" s="313"/>
      <c r="E421" s="313"/>
      <c r="F421" s="313"/>
      <c r="G421" s="313"/>
      <c r="H421" s="313"/>
      <c r="I421" s="313"/>
      <c r="J421" s="313"/>
      <c r="K421" s="313"/>
      <c r="L421" s="313"/>
      <c r="M421" s="313"/>
      <c r="N421" s="313"/>
      <c r="O421" s="313"/>
      <c r="P421" s="313"/>
      <c r="Q421" s="313"/>
      <c r="R421" s="313"/>
      <c r="S421" s="313"/>
      <c r="T421" s="313"/>
      <c r="U421" s="313"/>
      <c r="V421" s="313"/>
      <c r="W421" s="313"/>
      <c r="X421" s="313"/>
      <c r="Y421" s="313"/>
      <c r="Z421" s="313"/>
    </row>
    <row r="422" ht="15.75" customHeight="1">
      <c r="A422" s="313"/>
      <c r="B422" s="313"/>
      <c r="C422" s="313"/>
      <c r="D422" s="313"/>
      <c r="E422" s="313"/>
      <c r="F422" s="313"/>
      <c r="G422" s="313"/>
      <c r="H422" s="313"/>
      <c r="I422" s="313"/>
      <c r="J422" s="313"/>
      <c r="K422" s="313"/>
      <c r="L422" s="313"/>
      <c r="M422" s="313"/>
      <c r="N422" s="313"/>
      <c r="O422" s="313"/>
      <c r="P422" s="313"/>
      <c r="Q422" s="313"/>
      <c r="R422" s="313"/>
      <c r="S422" s="313"/>
      <c r="T422" s="313"/>
      <c r="U422" s="313"/>
      <c r="V422" s="313"/>
      <c r="W422" s="313"/>
      <c r="X422" s="313"/>
      <c r="Y422" s="313"/>
      <c r="Z422" s="313"/>
    </row>
    <row r="423" ht="15.75" customHeight="1">
      <c r="A423" s="313"/>
      <c r="B423" s="313"/>
      <c r="C423" s="313"/>
      <c r="D423" s="313"/>
      <c r="E423" s="313"/>
      <c r="F423" s="313"/>
      <c r="G423" s="313"/>
      <c r="H423" s="313"/>
      <c r="I423" s="313"/>
      <c r="J423" s="313"/>
      <c r="K423" s="313"/>
      <c r="L423" s="313"/>
      <c r="M423" s="313"/>
      <c r="N423" s="313"/>
      <c r="O423" s="313"/>
      <c r="P423" s="313"/>
      <c r="Q423" s="313"/>
      <c r="R423" s="313"/>
      <c r="S423" s="313"/>
      <c r="T423" s="313"/>
      <c r="U423" s="313"/>
      <c r="V423" s="313"/>
      <c r="W423" s="313"/>
      <c r="X423" s="313"/>
      <c r="Y423" s="313"/>
      <c r="Z423" s="313"/>
    </row>
    <row r="424" ht="15.75" customHeight="1">
      <c r="A424" s="313"/>
      <c r="B424" s="313"/>
      <c r="C424" s="313"/>
      <c r="D424" s="313"/>
      <c r="E424" s="313"/>
      <c r="F424" s="313"/>
      <c r="G424" s="313"/>
      <c r="H424" s="313"/>
      <c r="I424" s="313"/>
      <c r="J424" s="313"/>
      <c r="K424" s="313"/>
      <c r="L424" s="313"/>
      <c r="M424" s="313"/>
      <c r="N424" s="313"/>
      <c r="O424" s="313"/>
      <c r="P424" s="313"/>
      <c r="Q424" s="313"/>
      <c r="R424" s="313"/>
      <c r="S424" s="313"/>
      <c r="T424" s="313"/>
      <c r="U424" s="313"/>
      <c r="V424" s="313"/>
      <c r="W424" s="313"/>
      <c r="X424" s="313"/>
      <c r="Y424" s="313"/>
      <c r="Z424" s="313"/>
    </row>
    <row r="425" ht="15.75" customHeight="1">
      <c r="A425" s="313"/>
      <c r="B425" s="313"/>
      <c r="C425" s="313"/>
      <c r="D425" s="313"/>
      <c r="E425" s="313"/>
      <c r="F425" s="313"/>
      <c r="G425" s="313"/>
      <c r="H425" s="313"/>
      <c r="I425" s="313"/>
      <c r="J425" s="313"/>
      <c r="K425" s="313"/>
      <c r="L425" s="313"/>
      <c r="M425" s="313"/>
      <c r="N425" s="313"/>
      <c r="O425" s="313"/>
      <c r="P425" s="313"/>
      <c r="Q425" s="313"/>
      <c r="R425" s="313"/>
      <c r="S425" s="313"/>
      <c r="T425" s="313"/>
      <c r="U425" s="313"/>
      <c r="V425" s="313"/>
      <c r="W425" s="313"/>
      <c r="X425" s="313"/>
      <c r="Y425" s="313"/>
      <c r="Z425" s="313"/>
    </row>
    <row r="426" ht="15.75" customHeight="1">
      <c r="A426" s="313"/>
      <c r="B426" s="313"/>
      <c r="C426" s="313"/>
      <c r="D426" s="313"/>
      <c r="E426" s="313"/>
      <c r="F426" s="313"/>
      <c r="G426" s="313"/>
      <c r="H426" s="313"/>
      <c r="I426" s="313"/>
      <c r="J426" s="313"/>
      <c r="K426" s="313"/>
      <c r="L426" s="313"/>
      <c r="M426" s="313"/>
      <c r="N426" s="313"/>
      <c r="O426" s="313"/>
      <c r="P426" s="313"/>
      <c r="Q426" s="313"/>
      <c r="R426" s="313"/>
      <c r="S426" s="313"/>
      <c r="T426" s="313"/>
      <c r="U426" s="313"/>
      <c r="V426" s="313"/>
      <c r="W426" s="313"/>
      <c r="X426" s="313"/>
      <c r="Y426" s="313"/>
      <c r="Z426" s="313"/>
    </row>
    <row r="427" ht="15.75" customHeight="1">
      <c r="A427" s="313"/>
      <c r="B427" s="313"/>
      <c r="C427" s="313"/>
      <c r="D427" s="313"/>
      <c r="E427" s="313"/>
      <c r="F427" s="313"/>
      <c r="G427" s="313"/>
      <c r="H427" s="313"/>
      <c r="I427" s="313"/>
      <c r="J427" s="313"/>
      <c r="K427" s="313"/>
      <c r="L427" s="313"/>
      <c r="M427" s="313"/>
      <c r="N427" s="313"/>
      <c r="O427" s="313"/>
      <c r="P427" s="313"/>
      <c r="Q427" s="313"/>
      <c r="R427" s="313"/>
      <c r="S427" s="313"/>
      <c r="T427" s="313"/>
      <c r="U427" s="313"/>
      <c r="V427" s="313"/>
      <c r="W427" s="313"/>
      <c r="X427" s="313"/>
      <c r="Y427" s="313"/>
      <c r="Z427" s="313"/>
    </row>
    <row r="428" ht="15.75" customHeight="1">
      <c r="A428" s="313"/>
      <c r="B428" s="313"/>
      <c r="C428" s="313"/>
      <c r="D428" s="313"/>
      <c r="E428" s="313"/>
      <c r="F428" s="313"/>
      <c r="G428" s="313"/>
      <c r="H428" s="313"/>
      <c r="I428" s="313"/>
      <c r="J428" s="313"/>
      <c r="K428" s="313"/>
      <c r="L428" s="313"/>
      <c r="M428" s="313"/>
      <c r="N428" s="313"/>
      <c r="O428" s="313"/>
      <c r="P428" s="313"/>
      <c r="Q428" s="313"/>
      <c r="R428" s="313"/>
      <c r="S428" s="313"/>
      <c r="T428" s="313"/>
      <c r="U428" s="313"/>
      <c r="V428" s="313"/>
      <c r="W428" s="313"/>
      <c r="X428" s="313"/>
      <c r="Y428" s="313"/>
      <c r="Z428" s="313"/>
    </row>
    <row r="429" ht="15.75" customHeight="1">
      <c r="A429" s="313"/>
      <c r="B429" s="313"/>
      <c r="C429" s="313"/>
      <c r="D429" s="313"/>
      <c r="E429" s="313"/>
      <c r="F429" s="313"/>
      <c r="G429" s="313"/>
      <c r="H429" s="313"/>
      <c r="I429" s="313"/>
      <c r="J429" s="313"/>
      <c r="K429" s="313"/>
      <c r="L429" s="313"/>
      <c r="M429" s="313"/>
      <c r="N429" s="313"/>
      <c r="O429" s="313"/>
      <c r="P429" s="313"/>
      <c r="Q429" s="313"/>
      <c r="R429" s="313"/>
      <c r="S429" s="313"/>
      <c r="T429" s="313"/>
      <c r="U429" s="313"/>
      <c r="V429" s="313"/>
      <c r="W429" s="313"/>
      <c r="X429" s="313"/>
      <c r="Y429" s="313"/>
      <c r="Z429" s="313"/>
    </row>
    <row r="430" ht="15.75" customHeight="1">
      <c r="A430" s="313"/>
      <c r="B430" s="313"/>
      <c r="C430" s="313"/>
      <c r="D430" s="313"/>
      <c r="E430" s="313"/>
      <c r="F430" s="313"/>
      <c r="G430" s="313"/>
      <c r="H430" s="313"/>
      <c r="I430" s="313"/>
      <c r="J430" s="313"/>
      <c r="K430" s="313"/>
      <c r="L430" s="313"/>
      <c r="M430" s="313"/>
      <c r="N430" s="313"/>
      <c r="O430" s="313"/>
      <c r="P430" s="313"/>
      <c r="Q430" s="313"/>
      <c r="R430" s="313"/>
      <c r="S430" s="313"/>
      <c r="T430" s="313"/>
      <c r="U430" s="313"/>
      <c r="V430" s="313"/>
      <c r="W430" s="313"/>
      <c r="X430" s="313"/>
      <c r="Y430" s="313"/>
      <c r="Z430" s="313"/>
    </row>
    <row r="431" ht="15.75" customHeight="1">
      <c r="A431" s="313"/>
      <c r="B431" s="313"/>
      <c r="C431" s="313"/>
      <c r="D431" s="313"/>
      <c r="E431" s="313"/>
      <c r="F431" s="313"/>
      <c r="G431" s="313"/>
      <c r="H431" s="313"/>
      <c r="I431" s="313"/>
      <c r="J431" s="313"/>
      <c r="K431" s="313"/>
      <c r="L431" s="313"/>
      <c r="M431" s="313"/>
      <c r="N431" s="313"/>
      <c r="O431" s="313"/>
      <c r="P431" s="313"/>
      <c r="Q431" s="313"/>
      <c r="R431" s="313"/>
      <c r="S431" s="313"/>
      <c r="T431" s="313"/>
      <c r="U431" s="313"/>
      <c r="V431" s="313"/>
      <c r="W431" s="313"/>
      <c r="X431" s="313"/>
      <c r="Y431" s="313"/>
      <c r="Z431" s="313"/>
    </row>
    <row r="432" ht="15.75" customHeight="1">
      <c r="A432" s="313"/>
      <c r="B432" s="313"/>
      <c r="C432" s="313"/>
      <c r="D432" s="313"/>
      <c r="E432" s="313"/>
      <c r="F432" s="313"/>
      <c r="G432" s="313"/>
      <c r="H432" s="313"/>
      <c r="I432" s="313"/>
      <c r="J432" s="313"/>
      <c r="K432" s="313"/>
      <c r="L432" s="313"/>
      <c r="M432" s="313"/>
      <c r="N432" s="313"/>
      <c r="O432" s="313"/>
      <c r="P432" s="313"/>
      <c r="Q432" s="313"/>
      <c r="R432" s="313"/>
      <c r="S432" s="313"/>
      <c r="T432" s="313"/>
      <c r="U432" s="313"/>
      <c r="V432" s="313"/>
      <c r="W432" s="313"/>
      <c r="X432" s="313"/>
      <c r="Y432" s="313"/>
      <c r="Z432" s="313"/>
    </row>
    <row r="433" ht="15.75" customHeight="1">
      <c r="A433" s="313"/>
      <c r="B433" s="313"/>
      <c r="C433" s="313"/>
      <c r="D433" s="313"/>
      <c r="E433" s="313"/>
      <c r="F433" s="313"/>
      <c r="G433" s="313"/>
      <c r="H433" s="313"/>
      <c r="I433" s="313"/>
      <c r="J433" s="313"/>
      <c r="K433" s="313"/>
      <c r="L433" s="313"/>
      <c r="M433" s="313"/>
      <c r="N433" s="313"/>
      <c r="O433" s="313"/>
      <c r="P433" s="313"/>
      <c r="Q433" s="313"/>
      <c r="R433" s="313"/>
      <c r="S433" s="313"/>
      <c r="T433" s="313"/>
      <c r="U433" s="313"/>
      <c r="V433" s="313"/>
      <c r="W433" s="313"/>
      <c r="X433" s="313"/>
      <c r="Y433" s="313"/>
      <c r="Z433" s="313"/>
    </row>
    <row r="434" ht="15.75" customHeight="1">
      <c r="A434" s="313"/>
      <c r="B434" s="313"/>
      <c r="C434" s="313"/>
      <c r="D434" s="313"/>
      <c r="E434" s="313"/>
      <c r="F434" s="313"/>
      <c r="G434" s="313"/>
      <c r="H434" s="313"/>
      <c r="I434" s="313"/>
      <c r="J434" s="313"/>
      <c r="K434" s="313"/>
      <c r="L434" s="313"/>
      <c r="M434" s="313"/>
      <c r="N434" s="313"/>
      <c r="O434" s="313"/>
      <c r="P434" s="313"/>
      <c r="Q434" s="313"/>
      <c r="R434" s="313"/>
      <c r="S434" s="313"/>
      <c r="T434" s="313"/>
      <c r="U434" s="313"/>
      <c r="V434" s="313"/>
      <c r="W434" s="313"/>
      <c r="X434" s="313"/>
      <c r="Y434" s="313"/>
      <c r="Z434" s="313"/>
    </row>
    <row r="435" ht="15.75" customHeight="1">
      <c r="A435" s="313"/>
      <c r="B435" s="313"/>
      <c r="C435" s="313"/>
      <c r="D435" s="313"/>
      <c r="E435" s="313"/>
      <c r="F435" s="313"/>
      <c r="G435" s="313"/>
      <c r="H435" s="313"/>
      <c r="I435" s="313"/>
      <c r="J435" s="313"/>
      <c r="K435" s="313"/>
      <c r="L435" s="313"/>
      <c r="M435" s="313"/>
      <c r="N435" s="313"/>
      <c r="O435" s="313"/>
      <c r="P435" s="313"/>
      <c r="Q435" s="313"/>
      <c r="R435" s="313"/>
      <c r="S435" s="313"/>
      <c r="T435" s="313"/>
      <c r="U435" s="313"/>
      <c r="V435" s="313"/>
      <c r="W435" s="313"/>
      <c r="X435" s="313"/>
      <c r="Y435" s="313"/>
      <c r="Z435" s="313"/>
    </row>
    <row r="436" ht="15.75" customHeight="1">
      <c r="A436" s="313"/>
      <c r="B436" s="313"/>
      <c r="C436" s="313"/>
      <c r="D436" s="313"/>
      <c r="E436" s="313"/>
      <c r="F436" s="313"/>
      <c r="G436" s="313"/>
      <c r="H436" s="313"/>
      <c r="I436" s="313"/>
      <c r="J436" s="313"/>
      <c r="K436" s="313"/>
      <c r="L436" s="313"/>
      <c r="M436" s="313"/>
      <c r="N436" s="313"/>
      <c r="O436" s="313"/>
      <c r="P436" s="313"/>
      <c r="Q436" s="313"/>
      <c r="R436" s="313"/>
      <c r="S436" s="313"/>
      <c r="T436" s="313"/>
      <c r="U436" s="313"/>
      <c r="V436" s="313"/>
      <c r="W436" s="313"/>
      <c r="X436" s="313"/>
      <c r="Y436" s="313"/>
      <c r="Z436" s="313"/>
    </row>
    <row r="437" ht="15.75" customHeight="1">
      <c r="A437" s="313"/>
      <c r="B437" s="313"/>
      <c r="C437" s="313"/>
      <c r="D437" s="313"/>
      <c r="E437" s="313"/>
      <c r="F437" s="313"/>
      <c r="G437" s="313"/>
      <c r="H437" s="313"/>
      <c r="I437" s="313"/>
      <c r="J437" s="313"/>
      <c r="K437" s="313"/>
      <c r="L437" s="313"/>
      <c r="M437" s="313"/>
      <c r="N437" s="313"/>
      <c r="O437" s="313"/>
      <c r="P437" s="313"/>
      <c r="Q437" s="313"/>
      <c r="R437" s="313"/>
      <c r="S437" s="313"/>
      <c r="T437" s="313"/>
      <c r="U437" s="313"/>
      <c r="V437" s="313"/>
      <c r="W437" s="313"/>
      <c r="X437" s="313"/>
      <c r="Y437" s="313"/>
      <c r="Z437" s="313"/>
    </row>
    <row r="438" ht="15.75" customHeight="1">
      <c r="A438" s="313"/>
      <c r="B438" s="313"/>
      <c r="C438" s="313"/>
      <c r="D438" s="313"/>
      <c r="E438" s="313"/>
      <c r="F438" s="313"/>
      <c r="G438" s="313"/>
      <c r="H438" s="313"/>
      <c r="I438" s="313"/>
      <c r="J438" s="313"/>
      <c r="K438" s="313"/>
      <c r="L438" s="313"/>
      <c r="M438" s="313"/>
      <c r="N438" s="313"/>
      <c r="O438" s="313"/>
      <c r="P438" s="313"/>
      <c r="Q438" s="313"/>
      <c r="R438" s="313"/>
      <c r="S438" s="313"/>
      <c r="T438" s="313"/>
      <c r="U438" s="313"/>
      <c r="V438" s="313"/>
      <c r="W438" s="313"/>
      <c r="X438" s="313"/>
      <c r="Y438" s="313"/>
      <c r="Z438" s="313"/>
    </row>
    <row r="439" ht="15.75" customHeight="1">
      <c r="A439" s="313"/>
      <c r="B439" s="313"/>
      <c r="C439" s="313"/>
      <c r="D439" s="313"/>
      <c r="E439" s="313"/>
      <c r="F439" s="313"/>
      <c r="G439" s="313"/>
      <c r="H439" s="313"/>
      <c r="I439" s="313"/>
      <c r="J439" s="313"/>
      <c r="K439" s="313"/>
      <c r="L439" s="313"/>
      <c r="M439" s="313"/>
      <c r="N439" s="313"/>
      <c r="O439" s="313"/>
      <c r="P439" s="313"/>
      <c r="Q439" s="313"/>
      <c r="R439" s="313"/>
      <c r="S439" s="313"/>
      <c r="T439" s="313"/>
      <c r="U439" s="313"/>
      <c r="V439" s="313"/>
      <c r="W439" s="313"/>
      <c r="X439" s="313"/>
      <c r="Y439" s="313"/>
      <c r="Z439" s="313"/>
    </row>
    <row r="440" ht="15.75" customHeight="1">
      <c r="A440" s="313"/>
      <c r="B440" s="313"/>
      <c r="C440" s="313"/>
      <c r="D440" s="313"/>
      <c r="E440" s="313"/>
      <c r="F440" s="313"/>
      <c r="G440" s="313"/>
      <c r="H440" s="313"/>
      <c r="I440" s="313"/>
      <c r="J440" s="313"/>
      <c r="K440" s="313"/>
      <c r="L440" s="313"/>
      <c r="M440" s="313"/>
      <c r="N440" s="313"/>
      <c r="O440" s="313"/>
      <c r="P440" s="313"/>
      <c r="Q440" s="313"/>
      <c r="R440" s="313"/>
      <c r="S440" s="313"/>
      <c r="T440" s="313"/>
      <c r="U440" s="313"/>
      <c r="V440" s="313"/>
      <c r="W440" s="313"/>
      <c r="X440" s="313"/>
      <c r="Y440" s="313"/>
      <c r="Z440" s="313"/>
    </row>
    <row r="441" ht="15.75" customHeight="1">
      <c r="A441" s="313"/>
      <c r="B441" s="313"/>
      <c r="C441" s="313"/>
      <c r="D441" s="313"/>
      <c r="E441" s="313"/>
      <c r="F441" s="313"/>
      <c r="G441" s="313"/>
      <c r="H441" s="313"/>
      <c r="I441" s="313"/>
      <c r="J441" s="313"/>
      <c r="K441" s="313"/>
      <c r="L441" s="313"/>
      <c r="M441" s="313"/>
      <c r="N441" s="313"/>
      <c r="O441" s="313"/>
      <c r="P441" s="313"/>
      <c r="Q441" s="313"/>
      <c r="R441" s="313"/>
      <c r="S441" s="313"/>
      <c r="T441" s="313"/>
      <c r="U441" s="313"/>
      <c r="V441" s="313"/>
      <c r="W441" s="313"/>
      <c r="X441" s="313"/>
      <c r="Y441" s="313"/>
      <c r="Z441" s="313"/>
    </row>
    <row r="442" ht="15.75" customHeight="1">
      <c r="A442" s="313"/>
      <c r="B442" s="313"/>
      <c r="C442" s="313"/>
      <c r="D442" s="313"/>
      <c r="E442" s="313"/>
      <c r="F442" s="313"/>
      <c r="G442" s="313"/>
      <c r="H442" s="313"/>
      <c r="I442" s="313"/>
      <c r="J442" s="313"/>
      <c r="K442" s="313"/>
      <c r="L442" s="313"/>
      <c r="M442" s="313"/>
      <c r="N442" s="313"/>
      <c r="O442" s="313"/>
      <c r="P442" s="313"/>
      <c r="Q442" s="313"/>
      <c r="R442" s="313"/>
      <c r="S442" s="313"/>
      <c r="T442" s="313"/>
      <c r="U442" s="313"/>
      <c r="V442" s="313"/>
      <c r="W442" s="313"/>
      <c r="X442" s="313"/>
      <c r="Y442" s="313"/>
      <c r="Z442" s="313"/>
    </row>
    <row r="443" ht="15.75" customHeight="1">
      <c r="A443" s="313"/>
      <c r="B443" s="313"/>
      <c r="C443" s="313"/>
      <c r="D443" s="313"/>
      <c r="E443" s="313"/>
      <c r="F443" s="313"/>
      <c r="G443" s="313"/>
      <c r="H443" s="313"/>
      <c r="I443" s="313"/>
      <c r="J443" s="313"/>
      <c r="K443" s="313"/>
      <c r="L443" s="313"/>
      <c r="M443" s="313"/>
      <c r="N443" s="313"/>
      <c r="O443" s="313"/>
      <c r="P443" s="313"/>
      <c r="Q443" s="313"/>
      <c r="R443" s="313"/>
      <c r="S443" s="313"/>
      <c r="T443" s="313"/>
      <c r="U443" s="313"/>
      <c r="V443" s="313"/>
      <c r="W443" s="313"/>
      <c r="X443" s="313"/>
      <c r="Y443" s="313"/>
      <c r="Z443" s="313"/>
    </row>
    <row r="444" ht="15.75" customHeight="1">
      <c r="A444" s="313"/>
      <c r="B444" s="313"/>
      <c r="C444" s="313"/>
      <c r="D444" s="313"/>
      <c r="E444" s="313"/>
      <c r="F444" s="313"/>
      <c r="G444" s="313"/>
      <c r="H444" s="313"/>
      <c r="I444" s="313"/>
      <c r="J444" s="313"/>
      <c r="K444" s="313"/>
      <c r="L444" s="313"/>
      <c r="M444" s="313"/>
      <c r="N444" s="313"/>
      <c r="O444" s="313"/>
      <c r="P444" s="313"/>
      <c r="Q444" s="313"/>
      <c r="R444" s="313"/>
      <c r="S444" s="313"/>
      <c r="T444" s="313"/>
      <c r="U444" s="313"/>
      <c r="V444" s="313"/>
      <c r="W444" s="313"/>
      <c r="X444" s="313"/>
      <c r="Y444" s="313"/>
      <c r="Z444" s="313"/>
    </row>
    <row r="445" ht="15.75" customHeight="1">
      <c r="A445" s="313"/>
      <c r="B445" s="313"/>
      <c r="C445" s="313"/>
      <c r="D445" s="313"/>
      <c r="E445" s="313"/>
      <c r="F445" s="313"/>
      <c r="G445" s="313"/>
      <c r="H445" s="313"/>
      <c r="I445" s="313"/>
      <c r="J445" s="313"/>
      <c r="K445" s="313"/>
      <c r="L445" s="313"/>
      <c r="M445" s="313"/>
      <c r="N445" s="313"/>
      <c r="O445" s="313"/>
      <c r="P445" s="313"/>
      <c r="Q445" s="313"/>
      <c r="R445" s="313"/>
      <c r="S445" s="313"/>
      <c r="T445" s="313"/>
      <c r="U445" s="313"/>
      <c r="V445" s="313"/>
      <c r="W445" s="313"/>
      <c r="X445" s="313"/>
      <c r="Y445" s="313"/>
      <c r="Z445" s="313"/>
    </row>
    <row r="446" ht="15.75" customHeight="1">
      <c r="A446" s="313"/>
      <c r="B446" s="313"/>
      <c r="C446" s="313"/>
      <c r="D446" s="313"/>
      <c r="E446" s="313"/>
      <c r="F446" s="313"/>
      <c r="G446" s="313"/>
      <c r="H446" s="313"/>
      <c r="I446" s="313"/>
      <c r="J446" s="313"/>
      <c r="K446" s="313"/>
      <c r="L446" s="313"/>
      <c r="M446" s="313"/>
      <c r="N446" s="313"/>
      <c r="O446" s="313"/>
      <c r="P446" s="313"/>
      <c r="Q446" s="313"/>
      <c r="R446" s="313"/>
      <c r="S446" s="313"/>
      <c r="T446" s="313"/>
      <c r="U446" s="313"/>
      <c r="V446" s="313"/>
      <c r="W446" s="313"/>
      <c r="X446" s="313"/>
      <c r="Y446" s="313"/>
      <c r="Z446" s="313"/>
    </row>
    <row r="447" ht="15.75" customHeight="1">
      <c r="A447" s="313"/>
      <c r="B447" s="313"/>
      <c r="C447" s="313"/>
      <c r="D447" s="313"/>
      <c r="E447" s="313"/>
      <c r="F447" s="313"/>
      <c r="G447" s="313"/>
      <c r="H447" s="313"/>
      <c r="I447" s="313"/>
      <c r="J447" s="313"/>
      <c r="K447" s="313"/>
      <c r="L447" s="313"/>
      <c r="M447" s="313"/>
      <c r="N447" s="313"/>
      <c r="O447" s="313"/>
      <c r="P447" s="313"/>
      <c r="Q447" s="313"/>
      <c r="R447" s="313"/>
      <c r="S447" s="313"/>
      <c r="T447" s="313"/>
      <c r="U447" s="313"/>
      <c r="V447" s="313"/>
      <c r="W447" s="313"/>
      <c r="X447" s="313"/>
      <c r="Y447" s="313"/>
      <c r="Z447" s="313"/>
    </row>
    <row r="448" ht="15.75" customHeight="1">
      <c r="A448" s="313"/>
      <c r="B448" s="313"/>
      <c r="C448" s="313"/>
      <c r="D448" s="313"/>
      <c r="E448" s="313"/>
      <c r="F448" s="313"/>
      <c r="G448" s="313"/>
      <c r="H448" s="313"/>
      <c r="I448" s="313"/>
      <c r="J448" s="313"/>
      <c r="K448" s="313"/>
      <c r="L448" s="313"/>
      <c r="M448" s="313"/>
      <c r="N448" s="313"/>
      <c r="O448" s="313"/>
      <c r="P448" s="313"/>
      <c r="Q448" s="313"/>
      <c r="R448" s="313"/>
      <c r="S448" s="313"/>
      <c r="T448" s="313"/>
      <c r="U448" s="313"/>
      <c r="V448" s="313"/>
      <c r="W448" s="313"/>
      <c r="X448" s="313"/>
      <c r="Y448" s="313"/>
      <c r="Z448" s="313"/>
    </row>
    <row r="449" ht="15.75" customHeight="1">
      <c r="A449" s="313"/>
      <c r="B449" s="313"/>
      <c r="C449" s="313"/>
      <c r="D449" s="313"/>
      <c r="E449" s="313"/>
      <c r="F449" s="313"/>
      <c r="G449" s="313"/>
      <c r="H449" s="313"/>
      <c r="I449" s="313"/>
      <c r="J449" s="313"/>
      <c r="K449" s="313"/>
      <c r="L449" s="313"/>
      <c r="M449" s="313"/>
      <c r="N449" s="313"/>
      <c r="O449" s="313"/>
      <c r="P449" s="313"/>
      <c r="Q449" s="313"/>
      <c r="R449" s="313"/>
      <c r="S449" s="313"/>
      <c r="T449" s="313"/>
      <c r="U449" s="313"/>
      <c r="V449" s="313"/>
      <c r="W449" s="313"/>
      <c r="X449" s="313"/>
      <c r="Y449" s="313"/>
      <c r="Z449" s="313"/>
    </row>
    <row r="450" ht="15.75" customHeight="1">
      <c r="A450" s="313"/>
      <c r="B450" s="313"/>
      <c r="C450" s="313"/>
      <c r="D450" s="313"/>
      <c r="E450" s="313"/>
      <c r="F450" s="313"/>
      <c r="G450" s="313"/>
      <c r="H450" s="313"/>
      <c r="I450" s="313"/>
      <c r="J450" s="313"/>
      <c r="K450" s="313"/>
      <c r="L450" s="313"/>
      <c r="M450" s="313"/>
      <c r="N450" s="313"/>
      <c r="O450" s="313"/>
      <c r="P450" s="313"/>
      <c r="Q450" s="313"/>
      <c r="R450" s="313"/>
      <c r="S450" s="313"/>
      <c r="T450" s="313"/>
      <c r="U450" s="313"/>
      <c r="V450" s="313"/>
      <c r="W450" s="313"/>
      <c r="X450" s="313"/>
      <c r="Y450" s="313"/>
      <c r="Z450" s="313"/>
    </row>
    <row r="451" ht="15.75" customHeight="1">
      <c r="A451" s="313"/>
      <c r="B451" s="313"/>
      <c r="C451" s="313"/>
      <c r="D451" s="313"/>
      <c r="E451" s="313"/>
      <c r="F451" s="313"/>
      <c r="G451" s="313"/>
      <c r="H451" s="313"/>
      <c r="I451" s="313"/>
      <c r="J451" s="313"/>
      <c r="K451" s="313"/>
      <c r="L451" s="313"/>
      <c r="M451" s="313"/>
      <c r="N451" s="313"/>
      <c r="O451" s="313"/>
      <c r="P451" s="313"/>
      <c r="Q451" s="313"/>
      <c r="R451" s="313"/>
      <c r="S451" s="313"/>
      <c r="T451" s="313"/>
      <c r="U451" s="313"/>
      <c r="V451" s="313"/>
      <c r="W451" s="313"/>
      <c r="X451" s="313"/>
      <c r="Y451" s="313"/>
      <c r="Z451" s="313"/>
    </row>
    <row r="452" ht="15.75" customHeight="1">
      <c r="A452" s="313"/>
      <c r="B452" s="313"/>
      <c r="C452" s="313"/>
      <c r="D452" s="313"/>
      <c r="E452" s="313"/>
      <c r="F452" s="313"/>
      <c r="G452" s="313"/>
      <c r="H452" s="313"/>
      <c r="I452" s="313"/>
      <c r="J452" s="313"/>
      <c r="K452" s="313"/>
      <c r="L452" s="313"/>
      <c r="M452" s="313"/>
      <c r="N452" s="313"/>
      <c r="O452" s="313"/>
      <c r="P452" s="313"/>
      <c r="Q452" s="313"/>
      <c r="R452" s="313"/>
      <c r="S452" s="313"/>
      <c r="T452" s="313"/>
      <c r="U452" s="313"/>
      <c r="V452" s="313"/>
      <c r="W452" s="313"/>
      <c r="X452" s="313"/>
      <c r="Y452" s="313"/>
      <c r="Z452" s="313"/>
    </row>
    <row r="453" ht="15.75" customHeight="1">
      <c r="A453" s="313"/>
      <c r="B453" s="313"/>
      <c r="C453" s="313"/>
      <c r="D453" s="313"/>
      <c r="E453" s="313"/>
      <c r="F453" s="313"/>
      <c r="G453" s="313"/>
      <c r="H453" s="313"/>
      <c r="I453" s="313"/>
      <c r="J453" s="313"/>
      <c r="K453" s="313"/>
      <c r="L453" s="313"/>
      <c r="M453" s="313"/>
      <c r="N453" s="313"/>
      <c r="O453" s="313"/>
      <c r="P453" s="313"/>
      <c r="Q453" s="313"/>
      <c r="R453" s="313"/>
      <c r="S453" s="313"/>
      <c r="T453" s="313"/>
      <c r="U453" s="313"/>
      <c r="V453" s="313"/>
      <c r="W453" s="313"/>
      <c r="X453" s="313"/>
      <c r="Y453" s="313"/>
      <c r="Z453" s="313"/>
    </row>
    <row r="454" ht="15.75" customHeight="1">
      <c r="A454" s="313"/>
      <c r="B454" s="313"/>
      <c r="C454" s="313"/>
      <c r="D454" s="313"/>
      <c r="E454" s="313"/>
      <c r="F454" s="313"/>
      <c r="G454" s="313"/>
      <c r="H454" s="313"/>
      <c r="I454" s="313"/>
      <c r="J454" s="313"/>
      <c r="K454" s="313"/>
      <c r="L454" s="313"/>
      <c r="M454" s="313"/>
      <c r="N454" s="313"/>
      <c r="O454" s="313"/>
      <c r="P454" s="313"/>
      <c r="Q454" s="313"/>
      <c r="R454" s="313"/>
      <c r="S454" s="313"/>
      <c r="T454" s="313"/>
      <c r="U454" s="313"/>
      <c r="V454" s="313"/>
      <c r="W454" s="313"/>
      <c r="X454" s="313"/>
      <c r="Y454" s="313"/>
      <c r="Z454" s="313"/>
    </row>
    <row r="455" ht="15.75" customHeight="1">
      <c r="A455" s="313"/>
      <c r="B455" s="313"/>
      <c r="C455" s="313"/>
      <c r="D455" s="313"/>
      <c r="E455" s="313"/>
      <c r="F455" s="313"/>
      <c r="G455" s="313"/>
      <c r="H455" s="313"/>
      <c r="I455" s="313"/>
      <c r="J455" s="313"/>
      <c r="K455" s="313"/>
      <c r="L455" s="313"/>
      <c r="M455" s="313"/>
      <c r="N455" s="313"/>
      <c r="O455" s="313"/>
      <c r="P455" s="313"/>
      <c r="Q455" s="313"/>
      <c r="R455" s="313"/>
      <c r="S455" s="313"/>
      <c r="T455" s="313"/>
      <c r="U455" s="313"/>
      <c r="V455" s="313"/>
      <c r="W455" s="313"/>
      <c r="X455" s="313"/>
      <c r="Y455" s="313"/>
      <c r="Z455" s="313"/>
    </row>
    <row r="456" ht="15.75" customHeight="1">
      <c r="A456" s="313"/>
      <c r="B456" s="313"/>
      <c r="C456" s="313"/>
      <c r="D456" s="313"/>
      <c r="E456" s="313"/>
      <c r="F456" s="313"/>
      <c r="G456" s="313"/>
      <c r="H456" s="313"/>
      <c r="I456" s="313"/>
      <c r="J456" s="313"/>
      <c r="K456" s="313"/>
      <c r="L456" s="313"/>
      <c r="M456" s="313"/>
      <c r="N456" s="313"/>
      <c r="O456" s="313"/>
      <c r="P456" s="313"/>
      <c r="Q456" s="313"/>
      <c r="R456" s="313"/>
      <c r="S456" s="313"/>
      <c r="T456" s="313"/>
      <c r="U456" s="313"/>
      <c r="V456" s="313"/>
      <c r="W456" s="313"/>
      <c r="X456" s="313"/>
      <c r="Y456" s="313"/>
      <c r="Z456" s="313"/>
    </row>
    <row r="457" ht="15.75" customHeight="1">
      <c r="A457" s="313"/>
      <c r="B457" s="313"/>
      <c r="C457" s="313"/>
      <c r="D457" s="313"/>
      <c r="E457" s="313"/>
      <c r="F457" s="313"/>
      <c r="G457" s="313"/>
      <c r="H457" s="313"/>
      <c r="I457" s="313"/>
      <c r="J457" s="313"/>
      <c r="K457" s="313"/>
      <c r="L457" s="313"/>
      <c r="M457" s="313"/>
      <c r="N457" s="313"/>
      <c r="O457" s="313"/>
      <c r="P457" s="313"/>
      <c r="Q457" s="313"/>
      <c r="R457" s="313"/>
      <c r="S457" s="313"/>
      <c r="T457" s="313"/>
      <c r="U457" s="313"/>
      <c r="V457" s="313"/>
      <c r="W457" s="313"/>
      <c r="X457" s="313"/>
      <c r="Y457" s="313"/>
      <c r="Z457" s="313"/>
    </row>
    <row r="458" ht="15.75" customHeight="1">
      <c r="A458" s="313"/>
      <c r="B458" s="313"/>
      <c r="C458" s="313"/>
      <c r="D458" s="313"/>
      <c r="E458" s="313"/>
      <c r="F458" s="313"/>
      <c r="G458" s="313"/>
      <c r="H458" s="313"/>
      <c r="I458" s="313"/>
      <c r="J458" s="313"/>
      <c r="K458" s="313"/>
      <c r="L458" s="313"/>
      <c r="M458" s="313"/>
      <c r="N458" s="313"/>
      <c r="O458" s="313"/>
      <c r="P458" s="313"/>
      <c r="Q458" s="313"/>
      <c r="R458" s="313"/>
      <c r="S458" s="313"/>
      <c r="T458" s="313"/>
      <c r="U458" s="313"/>
      <c r="V458" s="313"/>
      <c r="W458" s="313"/>
      <c r="X458" s="313"/>
      <c r="Y458" s="313"/>
      <c r="Z458" s="313"/>
    </row>
    <row r="459" ht="15.75" customHeight="1">
      <c r="A459" s="313"/>
      <c r="B459" s="313"/>
      <c r="C459" s="313"/>
      <c r="D459" s="313"/>
      <c r="E459" s="313"/>
      <c r="F459" s="313"/>
      <c r="G459" s="313"/>
      <c r="H459" s="313"/>
      <c r="I459" s="313"/>
      <c r="J459" s="313"/>
      <c r="K459" s="313"/>
      <c r="L459" s="313"/>
      <c r="M459" s="313"/>
      <c r="N459" s="313"/>
      <c r="O459" s="313"/>
      <c r="P459" s="313"/>
      <c r="Q459" s="313"/>
      <c r="R459" s="313"/>
      <c r="S459" s="313"/>
      <c r="T459" s="313"/>
      <c r="U459" s="313"/>
      <c r="V459" s="313"/>
      <c r="W459" s="313"/>
      <c r="X459" s="313"/>
      <c r="Y459" s="313"/>
      <c r="Z459" s="313"/>
    </row>
    <row r="460" ht="15.75" customHeight="1">
      <c r="A460" s="313"/>
      <c r="B460" s="313"/>
      <c r="C460" s="313"/>
      <c r="D460" s="313"/>
      <c r="E460" s="313"/>
      <c r="F460" s="313"/>
      <c r="G460" s="313"/>
      <c r="H460" s="313"/>
      <c r="I460" s="313"/>
      <c r="J460" s="313"/>
      <c r="K460" s="313"/>
      <c r="L460" s="313"/>
      <c r="M460" s="313"/>
      <c r="N460" s="313"/>
      <c r="O460" s="313"/>
      <c r="P460" s="313"/>
      <c r="Q460" s="313"/>
      <c r="R460" s="313"/>
      <c r="S460" s="313"/>
      <c r="T460" s="313"/>
      <c r="U460" s="313"/>
      <c r="V460" s="313"/>
      <c r="W460" s="313"/>
      <c r="X460" s="313"/>
      <c r="Y460" s="313"/>
      <c r="Z460" s="313"/>
    </row>
    <row r="461" ht="15.75" customHeight="1">
      <c r="A461" s="313"/>
      <c r="B461" s="313"/>
      <c r="C461" s="313"/>
      <c r="D461" s="313"/>
      <c r="E461" s="313"/>
      <c r="F461" s="313"/>
      <c r="G461" s="313"/>
      <c r="H461" s="313"/>
      <c r="I461" s="313"/>
      <c r="J461" s="313"/>
      <c r="K461" s="313"/>
      <c r="L461" s="313"/>
      <c r="M461" s="313"/>
      <c r="N461" s="313"/>
      <c r="O461" s="313"/>
      <c r="P461" s="313"/>
      <c r="Q461" s="313"/>
      <c r="R461" s="313"/>
      <c r="S461" s="313"/>
      <c r="T461" s="313"/>
      <c r="U461" s="313"/>
      <c r="V461" s="313"/>
      <c r="W461" s="313"/>
      <c r="X461" s="313"/>
      <c r="Y461" s="313"/>
      <c r="Z461" s="313"/>
    </row>
    <row r="462" ht="15.75" customHeight="1">
      <c r="A462" s="313"/>
      <c r="B462" s="313"/>
      <c r="C462" s="313"/>
      <c r="D462" s="313"/>
      <c r="E462" s="313"/>
      <c r="F462" s="313"/>
      <c r="G462" s="313"/>
      <c r="H462" s="313"/>
      <c r="I462" s="313"/>
      <c r="J462" s="313"/>
      <c r="K462" s="313"/>
      <c r="L462" s="313"/>
      <c r="M462" s="313"/>
      <c r="N462" s="313"/>
      <c r="O462" s="313"/>
      <c r="P462" s="313"/>
      <c r="Q462" s="313"/>
      <c r="R462" s="313"/>
      <c r="S462" s="313"/>
      <c r="T462" s="313"/>
      <c r="U462" s="313"/>
      <c r="V462" s="313"/>
      <c r="W462" s="313"/>
      <c r="X462" s="313"/>
      <c r="Y462" s="313"/>
      <c r="Z462" s="313"/>
    </row>
    <row r="463" ht="15.75" customHeight="1">
      <c r="A463" s="313"/>
      <c r="B463" s="313"/>
      <c r="C463" s="313"/>
      <c r="D463" s="313"/>
      <c r="E463" s="313"/>
      <c r="F463" s="313"/>
      <c r="G463" s="313"/>
      <c r="H463" s="313"/>
      <c r="I463" s="313"/>
      <c r="J463" s="313"/>
      <c r="K463" s="313"/>
      <c r="L463" s="313"/>
      <c r="M463" s="313"/>
      <c r="N463" s="313"/>
      <c r="O463" s="313"/>
      <c r="P463" s="313"/>
      <c r="Q463" s="313"/>
      <c r="R463" s="313"/>
      <c r="S463" s="313"/>
      <c r="T463" s="313"/>
      <c r="U463" s="313"/>
      <c r="V463" s="313"/>
      <c r="W463" s="313"/>
      <c r="X463" s="313"/>
      <c r="Y463" s="313"/>
      <c r="Z463" s="313"/>
    </row>
    <row r="464" ht="15.75" customHeight="1">
      <c r="A464" s="313"/>
      <c r="B464" s="313"/>
      <c r="C464" s="313"/>
      <c r="D464" s="313"/>
      <c r="E464" s="313"/>
      <c r="F464" s="313"/>
      <c r="G464" s="313"/>
      <c r="H464" s="313"/>
      <c r="I464" s="313"/>
      <c r="J464" s="313"/>
      <c r="K464" s="313"/>
      <c r="L464" s="313"/>
      <c r="M464" s="313"/>
      <c r="N464" s="313"/>
      <c r="O464" s="313"/>
      <c r="P464" s="313"/>
      <c r="Q464" s="313"/>
      <c r="R464" s="313"/>
      <c r="S464" s="313"/>
      <c r="T464" s="313"/>
      <c r="U464" s="313"/>
      <c r="V464" s="313"/>
      <c r="W464" s="313"/>
      <c r="X464" s="313"/>
      <c r="Y464" s="313"/>
      <c r="Z464" s="313"/>
    </row>
    <row r="465" ht="15.75" customHeight="1">
      <c r="A465" s="313"/>
      <c r="B465" s="313"/>
      <c r="C465" s="313"/>
      <c r="D465" s="313"/>
      <c r="E465" s="313"/>
      <c r="F465" s="313"/>
      <c r="G465" s="313"/>
      <c r="H465" s="313"/>
      <c r="I465" s="313"/>
      <c r="J465" s="313"/>
      <c r="K465" s="313"/>
      <c r="L465" s="313"/>
      <c r="M465" s="313"/>
      <c r="N465" s="313"/>
      <c r="O465" s="313"/>
      <c r="P465" s="313"/>
      <c r="Q465" s="313"/>
      <c r="R465" s="313"/>
      <c r="S465" s="313"/>
      <c r="T465" s="313"/>
      <c r="U465" s="313"/>
      <c r="V465" s="313"/>
      <c r="W465" s="313"/>
      <c r="X465" s="313"/>
      <c r="Y465" s="313"/>
      <c r="Z465" s="313"/>
    </row>
    <row r="466" ht="15.75" customHeight="1">
      <c r="A466" s="313"/>
      <c r="B466" s="313"/>
      <c r="C466" s="313"/>
      <c r="D466" s="313"/>
      <c r="E466" s="313"/>
      <c r="F466" s="313"/>
      <c r="G466" s="313"/>
      <c r="H466" s="313"/>
      <c r="I466" s="313"/>
      <c r="J466" s="313"/>
      <c r="K466" s="313"/>
      <c r="L466" s="313"/>
      <c r="M466" s="313"/>
      <c r="N466" s="313"/>
      <c r="O466" s="313"/>
      <c r="P466" s="313"/>
      <c r="Q466" s="313"/>
      <c r="R466" s="313"/>
      <c r="S466" s="313"/>
      <c r="T466" s="313"/>
      <c r="U466" s="313"/>
      <c r="V466" s="313"/>
      <c r="W466" s="313"/>
      <c r="X466" s="313"/>
      <c r="Y466" s="313"/>
      <c r="Z466" s="313"/>
    </row>
    <row r="467" ht="15.75" customHeight="1">
      <c r="A467" s="313"/>
      <c r="B467" s="313"/>
      <c r="C467" s="313"/>
      <c r="D467" s="313"/>
      <c r="E467" s="313"/>
      <c r="F467" s="313"/>
      <c r="G467" s="313"/>
      <c r="H467" s="313"/>
      <c r="I467" s="313"/>
      <c r="J467" s="313"/>
      <c r="K467" s="313"/>
      <c r="L467" s="313"/>
      <c r="M467" s="313"/>
      <c r="N467" s="313"/>
      <c r="O467" s="313"/>
      <c r="P467" s="313"/>
      <c r="Q467" s="313"/>
      <c r="R467" s="313"/>
      <c r="S467" s="313"/>
      <c r="T467" s="313"/>
      <c r="U467" s="313"/>
      <c r="V467" s="313"/>
      <c r="W467" s="313"/>
      <c r="X467" s="313"/>
      <c r="Y467" s="313"/>
      <c r="Z467" s="313"/>
    </row>
    <row r="468" ht="15.75" customHeight="1">
      <c r="A468" s="313"/>
      <c r="B468" s="313"/>
      <c r="C468" s="313"/>
      <c r="D468" s="313"/>
      <c r="E468" s="313"/>
      <c r="F468" s="313"/>
      <c r="G468" s="313"/>
      <c r="H468" s="313"/>
      <c r="I468" s="313"/>
      <c r="J468" s="313"/>
      <c r="K468" s="313"/>
      <c r="L468" s="313"/>
      <c r="M468" s="313"/>
      <c r="N468" s="313"/>
      <c r="O468" s="313"/>
      <c r="P468" s="313"/>
      <c r="Q468" s="313"/>
      <c r="R468" s="313"/>
      <c r="S468" s="313"/>
      <c r="T468" s="313"/>
      <c r="U468" s="313"/>
      <c r="V468" s="313"/>
      <c r="W468" s="313"/>
      <c r="X468" s="313"/>
      <c r="Y468" s="313"/>
      <c r="Z468" s="313"/>
    </row>
    <row r="469" ht="15.75" customHeight="1">
      <c r="A469" s="313"/>
      <c r="B469" s="313"/>
      <c r="C469" s="313"/>
      <c r="D469" s="313"/>
      <c r="E469" s="313"/>
      <c r="F469" s="313"/>
      <c r="G469" s="313"/>
      <c r="H469" s="313"/>
      <c r="I469" s="313"/>
      <c r="J469" s="313"/>
      <c r="K469" s="313"/>
      <c r="L469" s="313"/>
      <c r="M469" s="313"/>
      <c r="N469" s="313"/>
      <c r="O469" s="313"/>
      <c r="P469" s="313"/>
      <c r="Q469" s="313"/>
      <c r="R469" s="313"/>
      <c r="S469" s="313"/>
      <c r="T469" s="313"/>
      <c r="U469" s="313"/>
      <c r="V469" s="313"/>
      <c r="W469" s="313"/>
      <c r="X469" s="313"/>
      <c r="Y469" s="313"/>
      <c r="Z469" s="313"/>
    </row>
    <row r="470" ht="15.75" customHeight="1">
      <c r="A470" s="313"/>
      <c r="B470" s="313"/>
      <c r="C470" s="313"/>
      <c r="D470" s="313"/>
      <c r="E470" s="313"/>
      <c r="F470" s="313"/>
      <c r="G470" s="313"/>
      <c r="H470" s="313"/>
      <c r="I470" s="313"/>
      <c r="J470" s="313"/>
      <c r="K470" s="313"/>
      <c r="L470" s="313"/>
      <c r="M470" s="313"/>
      <c r="N470" s="313"/>
      <c r="O470" s="313"/>
      <c r="P470" s="313"/>
      <c r="Q470" s="313"/>
      <c r="R470" s="313"/>
      <c r="S470" s="313"/>
      <c r="T470" s="313"/>
      <c r="U470" s="313"/>
      <c r="V470" s="313"/>
      <c r="W470" s="313"/>
      <c r="X470" s="313"/>
      <c r="Y470" s="313"/>
      <c r="Z470" s="313"/>
    </row>
    <row r="471" ht="15.75" customHeight="1">
      <c r="A471" s="313"/>
      <c r="B471" s="313"/>
      <c r="C471" s="313"/>
      <c r="D471" s="313"/>
      <c r="E471" s="313"/>
      <c r="F471" s="313"/>
      <c r="G471" s="313"/>
      <c r="H471" s="313"/>
      <c r="I471" s="313"/>
      <c r="J471" s="313"/>
      <c r="K471" s="313"/>
      <c r="L471" s="313"/>
      <c r="M471" s="313"/>
      <c r="N471" s="313"/>
      <c r="O471" s="313"/>
      <c r="P471" s="313"/>
      <c r="Q471" s="313"/>
      <c r="R471" s="313"/>
      <c r="S471" s="313"/>
      <c r="T471" s="313"/>
      <c r="U471" s="313"/>
      <c r="V471" s="313"/>
      <c r="W471" s="313"/>
      <c r="X471" s="313"/>
      <c r="Y471" s="313"/>
      <c r="Z471" s="313"/>
    </row>
    <row r="472" ht="15.75" customHeight="1">
      <c r="A472" s="313"/>
      <c r="B472" s="313"/>
      <c r="C472" s="313"/>
      <c r="D472" s="313"/>
      <c r="E472" s="313"/>
      <c r="F472" s="313"/>
      <c r="G472" s="313"/>
      <c r="H472" s="313"/>
      <c r="I472" s="313"/>
      <c r="J472" s="313"/>
      <c r="K472" s="313"/>
      <c r="L472" s="313"/>
      <c r="M472" s="313"/>
      <c r="N472" s="313"/>
      <c r="O472" s="313"/>
      <c r="P472" s="313"/>
      <c r="Q472" s="313"/>
      <c r="R472" s="313"/>
      <c r="S472" s="313"/>
      <c r="T472" s="313"/>
      <c r="U472" s="313"/>
      <c r="V472" s="313"/>
      <c r="W472" s="313"/>
      <c r="X472" s="313"/>
      <c r="Y472" s="313"/>
      <c r="Z472" s="313"/>
    </row>
    <row r="473" ht="15.75" customHeight="1">
      <c r="A473" s="313"/>
      <c r="B473" s="313"/>
      <c r="C473" s="313"/>
      <c r="D473" s="313"/>
      <c r="E473" s="313"/>
      <c r="F473" s="313"/>
      <c r="G473" s="313"/>
      <c r="H473" s="313"/>
      <c r="I473" s="313"/>
      <c r="J473" s="313"/>
      <c r="K473" s="313"/>
      <c r="L473" s="313"/>
      <c r="M473" s="313"/>
      <c r="N473" s="313"/>
      <c r="O473" s="313"/>
      <c r="P473" s="313"/>
      <c r="Q473" s="313"/>
      <c r="R473" s="313"/>
      <c r="S473" s="313"/>
      <c r="T473" s="313"/>
      <c r="U473" s="313"/>
      <c r="V473" s="313"/>
      <c r="W473" s="313"/>
      <c r="X473" s="313"/>
      <c r="Y473" s="313"/>
      <c r="Z473" s="313"/>
    </row>
    <row r="474" ht="15.75" customHeight="1">
      <c r="A474" s="313"/>
      <c r="B474" s="313"/>
      <c r="C474" s="313"/>
      <c r="D474" s="313"/>
      <c r="E474" s="313"/>
      <c r="F474" s="313"/>
      <c r="G474" s="313"/>
      <c r="H474" s="313"/>
      <c r="I474" s="313"/>
      <c r="J474" s="313"/>
      <c r="K474" s="313"/>
      <c r="L474" s="313"/>
      <c r="M474" s="313"/>
      <c r="N474" s="313"/>
      <c r="O474" s="313"/>
      <c r="P474" s="313"/>
      <c r="Q474" s="313"/>
      <c r="R474" s="313"/>
      <c r="S474" s="313"/>
      <c r="T474" s="313"/>
      <c r="U474" s="313"/>
      <c r="V474" s="313"/>
      <c r="W474" s="313"/>
      <c r="X474" s="313"/>
      <c r="Y474" s="313"/>
      <c r="Z474" s="313"/>
    </row>
    <row r="475" ht="15.75" customHeight="1">
      <c r="A475" s="313"/>
      <c r="B475" s="313"/>
      <c r="C475" s="313"/>
      <c r="D475" s="313"/>
      <c r="E475" s="313"/>
      <c r="F475" s="313"/>
      <c r="G475" s="313"/>
      <c r="H475" s="313"/>
      <c r="I475" s="313"/>
      <c r="J475" s="313"/>
      <c r="K475" s="313"/>
      <c r="L475" s="313"/>
      <c r="M475" s="313"/>
      <c r="N475" s="313"/>
      <c r="O475" s="313"/>
      <c r="P475" s="313"/>
      <c r="Q475" s="313"/>
      <c r="R475" s="313"/>
      <c r="S475" s="313"/>
      <c r="T475" s="313"/>
      <c r="U475" s="313"/>
      <c r="V475" s="313"/>
      <c r="W475" s="313"/>
      <c r="X475" s="313"/>
      <c r="Y475" s="313"/>
      <c r="Z475" s="313"/>
    </row>
    <row r="476" ht="15.75" customHeight="1">
      <c r="A476" s="313"/>
      <c r="B476" s="313"/>
      <c r="C476" s="313"/>
      <c r="D476" s="313"/>
      <c r="E476" s="313"/>
      <c r="F476" s="313"/>
      <c r="G476" s="313"/>
      <c r="H476" s="313"/>
      <c r="I476" s="313"/>
      <c r="J476" s="313"/>
      <c r="K476" s="313"/>
      <c r="L476" s="313"/>
      <c r="M476" s="313"/>
      <c r="N476" s="313"/>
      <c r="O476" s="313"/>
      <c r="P476" s="313"/>
      <c r="Q476" s="313"/>
      <c r="R476" s="313"/>
      <c r="S476" s="313"/>
      <c r="T476" s="313"/>
      <c r="U476" s="313"/>
      <c r="V476" s="313"/>
      <c r="W476" s="313"/>
      <c r="X476" s="313"/>
      <c r="Y476" s="313"/>
      <c r="Z476" s="313"/>
    </row>
    <row r="477" ht="15.75" customHeight="1">
      <c r="A477" s="313"/>
      <c r="B477" s="313"/>
      <c r="C477" s="313"/>
      <c r="D477" s="313"/>
      <c r="E477" s="313"/>
      <c r="F477" s="313"/>
      <c r="G477" s="313"/>
      <c r="H477" s="313"/>
      <c r="I477" s="313"/>
      <c r="J477" s="313"/>
      <c r="K477" s="313"/>
      <c r="L477" s="313"/>
      <c r="M477" s="313"/>
      <c r="N477" s="313"/>
      <c r="O477" s="313"/>
      <c r="P477" s="313"/>
      <c r="Q477" s="313"/>
      <c r="R477" s="313"/>
      <c r="S477" s="313"/>
      <c r="T477" s="313"/>
      <c r="U477" s="313"/>
      <c r="V477" s="313"/>
      <c r="W477" s="313"/>
      <c r="X477" s="313"/>
      <c r="Y477" s="313"/>
      <c r="Z477" s="313"/>
    </row>
    <row r="478" ht="15.75" customHeight="1">
      <c r="A478" s="313"/>
      <c r="B478" s="313"/>
      <c r="C478" s="313"/>
      <c r="D478" s="313"/>
      <c r="E478" s="313"/>
      <c r="F478" s="313"/>
      <c r="G478" s="313"/>
      <c r="H478" s="313"/>
      <c r="I478" s="313"/>
      <c r="J478" s="313"/>
      <c r="K478" s="313"/>
      <c r="L478" s="313"/>
      <c r="M478" s="313"/>
      <c r="N478" s="313"/>
      <c r="O478" s="313"/>
      <c r="P478" s="313"/>
      <c r="Q478" s="313"/>
      <c r="R478" s="313"/>
      <c r="S478" s="313"/>
      <c r="T478" s="313"/>
      <c r="U478" s="313"/>
      <c r="V478" s="313"/>
      <c r="W478" s="313"/>
      <c r="X478" s="313"/>
      <c r="Y478" s="313"/>
      <c r="Z478" s="313"/>
    </row>
    <row r="479" ht="15.75" customHeight="1">
      <c r="A479" s="313"/>
      <c r="B479" s="313"/>
      <c r="C479" s="313"/>
      <c r="D479" s="313"/>
      <c r="E479" s="313"/>
      <c r="F479" s="313"/>
      <c r="G479" s="313"/>
      <c r="H479" s="313"/>
      <c r="I479" s="313"/>
      <c r="J479" s="313"/>
      <c r="K479" s="313"/>
      <c r="L479" s="313"/>
      <c r="M479" s="313"/>
      <c r="N479" s="313"/>
      <c r="O479" s="313"/>
      <c r="P479" s="313"/>
      <c r="Q479" s="313"/>
      <c r="R479" s="313"/>
      <c r="S479" s="313"/>
      <c r="T479" s="313"/>
      <c r="U479" s="313"/>
      <c r="V479" s="313"/>
      <c r="W479" s="313"/>
      <c r="X479" s="313"/>
      <c r="Y479" s="313"/>
      <c r="Z479" s="313"/>
    </row>
    <row r="480" ht="15.75" customHeight="1">
      <c r="A480" s="313"/>
      <c r="B480" s="313"/>
      <c r="C480" s="313"/>
      <c r="D480" s="313"/>
      <c r="E480" s="313"/>
      <c r="F480" s="313"/>
      <c r="G480" s="313"/>
      <c r="H480" s="313"/>
      <c r="I480" s="313"/>
      <c r="J480" s="313"/>
      <c r="K480" s="313"/>
      <c r="L480" s="313"/>
      <c r="M480" s="313"/>
      <c r="N480" s="313"/>
      <c r="O480" s="313"/>
      <c r="P480" s="313"/>
      <c r="Q480" s="313"/>
      <c r="R480" s="313"/>
      <c r="S480" s="313"/>
      <c r="T480" s="313"/>
      <c r="U480" s="313"/>
      <c r="V480" s="313"/>
      <c r="W480" s="313"/>
      <c r="X480" s="313"/>
      <c r="Y480" s="313"/>
      <c r="Z480" s="313"/>
    </row>
    <row r="481" ht="15.75" customHeight="1">
      <c r="A481" s="313"/>
      <c r="B481" s="313"/>
      <c r="C481" s="313"/>
      <c r="D481" s="313"/>
      <c r="E481" s="313"/>
      <c r="F481" s="313"/>
      <c r="G481" s="313"/>
      <c r="H481" s="313"/>
      <c r="I481" s="313"/>
      <c r="J481" s="313"/>
      <c r="K481" s="313"/>
      <c r="L481" s="313"/>
      <c r="M481" s="313"/>
      <c r="N481" s="313"/>
      <c r="O481" s="313"/>
      <c r="P481" s="313"/>
      <c r="Q481" s="313"/>
      <c r="R481" s="313"/>
      <c r="S481" s="313"/>
      <c r="T481" s="313"/>
      <c r="U481" s="313"/>
      <c r="V481" s="313"/>
      <c r="W481" s="313"/>
      <c r="X481" s="313"/>
      <c r="Y481" s="313"/>
      <c r="Z481" s="313"/>
    </row>
    <row r="482" ht="15.75" customHeight="1">
      <c r="A482" s="313"/>
      <c r="B482" s="313"/>
      <c r="C482" s="313"/>
      <c r="D482" s="313"/>
      <c r="E482" s="313"/>
      <c r="F482" s="313"/>
      <c r="G482" s="313"/>
      <c r="H482" s="313"/>
      <c r="I482" s="313"/>
      <c r="J482" s="313"/>
      <c r="K482" s="313"/>
      <c r="L482" s="313"/>
      <c r="M482" s="313"/>
      <c r="N482" s="313"/>
      <c r="O482" s="313"/>
      <c r="P482" s="313"/>
      <c r="Q482" s="313"/>
      <c r="R482" s="313"/>
      <c r="S482" s="313"/>
      <c r="T482" s="313"/>
      <c r="U482" s="313"/>
      <c r="V482" s="313"/>
      <c r="W482" s="313"/>
      <c r="X482" s="313"/>
      <c r="Y482" s="313"/>
      <c r="Z482" s="313"/>
    </row>
    <row r="483" ht="15.75" customHeight="1">
      <c r="A483" s="313"/>
      <c r="B483" s="313"/>
      <c r="C483" s="313"/>
      <c r="D483" s="313"/>
      <c r="E483" s="313"/>
      <c r="F483" s="313"/>
      <c r="G483" s="313"/>
      <c r="H483" s="313"/>
      <c r="I483" s="313"/>
      <c r="J483" s="313"/>
      <c r="K483" s="313"/>
      <c r="L483" s="313"/>
      <c r="M483" s="313"/>
      <c r="N483" s="313"/>
      <c r="O483" s="313"/>
      <c r="P483" s="313"/>
      <c r="Q483" s="313"/>
      <c r="R483" s="313"/>
      <c r="S483" s="313"/>
      <c r="T483" s="313"/>
      <c r="U483" s="313"/>
      <c r="V483" s="313"/>
      <c r="W483" s="313"/>
      <c r="X483" s="313"/>
      <c r="Y483" s="313"/>
      <c r="Z483" s="313"/>
    </row>
    <row r="484" ht="15.75" customHeight="1">
      <c r="A484" s="313"/>
      <c r="B484" s="313"/>
      <c r="C484" s="313"/>
      <c r="D484" s="313"/>
      <c r="E484" s="313"/>
      <c r="F484" s="313"/>
      <c r="G484" s="313"/>
      <c r="H484" s="313"/>
      <c r="I484" s="313"/>
      <c r="J484" s="313"/>
      <c r="K484" s="313"/>
      <c r="L484" s="313"/>
      <c r="M484" s="313"/>
      <c r="N484" s="313"/>
      <c r="O484" s="313"/>
      <c r="P484" s="313"/>
      <c r="Q484" s="313"/>
      <c r="R484" s="313"/>
      <c r="S484" s="313"/>
      <c r="T484" s="313"/>
      <c r="U484" s="313"/>
      <c r="V484" s="313"/>
      <c r="W484" s="313"/>
      <c r="X484" s="313"/>
      <c r="Y484" s="313"/>
      <c r="Z484" s="313"/>
    </row>
    <row r="485" ht="15.75" customHeight="1">
      <c r="A485" s="313"/>
      <c r="B485" s="313"/>
      <c r="C485" s="313"/>
      <c r="D485" s="313"/>
      <c r="E485" s="313"/>
      <c r="F485" s="313"/>
      <c r="G485" s="313"/>
      <c r="H485" s="313"/>
      <c r="I485" s="313"/>
      <c r="J485" s="313"/>
      <c r="K485" s="313"/>
      <c r="L485" s="313"/>
      <c r="M485" s="313"/>
      <c r="N485" s="313"/>
      <c r="O485" s="313"/>
      <c r="P485" s="313"/>
      <c r="Q485" s="313"/>
      <c r="R485" s="313"/>
      <c r="S485" s="313"/>
      <c r="T485" s="313"/>
      <c r="U485" s="313"/>
      <c r="V485" s="313"/>
      <c r="W485" s="313"/>
      <c r="X485" s="313"/>
      <c r="Y485" s="313"/>
      <c r="Z485" s="313"/>
    </row>
    <row r="486" ht="15.75" customHeight="1">
      <c r="A486" s="313"/>
      <c r="B486" s="313"/>
      <c r="C486" s="313"/>
      <c r="D486" s="313"/>
      <c r="E486" s="313"/>
      <c r="F486" s="313"/>
      <c r="G486" s="313"/>
      <c r="H486" s="313"/>
      <c r="I486" s="313"/>
      <c r="J486" s="313"/>
      <c r="K486" s="313"/>
      <c r="L486" s="313"/>
      <c r="M486" s="313"/>
      <c r="N486" s="313"/>
      <c r="O486" s="313"/>
      <c r="P486" s="313"/>
      <c r="Q486" s="313"/>
      <c r="R486" s="313"/>
      <c r="S486" s="313"/>
      <c r="T486" s="313"/>
      <c r="U486" s="313"/>
      <c r="V486" s="313"/>
      <c r="W486" s="313"/>
      <c r="X486" s="313"/>
      <c r="Y486" s="313"/>
      <c r="Z486" s="313"/>
    </row>
    <row r="487" ht="15.75" customHeight="1">
      <c r="A487" s="313"/>
      <c r="B487" s="313"/>
      <c r="C487" s="313"/>
      <c r="D487" s="313"/>
      <c r="E487" s="313"/>
      <c r="F487" s="313"/>
      <c r="G487" s="313"/>
      <c r="H487" s="313"/>
      <c r="I487" s="313"/>
      <c r="J487" s="313"/>
      <c r="K487" s="313"/>
      <c r="L487" s="313"/>
      <c r="M487" s="313"/>
      <c r="N487" s="313"/>
      <c r="O487" s="313"/>
      <c r="P487" s="313"/>
      <c r="Q487" s="313"/>
      <c r="R487" s="313"/>
      <c r="S487" s="313"/>
      <c r="T487" s="313"/>
      <c r="U487" s="313"/>
      <c r="V487" s="313"/>
      <c r="W487" s="313"/>
      <c r="X487" s="313"/>
      <c r="Y487" s="313"/>
      <c r="Z487" s="313"/>
    </row>
    <row r="488" ht="15.75" customHeight="1">
      <c r="A488" s="313"/>
      <c r="B488" s="313"/>
      <c r="C488" s="313"/>
      <c r="D488" s="313"/>
      <c r="E488" s="313"/>
      <c r="F488" s="313"/>
      <c r="G488" s="313"/>
      <c r="H488" s="313"/>
      <c r="I488" s="313"/>
      <c r="J488" s="313"/>
      <c r="K488" s="313"/>
      <c r="L488" s="313"/>
      <c r="M488" s="313"/>
      <c r="N488" s="313"/>
      <c r="O488" s="313"/>
      <c r="P488" s="313"/>
      <c r="Q488" s="313"/>
      <c r="R488" s="313"/>
      <c r="S488" s="313"/>
      <c r="T488" s="313"/>
      <c r="U488" s="313"/>
      <c r="V488" s="313"/>
      <c r="W488" s="313"/>
      <c r="X488" s="313"/>
      <c r="Y488" s="313"/>
      <c r="Z488" s="313"/>
    </row>
    <row r="489" ht="15.75" customHeight="1">
      <c r="A489" s="313"/>
      <c r="B489" s="313"/>
      <c r="C489" s="313"/>
      <c r="D489" s="313"/>
      <c r="E489" s="313"/>
      <c r="F489" s="313"/>
      <c r="G489" s="313"/>
      <c r="H489" s="313"/>
      <c r="I489" s="313"/>
      <c r="J489" s="313"/>
      <c r="K489" s="313"/>
      <c r="L489" s="313"/>
      <c r="M489" s="313"/>
      <c r="N489" s="313"/>
      <c r="O489" s="313"/>
      <c r="P489" s="313"/>
      <c r="Q489" s="313"/>
      <c r="R489" s="313"/>
      <c r="S489" s="313"/>
      <c r="T489" s="313"/>
      <c r="U489" s="313"/>
      <c r="V489" s="313"/>
      <c r="W489" s="313"/>
      <c r="X489" s="313"/>
      <c r="Y489" s="313"/>
      <c r="Z489" s="313"/>
    </row>
    <row r="490" ht="15.75" customHeight="1">
      <c r="A490" s="313"/>
      <c r="B490" s="313"/>
      <c r="C490" s="313"/>
      <c r="D490" s="313"/>
      <c r="E490" s="313"/>
      <c r="F490" s="313"/>
      <c r="G490" s="313"/>
      <c r="H490" s="313"/>
      <c r="I490" s="313"/>
      <c r="J490" s="313"/>
      <c r="K490" s="313"/>
      <c r="L490" s="313"/>
      <c r="M490" s="313"/>
      <c r="N490" s="313"/>
      <c r="O490" s="313"/>
      <c r="P490" s="313"/>
      <c r="Q490" s="313"/>
      <c r="R490" s="313"/>
      <c r="S490" s="313"/>
      <c r="T490" s="313"/>
      <c r="U490" s="313"/>
      <c r="V490" s="313"/>
      <c r="W490" s="313"/>
      <c r="X490" s="313"/>
      <c r="Y490" s="313"/>
      <c r="Z490" s="313"/>
    </row>
    <row r="491" ht="15.75" customHeight="1">
      <c r="A491" s="313"/>
      <c r="B491" s="313"/>
      <c r="C491" s="313"/>
      <c r="D491" s="313"/>
      <c r="E491" s="313"/>
      <c r="F491" s="313"/>
      <c r="G491" s="313"/>
      <c r="H491" s="313"/>
      <c r="I491" s="313"/>
      <c r="J491" s="313"/>
      <c r="K491" s="313"/>
      <c r="L491" s="313"/>
      <c r="M491" s="313"/>
      <c r="N491" s="313"/>
      <c r="O491" s="313"/>
      <c r="P491" s="313"/>
      <c r="Q491" s="313"/>
      <c r="R491" s="313"/>
      <c r="S491" s="313"/>
      <c r="T491" s="313"/>
      <c r="U491" s="313"/>
      <c r="V491" s="313"/>
      <c r="W491" s="313"/>
      <c r="X491" s="313"/>
      <c r="Y491" s="313"/>
      <c r="Z491" s="313"/>
    </row>
    <row r="492" ht="15.75" customHeight="1">
      <c r="A492" s="313"/>
      <c r="B492" s="313"/>
      <c r="C492" s="313"/>
      <c r="D492" s="313"/>
      <c r="E492" s="313"/>
      <c r="F492" s="313"/>
      <c r="G492" s="313"/>
      <c r="H492" s="313"/>
      <c r="I492" s="313"/>
      <c r="J492" s="313"/>
      <c r="K492" s="313"/>
      <c r="L492" s="313"/>
      <c r="M492" s="313"/>
      <c r="N492" s="313"/>
      <c r="O492" s="313"/>
      <c r="P492" s="313"/>
      <c r="Q492" s="313"/>
      <c r="R492" s="313"/>
      <c r="S492" s="313"/>
      <c r="T492" s="313"/>
      <c r="U492" s="313"/>
      <c r="V492" s="313"/>
      <c r="W492" s="313"/>
      <c r="X492" s="313"/>
      <c r="Y492" s="313"/>
      <c r="Z492" s="313"/>
    </row>
    <row r="493" ht="15.75" customHeight="1">
      <c r="A493" s="313"/>
      <c r="B493" s="313"/>
      <c r="C493" s="313"/>
      <c r="D493" s="313"/>
      <c r="E493" s="313"/>
      <c r="F493" s="313"/>
      <c r="G493" s="313"/>
      <c r="H493" s="313"/>
      <c r="I493" s="313"/>
      <c r="J493" s="313"/>
      <c r="K493" s="313"/>
      <c r="L493" s="313"/>
      <c r="M493" s="313"/>
      <c r="N493" s="313"/>
      <c r="O493" s="313"/>
      <c r="P493" s="313"/>
      <c r="Q493" s="313"/>
      <c r="R493" s="313"/>
      <c r="S493" s="313"/>
      <c r="T493" s="313"/>
      <c r="U493" s="313"/>
      <c r="V493" s="313"/>
      <c r="W493" s="313"/>
      <c r="X493" s="313"/>
      <c r="Y493" s="313"/>
      <c r="Z493" s="313"/>
    </row>
    <row r="494" ht="15.75" customHeight="1">
      <c r="A494" s="313"/>
      <c r="B494" s="313"/>
      <c r="C494" s="313"/>
      <c r="D494" s="313"/>
      <c r="E494" s="313"/>
      <c r="F494" s="313"/>
      <c r="G494" s="313"/>
      <c r="H494" s="313"/>
      <c r="I494" s="313"/>
      <c r="J494" s="313"/>
      <c r="K494" s="313"/>
      <c r="L494" s="313"/>
      <c r="M494" s="313"/>
      <c r="N494" s="313"/>
      <c r="O494" s="313"/>
      <c r="P494" s="313"/>
      <c r="Q494" s="313"/>
      <c r="R494" s="313"/>
      <c r="S494" s="313"/>
      <c r="T494" s="313"/>
      <c r="U494" s="313"/>
      <c r="V494" s="313"/>
      <c r="W494" s="313"/>
      <c r="X494" s="313"/>
      <c r="Y494" s="313"/>
      <c r="Z494" s="313"/>
    </row>
    <row r="495" ht="15.75" customHeight="1">
      <c r="A495" s="313"/>
      <c r="B495" s="313"/>
      <c r="C495" s="313"/>
      <c r="D495" s="313"/>
      <c r="E495" s="313"/>
      <c r="F495" s="313"/>
      <c r="G495" s="313"/>
      <c r="H495" s="313"/>
      <c r="I495" s="313"/>
      <c r="J495" s="313"/>
      <c r="K495" s="313"/>
      <c r="L495" s="313"/>
      <c r="M495" s="313"/>
      <c r="N495" s="313"/>
      <c r="O495" s="313"/>
      <c r="P495" s="313"/>
      <c r="Q495" s="313"/>
      <c r="R495" s="313"/>
      <c r="S495" s="313"/>
      <c r="T495" s="313"/>
      <c r="U495" s="313"/>
      <c r="V495" s="313"/>
      <c r="W495" s="313"/>
      <c r="X495" s="313"/>
      <c r="Y495" s="313"/>
      <c r="Z495" s="313"/>
    </row>
    <row r="496" ht="15.75" customHeight="1">
      <c r="A496" s="313"/>
      <c r="B496" s="313"/>
      <c r="C496" s="313"/>
      <c r="D496" s="313"/>
      <c r="E496" s="313"/>
      <c r="F496" s="313"/>
      <c r="G496" s="313"/>
      <c r="H496" s="313"/>
      <c r="I496" s="313"/>
      <c r="J496" s="313"/>
      <c r="K496" s="313"/>
      <c r="L496" s="313"/>
      <c r="M496" s="313"/>
      <c r="N496" s="313"/>
      <c r="O496" s="313"/>
      <c r="P496" s="313"/>
      <c r="Q496" s="313"/>
      <c r="R496" s="313"/>
      <c r="S496" s="313"/>
      <c r="T496" s="313"/>
      <c r="U496" s="313"/>
      <c r="V496" s="313"/>
      <c r="W496" s="313"/>
      <c r="X496" s="313"/>
      <c r="Y496" s="313"/>
      <c r="Z496" s="313"/>
    </row>
    <row r="497" ht="15.75" customHeight="1">
      <c r="A497" s="313"/>
      <c r="B497" s="313"/>
      <c r="C497" s="313"/>
      <c r="D497" s="313"/>
      <c r="E497" s="313"/>
      <c r="F497" s="313"/>
      <c r="G497" s="313"/>
      <c r="H497" s="313"/>
      <c r="I497" s="313"/>
      <c r="J497" s="313"/>
      <c r="K497" s="313"/>
      <c r="L497" s="313"/>
      <c r="M497" s="313"/>
      <c r="N497" s="313"/>
      <c r="O497" s="313"/>
      <c r="P497" s="313"/>
      <c r="Q497" s="313"/>
      <c r="R497" s="313"/>
      <c r="S497" s="313"/>
      <c r="T497" s="313"/>
      <c r="U497" s="313"/>
      <c r="V497" s="313"/>
      <c r="W497" s="313"/>
      <c r="X497" s="313"/>
      <c r="Y497" s="313"/>
      <c r="Z497" s="313"/>
    </row>
    <row r="498" ht="15.75" customHeight="1">
      <c r="A498" s="313"/>
      <c r="B498" s="313"/>
      <c r="C498" s="313"/>
      <c r="D498" s="313"/>
      <c r="E498" s="313"/>
      <c r="F498" s="313"/>
      <c r="G498" s="313"/>
      <c r="H498" s="313"/>
      <c r="I498" s="313"/>
      <c r="J498" s="313"/>
      <c r="K498" s="313"/>
      <c r="L498" s="313"/>
      <c r="M498" s="313"/>
      <c r="N498" s="313"/>
      <c r="O498" s="313"/>
      <c r="P498" s="313"/>
      <c r="Q498" s="313"/>
      <c r="R498" s="313"/>
      <c r="S498" s="313"/>
      <c r="T498" s="313"/>
      <c r="U498" s="313"/>
      <c r="V498" s="313"/>
      <c r="W498" s="313"/>
      <c r="X498" s="313"/>
      <c r="Y498" s="313"/>
      <c r="Z498" s="313"/>
    </row>
    <row r="499" ht="15.75" customHeight="1">
      <c r="A499" s="313"/>
      <c r="B499" s="313"/>
      <c r="C499" s="313"/>
      <c r="D499" s="313"/>
      <c r="E499" s="313"/>
      <c r="F499" s="313"/>
      <c r="G499" s="313"/>
      <c r="H499" s="313"/>
      <c r="I499" s="313"/>
      <c r="J499" s="313"/>
      <c r="K499" s="313"/>
      <c r="L499" s="313"/>
      <c r="M499" s="313"/>
      <c r="N499" s="313"/>
      <c r="O499" s="313"/>
      <c r="P499" s="313"/>
      <c r="Q499" s="313"/>
      <c r="R499" s="313"/>
      <c r="S499" s="313"/>
      <c r="T499" s="313"/>
      <c r="U499" s="313"/>
      <c r="V499" s="313"/>
      <c r="W499" s="313"/>
      <c r="X499" s="313"/>
      <c r="Y499" s="313"/>
      <c r="Z499" s="313"/>
    </row>
    <row r="500" ht="15.75" customHeight="1">
      <c r="A500" s="313"/>
      <c r="B500" s="313"/>
      <c r="C500" s="313"/>
      <c r="D500" s="313"/>
      <c r="E500" s="313"/>
      <c r="F500" s="313"/>
      <c r="G500" s="313"/>
      <c r="H500" s="313"/>
      <c r="I500" s="313"/>
      <c r="J500" s="313"/>
      <c r="K500" s="313"/>
      <c r="L500" s="313"/>
      <c r="M500" s="313"/>
      <c r="N500" s="313"/>
      <c r="O500" s="313"/>
      <c r="P500" s="313"/>
      <c r="Q500" s="313"/>
      <c r="R500" s="313"/>
      <c r="S500" s="313"/>
      <c r="T500" s="313"/>
      <c r="U500" s="313"/>
      <c r="V500" s="313"/>
      <c r="W500" s="313"/>
      <c r="X500" s="313"/>
      <c r="Y500" s="313"/>
      <c r="Z500" s="313"/>
    </row>
    <row r="501" ht="15.75" customHeight="1">
      <c r="A501" s="313"/>
      <c r="B501" s="313"/>
      <c r="C501" s="313"/>
      <c r="D501" s="313"/>
      <c r="E501" s="313"/>
      <c r="F501" s="313"/>
      <c r="G501" s="313"/>
      <c r="H501" s="313"/>
      <c r="I501" s="313"/>
      <c r="J501" s="313"/>
      <c r="K501" s="313"/>
      <c r="L501" s="313"/>
      <c r="M501" s="313"/>
      <c r="N501" s="313"/>
      <c r="O501" s="313"/>
      <c r="P501" s="313"/>
      <c r="Q501" s="313"/>
      <c r="R501" s="313"/>
      <c r="S501" s="313"/>
      <c r="T501" s="313"/>
      <c r="U501" s="313"/>
      <c r="V501" s="313"/>
      <c r="W501" s="313"/>
      <c r="X501" s="313"/>
      <c r="Y501" s="313"/>
      <c r="Z501" s="313"/>
    </row>
    <row r="502" ht="15.75" customHeight="1">
      <c r="A502" s="313"/>
      <c r="B502" s="313"/>
      <c r="C502" s="313"/>
      <c r="D502" s="313"/>
      <c r="E502" s="313"/>
      <c r="F502" s="313"/>
      <c r="G502" s="313"/>
      <c r="H502" s="313"/>
      <c r="I502" s="313"/>
      <c r="J502" s="313"/>
      <c r="K502" s="313"/>
      <c r="L502" s="313"/>
      <c r="M502" s="313"/>
      <c r="N502" s="313"/>
      <c r="O502" s="313"/>
      <c r="P502" s="313"/>
      <c r="Q502" s="313"/>
      <c r="R502" s="313"/>
      <c r="S502" s="313"/>
      <c r="T502" s="313"/>
      <c r="U502" s="313"/>
      <c r="V502" s="313"/>
      <c r="W502" s="313"/>
      <c r="X502" s="313"/>
      <c r="Y502" s="313"/>
      <c r="Z502" s="313"/>
    </row>
    <row r="503" ht="15.75" customHeight="1">
      <c r="A503" s="313"/>
      <c r="B503" s="313"/>
      <c r="C503" s="313"/>
      <c r="D503" s="313"/>
      <c r="E503" s="313"/>
      <c r="F503" s="313"/>
      <c r="G503" s="313"/>
      <c r="H503" s="313"/>
      <c r="I503" s="313"/>
      <c r="J503" s="313"/>
      <c r="K503" s="313"/>
      <c r="L503" s="313"/>
      <c r="M503" s="313"/>
      <c r="N503" s="313"/>
      <c r="O503" s="313"/>
      <c r="P503" s="313"/>
      <c r="Q503" s="313"/>
      <c r="R503" s="313"/>
      <c r="S503" s="313"/>
      <c r="T503" s="313"/>
      <c r="U503" s="313"/>
      <c r="V503" s="313"/>
      <c r="W503" s="313"/>
      <c r="X503" s="313"/>
      <c r="Y503" s="313"/>
      <c r="Z503" s="313"/>
    </row>
    <row r="504" ht="15.75" customHeight="1">
      <c r="A504" s="313"/>
      <c r="B504" s="313"/>
      <c r="C504" s="313"/>
      <c r="D504" s="313"/>
      <c r="E504" s="313"/>
      <c r="F504" s="313"/>
      <c r="G504" s="313"/>
      <c r="H504" s="313"/>
      <c r="I504" s="313"/>
      <c r="J504" s="313"/>
      <c r="K504" s="313"/>
      <c r="L504" s="313"/>
      <c r="M504" s="313"/>
      <c r="N504" s="313"/>
      <c r="O504" s="313"/>
      <c r="P504" s="313"/>
      <c r="Q504" s="313"/>
      <c r="R504" s="313"/>
      <c r="S504" s="313"/>
      <c r="T504" s="313"/>
      <c r="U504" s="313"/>
      <c r="V504" s="313"/>
      <c r="W504" s="313"/>
      <c r="X504" s="313"/>
      <c r="Y504" s="313"/>
      <c r="Z504" s="313"/>
    </row>
    <row r="505" ht="15.75" customHeight="1">
      <c r="A505" s="313"/>
      <c r="B505" s="313"/>
      <c r="C505" s="313"/>
      <c r="D505" s="313"/>
      <c r="E505" s="313"/>
      <c r="F505" s="313"/>
      <c r="G505" s="313"/>
      <c r="H505" s="313"/>
      <c r="I505" s="313"/>
      <c r="J505" s="313"/>
      <c r="K505" s="313"/>
      <c r="L505" s="313"/>
      <c r="M505" s="313"/>
      <c r="N505" s="313"/>
      <c r="O505" s="313"/>
      <c r="P505" s="313"/>
      <c r="Q505" s="313"/>
      <c r="R505" s="313"/>
      <c r="S505" s="313"/>
      <c r="T505" s="313"/>
      <c r="U505" s="313"/>
      <c r="V505" s="313"/>
      <c r="W505" s="313"/>
      <c r="X505" s="313"/>
      <c r="Y505" s="313"/>
      <c r="Z505" s="313"/>
    </row>
    <row r="506" ht="15.75" customHeight="1">
      <c r="A506" s="313"/>
      <c r="B506" s="313"/>
      <c r="C506" s="313"/>
      <c r="D506" s="313"/>
      <c r="E506" s="313"/>
      <c r="F506" s="313"/>
      <c r="G506" s="313"/>
      <c r="H506" s="313"/>
      <c r="I506" s="313"/>
      <c r="J506" s="313"/>
      <c r="K506" s="313"/>
      <c r="L506" s="313"/>
      <c r="M506" s="313"/>
      <c r="N506" s="313"/>
      <c r="O506" s="313"/>
      <c r="P506" s="313"/>
      <c r="Q506" s="313"/>
      <c r="R506" s="313"/>
      <c r="S506" s="313"/>
      <c r="T506" s="313"/>
      <c r="U506" s="313"/>
      <c r="V506" s="313"/>
      <c r="W506" s="313"/>
      <c r="X506" s="313"/>
      <c r="Y506" s="313"/>
      <c r="Z506" s="313"/>
    </row>
    <row r="507" ht="15.75" customHeight="1">
      <c r="A507" s="313"/>
      <c r="B507" s="313"/>
      <c r="C507" s="313"/>
      <c r="D507" s="313"/>
      <c r="E507" s="313"/>
      <c r="F507" s="313"/>
      <c r="G507" s="313"/>
      <c r="H507" s="313"/>
      <c r="I507" s="313"/>
      <c r="J507" s="313"/>
      <c r="K507" s="313"/>
      <c r="L507" s="313"/>
      <c r="M507" s="313"/>
      <c r="N507" s="313"/>
      <c r="O507" s="313"/>
      <c r="P507" s="313"/>
      <c r="Q507" s="313"/>
      <c r="R507" s="313"/>
      <c r="S507" s="313"/>
      <c r="T507" s="313"/>
      <c r="U507" s="313"/>
      <c r="V507" s="313"/>
      <c r="W507" s="313"/>
      <c r="X507" s="313"/>
      <c r="Y507" s="313"/>
      <c r="Z507" s="313"/>
    </row>
    <row r="508" ht="15.75" customHeight="1">
      <c r="A508" s="313"/>
      <c r="B508" s="313"/>
      <c r="C508" s="313"/>
      <c r="D508" s="313"/>
      <c r="E508" s="313"/>
      <c r="F508" s="313"/>
      <c r="G508" s="313"/>
      <c r="H508" s="313"/>
      <c r="I508" s="313"/>
      <c r="J508" s="313"/>
      <c r="K508" s="313"/>
      <c r="L508" s="313"/>
      <c r="M508" s="313"/>
      <c r="N508" s="313"/>
      <c r="O508" s="313"/>
      <c r="P508" s="313"/>
      <c r="Q508" s="313"/>
      <c r="R508" s="313"/>
      <c r="S508" s="313"/>
      <c r="T508" s="313"/>
      <c r="U508" s="313"/>
      <c r="V508" s="313"/>
      <c r="W508" s="313"/>
      <c r="X508" s="313"/>
      <c r="Y508" s="313"/>
      <c r="Z508" s="313"/>
    </row>
    <row r="509" ht="15.75" customHeight="1">
      <c r="A509" s="313"/>
      <c r="B509" s="313"/>
      <c r="C509" s="313"/>
      <c r="D509" s="313"/>
      <c r="E509" s="313"/>
      <c r="F509" s="313"/>
      <c r="G509" s="313"/>
      <c r="H509" s="313"/>
      <c r="I509" s="313"/>
      <c r="J509" s="313"/>
      <c r="K509" s="313"/>
      <c r="L509" s="313"/>
      <c r="M509" s="313"/>
      <c r="N509" s="313"/>
      <c r="O509" s="313"/>
      <c r="P509" s="313"/>
      <c r="Q509" s="313"/>
      <c r="R509" s="313"/>
      <c r="S509" s="313"/>
      <c r="T509" s="313"/>
      <c r="U509" s="313"/>
      <c r="V509" s="313"/>
      <c r="W509" s="313"/>
      <c r="X509" s="313"/>
      <c r="Y509" s="313"/>
      <c r="Z509" s="313"/>
    </row>
    <row r="510" ht="15.75" customHeight="1">
      <c r="A510" s="313"/>
      <c r="B510" s="313"/>
      <c r="C510" s="313"/>
      <c r="D510" s="313"/>
      <c r="E510" s="313"/>
      <c r="F510" s="313"/>
      <c r="G510" s="313"/>
      <c r="H510" s="313"/>
      <c r="I510" s="313"/>
      <c r="J510" s="313"/>
      <c r="K510" s="313"/>
      <c r="L510" s="313"/>
      <c r="M510" s="313"/>
      <c r="N510" s="313"/>
      <c r="O510" s="313"/>
      <c r="P510" s="313"/>
      <c r="Q510" s="313"/>
      <c r="R510" s="313"/>
      <c r="S510" s="313"/>
      <c r="T510" s="313"/>
      <c r="U510" s="313"/>
      <c r="V510" s="313"/>
      <c r="W510" s="313"/>
      <c r="X510" s="313"/>
      <c r="Y510" s="313"/>
      <c r="Z510" s="313"/>
    </row>
    <row r="511" ht="15.75" customHeight="1">
      <c r="A511" s="313"/>
      <c r="B511" s="313"/>
      <c r="C511" s="313"/>
      <c r="D511" s="313"/>
      <c r="E511" s="313"/>
      <c r="F511" s="313"/>
      <c r="G511" s="313"/>
      <c r="H511" s="313"/>
      <c r="I511" s="313"/>
      <c r="J511" s="313"/>
      <c r="K511" s="313"/>
      <c r="L511" s="313"/>
      <c r="M511" s="313"/>
      <c r="N511" s="313"/>
      <c r="O511" s="313"/>
      <c r="P511" s="313"/>
      <c r="Q511" s="313"/>
      <c r="R511" s="313"/>
      <c r="S511" s="313"/>
      <c r="T511" s="313"/>
      <c r="U511" s="313"/>
      <c r="V511" s="313"/>
      <c r="W511" s="313"/>
      <c r="X511" s="313"/>
      <c r="Y511" s="313"/>
      <c r="Z511" s="313"/>
    </row>
    <row r="512" ht="15.75" customHeight="1">
      <c r="A512" s="313"/>
      <c r="B512" s="313"/>
      <c r="C512" s="313"/>
      <c r="D512" s="313"/>
      <c r="E512" s="313"/>
      <c r="F512" s="313"/>
      <c r="G512" s="313"/>
      <c r="H512" s="313"/>
      <c r="I512" s="313"/>
      <c r="J512" s="313"/>
      <c r="K512" s="313"/>
      <c r="L512" s="313"/>
      <c r="M512" s="313"/>
      <c r="N512" s="313"/>
      <c r="O512" s="313"/>
      <c r="P512" s="313"/>
      <c r="Q512" s="313"/>
      <c r="R512" s="313"/>
      <c r="S512" s="313"/>
      <c r="T512" s="313"/>
      <c r="U512" s="313"/>
      <c r="V512" s="313"/>
      <c r="W512" s="313"/>
      <c r="X512" s="313"/>
      <c r="Y512" s="313"/>
      <c r="Z512" s="313"/>
    </row>
    <row r="513" ht="15.75" customHeight="1">
      <c r="A513" s="313"/>
      <c r="B513" s="313"/>
      <c r="C513" s="313"/>
      <c r="D513" s="313"/>
      <c r="E513" s="313"/>
      <c r="F513" s="313"/>
      <c r="G513" s="313"/>
      <c r="H513" s="313"/>
      <c r="I513" s="313"/>
      <c r="J513" s="313"/>
      <c r="K513" s="313"/>
      <c r="L513" s="313"/>
      <c r="M513" s="313"/>
      <c r="N513" s="313"/>
      <c r="O513" s="313"/>
      <c r="P513" s="313"/>
      <c r="Q513" s="313"/>
      <c r="R513" s="313"/>
      <c r="S513" s="313"/>
      <c r="T513" s="313"/>
      <c r="U513" s="313"/>
      <c r="V513" s="313"/>
      <c r="W513" s="313"/>
      <c r="X513" s="313"/>
      <c r="Y513" s="313"/>
      <c r="Z513" s="313"/>
    </row>
    <row r="514" ht="15.75" customHeight="1">
      <c r="A514" s="313"/>
      <c r="B514" s="313"/>
      <c r="C514" s="313"/>
      <c r="D514" s="313"/>
      <c r="E514" s="313"/>
      <c r="F514" s="313"/>
      <c r="G514" s="313"/>
      <c r="H514" s="313"/>
      <c r="I514" s="313"/>
      <c r="J514" s="313"/>
      <c r="K514" s="313"/>
      <c r="L514" s="313"/>
      <c r="M514" s="313"/>
      <c r="N514" s="313"/>
      <c r="O514" s="313"/>
      <c r="P514" s="313"/>
      <c r="Q514" s="313"/>
      <c r="R514" s="313"/>
      <c r="S514" s="313"/>
      <c r="T514" s="313"/>
      <c r="U514" s="313"/>
      <c r="V514" s="313"/>
      <c r="W514" s="313"/>
      <c r="X514" s="313"/>
      <c r="Y514" s="313"/>
      <c r="Z514" s="313"/>
    </row>
    <row r="515" ht="15.75" customHeight="1">
      <c r="A515" s="313"/>
      <c r="B515" s="313"/>
      <c r="C515" s="313"/>
      <c r="D515" s="313"/>
      <c r="E515" s="313"/>
      <c r="F515" s="313"/>
      <c r="G515" s="313"/>
      <c r="H515" s="313"/>
      <c r="I515" s="313"/>
      <c r="J515" s="313"/>
      <c r="K515" s="313"/>
      <c r="L515" s="313"/>
      <c r="M515" s="313"/>
      <c r="N515" s="313"/>
      <c r="O515" s="313"/>
      <c r="P515" s="313"/>
      <c r="Q515" s="313"/>
      <c r="R515" s="313"/>
      <c r="S515" s="313"/>
      <c r="T515" s="313"/>
      <c r="U515" s="313"/>
      <c r="V515" s="313"/>
      <c r="W515" s="313"/>
      <c r="X515" s="313"/>
      <c r="Y515" s="313"/>
      <c r="Z515" s="313"/>
    </row>
    <row r="516" ht="15.75" customHeight="1">
      <c r="A516" s="313"/>
      <c r="B516" s="313"/>
      <c r="C516" s="313"/>
      <c r="D516" s="313"/>
      <c r="E516" s="313"/>
      <c r="F516" s="313"/>
      <c r="G516" s="313"/>
      <c r="H516" s="313"/>
      <c r="I516" s="313"/>
      <c r="J516" s="313"/>
      <c r="K516" s="313"/>
      <c r="L516" s="313"/>
      <c r="M516" s="313"/>
      <c r="N516" s="313"/>
      <c r="O516" s="313"/>
      <c r="P516" s="313"/>
      <c r="Q516" s="313"/>
      <c r="R516" s="313"/>
      <c r="S516" s="313"/>
      <c r="T516" s="313"/>
      <c r="U516" s="313"/>
      <c r="V516" s="313"/>
      <c r="W516" s="313"/>
      <c r="X516" s="313"/>
      <c r="Y516" s="313"/>
      <c r="Z516" s="313"/>
    </row>
    <row r="517" ht="15.75" customHeight="1">
      <c r="A517" s="313"/>
      <c r="B517" s="313"/>
      <c r="C517" s="313"/>
      <c r="D517" s="313"/>
      <c r="E517" s="313"/>
      <c r="F517" s="313"/>
      <c r="G517" s="313"/>
      <c r="H517" s="313"/>
      <c r="I517" s="313"/>
      <c r="J517" s="313"/>
      <c r="K517" s="313"/>
      <c r="L517" s="313"/>
      <c r="M517" s="313"/>
      <c r="N517" s="313"/>
      <c r="O517" s="313"/>
      <c r="P517" s="313"/>
      <c r="Q517" s="313"/>
      <c r="R517" s="313"/>
      <c r="S517" s="313"/>
      <c r="T517" s="313"/>
      <c r="U517" s="313"/>
      <c r="V517" s="313"/>
      <c r="W517" s="313"/>
      <c r="X517" s="313"/>
      <c r="Y517" s="313"/>
      <c r="Z517" s="313"/>
    </row>
    <row r="518" ht="15.75" customHeight="1">
      <c r="A518" s="313"/>
      <c r="B518" s="313"/>
      <c r="C518" s="313"/>
      <c r="D518" s="313"/>
      <c r="E518" s="313"/>
      <c r="F518" s="313"/>
      <c r="G518" s="313"/>
      <c r="H518" s="313"/>
      <c r="I518" s="313"/>
      <c r="J518" s="313"/>
      <c r="K518" s="313"/>
      <c r="L518" s="313"/>
      <c r="M518" s="313"/>
      <c r="N518" s="313"/>
      <c r="O518" s="313"/>
      <c r="P518" s="313"/>
      <c r="Q518" s="313"/>
      <c r="R518" s="313"/>
      <c r="S518" s="313"/>
      <c r="T518" s="313"/>
      <c r="U518" s="313"/>
      <c r="V518" s="313"/>
      <c r="W518" s="313"/>
      <c r="X518" s="313"/>
      <c r="Y518" s="313"/>
      <c r="Z518" s="313"/>
    </row>
    <row r="519" ht="15.75" customHeight="1">
      <c r="A519" s="313"/>
      <c r="B519" s="313"/>
      <c r="C519" s="313"/>
      <c r="D519" s="313"/>
      <c r="E519" s="313"/>
      <c r="F519" s="313"/>
      <c r="G519" s="313"/>
      <c r="H519" s="313"/>
      <c r="I519" s="313"/>
      <c r="J519" s="313"/>
      <c r="K519" s="313"/>
      <c r="L519" s="313"/>
      <c r="M519" s="313"/>
      <c r="N519" s="313"/>
      <c r="O519" s="313"/>
      <c r="P519" s="313"/>
      <c r="Q519" s="313"/>
      <c r="R519" s="313"/>
      <c r="S519" s="313"/>
      <c r="T519" s="313"/>
      <c r="U519" s="313"/>
      <c r="V519" s="313"/>
      <c r="W519" s="313"/>
      <c r="X519" s="313"/>
      <c r="Y519" s="313"/>
      <c r="Z519" s="313"/>
    </row>
    <row r="520" ht="15.75" customHeight="1">
      <c r="A520" s="313"/>
      <c r="B520" s="313"/>
      <c r="C520" s="313"/>
      <c r="D520" s="313"/>
      <c r="E520" s="313"/>
      <c r="F520" s="313"/>
      <c r="G520" s="313"/>
      <c r="H520" s="313"/>
      <c r="I520" s="313"/>
      <c r="J520" s="313"/>
      <c r="K520" s="313"/>
      <c r="L520" s="313"/>
      <c r="M520" s="313"/>
      <c r="N520" s="313"/>
      <c r="O520" s="313"/>
      <c r="P520" s="313"/>
      <c r="Q520" s="313"/>
      <c r="R520" s="313"/>
      <c r="S520" s="313"/>
      <c r="T520" s="313"/>
      <c r="U520" s="313"/>
      <c r="V520" s="313"/>
      <c r="W520" s="313"/>
      <c r="X520" s="313"/>
      <c r="Y520" s="313"/>
      <c r="Z520" s="313"/>
    </row>
    <row r="521" ht="15.75" customHeight="1">
      <c r="A521" s="313"/>
      <c r="B521" s="313"/>
      <c r="C521" s="313"/>
      <c r="D521" s="313"/>
      <c r="E521" s="313"/>
      <c r="F521" s="313"/>
      <c r="G521" s="313"/>
      <c r="H521" s="313"/>
      <c r="I521" s="313"/>
      <c r="J521" s="313"/>
      <c r="K521" s="313"/>
      <c r="L521" s="313"/>
      <c r="M521" s="313"/>
      <c r="N521" s="313"/>
      <c r="O521" s="313"/>
      <c r="P521" s="313"/>
      <c r="Q521" s="313"/>
      <c r="R521" s="313"/>
      <c r="S521" s="313"/>
      <c r="T521" s="313"/>
      <c r="U521" s="313"/>
      <c r="V521" s="313"/>
      <c r="W521" s="313"/>
      <c r="X521" s="313"/>
      <c r="Y521" s="313"/>
      <c r="Z521" s="313"/>
    </row>
    <row r="522" ht="15.75" customHeight="1">
      <c r="A522" s="313"/>
      <c r="B522" s="313"/>
      <c r="C522" s="313"/>
      <c r="D522" s="313"/>
      <c r="E522" s="313"/>
      <c r="F522" s="313"/>
      <c r="G522" s="313"/>
      <c r="H522" s="313"/>
      <c r="I522" s="313"/>
      <c r="J522" s="313"/>
      <c r="K522" s="313"/>
      <c r="L522" s="313"/>
      <c r="M522" s="313"/>
      <c r="N522" s="313"/>
      <c r="O522" s="313"/>
      <c r="P522" s="313"/>
      <c r="Q522" s="313"/>
      <c r="R522" s="313"/>
      <c r="S522" s="313"/>
      <c r="T522" s="313"/>
      <c r="U522" s="313"/>
      <c r="V522" s="313"/>
      <c r="W522" s="313"/>
      <c r="X522" s="313"/>
      <c r="Y522" s="313"/>
      <c r="Z522" s="313"/>
    </row>
    <row r="523" ht="15.75" customHeight="1">
      <c r="A523" s="313"/>
      <c r="B523" s="313"/>
      <c r="C523" s="313"/>
      <c r="D523" s="313"/>
      <c r="E523" s="313"/>
      <c r="F523" s="313"/>
      <c r="G523" s="313"/>
      <c r="H523" s="313"/>
      <c r="I523" s="313"/>
      <c r="J523" s="313"/>
      <c r="K523" s="313"/>
      <c r="L523" s="313"/>
      <c r="M523" s="313"/>
      <c r="N523" s="313"/>
      <c r="O523" s="313"/>
      <c r="P523" s="313"/>
      <c r="Q523" s="313"/>
      <c r="R523" s="313"/>
      <c r="S523" s="313"/>
      <c r="T523" s="313"/>
      <c r="U523" s="313"/>
      <c r="V523" s="313"/>
      <c r="W523" s="313"/>
      <c r="X523" s="313"/>
      <c r="Y523" s="313"/>
      <c r="Z523" s="313"/>
    </row>
    <row r="524" ht="15.75" customHeight="1">
      <c r="A524" s="313"/>
      <c r="B524" s="313"/>
      <c r="C524" s="313"/>
      <c r="D524" s="313"/>
      <c r="E524" s="313"/>
      <c r="F524" s="313"/>
      <c r="G524" s="313"/>
      <c r="H524" s="313"/>
      <c r="I524" s="313"/>
      <c r="J524" s="313"/>
      <c r="K524" s="313"/>
      <c r="L524" s="313"/>
      <c r="M524" s="313"/>
      <c r="N524" s="313"/>
      <c r="O524" s="313"/>
      <c r="P524" s="313"/>
      <c r="Q524" s="313"/>
      <c r="R524" s="313"/>
      <c r="S524" s="313"/>
      <c r="T524" s="313"/>
      <c r="U524" s="313"/>
      <c r="V524" s="313"/>
      <c r="W524" s="313"/>
      <c r="X524" s="313"/>
      <c r="Y524" s="313"/>
      <c r="Z524" s="313"/>
    </row>
    <row r="525" ht="15.75" customHeight="1">
      <c r="A525" s="313"/>
      <c r="B525" s="313"/>
      <c r="C525" s="313"/>
      <c r="D525" s="313"/>
      <c r="E525" s="313"/>
      <c r="F525" s="313"/>
      <c r="G525" s="313"/>
      <c r="H525" s="313"/>
      <c r="I525" s="313"/>
      <c r="J525" s="313"/>
      <c r="K525" s="313"/>
      <c r="L525" s="313"/>
      <c r="M525" s="313"/>
      <c r="N525" s="313"/>
      <c r="O525" s="313"/>
      <c r="P525" s="313"/>
      <c r="Q525" s="313"/>
      <c r="R525" s="313"/>
      <c r="S525" s="313"/>
      <c r="T525" s="313"/>
      <c r="U525" s="313"/>
      <c r="V525" s="313"/>
      <c r="W525" s="313"/>
      <c r="X525" s="313"/>
      <c r="Y525" s="313"/>
      <c r="Z525" s="313"/>
    </row>
    <row r="526" ht="15.75" customHeight="1">
      <c r="A526" s="313"/>
      <c r="B526" s="313"/>
      <c r="C526" s="313"/>
      <c r="D526" s="313"/>
      <c r="E526" s="313"/>
      <c r="F526" s="313"/>
      <c r="G526" s="313"/>
      <c r="H526" s="313"/>
      <c r="I526" s="313"/>
      <c r="J526" s="313"/>
      <c r="K526" s="313"/>
      <c r="L526" s="313"/>
      <c r="M526" s="313"/>
      <c r="N526" s="313"/>
      <c r="O526" s="313"/>
      <c r="P526" s="313"/>
      <c r="Q526" s="313"/>
      <c r="R526" s="313"/>
      <c r="S526" s="313"/>
      <c r="T526" s="313"/>
      <c r="U526" s="313"/>
      <c r="V526" s="313"/>
      <c r="W526" s="313"/>
      <c r="X526" s="313"/>
      <c r="Y526" s="313"/>
      <c r="Z526" s="313"/>
    </row>
    <row r="527" ht="15.75" customHeight="1">
      <c r="A527" s="313"/>
      <c r="B527" s="313"/>
      <c r="C527" s="313"/>
      <c r="D527" s="313"/>
      <c r="E527" s="313"/>
      <c r="F527" s="313"/>
      <c r="G527" s="313"/>
      <c r="H527" s="313"/>
      <c r="I527" s="313"/>
      <c r="J527" s="313"/>
      <c r="K527" s="313"/>
      <c r="L527" s="313"/>
      <c r="M527" s="313"/>
      <c r="N527" s="313"/>
      <c r="O527" s="313"/>
      <c r="P527" s="313"/>
      <c r="Q527" s="313"/>
      <c r="R527" s="313"/>
      <c r="S527" s="313"/>
      <c r="T527" s="313"/>
      <c r="U527" s="313"/>
      <c r="V527" s="313"/>
      <c r="W527" s="313"/>
      <c r="X527" s="313"/>
      <c r="Y527" s="313"/>
      <c r="Z527" s="313"/>
    </row>
    <row r="528" ht="15.75" customHeight="1">
      <c r="A528" s="313"/>
      <c r="B528" s="313"/>
      <c r="C528" s="313"/>
      <c r="D528" s="313"/>
      <c r="E528" s="313"/>
      <c r="F528" s="313"/>
      <c r="G528" s="313"/>
      <c r="H528" s="313"/>
      <c r="I528" s="313"/>
      <c r="J528" s="313"/>
      <c r="K528" s="313"/>
      <c r="L528" s="313"/>
      <c r="M528" s="313"/>
      <c r="N528" s="313"/>
      <c r="O528" s="313"/>
      <c r="P528" s="313"/>
      <c r="Q528" s="313"/>
      <c r="R528" s="313"/>
      <c r="S528" s="313"/>
      <c r="T528" s="313"/>
      <c r="U528" s="313"/>
      <c r="V528" s="313"/>
      <c r="W528" s="313"/>
      <c r="X528" s="313"/>
      <c r="Y528" s="313"/>
      <c r="Z528" s="313"/>
    </row>
    <row r="529" ht="15.75" customHeight="1">
      <c r="A529" s="313"/>
      <c r="B529" s="313"/>
      <c r="C529" s="313"/>
      <c r="D529" s="313"/>
      <c r="E529" s="313"/>
      <c r="F529" s="313"/>
      <c r="G529" s="313"/>
      <c r="H529" s="313"/>
      <c r="I529" s="313"/>
      <c r="J529" s="313"/>
      <c r="K529" s="313"/>
      <c r="L529" s="313"/>
      <c r="M529" s="313"/>
      <c r="N529" s="313"/>
      <c r="O529" s="313"/>
      <c r="P529" s="313"/>
      <c r="Q529" s="313"/>
      <c r="R529" s="313"/>
      <c r="S529" s="313"/>
      <c r="T529" s="313"/>
      <c r="U529" s="313"/>
      <c r="V529" s="313"/>
      <c r="W529" s="313"/>
      <c r="X529" s="313"/>
      <c r="Y529" s="313"/>
      <c r="Z529" s="313"/>
    </row>
    <row r="530" ht="15.75" customHeight="1">
      <c r="A530" s="313"/>
      <c r="B530" s="313"/>
      <c r="C530" s="313"/>
      <c r="D530" s="313"/>
      <c r="E530" s="313"/>
      <c r="F530" s="313"/>
      <c r="G530" s="313"/>
      <c r="H530" s="313"/>
      <c r="I530" s="313"/>
      <c r="J530" s="313"/>
      <c r="K530" s="313"/>
      <c r="L530" s="313"/>
      <c r="M530" s="313"/>
      <c r="N530" s="313"/>
      <c r="O530" s="313"/>
      <c r="P530" s="313"/>
      <c r="Q530" s="313"/>
      <c r="R530" s="313"/>
      <c r="S530" s="313"/>
      <c r="T530" s="313"/>
      <c r="U530" s="313"/>
      <c r="V530" s="313"/>
      <c r="W530" s="313"/>
      <c r="X530" s="313"/>
      <c r="Y530" s="313"/>
      <c r="Z530" s="313"/>
    </row>
    <row r="531" ht="15.75" customHeight="1">
      <c r="A531" s="313"/>
      <c r="B531" s="313"/>
      <c r="C531" s="313"/>
      <c r="D531" s="313"/>
      <c r="E531" s="313"/>
      <c r="F531" s="313"/>
      <c r="G531" s="313"/>
      <c r="H531" s="313"/>
      <c r="I531" s="313"/>
      <c r="J531" s="313"/>
      <c r="K531" s="313"/>
      <c r="L531" s="313"/>
      <c r="M531" s="313"/>
      <c r="N531" s="313"/>
      <c r="O531" s="313"/>
      <c r="P531" s="313"/>
      <c r="Q531" s="313"/>
      <c r="R531" s="313"/>
      <c r="S531" s="313"/>
      <c r="T531" s="313"/>
      <c r="U531" s="313"/>
      <c r="V531" s="313"/>
      <c r="W531" s="313"/>
      <c r="X531" s="313"/>
      <c r="Y531" s="313"/>
      <c r="Z531" s="313"/>
    </row>
    <row r="532" ht="15.75" customHeight="1">
      <c r="A532" s="313"/>
      <c r="B532" s="313"/>
      <c r="C532" s="313"/>
      <c r="D532" s="313"/>
      <c r="E532" s="313"/>
      <c r="F532" s="313"/>
      <c r="G532" s="313"/>
      <c r="H532" s="313"/>
      <c r="I532" s="313"/>
      <c r="J532" s="313"/>
      <c r="K532" s="313"/>
      <c r="L532" s="313"/>
      <c r="M532" s="313"/>
      <c r="N532" s="313"/>
      <c r="O532" s="313"/>
      <c r="P532" s="313"/>
      <c r="Q532" s="313"/>
      <c r="R532" s="313"/>
      <c r="S532" s="313"/>
      <c r="T532" s="313"/>
      <c r="U532" s="313"/>
      <c r="V532" s="313"/>
      <c r="W532" s="313"/>
      <c r="X532" s="313"/>
      <c r="Y532" s="313"/>
      <c r="Z532" s="313"/>
    </row>
    <row r="533" ht="15.75" customHeight="1">
      <c r="A533" s="313"/>
      <c r="B533" s="313"/>
      <c r="C533" s="313"/>
      <c r="D533" s="313"/>
      <c r="E533" s="313"/>
      <c r="F533" s="313"/>
      <c r="G533" s="313"/>
      <c r="H533" s="313"/>
      <c r="I533" s="313"/>
      <c r="J533" s="313"/>
      <c r="K533" s="313"/>
      <c r="L533" s="313"/>
      <c r="M533" s="313"/>
      <c r="N533" s="313"/>
      <c r="O533" s="313"/>
      <c r="P533" s="313"/>
      <c r="Q533" s="313"/>
      <c r="R533" s="313"/>
      <c r="S533" s="313"/>
      <c r="T533" s="313"/>
      <c r="U533" s="313"/>
      <c r="V533" s="313"/>
      <c r="W533" s="313"/>
      <c r="X533" s="313"/>
      <c r="Y533" s="313"/>
      <c r="Z533" s="313"/>
    </row>
    <row r="534" ht="15.75" customHeight="1">
      <c r="A534" s="313"/>
      <c r="B534" s="313"/>
      <c r="C534" s="313"/>
      <c r="D534" s="313"/>
      <c r="E534" s="313"/>
      <c r="F534" s="313"/>
      <c r="G534" s="313"/>
      <c r="H534" s="313"/>
      <c r="I534" s="313"/>
      <c r="J534" s="313"/>
      <c r="K534" s="313"/>
      <c r="L534" s="313"/>
      <c r="M534" s="313"/>
      <c r="N534" s="313"/>
      <c r="O534" s="313"/>
      <c r="P534" s="313"/>
      <c r="Q534" s="313"/>
      <c r="R534" s="313"/>
      <c r="S534" s="313"/>
      <c r="T534" s="313"/>
      <c r="U534" s="313"/>
      <c r="V534" s="313"/>
      <c r="W534" s="313"/>
      <c r="X534" s="313"/>
      <c r="Y534" s="313"/>
      <c r="Z534" s="313"/>
    </row>
    <row r="535" ht="15.75" customHeight="1">
      <c r="A535" s="313"/>
      <c r="B535" s="313"/>
      <c r="C535" s="313"/>
      <c r="D535" s="313"/>
      <c r="E535" s="313"/>
      <c r="F535" s="313"/>
      <c r="G535" s="313"/>
      <c r="H535" s="313"/>
      <c r="I535" s="313"/>
      <c r="J535" s="313"/>
      <c r="K535" s="313"/>
      <c r="L535" s="313"/>
      <c r="M535" s="313"/>
      <c r="N535" s="313"/>
      <c r="O535" s="313"/>
      <c r="P535" s="313"/>
      <c r="Q535" s="313"/>
      <c r="R535" s="313"/>
      <c r="S535" s="313"/>
      <c r="T535" s="313"/>
      <c r="U535" s="313"/>
      <c r="V535" s="313"/>
      <c r="W535" s="313"/>
      <c r="X535" s="313"/>
      <c r="Y535" s="313"/>
      <c r="Z535" s="313"/>
    </row>
    <row r="536" ht="15.75" customHeight="1">
      <c r="A536" s="313"/>
      <c r="B536" s="313"/>
      <c r="C536" s="313"/>
      <c r="D536" s="313"/>
      <c r="E536" s="313"/>
      <c r="F536" s="313"/>
      <c r="G536" s="313"/>
      <c r="H536" s="313"/>
      <c r="I536" s="313"/>
      <c r="J536" s="313"/>
      <c r="K536" s="313"/>
      <c r="L536" s="313"/>
      <c r="M536" s="313"/>
      <c r="N536" s="313"/>
      <c r="O536" s="313"/>
      <c r="P536" s="313"/>
      <c r="Q536" s="313"/>
      <c r="R536" s="313"/>
      <c r="S536" s="313"/>
      <c r="T536" s="313"/>
      <c r="U536" s="313"/>
      <c r="V536" s="313"/>
      <c r="W536" s="313"/>
      <c r="X536" s="313"/>
      <c r="Y536" s="313"/>
      <c r="Z536" s="313"/>
    </row>
    <row r="537" ht="15.75" customHeight="1">
      <c r="A537" s="313"/>
      <c r="B537" s="313"/>
      <c r="C537" s="313"/>
      <c r="D537" s="313"/>
      <c r="E537" s="313"/>
      <c r="F537" s="313"/>
      <c r="G537" s="313"/>
      <c r="H537" s="313"/>
      <c r="I537" s="313"/>
      <c r="J537" s="313"/>
      <c r="K537" s="313"/>
      <c r="L537" s="313"/>
      <c r="M537" s="313"/>
      <c r="N537" s="313"/>
      <c r="O537" s="313"/>
      <c r="P537" s="313"/>
      <c r="Q537" s="313"/>
      <c r="R537" s="313"/>
      <c r="S537" s="313"/>
      <c r="T537" s="313"/>
      <c r="U537" s="313"/>
      <c r="V537" s="313"/>
      <c r="W537" s="313"/>
      <c r="X537" s="313"/>
      <c r="Y537" s="313"/>
      <c r="Z537" s="313"/>
    </row>
    <row r="538" ht="15.75" customHeight="1">
      <c r="A538" s="313"/>
      <c r="B538" s="313"/>
      <c r="C538" s="313"/>
      <c r="D538" s="313"/>
      <c r="E538" s="313"/>
      <c r="F538" s="313"/>
      <c r="G538" s="313"/>
      <c r="H538" s="313"/>
      <c r="I538" s="313"/>
      <c r="J538" s="313"/>
      <c r="K538" s="313"/>
      <c r="L538" s="313"/>
      <c r="M538" s="313"/>
      <c r="N538" s="313"/>
      <c r="O538" s="313"/>
      <c r="P538" s="313"/>
      <c r="Q538" s="313"/>
      <c r="R538" s="313"/>
      <c r="S538" s="313"/>
      <c r="T538" s="313"/>
      <c r="U538" s="313"/>
      <c r="V538" s="313"/>
      <c r="W538" s="313"/>
      <c r="X538" s="313"/>
      <c r="Y538" s="313"/>
      <c r="Z538" s="313"/>
    </row>
    <row r="539" ht="15.75" customHeight="1">
      <c r="A539" s="313"/>
      <c r="B539" s="313"/>
      <c r="C539" s="313"/>
      <c r="D539" s="313"/>
      <c r="E539" s="313"/>
      <c r="F539" s="313"/>
      <c r="G539" s="313"/>
      <c r="H539" s="313"/>
      <c r="I539" s="313"/>
      <c r="J539" s="313"/>
      <c r="K539" s="313"/>
      <c r="L539" s="313"/>
      <c r="M539" s="313"/>
      <c r="N539" s="313"/>
      <c r="O539" s="313"/>
      <c r="P539" s="313"/>
      <c r="Q539" s="313"/>
      <c r="R539" s="313"/>
      <c r="S539" s="313"/>
      <c r="T539" s="313"/>
      <c r="U539" s="313"/>
      <c r="V539" s="313"/>
      <c r="W539" s="313"/>
      <c r="X539" s="313"/>
      <c r="Y539" s="313"/>
      <c r="Z539" s="313"/>
    </row>
    <row r="540" ht="15.75" customHeight="1">
      <c r="A540" s="313"/>
      <c r="B540" s="313"/>
      <c r="C540" s="313"/>
      <c r="D540" s="313"/>
      <c r="E540" s="313"/>
      <c r="F540" s="313"/>
      <c r="G540" s="313"/>
      <c r="H540" s="313"/>
      <c r="I540" s="313"/>
      <c r="J540" s="313"/>
      <c r="K540" s="313"/>
      <c r="L540" s="313"/>
      <c r="M540" s="313"/>
      <c r="N540" s="313"/>
      <c r="O540" s="313"/>
      <c r="P540" s="313"/>
      <c r="Q540" s="313"/>
      <c r="R540" s="313"/>
      <c r="S540" s="313"/>
      <c r="T540" s="313"/>
      <c r="U540" s="313"/>
      <c r="V540" s="313"/>
      <c r="W540" s="313"/>
      <c r="X540" s="313"/>
      <c r="Y540" s="313"/>
      <c r="Z540" s="313"/>
    </row>
    <row r="541" ht="15.75" customHeight="1">
      <c r="A541" s="313"/>
      <c r="B541" s="313"/>
      <c r="C541" s="313"/>
      <c r="D541" s="313"/>
      <c r="E541" s="313"/>
      <c r="F541" s="313"/>
      <c r="G541" s="313"/>
      <c r="H541" s="313"/>
      <c r="I541" s="313"/>
      <c r="J541" s="313"/>
      <c r="K541" s="313"/>
      <c r="L541" s="313"/>
      <c r="M541" s="313"/>
      <c r="N541" s="313"/>
      <c r="O541" s="313"/>
      <c r="P541" s="313"/>
      <c r="Q541" s="313"/>
      <c r="R541" s="313"/>
      <c r="S541" s="313"/>
      <c r="T541" s="313"/>
      <c r="U541" s="313"/>
      <c r="V541" s="313"/>
      <c r="W541" s="313"/>
      <c r="X541" s="313"/>
      <c r="Y541" s="313"/>
      <c r="Z541" s="313"/>
    </row>
    <row r="542" ht="15.75" customHeight="1">
      <c r="A542" s="313"/>
      <c r="B542" s="313"/>
      <c r="C542" s="313"/>
      <c r="D542" s="313"/>
      <c r="E542" s="313"/>
      <c r="F542" s="313"/>
      <c r="G542" s="313"/>
      <c r="H542" s="313"/>
      <c r="I542" s="313"/>
      <c r="J542" s="313"/>
      <c r="K542" s="313"/>
      <c r="L542" s="313"/>
      <c r="M542" s="313"/>
      <c r="N542" s="313"/>
      <c r="O542" s="313"/>
      <c r="P542" s="313"/>
      <c r="Q542" s="313"/>
      <c r="R542" s="313"/>
      <c r="S542" s="313"/>
      <c r="T542" s="313"/>
      <c r="U542" s="313"/>
      <c r="V542" s="313"/>
      <c r="W542" s="313"/>
      <c r="X542" s="313"/>
      <c r="Y542" s="313"/>
      <c r="Z542" s="313"/>
    </row>
    <row r="543" ht="15.75" customHeight="1">
      <c r="A543" s="313"/>
      <c r="B543" s="313"/>
      <c r="C543" s="313"/>
      <c r="D543" s="313"/>
      <c r="E543" s="313"/>
      <c r="F543" s="313"/>
      <c r="G543" s="313"/>
      <c r="H543" s="313"/>
      <c r="I543" s="313"/>
      <c r="J543" s="313"/>
      <c r="K543" s="313"/>
      <c r="L543" s="313"/>
      <c r="M543" s="313"/>
      <c r="N543" s="313"/>
      <c r="O543" s="313"/>
      <c r="P543" s="313"/>
      <c r="Q543" s="313"/>
      <c r="R543" s="313"/>
      <c r="S543" s="313"/>
      <c r="T543" s="313"/>
      <c r="U543" s="313"/>
      <c r="V543" s="313"/>
      <c r="W543" s="313"/>
      <c r="X543" s="313"/>
      <c r="Y543" s="313"/>
      <c r="Z543" s="313"/>
    </row>
    <row r="544" ht="15.75" customHeight="1">
      <c r="A544" s="313"/>
      <c r="B544" s="313"/>
      <c r="C544" s="313"/>
      <c r="D544" s="313"/>
      <c r="E544" s="313"/>
      <c r="F544" s="313"/>
      <c r="G544" s="313"/>
      <c r="H544" s="313"/>
      <c r="I544" s="313"/>
      <c r="J544" s="313"/>
      <c r="K544" s="313"/>
      <c r="L544" s="313"/>
      <c r="M544" s="313"/>
      <c r="N544" s="313"/>
      <c r="O544" s="313"/>
      <c r="P544" s="313"/>
      <c r="Q544" s="313"/>
      <c r="R544" s="313"/>
      <c r="S544" s="313"/>
      <c r="T544" s="313"/>
      <c r="U544" s="313"/>
      <c r="V544" s="313"/>
      <c r="W544" s="313"/>
      <c r="X544" s="313"/>
      <c r="Y544" s="313"/>
      <c r="Z544" s="313"/>
    </row>
    <row r="545" ht="15.75" customHeight="1">
      <c r="A545" s="313"/>
      <c r="B545" s="313"/>
      <c r="C545" s="313"/>
      <c r="D545" s="313"/>
      <c r="E545" s="313"/>
      <c r="F545" s="313"/>
      <c r="G545" s="313"/>
      <c r="H545" s="313"/>
      <c r="I545" s="313"/>
      <c r="J545" s="313"/>
      <c r="K545" s="313"/>
      <c r="L545" s="313"/>
      <c r="M545" s="313"/>
      <c r="N545" s="313"/>
      <c r="O545" s="313"/>
      <c r="P545" s="313"/>
      <c r="Q545" s="313"/>
      <c r="R545" s="313"/>
      <c r="S545" s="313"/>
      <c r="T545" s="313"/>
      <c r="U545" s="313"/>
      <c r="V545" s="313"/>
      <c r="W545" s="313"/>
      <c r="X545" s="313"/>
      <c r="Y545" s="313"/>
      <c r="Z545" s="313"/>
    </row>
    <row r="546" ht="15.75" customHeight="1">
      <c r="A546" s="313"/>
      <c r="B546" s="313"/>
      <c r="C546" s="313"/>
      <c r="D546" s="313"/>
      <c r="E546" s="313"/>
      <c r="F546" s="313"/>
      <c r="G546" s="313"/>
      <c r="H546" s="313"/>
      <c r="I546" s="313"/>
      <c r="J546" s="313"/>
      <c r="K546" s="313"/>
      <c r="L546" s="313"/>
      <c r="M546" s="313"/>
      <c r="N546" s="313"/>
      <c r="O546" s="313"/>
      <c r="P546" s="313"/>
      <c r="Q546" s="313"/>
      <c r="R546" s="313"/>
      <c r="S546" s="313"/>
      <c r="T546" s="313"/>
      <c r="U546" s="313"/>
      <c r="V546" s="313"/>
      <c r="W546" s="313"/>
      <c r="X546" s="313"/>
      <c r="Y546" s="313"/>
      <c r="Z546" s="313"/>
    </row>
    <row r="547" ht="15.75" customHeight="1">
      <c r="A547" s="313"/>
      <c r="B547" s="313"/>
      <c r="C547" s="313"/>
      <c r="D547" s="313"/>
      <c r="E547" s="313"/>
      <c r="F547" s="313"/>
      <c r="G547" s="313"/>
      <c r="H547" s="313"/>
      <c r="I547" s="313"/>
      <c r="J547" s="313"/>
      <c r="K547" s="313"/>
      <c r="L547" s="313"/>
      <c r="M547" s="313"/>
      <c r="N547" s="313"/>
      <c r="O547" s="313"/>
      <c r="P547" s="313"/>
      <c r="Q547" s="313"/>
      <c r="R547" s="313"/>
      <c r="S547" s="313"/>
      <c r="T547" s="313"/>
      <c r="U547" s="313"/>
      <c r="V547" s="313"/>
      <c r="W547" s="313"/>
      <c r="X547" s="313"/>
      <c r="Y547" s="313"/>
      <c r="Z547" s="313"/>
    </row>
    <row r="548" ht="15.75" customHeight="1">
      <c r="A548" s="313"/>
      <c r="B548" s="313"/>
      <c r="C548" s="313"/>
      <c r="D548" s="313"/>
      <c r="E548" s="313"/>
      <c r="F548" s="313"/>
      <c r="G548" s="313"/>
      <c r="H548" s="313"/>
      <c r="I548" s="313"/>
      <c r="J548" s="313"/>
      <c r="K548" s="313"/>
      <c r="L548" s="313"/>
      <c r="M548" s="313"/>
      <c r="N548" s="313"/>
      <c r="O548" s="313"/>
      <c r="P548" s="313"/>
      <c r="Q548" s="313"/>
      <c r="R548" s="313"/>
      <c r="S548" s="313"/>
      <c r="T548" s="313"/>
      <c r="U548" s="313"/>
      <c r="V548" s="313"/>
      <c r="W548" s="313"/>
      <c r="X548" s="313"/>
      <c r="Y548" s="313"/>
      <c r="Z548" s="313"/>
    </row>
    <row r="549" ht="15.75" customHeight="1">
      <c r="A549" s="313"/>
      <c r="B549" s="313"/>
      <c r="C549" s="313"/>
      <c r="D549" s="313"/>
      <c r="E549" s="313"/>
      <c r="F549" s="313"/>
      <c r="G549" s="313"/>
      <c r="H549" s="313"/>
      <c r="I549" s="313"/>
      <c r="J549" s="313"/>
      <c r="K549" s="313"/>
      <c r="L549" s="313"/>
      <c r="M549" s="313"/>
      <c r="N549" s="313"/>
      <c r="O549" s="313"/>
      <c r="P549" s="313"/>
      <c r="Q549" s="313"/>
      <c r="R549" s="313"/>
      <c r="S549" s="313"/>
      <c r="T549" s="313"/>
      <c r="U549" s="313"/>
      <c r="V549" s="313"/>
      <c r="W549" s="313"/>
      <c r="X549" s="313"/>
      <c r="Y549" s="313"/>
      <c r="Z549" s="313"/>
    </row>
    <row r="550" ht="15.75" customHeight="1">
      <c r="A550" s="313"/>
      <c r="B550" s="313"/>
      <c r="C550" s="313"/>
      <c r="D550" s="313"/>
      <c r="E550" s="313"/>
      <c r="F550" s="313"/>
      <c r="G550" s="313"/>
      <c r="H550" s="313"/>
      <c r="I550" s="313"/>
      <c r="J550" s="313"/>
      <c r="K550" s="313"/>
      <c r="L550" s="313"/>
      <c r="M550" s="313"/>
      <c r="N550" s="313"/>
      <c r="O550" s="313"/>
      <c r="P550" s="313"/>
      <c r="Q550" s="313"/>
      <c r="R550" s="313"/>
      <c r="S550" s="313"/>
      <c r="T550" s="313"/>
      <c r="U550" s="313"/>
      <c r="V550" s="313"/>
      <c r="W550" s="313"/>
      <c r="X550" s="313"/>
      <c r="Y550" s="313"/>
      <c r="Z550" s="313"/>
    </row>
    <row r="551" ht="15.75" customHeight="1">
      <c r="A551" s="313"/>
      <c r="B551" s="313"/>
      <c r="C551" s="313"/>
      <c r="D551" s="313"/>
      <c r="E551" s="313"/>
      <c r="F551" s="313"/>
      <c r="G551" s="313"/>
      <c r="H551" s="313"/>
      <c r="I551" s="313"/>
      <c r="J551" s="313"/>
      <c r="K551" s="313"/>
      <c r="L551" s="313"/>
      <c r="M551" s="313"/>
      <c r="N551" s="313"/>
      <c r="O551" s="313"/>
      <c r="P551" s="313"/>
      <c r="Q551" s="313"/>
      <c r="R551" s="313"/>
      <c r="S551" s="313"/>
      <c r="T551" s="313"/>
      <c r="U551" s="313"/>
      <c r="V551" s="313"/>
      <c r="W551" s="313"/>
      <c r="X551" s="313"/>
      <c r="Y551" s="313"/>
      <c r="Z551" s="313"/>
    </row>
    <row r="552" ht="15.75" customHeight="1">
      <c r="A552" s="313"/>
      <c r="B552" s="313"/>
      <c r="C552" s="313"/>
      <c r="D552" s="313"/>
      <c r="E552" s="313"/>
      <c r="F552" s="313"/>
      <c r="G552" s="313"/>
      <c r="H552" s="313"/>
      <c r="I552" s="313"/>
      <c r="J552" s="313"/>
      <c r="K552" s="313"/>
      <c r="L552" s="313"/>
      <c r="M552" s="313"/>
      <c r="N552" s="313"/>
      <c r="O552" s="313"/>
      <c r="P552" s="313"/>
      <c r="Q552" s="313"/>
      <c r="R552" s="313"/>
      <c r="S552" s="313"/>
      <c r="T552" s="313"/>
      <c r="U552" s="313"/>
      <c r="V552" s="313"/>
      <c r="W552" s="313"/>
      <c r="X552" s="313"/>
      <c r="Y552" s="313"/>
      <c r="Z552" s="313"/>
    </row>
    <row r="553" ht="15.75" customHeight="1">
      <c r="A553" s="313"/>
      <c r="B553" s="313"/>
      <c r="C553" s="313"/>
      <c r="D553" s="313"/>
      <c r="E553" s="313"/>
      <c r="F553" s="313"/>
      <c r="G553" s="313"/>
      <c r="H553" s="313"/>
      <c r="I553" s="313"/>
      <c r="J553" s="313"/>
      <c r="K553" s="313"/>
      <c r="L553" s="313"/>
      <c r="M553" s="313"/>
      <c r="N553" s="313"/>
      <c r="O553" s="313"/>
      <c r="P553" s="313"/>
      <c r="Q553" s="313"/>
      <c r="R553" s="313"/>
      <c r="S553" s="313"/>
      <c r="T553" s="313"/>
      <c r="U553" s="313"/>
      <c r="V553" s="313"/>
      <c r="W553" s="313"/>
      <c r="X553" s="313"/>
      <c r="Y553" s="313"/>
      <c r="Z553" s="313"/>
    </row>
    <row r="554" ht="15.75" customHeight="1">
      <c r="A554" s="313"/>
      <c r="B554" s="313"/>
      <c r="C554" s="313"/>
      <c r="D554" s="313"/>
      <c r="E554" s="313"/>
      <c r="F554" s="313"/>
      <c r="G554" s="313"/>
      <c r="H554" s="313"/>
      <c r="I554" s="313"/>
      <c r="J554" s="313"/>
      <c r="K554" s="313"/>
      <c r="L554" s="313"/>
      <c r="M554" s="313"/>
      <c r="N554" s="313"/>
      <c r="O554" s="313"/>
      <c r="P554" s="313"/>
      <c r="Q554" s="313"/>
      <c r="R554" s="313"/>
      <c r="S554" s="313"/>
      <c r="T554" s="313"/>
      <c r="U554" s="313"/>
      <c r="V554" s="313"/>
      <c r="W554" s="313"/>
      <c r="X554" s="313"/>
      <c r="Y554" s="313"/>
      <c r="Z554" s="313"/>
    </row>
    <row r="555" ht="15.75" customHeight="1">
      <c r="A555" s="313"/>
      <c r="B555" s="313"/>
      <c r="C555" s="313"/>
      <c r="D555" s="313"/>
      <c r="E555" s="313"/>
      <c r="F555" s="313"/>
      <c r="G555" s="313"/>
      <c r="H555" s="313"/>
      <c r="I555" s="313"/>
      <c r="J555" s="313"/>
      <c r="K555" s="313"/>
      <c r="L555" s="313"/>
      <c r="M555" s="313"/>
      <c r="N555" s="313"/>
      <c r="O555" s="313"/>
      <c r="P555" s="313"/>
      <c r="Q555" s="313"/>
      <c r="R555" s="313"/>
      <c r="S555" s="313"/>
      <c r="T555" s="313"/>
      <c r="U555" s="313"/>
      <c r="V555" s="313"/>
      <c r="W555" s="313"/>
      <c r="X555" s="313"/>
      <c r="Y555" s="313"/>
      <c r="Z555" s="313"/>
    </row>
    <row r="556" ht="15.75" customHeight="1">
      <c r="A556" s="313"/>
      <c r="B556" s="313"/>
      <c r="C556" s="313"/>
      <c r="D556" s="313"/>
      <c r="E556" s="313"/>
      <c r="F556" s="313"/>
      <c r="G556" s="313"/>
      <c r="H556" s="313"/>
      <c r="I556" s="313"/>
      <c r="J556" s="313"/>
      <c r="K556" s="313"/>
      <c r="L556" s="313"/>
      <c r="M556" s="313"/>
      <c r="N556" s="313"/>
      <c r="O556" s="313"/>
      <c r="P556" s="313"/>
      <c r="Q556" s="313"/>
      <c r="R556" s="313"/>
      <c r="S556" s="313"/>
      <c r="T556" s="313"/>
      <c r="U556" s="313"/>
      <c r="V556" s="313"/>
      <c r="W556" s="313"/>
      <c r="X556" s="313"/>
      <c r="Y556" s="313"/>
      <c r="Z556" s="313"/>
    </row>
    <row r="557" ht="15.75" customHeight="1">
      <c r="A557" s="313"/>
      <c r="B557" s="313"/>
      <c r="C557" s="313"/>
      <c r="D557" s="313"/>
      <c r="E557" s="313"/>
      <c r="F557" s="313"/>
      <c r="G557" s="313"/>
      <c r="H557" s="313"/>
      <c r="I557" s="313"/>
      <c r="J557" s="313"/>
      <c r="K557" s="313"/>
      <c r="L557" s="313"/>
      <c r="M557" s="313"/>
      <c r="N557" s="313"/>
      <c r="O557" s="313"/>
      <c r="P557" s="313"/>
      <c r="Q557" s="313"/>
      <c r="R557" s="313"/>
      <c r="S557" s="313"/>
      <c r="T557" s="313"/>
      <c r="U557" s="313"/>
      <c r="V557" s="313"/>
      <c r="W557" s="313"/>
      <c r="X557" s="313"/>
      <c r="Y557" s="313"/>
      <c r="Z557" s="313"/>
    </row>
    <row r="558" ht="15.75" customHeight="1">
      <c r="A558" s="313"/>
      <c r="B558" s="313"/>
      <c r="C558" s="313"/>
      <c r="D558" s="313"/>
      <c r="E558" s="313"/>
      <c r="F558" s="313"/>
      <c r="G558" s="313"/>
      <c r="H558" s="313"/>
      <c r="I558" s="313"/>
      <c r="J558" s="313"/>
      <c r="K558" s="313"/>
      <c r="L558" s="313"/>
      <c r="M558" s="313"/>
      <c r="N558" s="313"/>
      <c r="O558" s="313"/>
      <c r="P558" s="313"/>
      <c r="Q558" s="313"/>
      <c r="R558" s="313"/>
      <c r="S558" s="313"/>
      <c r="T558" s="313"/>
      <c r="U558" s="313"/>
      <c r="V558" s="313"/>
      <c r="W558" s="313"/>
      <c r="X558" s="313"/>
      <c r="Y558" s="313"/>
      <c r="Z558" s="313"/>
    </row>
    <row r="559" ht="15.75" customHeight="1">
      <c r="A559" s="313"/>
      <c r="B559" s="313"/>
      <c r="C559" s="313"/>
      <c r="D559" s="313"/>
      <c r="E559" s="313"/>
      <c r="F559" s="313"/>
      <c r="G559" s="313"/>
      <c r="H559" s="313"/>
      <c r="I559" s="313"/>
      <c r="J559" s="313"/>
      <c r="K559" s="313"/>
      <c r="L559" s="313"/>
      <c r="M559" s="313"/>
      <c r="N559" s="313"/>
      <c r="O559" s="313"/>
      <c r="P559" s="313"/>
      <c r="Q559" s="313"/>
      <c r="R559" s="313"/>
      <c r="S559" s="313"/>
      <c r="T559" s="313"/>
      <c r="U559" s="313"/>
      <c r="V559" s="313"/>
      <c r="W559" s="313"/>
      <c r="X559" s="313"/>
      <c r="Y559" s="313"/>
      <c r="Z559" s="313"/>
    </row>
    <row r="560" ht="15.75" customHeight="1">
      <c r="A560" s="313"/>
      <c r="B560" s="313"/>
      <c r="C560" s="313"/>
      <c r="D560" s="313"/>
      <c r="E560" s="313"/>
      <c r="F560" s="313"/>
      <c r="G560" s="313"/>
      <c r="H560" s="313"/>
      <c r="I560" s="313"/>
      <c r="J560" s="313"/>
      <c r="K560" s="313"/>
      <c r="L560" s="313"/>
      <c r="M560" s="313"/>
      <c r="N560" s="313"/>
      <c r="O560" s="313"/>
      <c r="P560" s="313"/>
      <c r="Q560" s="313"/>
      <c r="R560" s="313"/>
      <c r="S560" s="313"/>
      <c r="T560" s="313"/>
      <c r="U560" s="313"/>
      <c r="V560" s="313"/>
      <c r="W560" s="313"/>
      <c r="X560" s="313"/>
      <c r="Y560" s="313"/>
      <c r="Z560" s="313"/>
    </row>
    <row r="561" ht="15.75" customHeight="1">
      <c r="A561" s="313"/>
      <c r="B561" s="313"/>
      <c r="C561" s="313"/>
      <c r="D561" s="313"/>
      <c r="E561" s="313"/>
      <c r="F561" s="313"/>
      <c r="G561" s="313"/>
      <c r="H561" s="313"/>
      <c r="I561" s="313"/>
      <c r="J561" s="313"/>
      <c r="K561" s="313"/>
      <c r="L561" s="313"/>
      <c r="M561" s="313"/>
      <c r="N561" s="313"/>
      <c r="O561" s="313"/>
      <c r="P561" s="313"/>
      <c r="Q561" s="313"/>
      <c r="R561" s="313"/>
      <c r="S561" s="313"/>
      <c r="T561" s="313"/>
      <c r="U561" s="313"/>
      <c r="V561" s="313"/>
      <c r="W561" s="313"/>
      <c r="X561" s="313"/>
      <c r="Y561" s="313"/>
      <c r="Z561" s="313"/>
    </row>
    <row r="562" ht="15.75" customHeight="1">
      <c r="A562" s="313"/>
      <c r="B562" s="313"/>
      <c r="C562" s="313"/>
      <c r="D562" s="313"/>
      <c r="E562" s="313"/>
      <c r="F562" s="313"/>
      <c r="G562" s="313"/>
      <c r="H562" s="313"/>
      <c r="I562" s="313"/>
      <c r="J562" s="313"/>
      <c r="K562" s="313"/>
      <c r="L562" s="313"/>
      <c r="M562" s="313"/>
      <c r="N562" s="313"/>
      <c r="O562" s="313"/>
      <c r="P562" s="313"/>
      <c r="Q562" s="313"/>
      <c r="R562" s="313"/>
      <c r="S562" s="313"/>
      <c r="T562" s="313"/>
      <c r="U562" s="313"/>
      <c r="V562" s="313"/>
      <c r="W562" s="313"/>
      <c r="X562" s="313"/>
      <c r="Y562" s="313"/>
      <c r="Z562" s="313"/>
    </row>
    <row r="563" ht="15.75" customHeight="1">
      <c r="A563" s="313"/>
      <c r="B563" s="313"/>
      <c r="C563" s="313"/>
      <c r="D563" s="313"/>
      <c r="E563" s="313"/>
      <c r="F563" s="313"/>
      <c r="G563" s="313"/>
      <c r="H563" s="313"/>
      <c r="I563" s="313"/>
      <c r="J563" s="313"/>
      <c r="K563" s="313"/>
      <c r="L563" s="313"/>
      <c r="M563" s="313"/>
      <c r="N563" s="313"/>
      <c r="O563" s="313"/>
      <c r="P563" s="313"/>
      <c r="Q563" s="313"/>
      <c r="R563" s="313"/>
      <c r="S563" s="313"/>
      <c r="T563" s="313"/>
      <c r="U563" s="313"/>
      <c r="V563" s="313"/>
      <c r="W563" s="313"/>
      <c r="X563" s="313"/>
      <c r="Y563" s="313"/>
      <c r="Z563" s="313"/>
    </row>
    <row r="564" ht="15.75" customHeight="1">
      <c r="A564" s="313"/>
      <c r="B564" s="313"/>
      <c r="C564" s="313"/>
      <c r="D564" s="313"/>
      <c r="E564" s="313"/>
      <c r="F564" s="313"/>
      <c r="G564" s="313"/>
      <c r="H564" s="313"/>
      <c r="I564" s="313"/>
      <c r="J564" s="313"/>
      <c r="K564" s="313"/>
      <c r="L564" s="313"/>
      <c r="M564" s="313"/>
      <c r="N564" s="313"/>
      <c r="O564" s="313"/>
      <c r="P564" s="313"/>
      <c r="Q564" s="313"/>
      <c r="R564" s="313"/>
      <c r="S564" s="313"/>
      <c r="T564" s="313"/>
      <c r="U564" s="313"/>
      <c r="V564" s="313"/>
      <c r="W564" s="313"/>
      <c r="X564" s="313"/>
      <c r="Y564" s="313"/>
      <c r="Z564" s="313"/>
    </row>
    <row r="565" ht="15.75" customHeight="1">
      <c r="A565" s="313"/>
      <c r="B565" s="313"/>
      <c r="C565" s="313"/>
      <c r="D565" s="313"/>
      <c r="E565" s="313"/>
      <c r="F565" s="313"/>
      <c r="G565" s="313"/>
      <c r="H565" s="313"/>
      <c r="I565" s="313"/>
      <c r="J565" s="313"/>
      <c r="K565" s="313"/>
      <c r="L565" s="313"/>
      <c r="M565" s="313"/>
      <c r="N565" s="313"/>
      <c r="O565" s="313"/>
      <c r="P565" s="313"/>
      <c r="Q565" s="313"/>
      <c r="R565" s="313"/>
      <c r="S565" s="313"/>
      <c r="T565" s="313"/>
      <c r="U565" s="313"/>
      <c r="V565" s="313"/>
      <c r="W565" s="313"/>
      <c r="X565" s="313"/>
      <c r="Y565" s="313"/>
      <c r="Z565" s="313"/>
    </row>
    <row r="566" ht="15.75" customHeight="1">
      <c r="A566" s="313"/>
      <c r="B566" s="313"/>
      <c r="C566" s="313"/>
      <c r="D566" s="313"/>
      <c r="E566" s="313"/>
      <c r="F566" s="313"/>
      <c r="G566" s="313"/>
      <c r="H566" s="313"/>
      <c r="I566" s="313"/>
      <c r="J566" s="313"/>
      <c r="K566" s="313"/>
      <c r="L566" s="313"/>
      <c r="M566" s="313"/>
      <c r="N566" s="313"/>
      <c r="O566" s="313"/>
      <c r="P566" s="313"/>
      <c r="Q566" s="313"/>
      <c r="R566" s="313"/>
      <c r="S566" s="313"/>
      <c r="T566" s="313"/>
      <c r="U566" s="313"/>
      <c r="V566" s="313"/>
      <c r="W566" s="313"/>
      <c r="X566" s="313"/>
      <c r="Y566" s="313"/>
      <c r="Z566" s="313"/>
    </row>
    <row r="567" ht="15.75" customHeight="1">
      <c r="A567" s="313"/>
      <c r="B567" s="313"/>
      <c r="C567" s="313"/>
      <c r="D567" s="313"/>
      <c r="E567" s="313"/>
      <c r="F567" s="313"/>
      <c r="G567" s="313"/>
      <c r="H567" s="313"/>
      <c r="I567" s="313"/>
      <c r="J567" s="313"/>
      <c r="K567" s="313"/>
      <c r="L567" s="313"/>
      <c r="M567" s="313"/>
      <c r="N567" s="313"/>
      <c r="O567" s="313"/>
      <c r="P567" s="313"/>
      <c r="Q567" s="313"/>
      <c r="R567" s="313"/>
      <c r="S567" s="313"/>
      <c r="T567" s="313"/>
      <c r="U567" s="313"/>
      <c r="V567" s="313"/>
      <c r="W567" s="313"/>
      <c r="X567" s="313"/>
      <c r="Y567" s="313"/>
      <c r="Z567" s="313"/>
    </row>
    <row r="568" ht="15.75" customHeight="1">
      <c r="A568" s="313"/>
      <c r="B568" s="313"/>
      <c r="C568" s="313"/>
      <c r="D568" s="313"/>
      <c r="E568" s="313"/>
      <c r="F568" s="313"/>
      <c r="G568" s="313"/>
      <c r="H568" s="313"/>
      <c r="I568" s="313"/>
      <c r="J568" s="313"/>
      <c r="K568" s="313"/>
      <c r="L568" s="313"/>
      <c r="M568" s="313"/>
      <c r="N568" s="313"/>
      <c r="O568" s="313"/>
      <c r="P568" s="313"/>
      <c r="Q568" s="313"/>
      <c r="R568" s="313"/>
      <c r="S568" s="313"/>
      <c r="T568" s="313"/>
      <c r="U568" s="313"/>
      <c r="V568" s="313"/>
      <c r="W568" s="313"/>
      <c r="X568" s="313"/>
      <c r="Y568" s="313"/>
      <c r="Z568" s="313"/>
    </row>
    <row r="569" ht="15.75" customHeight="1">
      <c r="A569" s="313"/>
      <c r="B569" s="313"/>
      <c r="C569" s="313"/>
      <c r="D569" s="313"/>
      <c r="E569" s="313"/>
      <c r="F569" s="313"/>
      <c r="G569" s="313"/>
      <c r="H569" s="313"/>
      <c r="I569" s="313"/>
      <c r="J569" s="313"/>
      <c r="K569" s="313"/>
      <c r="L569" s="313"/>
      <c r="M569" s="313"/>
      <c r="N569" s="313"/>
      <c r="O569" s="313"/>
      <c r="P569" s="313"/>
      <c r="Q569" s="313"/>
      <c r="R569" s="313"/>
      <c r="S569" s="313"/>
      <c r="T569" s="313"/>
      <c r="U569" s="313"/>
      <c r="V569" s="313"/>
      <c r="W569" s="313"/>
      <c r="X569" s="313"/>
      <c r="Y569" s="313"/>
      <c r="Z569" s="313"/>
    </row>
    <row r="570" ht="15.75" customHeight="1">
      <c r="A570" s="313"/>
      <c r="B570" s="313"/>
      <c r="C570" s="313"/>
      <c r="D570" s="313"/>
      <c r="E570" s="313"/>
      <c r="F570" s="313"/>
      <c r="G570" s="313"/>
      <c r="H570" s="313"/>
      <c r="I570" s="313"/>
      <c r="J570" s="313"/>
      <c r="K570" s="313"/>
      <c r="L570" s="313"/>
      <c r="M570" s="313"/>
      <c r="N570" s="313"/>
      <c r="O570" s="313"/>
      <c r="P570" s="313"/>
      <c r="Q570" s="313"/>
      <c r="R570" s="313"/>
      <c r="S570" s="313"/>
      <c r="T570" s="313"/>
      <c r="U570" s="313"/>
      <c r="V570" s="313"/>
      <c r="W570" s="313"/>
      <c r="X570" s="313"/>
      <c r="Y570" s="313"/>
      <c r="Z570" s="313"/>
    </row>
    <row r="571" ht="15.75" customHeight="1">
      <c r="A571" s="313"/>
      <c r="B571" s="313"/>
      <c r="C571" s="313"/>
      <c r="D571" s="313"/>
      <c r="E571" s="313"/>
      <c r="F571" s="313"/>
      <c r="G571" s="313"/>
      <c r="H571" s="313"/>
      <c r="I571" s="313"/>
      <c r="J571" s="313"/>
      <c r="K571" s="313"/>
      <c r="L571" s="313"/>
      <c r="M571" s="313"/>
      <c r="N571" s="313"/>
      <c r="O571" s="313"/>
      <c r="P571" s="313"/>
      <c r="Q571" s="313"/>
      <c r="R571" s="313"/>
      <c r="S571" s="313"/>
      <c r="T571" s="313"/>
      <c r="U571" s="313"/>
      <c r="V571" s="313"/>
      <c r="W571" s="313"/>
      <c r="X571" s="313"/>
      <c r="Y571" s="313"/>
      <c r="Z571" s="313"/>
    </row>
    <row r="572" ht="15.75" customHeight="1">
      <c r="A572" s="313"/>
      <c r="B572" s="313"/>
      <c r="C572" s="313"/>
      <c r="D572" s="313"/>
      <c r="E572" s="313"/>
      <c r="F572" s="313"/>
      <c r="G572" s="313"/>
      <c r="H572" s="313"/>
      <c r="I572" s="313"/>
      <c r="J572" s="313"/>
      <c r="K572" s="313"/>
      <c r="L572" s="313"/>
      <c r="M572" s="313"/>
      <c r="N572" s="313"/>
      <c r="O572" s="313"/>
      <c r="P572" s="313"/>
      <c r="Q572" s="313"/>
      <c r="R572" s="313"/>
      <c r="S572" s="313"/>
      <c r="T572" s="313"/>
      <c r="U572" s="313"/>
      <c r="V572" s="313"/>
      <c r="W572" s="313"/>
      <c r="X572" s="313"/>
      <c r="Y572" s="313"/>
      <c r="Z572" s="313"/>
    </row>
    <row r="573" ht="15.75" customHeight="1">
      <c r="A573" s="313"/>
      <c r="B573" s="313"/>
      <c r="C573" s="313"/>
      <c r="D573" s="313"/>
      <c r="E573" s="313"/>
      <c r="F573" s="313"/>
      <c r="G573" s="313"/>
      <c r="H573" s="313"/>
      <c r="I573" s="313"/>
      <c r="J573" s="313"/>
      <c r="K573" s="313"/>
      <c r="L573" s="313"/>
      <c r="M573" s="313"/>
      <c r="N573" s="313"/>
      <c r="O573" s="313"/>
      <c r="P573" s="313"/>
      <c r="Q573" s="313"/>
      <c r="R573" s="313"/>
      <c r="S573" s="313"/>
      <c r="T573" s="313"/>
      <c r="U573" s="313"/>
      <c r="V573" s="313"/>
      <c r="W573" s="313"/>
      <c r="X573" s="313"/>
      <c r="Y573" s="313"/>
      <c r="Z573" s="313"/>
    </row>
    <row r="574" ht="15.75" customHeight="1">
      <c r="A574" s="313"/>
      <c r="B574" s="313"/>
      <c r="C574" s="313"/>
      <c r="D574" s="313"/>
      <c r="E574" s="313"/>
      <c r="F574" s="313"/>
      <c r="G574" s="313"/>
      <c r="H574" s="313"/>
      <c r="I574" s="313"/>
      <c r="J574" s="313"/>
      <c r="K574" s="313"/>
      <c r="L574" s="313"/>
      <c r="M574" s="313"/>
      <c r="N574" s="313"/>
      <c r="O574" s="313"/>
      <c r="P574" s="313"/>
      <c r="Q574" s="313"/>
      <c r="R574" s="313"/>
      <c r="S574" s="313"/>
      <c r="T574" s="313"/>
      <c r="U574" s="313"/>
      <c r="V574" s="313"/>
      <c r="W574" s="313"/>
      <c r="X574" s="313"/>
      <c r="Y574" s="313"/>
      <c r="Z574" s="313"/>
    </row>
    <row r="575" ht="15.75" customHeight="1">
      <c r="A575" s="313"/>
      <c r="B575" s="313"/>
      <c r="C575" s="313"/>
      <c r="D575" s="313"/>
      <c r="E575" s="313"/>
      <c r="F575" s="313"/>
      <c r="G575" s="313"/>
      <c r="H575" s="313"/>
      <c r="I575" s="313"/>
      <c r="J575" s="313"/>
      <c r="K575" s="313"/>
      <c r="L575" s="313"/>
      <c r="M575" s="313"/>
      <c r="N575" s="313"/>
      <c r="O575" s="313"/>
      <c r="P575" s="313"/>
      <c r="Q575" s="313"/>
      <c r="R575" s="313"/>
      <c r="S575" s="313"/>
      <c r="T575" s="313"/>
      <c r="U575" s="313"/>
      <c r="V575" s="313"/>
      <c r="W575" s="313"/>
      <c r="X575" s="313"/>
      <c r="Y575" s="313"/>
      <c r="Z575" s="313"/>
    </row>
    <row r="576" ht="15.75" customHeight="1">
      <c r="A576" s="313"/>
      <c r="B576" s="313"/>
      <c r="C576" s="313"/>
      <c r="D576" s="313"/>
      <c r="E576" s="313"/>
      <c r="F576" s="313"/>
      <c r="G576" s="313"/>
      <c r="H576" s="313"/>
      <c r="I576" s="313"/>
      <c r="J576" s="313"/>
      <c r="K576" s="313"/>
      <c r="L576" s="313"/>
      <c r="M576" s="313"/>
      <c r="N576" s="313"/>
      <c r="O576" s="313"/>
      <c r="P576" s="313"/>
      <c r="Q576" s="313"/>
      <c r="R576" s="313"/>
      <c r="S576" s="313"/>
      <c r="T576" s="313"/>
      <c r="U576" s="313"/>
      <c r="V576" s="313"/>
      <c r="W576" s="313"/>
      <c r="X576" s="313"/>
      <c r="Y576" s="313"/>
      <c r="Z576" s="313"/>
    </row>
    <row r="577" ht="15.75" customHeight="1">
      <c r="A577" s="313"/>
      <c r="B577" s="313"/>
      <c r="C577" s="313"/>
      <c r="D577" s="313"/>
      <c r="E577" s="313"/>
      <c r="F577" s="313"/>
      <c r="G577" s="313"/>
      <c r="H577" s="313"/>
      <c r="I577" s="313"/>
      <c r="J577" s="313"/>
      <c r="K577" s="313"/>
      <c r="L577" s="313"/>
      <c r="M577" s="313"/>
      <c r="N577" s="313"/>
      <c r="O577" s="313"/>
      <c r="P577" s="313"/>
      <c r="Q577" s="313"/>
      <c r="R577" s="313"/>
      <c r="S577" s="313"/>
      <c r="T577" s="313"/>
      <c r="U577" s="313"/>
      <c r="V577" s="313"/>
      <c r="W577" s="313"/>
      <c r="X577" s="313"/>
      <c r="Y577" s="313"/>
      <c r="Z577" s="313"/>
    </row>
    <row r="578" ht="15.75" customHeight="1">
      <c r="A578" s="313"/>
      <c r="B578" s="313"/>
      <c r="C578" s="313"/>
      <c r="D578" s="313"/>
      <c r="E578" s="313"/>
      <c r="F578" s="313"/>
      <c r="G578" s="313"/>
      <c r="H578" s="313"/>
      <c r="I578" s="313"/>
      <c r="J578" s="313"/>
      <c r="K578" s="313"/>
      <c r="L578" s="313"/>
      <c r="M578" s="313"/>
      <c r="N578" s="313"/>
      <c r="O578" s="313"/>
      <c r="P578" s="313"/>
      <c r="Q578" s="313"/>
      <c r="R578" s="313"/>
      <c r="S578" s="313"/>
      <c r="T578" s="313"/>
      <c r="U578" s="313"/>
      <c r="V578" s="313"/>
      <c r="W578" s="313"/>
      <c r="X578" s="313"/>
      <c r="Y578" s="313"/>
      <c r="Z578" s="313"/>
    </row>
    <row r="579" ht="15.75" customHeight="1">
      <c r="A579" s="313"/>
      <c r="B579" s="313"/>
      <c r="C579" s="313"/>
      <c r="D579" s="313"/>
      <c r="E579" s="313"/>
      <c r="F579" s="313"/>
      <c r="G579" s="313"/>
      <c r="H579" s="313"/>
      <c r="I579" s="313"/>
      <c r="J579" s="313"/>
      <c r="K579" s="313"/>
      <c r="L579" s="313"/>
      <c r="M579" s="313"/>
      <c r="N579" s="313"/>
      <c r="O579" s="313"/>
      <c r="P579" s="313"/>
      <c r="Q579" s="313"/>
      <c r="R579" s="313"/>
      <c r="S579" s="313"/>
      <c r="T579" s="313"/>
      <c r="U579" s="313"/>
      <c r="V579" s="313"/>
      <c r="W579" s="313"/>
      <c r="X579" s="313"/>
      <c r="Y579" s="313"/>
      <c r="Z579" s="313"/>
    </row>
    <row r="580" ht="15.75" customHeight="1">
      <c r="A580" s="313"/>
      <c r="B580" s="313"/>
      <c r="C580" s="313"/>
      <c r="D580" s="313"/>
      <c r="E580" s="313"/>
      <c r="F580" s="313"/>
      <c r="G580" s="313"/>
      <c r="H580" s="313"/>
      <c r="I580" s="313"/>
      <c r="J580" s="313"/>
      <c r="K580" s="313"/>
      <c r="L580" s="313"/>
      <c r="M580" s="313"/>
      <c r="N580" s="313"/>
      <c r="O580" s="313"/>
      <c r="P580" s="313"/>
      <c r="Q580" s="313"/>
      <c r="R580" s="313"/>
      <c r="S580" s="313"/>
      <c r="T580" s="313"/>
      <c r="U580" s="313"/>
      <c r="V580" s="313"/>
      <c r="W580" s="313"/>
      <c r="X580" s="313"/>
      <c r="Y580" s="313"/>
      <c r="Z580" s="313"/>
    </row>
    <row r="581" ht="15.75" customHeight="1">
      <c r="A581" s="313"/>
      <c r="B581" s="313"/>
      <c r="C581" s="313"/>
      <c r="D581" s="313"/>
      <c r="E581" s="313"/>
      <c r="F581" s="313"/>
      <c r="G581" s="313"/>
      <c r="H581" s="313"/>
      <c r="I581" s="313"/>
      <c r="J581" s="313"/>
      <c r="K581" s="313"/>
      <c r="L581" s="313"/>
      <c r="M581" s="313"/>
      <c r="N581" s="313"/>
      <c r="O581" s="313"/>
      <c r="P581" s="313"/>
      <c r="Q581" s="313"/>
      <c r="R581" s="313"/>
      <c r="S581" s="313"/>
      <c r="T581" s="313"/>
      <c r="U581" s="313"/>
      <c r="V581" s="313"/>
      <c r="W581" s="313"/>
      <c r="X581" s="313"/>
      <c r="Y581" s="313"/>
      <c r="Z581" s="313"/>
    </row>
    <row r="582" ht="15.75" customHeight="1">
      <c r="A582" s="313"/>
      <c r="B582" s="313"/>
      <c r="C582" s="313"/>
      <c r="D582" s="313"/>
      <c r="E582" s="313"/>
      <c r="F582" s="313"/>
      <c r="G582" s="313"/>
      <c r="H582" s="313"/>
      <c r="I582" s="313"/>
      <c r="J582" s="313"/>
      <c r="K582" s="313"/>
      <c r="L582" s="313"/>
      <c r="M582" s="313"/>
      <c r="N582" s="313"/>
      <c r="O582" s="313"/>
      <c r="P582" s="313"/>
      <c r="Q582" s="313"/>
      <c r="R582" s="313"/>
      <c r="S582" s="313"/>
      <c r="T582" s="313"/>
      <c r="U582" s="313"/>
      <c r="V582" s="313"/>
      <c r="W582" s="313"/>
      <c r="X582" s="313"/>
      <c r="Y582" s="313"/>
      <c r="Z582" s="313"/>
    </row>
    <row r="583" ht="15.75" customHeight="1">
      <c r="A583" s="313"/>
      <c r="B583" s="313"/>
      <c r="C583" s="313"/>
      <c r="D583" s="313"/>
      <c r="E583" s="313"/>
      <c r="F583" s="313"/>
      <c r="G583" s="313"/>
      <c r="H583" s="313"/>
      <c r="I583" s="313"/>
      <c r="J583" s="313"/>
      <c r="K583" s="313"/>
      <c r="L583" s="313"/>
      <c r="M583" s="313"/>
      <c r="N583" s="313"/>
      <c r="O583" s="313"/>
      <c r="P583" s="313"/>
      <c r="Q583" s="313"/>
      <c r="R583" s="313"/>
      <c r="S583" s="313"/>
      <c r="T583" s="313"/>
      <c r="U583" s="313"/>
      <c r="V583" s="313"/>
      <c r="W583" s="313"/>
      <c r="X583" s="313"/>
      <c r="Y583" s="313"/>
      <c r="Z583" s="313"/>
    </row>
    <row r="584" ht="15.75" customHeight="1">
      <c r="A584" s="313"/>
      <c r="B584" s="313"/>
      <c r="C584" s="313"/>
      <c r="D584" s="313"/>
      <c r="E584" s="313"/>
      <c r="F584" s="313"/>
      <c r="G584" s="313"/>
      <c r="H584" s="313"/>
      <c r="I584" s="313"/>
      <c r="J584" s="313"/>
      <c r="K584" s="313"/>
      <c r="L584" s="313"/>
      <c r="M584" s="313"/>
      <c r="N584" s="313"/>
      <c r="O584" s="313"/>
      <c r="P584" s="313"/>
      <c r="Q584" s="313"/>
      <c r="R584" s="313"/>
      <c r="S584" s="313"/>
      <c r="T584" s="313"/>
      <c r="U584" s="313"/>
      <c r="V584" s="313"/>
      <c r="W584" s="313"/>
      <c r="X584" s="313"/>
      <c r="Y584" s="313"/>
      <c r="Z584" s="313"/>
    </row>
    <row r="585" ht="15.75" customHeight="1">
      <c r="A585" s="313"/>
      <c r="B585" s="313"/>
      <c r="C585" s="313"/>
      <c r="D585" s="313"/>
      <c r="E585" s="313"/>
      <c r="F585" s="313"/>
      <c r="G585" s="313"/>
      <c r="H585" s="313"/>
      <c r="I585" s="313"/>
      <c r="J585" s="313"/>
      <c r="K585" s="313"/>
      <c r="L585" s="313"/>
      <c r="M585" s="313"/>
      <c r="N585" s="313"/>
      <c r="O585" s="313"/>
      <c r="P585" s="313"/>
      <c r="Q585" s="313"/>
      <c r="R585" s="313"/>
      <c r="S585" s="313"/>
      <c r="T585" s="313"/>
      <c r="U585" s="313"/>
      <c r="V585" s="313"/>
      <c r="W585" s="313"/>
      <c r="X585" s="313"/>
      <c r="Y585" s="313"/>
      <c r="Z585" s="313"/>
    </row>
    <row r="586" ht="15.75" customHeight="1">
      <c r="A586" s="313"/>
      <c r="B586" s="313"/>
      <c r="C586" s="313"/>
      <c r="D586" s="313"/>
      <c r="E586" s="313"/>
      <c r="F586" s="313"/>
      <c r="G586" s="313"/>
      <c r="H586" s="313"/>
      <c r="I586" s="313"/>
      <c r="J586" s="313"/>
      <c r="K586" s="313"/>
      <c r="L586" s="313"/>
      <c r="M586" s="313"/>
      <c r="N586" s="313"/>
      <c r="O586" s="313"/>
      <c r="P586" s="313"/>
      <c r="Q586" s="313"/>
      <c r="R586" s="313"/>
      <c r="S586" s="313"/>
      <c r="T586" s="313"/>
      <c r="U586" s="313"/>
      <c r="V586" s="313"/>
      <c r="W586" s="313"/>
      <c r="X586" s="313"/>
      <c r="Y586" s="313"/>
      <c r="Z586" s="313"/>
    </row>
    <row r="587" ht="15.75" customHeight="1">
      <c r="A587" s="313"/>
      <c r="B587" s="313"/>
      <c r="C587" s="313"/>
      <c r="D587" s="313"/>
      <c r="E587" s="313"/>
      <c r="F587" s="313"/>
      <c r="G587" s="313"/>
      <c r="H587" s="313"/>
      <c r="I587" s="313"/>
      <c r="J587" s="313"/>
      <c r="K587" s="313"/>
      <c r="L587" s="313"/>
      <c r="M587" s="313"/>
      <c r="N587" s="313"/>
      <c r="O587" s="313"/>
      <c r="P587" s="313"/>
      <c r="Q587" s="313"/>
      <c r="R587" s="313"/>
      <c r="S587" s="313"/>
      <c r="T587" s="313"/>
      <c r="U587" s="313"/>
      <c r="V587" s="313"/>
      <c r="W587" s="313"/>
      <c r="X587" s="313"/>
      <c r="Y587" s="313"/>
      <c r="Z587" s="313"/>
    </row>
    <row r="588" ht="15.75" customHeight="1">
      <c r="A588" s="313"/>
      <c r="B588" s="313"/>
      <c r="C588" s="313"/>
      <c r="D588" s="313"/>
      <c r="E588" s="313"/>
      <c r="F588" s="313"/>
      <c r="G588" s="313"/>
      <c r="H588" s="313"/>
      <c r="I588" s="313"/>
      <c r="J588" s="313"/>
      <c r="K588" s="313"/>
      <c r="L588" s="313"/>
      <c r="M588" s="313"/>
      <c r="N588" s="313"/>
      <c r="O588" s="313"/>
      <c r="P588" s="313"/>
      <c r="Q588" s="313"/>
      <c r="R588" s="313"/>
      <c r="S588" s="313"/>
      <c r="T588" s="313"/>
      <c r="U588" s="313"/>
      <c r="V588" s="313"/>
      <c r="W588" s="313"/>
      <c r="X588" s="313"/>
      <c r="Y588" s="313"/>
      <c r="Z588" s="313"/>
    </row>
    <row r="589" ht="15.75" customHeight="1">
      <c r="A589" s="313"/>
      <c r="B589" s="313"/>
      <c r="C589" s="313"/>
      <c r="D589" s="313"/>
      <c r="E589" s="313"/>
      <c r="F589" s="313"/>
      <c r="G589" s="313"/>
      <c r="H589" s="313"/>
      <c r="I589" s="313"/>
      <c r="J589" s="313"/>
      <c r="K589" s="313"/>
      <c r="L589" s="313"/>
      <c r="M589" s="313"/>
      <c r="N589" s="313"/>
      <c r="O589" s="313"/>
      <c r="P589" s="313"/>
      <c r="Q589" s="313"/>
      <c r="R589" s="313"/>
      <c r="S589" s="313"/>
      <c r="T589" s="313"/>
      <c r="U589" s="313"/>
      <c r="V589" s="313"/>
      <c r="W589" s="313"/>
      <c r="X589" s="313"/>
      <c r="Y589" s="313"/>
      <c r="Z589" s="313"/>
    </row>
    <row r="590" ht="15.75" customHeight="1">
      <c r="A590" s="313"/>
      <c r="B590" s="313"/>
      <c r="C590" s="313"/>
      <c r="D590" s="313"/>
      <c r="E590" s="313"/>
      <c r="F590" s="313"/>
      <c r="G590" s="313"/>
      <c r="H590" s="313"/>
      <c r="I590" s="313"/>
      <c r="J590" s="313"/>
      <c r="K590" s="313"/>
      <c r="L590" s="313"/>
      <c r="M590" s="313"/>
      <c r="N590" s="313"/>
      <c r="O590" s="313"/>
      <c r="P590" s="313"/>
      <c r="Q590" s="313"/>
      <c r="R590" s="313"/>
      <c r="S590" s="313"/>
      <c r="T590" s="313"/>
      <c r="U590" s="313"/>
      <c r="V590" s="313"/>
      <c r="W590" s="313"/>
      <c r="X590" s="313"/>
      <c r="Y590" s="313"/>
      <c r="Z590" s="313"/>
    </row>
    <row r="591" ht="15.75" customHeight="1">
      <c r="A591" s="313"/>
      <c r="B591" s="313"/>
      <c r="C591" s="313"/>
      <c r="D591" s="313"/>
      <c r="E591" s="313"/>
      <c r="F591" s="313"/>
      <c r="G591" s="313"/>
      <c r="H591" s="313"/>
      <c r="I591" s="313"/>
      <c r="J591" s="313"/>
      <c r="K591" s="313"/>
      <c r="L591" s="313"/>
      <c r="M591" s="313"/>
      <c r="N591" s="313"/>
      <c r="O591" s="313"/>
      <c r="P591" s="313"/>
      <c r="Q591" s="313"/>
      <c r="R591" s="313"/>
      <c r="S591" s="313"/>
      <c r="T591" s="313"/>
      <c r="U591" s="313"/>
      <c r="V591" s="313"/>
      <c r="W591" s="313"/>
      <c r="X591" s="313"/>
      <c r="Y591" s="313"/>
      <c r="Z591" s="313"/>
    </row>
    <row r="592" ht="15.75" customHeight="1">
      <c r="A592" s="313"/>
      <c r="B592" s="313"/>
      <c r="C592" s="313"/>
      <c r="D592" s="313"/>
      <c r="E592" s="313"/>
      <c r="F592" s="313"/>
      <c r="G592" s="313"/>
      <c r="H592" s="313"/>
      <c r="I592" s="313"/>
      <c r="J592" s="313"/>
      <c r="K592" s="313"/>
      <c r="L592" s="313"/>
      <c r="M592" s="313"/>
      <c r="N592" s="313"/>
      <c r="O592" s="313"/>
      <c r="P592" s="313"/>
      <c r="Q592" s="313"/>
      <c r="R592" s="313"/>
      <c r="S592" s="313"/>
      <c r="T592" s="313"/>
      <c r="U592" s="313"/>
      <c r="V592" s="313"/>
      <c r="W592" s="313"/>
      <c r="X592" s="313"/>
      <c r="Y592" s="313"/>
      <c r="Z592" s="313"/>
    </row>
    <row r="593" ht="15.75" customHeight="1">
      <c r="A593" s="313"/>
      <c r="B593" s="313"/>
      <c r="C593" s="313"/>
      <c r="D593" s="313"/>
      <c r="E593" s="313"/>
      <c r="F593" s="313"/>
      <c r="G593" s="313"/>
      <c r="H593" s="313"/>
      <c r="I593" s="313"/>
      <c r="J593" s="313"/>
      <c r="K593" s="313"/>
      <c r="L593" s="313"/>
      <c r="M593" s="313"/>
      <c r="N593" s="313"/>
      <c r="O593" s="313"/>
      <c r="P593" s="313"/>
      <c r="Q593" s="313"/>
      <c r="R593" s="313"/>
      <c r="S593" s="313"/>
      <c r="T593" s="313"/>
      <c r="U593" s="313"/>
      <c r="V593" s="313"/>
      <c r="W593" s="313"/>
      <c r="X593" s="313"/>
      <c r="Y593" s="313"/>
      <c r="Z593" s="313"/>
    </row>
    <row r="594" ht="15.75" customHeight="1">
      <c r="A594" s="313"/>
      <c r="B594" s="313"/>
      <c r="C594" s="313"/>
      <c r="D594" s="313"/>
      <c r="E594" s="313"/>
      <c r="F594" s="313"/>
      <c r="G594" s="313"/>
      <c r="H594" s="313"/>
      <c r="I594" s="313"/>
      <c r="J594" s="313"/>
      <c r="K594" s="313"/>
      <c r="L594" s="313"/>
      <c r="M594" s="313"/>
      <c r="N594" s="313"/>
      <c r="O594" s="313"/>
      <c r="P594" s="313"/>
      <c r="Q594" s="313"/>
      <c r="R594" s="313"/>
      <c r="S594" s="313"/>
      <c r="T594" s="313"/>
      <c r="U594" s="313"/>
      <c r="V594" s="313"/>
      <c r="W594" s="313"/>
      <c r="X594" s="313"/>
      <c r="Y594" s="313"/>
      <c r="Z594" s="313"/>
    </row>
    <row r="595" ht="15.75" customHeight="1">
      <c r="A595" s="313"/>
      <c r="B595" s="313"/>
      <c r="C595" s="313"/>
      <c r="D595" s="313"/>
      <c r="E595" s="313"/>
      <c r="F595" s="313"/>
      <c r="G595" s="313"/>
      <c r="H595" s="313"/>
      <c r="I595" s="313"/>
      <c r="J595" s="313"/>
      <c r="K595" s="313"/>
      <c r="L595" s="313"/>
      <c r="M595" s="313"/>
      <c r="N595" s="313"/>
      <c r="O595" s="313"/>
      <c r="P595" s="313"/>
      <c r="Q595" s="313"/>
      <c r="R595" s="313"/>
      <c r="S595" s="313"/>
      <c r="T595" s="313"/>
      <c r="U595" s="313"/>
      <c r="V595" s="313"/>
      <c r="W595" s="313"/>
      <c r="X595" s="313"/>
      <c r="Y595" s="313"/>
      <c r="Z595" s="313"/>
    </row>
    <row r="596" ht="15.75" customHeight="1">
      <c r="A596" s="313"/>
      <c r="B596" s="313"/>
      <c r="C596" s="313"/>
      <c r="D596" s="313"/>
      <c r="E596" s="313"/>
      <c r="F596" s="313"/>
      <c r="G596" s="313"/>
      <c r="H596" s="313"/>
      <c r="I596" s="313"/>
      <c r="J596" s="313"/>
      <c r="K596" s="313"/>
      <c r="L596" s="313"/>
      <c r="M596" s="313"/>
      <c r="N596" s="313"/>
      <c r="O596" s="313"/>
      <c r="P596" s="313"/>
      <c r="Q596" s="313"/>
      <c r="R596" s="313"/>
      <c r="S596" s="313"/>
      <c r="T596" s="313"/>
      <c r="U596" s="313"/>
      <c r="V596" s="313"/>
      <c r="W596" s="313"/>
      <c r="X596" s="313"/>
      <c r="Y596" s="313"/>
      <c r="Z596" s="313"/>
    </row>
    <row r="597" ht="15.75" customHeight="1">
      <c r="A597" s="313"/>
      <c r="B597" s="313"/>
      <c r="C597" s="313"/>
      <c r="D597" s="313"/>
      <c r="E597" s="313"/>
      <c r="F597" s="313"/>
      <c r="G597" s="313"/>
      <c r="H597" s="313"/>
      <c r="I597" s="313"/>
      <c r="J597" s="313"/>
      <c r="K597" s="313"/>
      <c r="L597" s="313"/>
      <c r="M597" s="313"/>
      <c r="N597" s="313"/>
      <c r="O597" s="313"/>
      <c r="P597" s="313"/>
      <c r="Q597" s="313"/>
      <c r="R597" s="313"/>
      <c r="S597" s="313"/>
      <c r="T597" s="313"/>
      <c r="U597" s="313"/>
      <c r="V597" s="313"/>
      <c r="W597" s="313"/>
      <c r="X597" s="313"/>
      <c r="Y597" s="313"/>
      <c r="Z597" s="313"/>
    </row>
    <row r="598" ht="15.75" customHeight="1">
      <c r="A598" s="313"/>
      <c r="B598" s="313"/>
      <c r="C598" s="313"/>
      <c r="D598" s="313"/>
      <c r="E598" s="313"/>
      <c r="F598" s="313"/>
      <c r="G598" s="313"/>
      <c r="H598" s="313"/>
      <c r="I598" s="313"/>
      <c r="J598" s="313"/>
      <c r="K598" s="313"/>
      <c r="L598" s="313"/>
      <c r="M598" s="313"/>
      <c r="N598" s="313"/>
      <c r="O598" s="313"/>
      <c r="P598" s="313"/>
      <c r="Q598" s="313"/>
      <c r="R598" s="313"/>
      <c r="S598" s="313"/>
      <c r="T598" s="313"/>
      <c r="U598" s="313"/>
      <c r="V598" s="313"/>
      <c r="W598" s="313"/>
      <c r="X598" s="313"/>
      <c r="Y598" s="313"/>
      <c r="Z598" s="313"/>
    </row>
    <row r="599" ht="15.75" customHeight="1">
      <c r="A599" s="313"/>
      <c r="B599" s="313"/>
      <c r="C599" s="313"/>
      <c r="D599" s="313"/>
      <c r="E599" s="313"/>
      <c r="F599" s="313"/>
      <c r="G599" s="313"/>
      <c r="H599" s="313"/>
      <c r="I599" s="313"/>
      <c r="J599" s="313"/>
      <c r="K599" s="313"/>
      <c r="L599" s="313"/>
      <c r="M599" s="313"/>
      <c r="N599" s="313"/>
      <c r="O599" s="313"/>
      <c r="P599" s="313"/>
      <c r="Q599" s="313"/>
      <c r="R599" s="313"/>
      <c r="S599" s="313"/>
      <c r="T599" s="313"/>
      <c r="U599" s="313"/>
      <c r="V599" s="313"/>
      <c r="W599" s="313"/>
      <c r="X599" s="313"/>
      <c r="Y599" s="313"/>
      <c r="Z599" s="313"/>
    </row>
    <row r="600" ht="15.75" customHeight="1">
      <c r="A600" s="313"/>
      <c r="B600" s="313"/>
      <c r="C600" s="313"/>
      <c r="D600" s="313"/>
      <c r="E600" s="313"/>
      <c r="F600" s="313"/>
      <c r="G600" s="313"/>
      <c r="H600" s="313"/>
      <c r="I600" s="313"/>
      <c r="J600" s="313"/>
      <c r="K600" s="313"/>
      <c r="L600" s="313"/>
      <c r="M600" s="313"/>
      <c r="N600" s="313"/>
      <c r="O600" s="313"/>
      <c r="P600" s="313"/>
      <c r="Q600" s="313"/>
      <c r="R600" s="313"/>
      <c r="S600" s="313"/>
      <c r="T600" s="313"/>
      <c r="U600" s="313"/>
      <c r="V600" s="313"/>
      <c r="W600" s="313"/>
      <c r="X600" s="313"/>
      <c r="Y600" s="313"/>
      <c r="Z600" s="313"/>
    </row>
    <row r="601" ht="15.75" customHeight="1">
      <c r="A601" s="313"/>
      <c r="B601" s="313"/>
      <c r="C601" s="313"/>
      <c r="D601" s="313"/>
      <c r="E601" s="313"/>
      <c r="F601" s="313"/>
      <c r="G601" s="313"/>
      <c r="H601" s="313"/>
      <c r="I601" s="313"/>
      <c r="J601" s="313"/>
      <c r="K601" s="313"/>
      <c r="L601" s="313"/>
      <c r="M601" s="313"/>
      <c r="N601" s="313"/>
      <c r="O601" s="313"/>
      <c r="P601" s="313"/>
      <c r="Q601" s="313"/>
      <c r="R601" s="313"/>
      <c r="S601" s="313"/>
      <c r="T601" s="313"/>
      <c r="U601" s="313"/>
      <c r="V601" s="313"/>
      <c r="W601" s="313"/>
      <c r="X601" s="313"/>
      <c r="Y601" s="313"/>
      <c r="Z601" s="313"/>
    </row>
    <row r="602" ht="15.75" customHeight="1">
      <c r="A602" s="313"/>
      <c r="B602" s="313"/>
      <c r="C602" s="313"/>
      <c r="D602" s="313"/>
      <c r="E602" s="313"/>
      <c r="F602" s="313"/>
      <c r="G602" s="313"/>
      <c r="H602" s="313"/>
      <c r="I602" s="313"/>
      <c r="J602" s="313"/>
      <c r="K602" s="313"/>
      <c r="L602" s="313"/>
      <c r="M602" s="313"/>
      <c r="N602" s="313"/>
      <c r="O602" s="313"/>
      <c r="P602" s="313"/>
      <c r="Q602" s="313"/>
      <c r="R602" s="313"/>
      <c r="S602" s="313"/>
      <c r="T602" s="313"/>
      <c r="U602" s="313"/>
      <c r="V602" s="313"/>
      <c r="W602" s="313"/>
      <c r="X602" s="313"/>
      <c r="Y602" s="313"/>
      <c r="Z602" s="313"/>
    </row>
    <row r="603" ht="15.75" customHeight="1">
      <c r="A603" s="313"/>
      <c r="B603" s="313"/>
      <c r="C603" s="313"/>
      <c r="D603" s="313"/>
      <c r="E603" s="313"/>
      <c r="F603" s="313"/>
      <c r="G603" s="313"/>
      <c r="H603" s="313"/>
      <c r="I603" s="313"/>
      <c r="J603" s="313"/>
      <c r="K603" s="313"/>
      <c r="L603" s="313"/>
      <c r="M603" s="313"/>
      <c r="N603" s="313"/>
      <c r="O603" s="313"/>
      <c r="P603" s="313"/>
      <c r="Q603" s="313"/>
      <c r="R603" s="313"/>
      <c r="S603" s="313"/>
      <c r="T603" s="313"/>
      <c r="U603" s="313"/>
      <c r="V603" s="313"/>
      <c r="W603" s="313"/>
      <c r="X603" s="313"/>
      <c r="Y603" s="313"/>
      <c r="Z603" s="313"/>
    </row>
    <row r="604" ht="15.75" customHeight="1">
      <c r="A604" s="313"/>
      <c r="B604" s="313"/>
      <c r="C604" s="313"/>
      <c r="D604" s="313"/>
      <c r="E604" s="313"/>
      <c r="F604" s="313"/>
      <c r="G604" s="313"/>
      <c r="H604" s="313"/>
      <c r="I604" s="313"/>
      <c r="J604" s="313"/>
      <c r="K604" s="313"/>
      <c r="L604" s="313"/>
      <c r="M604" s="313"/>
      <c r="N604" s="313"/>
      <c r="O604" s="313"/>
      <c r="P604" s="313"/>
      <c r="Q604" s="313"/>
      <c r="R604" s="313"/>
      <c r="S604" s="313"/>
      <c r="T604" s="313"/>
      <c r="U604" s="313"/>
      <c r="V604" s="313"/>
      <c r="W604" s="313"/>
      <c r="X604" s="313"/>
      <c r="Y604" s="313"/>
      <c r="Z604" s="313"/>
    </row>
    <row r="605" ht="15.75" customHeight="1">
      <c r="A605" s="313"/>
      <c r="B605" s="313"/>
      <c r="C605" s="313"/>
      <c r="D605" s="313"/>
      <c r="E605" s="313"/>
      <c r="F605" s="313"/>
      <c r="G605" s="313"/>
      <c r="H605" s="313"/>
      <c r="I605" s="313"/>
      <c r="J605" s="313"/>
      <c r="K605" s="313"/>
      <c r="L605" s="313"/>
      <c r="M605" s="313"/>
      <c r="N605" s="313"/>
      <c r="O605" s="313"/>
      <c r="P605" s="313"/>
      <c r="Q605" s="313"/>
      <c r="R605" s="313"/>
      <c r="S605" s="313"/>
      <c r="T605" s="313"/>
      <c r="U605" s="313"/>
      <c r="V605" s="313"/>
      <c r="W605" s="313"/>
      <c r="X605" s="313"/>
      <c r="Y605" s="313"/>
      <c r="Z605" s="313"/>
    </row>
    <row r="606" ht="15.75" customHeight="1">
      <c r="A606" s="313"/>
      <c r="B606" s="313"/>
      <c r="C606" s="313"/>
      <c r="D606" s="313"/>
      <c r="E606" s="313"/>
      <c r="F606" s="313"/>
      <c r="G606" s="313"/>
      <c r="H606" s="313"/>
      <c r="I606" s="313"/>
      <c r="J606" s="313"/>
      <c r="K606" s="313"/>
      <c r="L606" s="313"/>
      <c r="M606" s="313"/>
      <c r="N606" s="313"/>
      <c r="O606" s="313"/>
      <c r="P606" s="313"/>
      <c r="Q606" s="313"/>
      <c r="R606" s="313"/>
      <c r="S606" s="313"/>
      <c r="T606" s="313"/>
      <c r="U606" s="313"/>
      <c r="V606" s="313"/>
      <c r="W606" s="313"/>
      <c r="X606" s="313"/>
      <c r="Y606" s="313"/>
      <c r="Z606" s="313"/>
    </row>
    <row r="607" ht="15.75" customHeight="1">
      <c r="A607" s="313"/>
      <c r="B607" s="313"/>
      <c r="C607" s="313"/>
      <c r="D607" s="313"/>
      <c r="E607" s="313"/>
      <c r="F607" s="313"/>
      <c r="G607" s="313"/>
      <c r="H607" s="313"/>
      <c r="I607" s="313"/>
      <c r="J607" s="313"/>
      <c r="K607" s="313"/>
      <c r="L607" s="313"/>
      <c r="M607" s="313"/>
      <c r="N607" s="313"/>
      <c r="O607" s="313"/>
      <c r="P607" s="313"/>
      <c r="Q607" s="313"/>
      <c r="R607" s="313"/>
      <c r="S607" s="313"/>
      <c r="T607" s="313"/>
      <c r="U607" s="313"/>
      <c r="V607" s="313"/>
      <c r="W607" s="313"/>
      <c r="X607" s="313"/>
      <c r="Y607" s="313"/>
      <c r="Z607" s="313"/>
    </row>
    <row r="608" ht="15.75" customHeight="1">
      <c r="A608" s="313"/>
      <c r="B608" s="313"/>
      <c r="C608" s="313"/>
      <c r="D608" s="313"/>
      <c r="E608" s="313"/>
      <c r="F608" s="313"/>
      <c r="G608" s="313"/>
      <c r="H608" s="313"/>
      <c r="I608" s="313"/>
      <c r="J608" s="313"/>
      <c r="K608" s="313"/>
      <c r="L608" s="313"/>
      <c r="M608" s="313"/>
      <c r="N608" s="313"/>
      <c r="O608" s="313"/>
      <c r="P608" s="313"/>
      <c r="Q608" s="313"/>
      <c r="R608" s="313"/>
      <c r="S608" s="313"/>
      <c r="T608" s="313"/>
      <c r="U608" s="313"/>
      <c r="V608" s="313"/>
      <c r="W608" s="313"/>
      <c r="X608" s="313"/>
      <c r="Y608" s="313"/>
      <c r="Z608" s="313"/>
    </row>
    <row r="609" ht="15.75" customHeight="1">
      <c r="A609" s="313"/>
      <c r="B609" s="313"/>
      <c r="C609" s="313"/>
      <c r="D609" s="313"/>
      <c r="E609" s="313"/>
      <c r="F609" s="313"/>
      <c r="G609" s="313"/>
      <c r="H609" s="313"/>
      <c r="I609" s="313"/>
      <c r="J609" s="313"/>
      <c r="K609" s="313"/>
      <c r="L609" s="313"/>
      <c r="M609" s="313"/>
      <c r="N609" s="313"/>
      <c r="O609" s="313"/>
      <c r="P609" s="313"/>
      <c r="Q609" s="313"/>
      <c r="R609" s="313"/>
      <c r="S609" s="313"/>
      <c r="T609" s="313"/>
      <c r="U609" s="313"/>
      <c r="V609" s="313"/>
      <c r="W609" s="313"/>
      <c r="X609" s="313"/>
      <c r="Y609" s="313"/>
      <c r="Z609" s="313"/>
    </row>
    <row r="610" ht="15.75" customHeight="1">
      <c r="A610" s="313"/>
      <c r="B610" s="313"/>
      <c r="C610" s="313"/>
      <c r="D610" s="313"/>
      <c r="E610" s="313"/>
      <c r="F610" s="313"/>
      <c r="G610" s="313"/>
      <c r="H610" s="313"/>
      <c r="I610" s="313"/>
      <c r="J610" s="313"/>
      <c r="K610" s="313"/>
      <c r="L610" s="313"/>
      <c r="M610" s="313"/>
      <c r="N610" s="313"/>
      <c r="O610" s="313"/>
      <c r="P610" s="313"/>
      <c r="Q610" s="313"/>
      <c r="R610" s="313"/>
      <c r="S610" s="313"/>
      <c r="T610" s="313"/>
      <c r="U610" s="313"/>
      <c r="V610" s="313"/>
      <c r="W610" s="313"/>
      <c r="X610" s="313"/>
      <c r="Y610" s="313"/>
      <c r="Z610" s="313"/>
    </row>
    <row r="611" ht="15.75" customHeight="1">
      <c r="A611" s="313"/>
      <c r="B611" s="313"/>
      <c r="C611" s="313"/>
      <c r="D611" s="313"/>
      <c r="E611" s="313"/>
      <c r="F611" s="313"/>
      <c r="G611" s="313"/>
      <c r="H611" s="313"/>
      <c r="I611" s="313"/>
      <c r="J611" s="313"/>
      <c r="K611" s="313"/>
      <c r="L611" s="313"/>
      <c r="M611" s="313"/>
      <c r="N611" s="313"/>
      <c r="O611" s="313"/>
      <c r="P611" s="313"/>
      <c r="Q611" s="313"/>
      <c r="R611" s="313"/>
      <c r="S611" s="313"/>
      <c r="T611" s="313"/>
      <c r="U611" s="313"/>
      <c r="V611" s="313"/>
      <c r="W611" s="313"/>
      <c r="X611" s="313"/>
      <c r="Y611" s="313"/>
      <c r="Z611" s="313"/>
    </row>
    <row r="612" ht="15.75" customHeight="1">
      <c r="A612" s="313"/>
      <c r="B612" s="313"/>
      <c r="C612" s="313"/>
      <c r="D612" s="313"/>
      <c r="E612" s="313"/>
      <c r="F612" s="313"/>
      <c r="G612" s="313"/>
      <c r="H612" s="313"/>
      <c r="I612" s="313"/>
      <c r="J612" s="313"/>
      <c r="K612" s="313"/>
      <c r="L612" s="313"/>
      <c r="M612" s="313"/>
      <c r="N612" s="313"/>
      <c r="O612" s="313"/>
      <c r="P612" s="313"/>
      <c r="Q612" s="313"/>
      <c r="R612" s="313"/>
      <c r="S612" s="313"/>
      <c r="T612" s="313"/>
      <c r="U612" s="313"/>
      <c r="V612" s="313"/>
      <c r="W612" s="313"/>
      <c r="X612" s="313"/>
      <c r="Y612" s="313"/>
      <c r="Z612" s="313"/>
    </row>
    <row r="613" ht="15.75" customHeight="1">
      <c r="A613" s="313"/>
      <c r="B613" s="313"/>
      <c r="C613" s="313"/>
      <c r="D613" s="313"/>
      <c r="E613" s="313"/>
      <c r="F613" s="313"/>
      <c r="G613" s="313"/>
      <c r="H613" s="313"/>
      <c r="I613" s="313"/>
      <c r="J613" s="313"/>
      <c r="K613" s="313"/>
      <c r="L613" s="313"/>
      <c r="M613" s="313"/>
      <c r="N613" s="313"/>
      <c r="O613" s="313"/>
      <c r="P613" s="313"/>
      <c r="Q613" s="313"/>
      <c r="R613" s="313"/>
      <c r="S613" s="313"/>
      <c r="T613" s="313"/>
      <c r="U613" s="313"/>
      <c r="V613" s="313"/>
      <c r="W613" s="313"/>
      <c r="X613" s="313"/>
      <c r="Y613" s="313"/>
      <c r="Z613" s="313"/>
    </row>
    <row r="614" ht="15.75" customHeight="1">
      <c r="A614" s="313"/>
      <c r="B614" s="313"/>
      <c r="C614" s="313"/>
      <c r="D614" s="313"/>
      <c r="E614" s="313"/>
      <c r="F614" s="313"/>
      <c r="G614" s="313"/>
      <c r="H614" s="313"/>
      <c r="I614" s="313"/>
      <c r="J614" s="313"/>
      <c r="K614" s="313"/>
      <c r="L614" s="313"/>
      <c r="M614" s="313"/>
      <c r="N614" s="313"/>
      <c r="O614" s="313"/>
      <c r="P614" s="313"/>
      <c r="Q614" s="313"/>
      <c r="R614" s="313"/>
      <c r="S614" s="313"/>
      <c r="T614" s="313"/>
      <c r="U614" s="313"/>
      <c r="V614" s="313"/>
      <c r="W614" s="313"/>
      <c r="X614" s="313"/>
      <c r="Y614" s="313"/>
      <c r="Z614" s="313"/>
    </row>
    <row r="615" ht="15.75" customHeight="1">
      <c r="A615" s="313"/>
      <c r="B615" s="313"/>
      <c r="C615" s="313"/>
      <c r="D615" s="313"/>
      <c r="E615" s="313"/>
      <c r="F615" s="313"/>
      <c r="G615" s="313"/>
      <c r="H615" s="313"/>
      <c r="I615" s="313"/>
      <c r="J615" s="313"/>
      <c r="K615" s="313"/>
      <c r="L615" s="313"/>
      <c r="M615" s="313"/>
      <c r="N615" s="313"/>
      <c r="O615" s="313"/>
      <c r="P615" s="313"/>
      <c r="Q615" s="313"/>
      <c r="R615" s="313"/>
      <c r="S615" s="313"/>
      <c r="T615" s="313"/>
      <c r="U615" s="313"/>
      <c r="V615" s="313"/>
      <c r="W615" s="313"/>
      <c r="X615" s="313"/>
      <c r="Y615" s="313"/>
      <c r="Z615" s="313"/>
    </row>
    <row r="616" ht="15.75" customHeight="1">
      <c r="A616" s="313"/>
      <c r="B616" s="313"/>
      <c r="C616" s="313"/>
      <c r="D616" s="313"/>
      <c r="E616" s="313"/>
      <c r="F616" s="313"/>
      <c r="G616" s="313"/>
      <c r="H616" s="313"/>
      <c r="I616" s="313"/>
      <c r="J616" s="313"/>
      <c r="K616" s="313"/>
      <c r="L616" s="313"/>
      <c r="M616" s="313"/>
      <c r="N616" s="313"/>
      <c r="O616" s="313"/>
      <c r="P616" s="313"/>
      <c r="Q616" s="313"/>
      <c r="R616" s="313"/>
      <c r="S616" s="313"/>
      <c r="T616" s="313"/>
      <c r="U616" s="313"/>
      <c r="V616" s="313"/>
      <c r="W616" s="313"/>
      <c r="X616" s="313"/>
      <c r="Y616" s="313"/>
      <c r="Z616" s="313"/>
    </row>
    <row r="617" ht="15.75" customHeight="1">
      <c r="A617" s="313"/>
      <c r="B617" s="313"/>
      <c r="C617" s="313"/>
      <c r="D617" s="313"/>
      <c r="E617" s="313"/>
      <c r="F617" s="313"/>
      <c r="G617" s="313"/>
      <c r="H617" s="313"/>
      <c r="I617" s="313"/>
      <c r="J617" s="313"/>
      <c r="K617" s="313"/>
      <c r="L617" s="313"/>
      <c r="M617" s="313"/>
      <c r="N617" s="313"/>
      <c r="O617" s="313"/>
      <c r="P617" s="313"/>
      <c r="Q617" s="313"/>
      <c r="R617" s="313"/>
      <c r="S617" s="313"/>
      <c r="T617" s="313"/>
      <c r="U617" s="313"/>
      <c r="V617" s="313"/>
      <c r="W617" s="313"/>
      <c r="X617" s="313"/>
      <c r="Y617" s="313"/>
      <c r="Z617" s="313"/>
    </row>
    <row r="618" ht="15.75" customHeight="1">
      <c r="A618" s="313"/>
      <c r="B618" s="313"/>
      <c r="C618" s="313"/>
      <c r="D618" s="313"/>
      <c r="E618" s="313"/>
      <c r="F618" s="313"/>
      <c r="G618" s="313"/>
      <c r="H618" s="313"/>
      <c r="I618" s="313"/>
      <c r="J618" s="313"/>
      <c r="K618" s="313"/>
      <c r="L618" s="313"/>
      <c r="M618" s="313"/>
      <c r="N618" s="313"/>
      <c r="O618" s="313"/>
      <c r="P618" s="313"/>
      <c r="Q618" s="313"/>
      <c r="R618" s="313"/>
      <c r="S618" s="313"/>
      <c r="T618" s="313"/>
      <c r="U618" s="313"/>
      <c r="V618" s="313"/>
      <c r="W618" s="313"/>
      <c r="X618" s="313"/>
      <c r="Y618" s="313"/>
      <c r="Z618" s="313"/>
    </row>
    <row r="619" ht="15.75" customHeight="1">
      <c r="A619" s="313"/>
      <c r="B619" s="313"/>
      <c r="C619" s="313"/>
      <c r="D619" s="313"/>
      <c r="E619" s="313"/>
      <c r="F619" s="313"/>
      <c r="G619" s="313"/>
      <c r="H619" s="313"/>
      <c r="I619" s="313"/>
      <c r="J619" s="313"/>
      <c r="K619" s="313"/>
      <c r="L619" s="313"/>
      <c r="M619" s="313"/>
      <c r="N619" s="313"/>
      <c r="O619" s="313"/>
      <c r="P619" s="313"/>
      <c r="Q619" s="313"/>
      <c r="R619" s="313"/>
      <c r="S619" s="313"/>
      <c r="T619" s="313"/>
      <c r="U619" s="313"/>
      <c r="V619" s="313"/>
      <c r="W619" s="313"/>
      <c r="X619" s="313"/>
      <c r="Y619" s="313"/>
      <c r="Z619" s="313"/>
    </row>
    <row r="620" ht="15.75" customHeight="1">
      <c r="A620" s="313"/>
      <c r="B620" s="313"/>
      <c r="C620" s="313"/>
      <c r="D620" s="313"/>
      <c r="E620" s="313"/>
      <c r="F620" s="313"/>
      <c r="G620" s="313"/>
      <c r="H620" s="313"/>
      <c r="I620" s="313"/>
      <c r="J620" s="313"/>
      <c r="K620" s="313"/>
      <c r="L620" s="313"/>
      <c r="M620" s="313"/>
      <c r="N620" s="313"/>
      <c r="O620" s="313"/>
      <c r="P620" s="313"/>
      <c r="Q620" s="313"/>
      <c r="R620" s="313"/>
      <c r="S620" s="313"/>
      <c r="T620" s="313"/>
      <c r="U620" s="313"/>
      <c r="V620" s="313"/>
      <c r="W620" s="313"/>
      <c r="X620" s="313"/>
      <c r="Y620" s="313"/>
      <c r="Z620" s="313"/>
    </row>
    <row r="621" ht="15.75" customHeight="1">
      <c r="A621" s="313"/>
      <c r="B621" s="313"/>
      <c r="C621" s="313"/>
      <c r="D621" s="313"/>
      <c r="E621" s="313"/>
      <c r="F621" s="313"/>
      <c r="G621" s="313"/>
      <c r="H621" s="313"/>
      <c r="I621" s="313"/>
      <c r="J621" s="313"/>
      <c r="K621" s="313"/>
      <c r="L621" s="313"/>
      <c r="M621" s="313"/>
      <c r="N621" s="313"/>
      <c r="O621" s="313"/>
      <c r="P621" s="313"/>
      <c r="Q621" s="313"/>
      <c r="R621" s="313"/>
      <c r="S621" s="313"/>
      <c r="T621" s="313"/>
      <c r="U621" s="313"/>
      <c r="V621" s="313"/>
      <c r="W621" s="313"/>
      <c r="X621" s="313"/>
      <c r="Y621" s="313"/>
      <c r="Z621" s="313"/>
    </row>
    <row r="622" ht="15.75" customHeight="1">
      <c r="A622" s="313"/>
      <c r="B622" s="313"/>
      <c r="C622" s="313"/>
      <c r="D622" s="313"/>
      <c r="E622" s="313"/>
      <c r="F622" s="313"/>
      <c r="G622" s="313"/>
      <c r="H622" s="313"/>
      <c r="I622" s="313"/>
      <c r="J622" s="313"/>
      <c r="K622" s="313"/>
      <c r="L622" s="313"/>
      <c r="M622" s="313"/>
      <c r="N622" s="313"/>
      <c r="O622" s="313"/>
      <c r="P622" s="313"/>
      <c r="Q622" s="313"/>
      <c r="R622" s="313"/>
      <c r="S622" s="313"/>
      <c r="T622" s="313"/>
      <c r="U622" s="313"/>
      <c r="V622" s="313"/>
      <c r="W622" s="313"/>
      <c r="X622" s="313"/>
      <c r="Y622" s="313"/>
      <c r="Z622" s="313"/>
    </row>
    <row r="623" ht="15.75" customHeight="1">
      <c r="A623" s="313"/>
      <c r="B623" s="313"/>
      <c r="C623" s="313"/>
      <c r="D623" s="313"/>
      <c r="E623" s="313"/>
      <c r="F623" s="313"/>
      <c r="G623" s="313"/>
      <c r="H623" s="313"/>
      <c r="I623" s="313"/>
      <c r="J623" s="313"/>
      <c r="K623" s="313"/>
      <c r="L623" s="313"/>
      <c r="M623" s="313"/>
      <c r="N623" s="313"/>
      <c r="O623" s="313"/>
      <c r="P623" s="313"/>
      <c r="Q623" s="313"/>
      <c r="R623" s="313"/>
      <c r="S623" s="313"/>
      <c r="T623" s="313"/>
      <c r="U623" s="313"/>
      <c r="V623" s="313"/>
      <c r="W623" s="313"/>
      <c r="X623" s="313"/>
      <c r="Y623" s="313"/>
      <c r="Z623" s="313"/>
    </row>
    <row r="624" ht="15.75" customHeight="1">
      <c r="A624" s="313"/>
      <c r="B624" s="313"/>
      <c r="C624" s="313"/>
      <c r="D624" s="313"/>
      <c r="E624" s="313"/>
      <c r="F624" s="313"/>
      <c r="G624" s="313"/>
      <c r="H624" s="313"/>
      <c r="I624" s="313"/>
      <c r="J624" s="313"/>
      <c r="K624" s="313"/>
      <c r="L624" s="313"/>
      <c r="M624" s="313"/>
      <c r="N624" s="313"/>
      <c r="O624" s="313"/>
      <c r="P624" s="313"/>
      <c r="Q624" s="313"/>
      <c r="R624" s="313"/>
      <c r="S624" s="313"/>
      <c r="T624" s="313"/>
      <c r="U624" s="313"/>
      <c r="V624" s="313"/>
      <c r="W624" s="313"/>
      <c r="X624" s="313"/>
      <c r="Y624" s="313"/>
      <c r="Z624" s="313"/>
    </row>
    <row r="625" ht="15.75" customHeight="1">
      <c r="A625" s="313"/>
      <c r="B625" s="313"/>
      <c r="C625" s="313"/>
      <c r="D625" s="313"/>
      <c r="E625" s="313"/>
      <c r="F625" s="313"/>
      <c r="G625" s="313"/>
      <c r="H625" s="313"/>
      <c r="I625" s="313"/>
      <c r="J625" s="313"/>
      <c r="K625" s="313"/>
      <c r="L625" s="313"/>
      <c r="M625" s="313"/>
      <c r="N625" s="313"/>
      <c r="O625" s="313"/>
      <c r="P625" s="313"/>
      <c r="Q625" s="313"/>
      <c r="R625" s="313"/>
      <c r="S625" s="313"/>
      <c r="T625" s="313"/>
      <c r="U625" s="313"/>
      <c r="V625" s="313"/>
      <c r="W625" s="313"/>
      <c r="X625" s="313"/>
      <c r="Y625" s="313"/>
      <c r="Z625" s="313"/>
    </row>
    <row r="626" ht="15.75" customHeight="1">
      <c r="A626" s="313"/>
      <c r="B626" s="313"/>
      <c r="C626" s="313"/>
      <c r="D626" s="313"/>
      <c r="E626" s="313"/>
      <c r="F626" s="313"/>
      <c r="G626" s="313"/>
      <c r="H626" s="313"/>
      <c r="I626" s="313"/>
      <c r="J626" s="313"/>
      <c r="K626" s="313"/>
      <c r="L626" s="313"/>
      <c r="M626" s="313"/>
      <c r="N626" s="313"/>
      <c r="O626" s="313"/>
      <c r="P626" s="313"/>
      <c r="Q626" s="313"/>
      <c r="R626" s="313"/>
      <c r="S626" s="313"/>
      <c r="T626" s="313"/>
      <c r="U626" s="313"/>
      <c r="V626" s="313"/>
      <c r="W626" s="313"/>
      <c r="X626" s="313"/>
      <c r="Y626" s="313"/>
      <c r="Z626" s="313"/>
    </row>
    <row r="627" ht="15.75" customHeight="1">
      <c r="A627" s="313"/>
      <c r="B627" s="313"/>
      <c r="C627" s="313"/>
      <c r="D627" s="313"/>
      <c r="E627" s="313"/>
      <c r="F627" s="313"/>
      <c r="G627" s="313"/>
      <c r="H627" s="313"/>
      <c r="I627" s="313"/>
      <c r="J627" s="313"/>
      <c r="K627" s="313"/>
      <c r="L627" s="313"/>
      <c r="M627" s="313"/>
      <c r="N627" s="313"/>
      <c r="O627" s="313"/>
      <c r="P627" s="313"/>
      <c r="Q627" s="313"/>
      <c r="R627" s="313"/>
      <c r="S627" s="313"/>
      <c r="T627" s="313"/>
      <c r="U627" s="313"/>
      <c r="V627" s="313"/>
      <c r="W627" s="313"/>
      <c r="X627" s="313"/>
      <c r="Y627" s="313"/>
      <c r="Z627" s="313"/>
    </row>
    <row r="628" ht="15.75" customHeight="1">
      <c r="A628" s="313"/>
      <c r="B628" s="313"/>
      <c r="C628" s="313"/>
      <c r="D628" s="313"/>
      <c r="E628" s="313"/>
      <c r="F628" s="313"/>
      <c r="G628" s="313"/>
      <c r="H628" s="313"/>
      <c r="I628" s="313"/>
      <c r="J628" s="313"/>
      <c r="K628" s="313"/>
      <c r="L628" s="313"/>
      <c r="M628" s="313"/>
      <c r="N628" s="313"/>
      <c r="O628" s="313"/>
      <c r="P628" s="313"/>
      <c r="Q628" s="313"/>
      <c r="R628" s="313"/>
      <c r="S628" s="313"/>
      <c r="T628" s="313"/>
      <c r="U628" s="313"/>
      <c r="V628" s="313"/>
      <c r="W628" s="313"/>
      <c r="X628" s="313"/>
      <c r="Y628" s="313"/>
      <c r="Z628" s="313"/>
    </row>
    <row r="629" ht="15.75" customHeight="1">
      <c r="A629" s="313"/>
      <c r="B629" s="313"/>
      <c r="C629" s="313"/>
      <c r="D629" s="313"/>
      <c r="E629" s="313"/>
      <c r="F629" s="313"/>
      <c r="G629" s="313"/>
      <c r="H629" s="313"/>
      <c r="I629" s="313"/>
      <c r="J629" s="313"/>
      <c r="K629" s="313"/>
      <c r="L629" s="313"/>
      <c r="M629" s="313"/>
      <c r="N629" s="313"/>
      <c r="O629" s="313"/>
      <c r="P629" s="313"/>
      <c r="Q629" s="313"/>
      <c r="R629" s="313"/>
      <c r="S629" s="313"/>
      <c r="T629" s="313"/>
      <c r="U629" s="313"/>
      <c r="V629" s="313"/>
      <c r="W629" s="313"/>
      <c r="X629" s="313"/>
      <c r="Y629" s="313"/>
      <c r="Z629" s="313"/>
    </row>
    <row r="630" ht="15.75" customHeight="1">
      <c r="A630" s="313"/>
      <c r="B630" s="313"/>
      <c r="C630" s="313"/>
      <c r="D630" s="313"/>
      <c r="E630" s="313"/>
      <c r="F630" s="313"/>
      <c r="G630" s="313"/>
      <c r="H630" s="313"/>
      <c r="I630" s="313"/>
      <c r="J630" s="313"/>
      <c r="K630" s="313"/>
      <c r="L630" s="313"/>
      <c r="M630" s="313"/>
      <c r="N630" s="313"/>
      <c r="O630" s="313"/>
      <c r="P630" s="313"/>
      <c r="Q630" s="313"/>
      <c r="R630" s="313"/>
      <c r="S630" s="313"/>
      <c r="T630" s="313"/>
      <c r="U630" s="313"/>
      <c r="V630" s="313"/>
      <c r="W630" s="313"/>
      <c r="X630" s="313"/>
      <c r="Y630" s="313"/>
      <c r="Z630" s="313"/>
    </row>
    <row r="631" ht="15.75" customHeight="1">
      <c r="A631" s="313"/>
      <c r="B631" s="313"/>
      <c r="C631" s="313"/>
      <c r="D631" s="313"/>
      <c r="E631" s="313"/>
      <c r="F631" s="313"/>
      <c r="G631" s="313"/>
      <c r="H631" s="313"/>
      <c r="I631" s="313"/>
      <c r="J631" s="313"/>
      <c r="K631" s="313"/>
      <c r="L631" s="313"/>
      <c r="M631" s="313"/>
      <c r="N631" s="313"/>
      <c r="O631" s="313"/>
      <c r="P631" s="313"/>
      <c r="Q631" s="313"/>
      <c r="R631" s="313"/>
      <c r="S631" s="313"/>
      <c r="T631" s="313"/>
      <c r="U631" s="313"/>
      <c r="V631" s="313"/>
      <c r="W631" s="313"/>
      <c r="X631" s="313"/>
      <c r="Y631" s="313"/>
      <c r="Z631" s="313"/>
    </row>
    <row r="632" ht="15.75" customHeight="1">
      <c r="A632" s="313"/>
      <c r="B632" s="313"/>
      <c r="C632" s="313"/>
      <c r="D632" s="313"/>
      <c r="E632" s="313"/>
      <c r="F632" s="313"/>
      <c r="G632" s="313"/>
      <c r="H632" s="313"/>
      <c r="I632" s="313"/>
      <c r="J632" s="313"/>
      <c r="K632" s="313"/>
      <c r="L632" s="313"/>
      <c r="M632" s="313"/>
      <c r="N632" s="313"/>
      <c r="O632" s="313"/>
      <c r="P632" s="313"/>
      <c r="Q632" s="313"/>
      <c r="R632" s="313"/>
      <c r="S632" s="313"/>
      <c r="T632" s="313"/>
      <c r="U632" s="313"/>
      <c r="V632" s="313"/>
      <c r="W632" s="313"/>
      <c r="X632" s="313"/>
      <c r="Y632" s="313"/>
      <c r="Z632" s="313"/>
    </row>
    <row r="633" ht="15.75" customHeight="1">
      <c r="A633" s="313"/>
      <c r="B633" s="313"/>
      <c r="C633" s="313"/>
      <c r="D633" s="313"/>
      <c r="E633" s="313"/>
      <c r="F633" s="313"/>
      <c r="G633" s="313"/>
      <c r="H633" s="313"/>
      <c r="I633" s="313"/>
      <c r="J633" s="313"/>
      <c r="K633" s="313"/>
      <c r="L633" s="313"/>
      <c r="M633" s="313"/>
      <c r="N633" s="313"/>
      <c r="O633" s="313"/>
      <c r="P633" s="313"/>
      <c r="Q633" s="313"/>
      <c r="R633" s="313"/>
      <c r="S633" s="313"/>
      <c r="T633" s="313"/>
      <c r="U633" s="313"/>
      <c r="V633" s="313"/>
      <c r="W633" s="313"/>
      <c r="X633" s="313"/>
      <c r="Y633" s="313"/>
      <c r="Z633" s="313"/>
    </row>
    <row r="634" ht="15.75" customHeight="1">
      <c r="A634" s="313"/>
      <c r="B634" s="313"/>
      <c r="C634" s="313"/>
      <c r="D634" s="313"/>
      <c r="E634" s="313"/>
      <c r="F634" s="313"/>
      <c r="G634" s="313"/>
      <c r="H634" s="313"/>
      <c r="I634" s="313"/>
      <c r="J634" s="313"/>
      <c r="K634" s="313"/>
      <c r="L634" s="313"/>
      <c r="M634" s="313"/>
      <c r="N634" s="313"/>
      <c r="O634" s="313"/>
      <c r="P634" s="313"/>
      <c r="Q634" s="313"/>
      <c r="R634" s="313"/>
      <c r="S634" s="313"/>
      <c r="T634" s="313"/>
      <c r="U634" s="313"/>
      <c r="V634" s="313"/>
      <c r="W634" s="313"/>
      <c r="X634" s="313"/>
      <c r="Y634" s="313"/>
      <c r="Z634" s="313"/>
    </row>
    <row r="635" ht="15.75" customHeight="1">
      <c r="A635" s="313"/>
      <c r="B635" s="313"/>
      <c r="C635" s="313"/>
      <c r="D635" s="313"/>
      <c r="E635" s="313"/>
      <c r="F635" s="313"/>
      <c r="G635" s="313"/>
      <c r="H635" s="313"/>
      <c r="I635" s="313"/>
      <c r="J635" s="313"/>
      <c r="K635" s="313"/>
      <c r="L635" s="313"/>
      <c r="M635" s="313"/>
      <c r="N635" s="313"/>
      <c r="O635" s="313"/>
      <c r="P635" s="313"/>
      <c r="Q635" s="313"/>
      <c r="R635" s="313"/>
      <c r="S635" s="313"/>
      <c r="T635" s="313"/>
      <c r="U635" s="313"/>
      <c r="V635" s="313"/>
      <c r="W635" s="313"/>
      <c r="X635" s="313"/>
      <c r="Y635" s="313"/>
      <c r="Z635" s="313"/>
    </row>
    <row r="636" ht="15.75" customHeight="1">
      <c r="A636" s="313"/>
      <c r="B636" s="313"/>
      <c r="C636" s="313"/>
      <c r="D636" s="313"/>
      <c r="E636" s="313"/>
      <c r="F636" s="313"/>
      <c r="G636" s="313"/>
      <c r="H636" s="313"/>
      <c r="I636" s="313"/>
      <c r="J636" s="313"/>
      <c r="K636" s="313"/>
      <c r="L636" s="313"/>
      <c r="M636" s="313"/>
      <c r="N636" s="313"/>
      <c r="O636" s="313"/>
      <c r="P636" s="313"/>
      <c r="Q636" s="313"/>
      <c r="R636" s="313"/>
      <c r="S636" s="313"/>
      <c r="T636" s="313"/>
      <c r="U636" s="313"/>
      <c r="V636" s="313"/>
      <c r="W636" s="313"/>
      <c r="X636" s="313"/>
      <c r="Y636" s="313"/>
      <c r="Z636" s="313"/>
    </row>
    <row r="637" ht="15.75" customHeight="1">
      <c r="A637" s="313"/>
      <c r="B637" s="313"/>
      <c r="C637" s="313"/>
      <c r="D637" s="313"/>
      <c r="E637" s="313"/>
      <c r="F637" s="313"/>
      <c r="G637" s="313"/>
      <c r="H637" s="313"/>
      <c r="I637" s="313"/>
      <c r="J637" s="313"/>
      <c r="K637" s="313"/>
      <c r="L637" s="313"/>
      <c r="M637" s="313"/>
      <c r="N637" s="313"/>
      <c r="O637" s="313"/>
      <c r="P637" s="313"/>
      <c r="Q637" s="313"/>
      <c r="R637" s="313"/>
      <c r="S637" s="313"/>
      <c r="T637" s="313"/>
      <c r="U637" s="313"/>
      <c r="V637" s="313"/>
      <c r="W637" s="313"/>
      <c r="X637" s="313"/>
      <c r="Y637" s="313"/>
      <c r="Z637" s="313"/>
    </row>
    <row r="638" ht="15.75" customHeight="1">
      <c r="A638" s="313"/>
      <c r="B638" s="313"/>
      <c r="C638" s="313"/>
      <c r="D638" s="313"/>
      <c r="E638" s="313"/>
      <c r="F638" s="313"/>
      <c r="G638" s="313"/>
      <c r="H638" s="313"/>
      <c r="I638" s="313"/>
      <c r="J638" s="313"/>
      <c r="K638" s="313"/>
      <c r="L638" s="313"/>
      <c r="M638" s="313"/>
      <c r="N638" s="313"/>
      <c r="O638" s="313"/>
      <c r="P638" s="313"/>
      <c r="Q638" s="313"/>
      <c r="R638" s="313"/>
      <c r="S638" s="313"/>
      <c r="T638" s="313"/>
      <c r="U638" s="313"/>
      <c r="V638" s="313"/>
      <c r="W638" s="313"/>
      <c r="X638" s="313"/>
      <c r="Y638" s="313"/>
      <c r="Z638" s="313"/>
    </row>
    <row r="639" ht="15.75" customHeight="1">
      <c r="A639" s="313"/>
      <c r="B639" s="313"/>
      <c r="C639" s="313"/>
      <c r="D639" s="313"/>
      <c r="E639" s="313"/>
      <c r="F639" s="313"/>
      <c r="G639" s="313"/>
      <c r="H639" s="313"/>
      <c r="I639" s="313"/>
      <c r="J639" s="313"/>
      <c r="K639" s="313"/>
      <c r="L639" s="313"/>
      <c r="M639" s="313"/>
      <c r="N639" s="313"/>
      <c r="O639" s="313"/>
      <c r="P639" s="313"/>
      <c r="Q639" s="313"/>
      <c r="R639" s="313"/>
      <c r="S639" s="313"/>
      <c r="T639" s="313"/>
      <c r="U639" s="313"/>
      <c r="V639" s="313"/>
      <c r="W639" s="313"/>
      <c r="X639" s="313"/>
      <c r="Y639" s="313"/>
      <c r="Z639" s="313"/>
    </row>
    <row r="640" ht="15.75" customHeight="1">
      <c r="A640" s="313"/>
      <c r="B640" s="313"/>
      <c r="C640" s="313"/>
      <c r="D640" s="313"/>
      <c r="E640" s="313"/>
      <c r="F640" s="313"/>
      <c r="G640" s="313"/>
      <c r="H640" s="313"/>
      <c r="I640" s="313"/>
      <c r="J640" s="313"/>
      <c r="K640" s="313"/>
      <c r="L640" s="313"/>
      <c r="M640" s="313"/>
      <c r="N640" s="313"/>
      <c r="O640" s="313"/>
      <c r="P640" s="313"/>
      <c r="Q640" s="313"/>
      <c r="R640" s="313"/>
      <c r="S640" s="313"/>
      <c r="T640" s="313"/>
      <c r="U640" s="313"/>
      <c r="V640" s="313"/>
      <c r="W640" s="313"/>
      <c r="X640" s="313"/>
      <c r="Y640" s="313"/>
      <c r="Z640" s="313"/>
    </row>
    <row r="641" ht="15.75" customHeight="1">
      <c r="A641" s="313"/>
      <c r="B641" s="313"/>
      <c r="C641" s="313"/>
      <c r="D641" s="313"/>
      <c r="E641" s="313"/>
      <c r="F641" s="313"/>
      <c r="G641" s="313"/>
      <c r="H641" s="313"/>
      <c r="I641" s="313"/>
      <c r="J641" s="313"/>
      <c r="K641" s="313"/>
      <c r="L641" s="313"/>
      <c r="M641" s="313"/>
      <c r="N641" s="313"/>
      <c r="O641" s="313"/>
      <c r="P641" s="313"/>
      <c r="Q641" s="313"/>
      <c r="R641" s="313"/>
      <c r="S641" s="313"/>
      <c r="T641" s="313"/>
      <c r="U641" s="313"/>
      <c r="V641" s="313"/>
      <c r="W641" s="313"/>
      <c r="X641" s="313"/>
      <c r="Y641" s="313"/>
      <c r="Z641" s="313"/>
    </row>
    <row r="642" ht="15.75" customHeight="1">
      <c r="A642" s="313"/>
      <c r="B642" s="313"/>
      <c r="C642" s="313"/>
      <c r="D642" s="313"/>
      <c r="E642" s="313"/>
      <c r="F642" s="313"/>
      <c r="G642" s="313"/>
      <c r="H642" s="313"/>
      <c r="I642" s="313"/>
      <c r="J642" s="313"/>
      <c r="K642" s="313"/>
      <c r="L642" s="313"/>
      <c r="M642" s="313"/>
      <c r="N642" s="313"/>
      <c r="O642" s="313"/>
      <c r="P642" s="313"/>
      <c r="Q642" s="313"/>
      <c r="R642" s="313"/>
      <c r="S642" s="313"/>
      <c r="T642" s="313"/>
      <c r="U642" s="313"/>
      <c r="V642" s="313"/>
      <c r="W642" s="313"/>
      <c r="X642" s="313"/>
      <c r="Y642" s="313"/>
      <c r="Z642" s="313"/>
    </row>
    <row r="643" ht="15.75" customHeight="1">
      <c r="A643" s="313"/>
      <c r="B643" s="313"/>
      <c r="C643" s="313"/>
      <c r="D643" s="313"/>
      <c r="E643" s="313"/>
      <c r="F643" s="313"/>
      <c r="G643" s="313"/>
      <c r="H643" s="313"/>
      <c r="I643" s="313"/>
      <c r="J643" s="313"/>
      <c r="K643" s="313"/>
      <c r="L643" s="313"/>
      <c r="M643" s="313"/>
      <c r="N643" s="313"/>
      <c r="O643" s="313"/>
      <c r="P643" s="313"/>
      <c r="Q643" s="313"/>
      <c r="R643" s="313"/>
      <c r="S643" s="313"/>
      <c r="T643" s="313"/>
      <c r="U643" s="313"/>
      <c r="V643" s="313"/>
      <c r="W643" s="313"/>
      <c r="X643" s="313"/>
      <c r="Y643" s="313"/>
      <c r="Z643" s="313"/>
    </row>
    <row r="644" ht="15.75" customHeight="1">
      <c r="A644" s="313"/>
      <c r="B644" s="313"/>
      <c r="C644" s="313"/>
      <c r="D644" s="313"/>
      <c r="E644" s="313"/>
      <c r="F644" s="313"/>
      <c r="G644" s="313"/>
      <c r="H644" s="313"/>
      <c r="I644" s="313"/>
      <c r="J644" s="313"/>
      <c r="K644" s="313"/>
      <c r="L644" s="313"/>
      <c r="M644" s="313"/>
      <c r="N644" s="313"/>
      <c r="O644" s="313"/>
      <c r="P644" s="313"/>
      <c r="Q644" s="313"/>
      <c r="R644" s="313"/>
      <c r="S644" s="313"/>
      <c r="T644" s="313"/>
      <c r="U644" s="313"/>
      <c r="V644" s="313"/>
      <c r="W644" s="313"/>
      <c r="X644" s="313"/>
      <c r="Y644" s="313"/>
      <c r="Z644" s="313"/>
    </row>
    <row r="645" ht="15.75" customHeight="1">
      <c r="A645" s="313"/>
      <c r="B645" s="313"/>
      <c r="C645" s="313"/>
      <c r="D645" s="313"/>
      <c r="E645" s="313"/>
      <c r="F645" s="313"/>
      <c r="G645" s="313"/>
      <c r="H645" s="313"/>
      <c r="I645" s="313"/>
      <c r="J645" s="313"/>
      <c r="K645" s="313"/>
      <c r="L645" s="313"/>
      <c r="M645" s="313"/>
      <c r="N645" s="313"/>
      <c r="O645" s="313"/>
      <c r="P645" s="313"/>
      <c r="Q645" s="313"/>
      <c r="R645" s="313"/>
      <c r="S645" s="313"/>
      <c r="T645" s="313"/>
      <c r="U645" s="313"/>
      <c r="V645" s="313"/>
      <c r="W645" s="313"/>
      <c r="X645" s="313"/>
      <c r="Y645" s="313"/>
      <c r="Z645" s="313"/>
    </row>
    <row r="646" ht="15.75" customHeight="1">
      <c r="A646" s="313"/>
      <c r="B646" s="313"/>
      <c r="C646" s="313"/>
      <c r="D646" s="313"/>
      <c r="E646" s="313"/>
      <c r="F646" s="313"/>
      <c r="G646" s="313"/>
      <c r="H646" s="313"/>
      <c r="I646" s="313"/>
      <c r="J646" s="313"/>
      <c r="K646" s="313"/>
      <c r="L646" s="313"/>
      <c r="M646" s="313"/>
      <c r="N646" s="313"/>
      <c r="O646" s="313"/>
      <c r="P646" s="313"/>
      <c r="Q646" s="313"/>
      <c r="R646" s="313"/>
      <c r="S646" s="313"/>
      <c r="T646" s="313"/>
      <c r="U646" s="313"/>
      <c r="V646" s="313"/>
      <c r="W646" s="313"/>
      <c r="X646" s="313"/>
      <c r="Y646" s="313"/>
      <c r="Z646" s="313"/>
    </row>
    <row r="647" ht="15.75" customHeight="1">
      <c r="A647" s="313"/>
      <c r="B647" s="313"/>
      <c r="C647" s="313"/>
      <c r="D647" s="313"/>
      <c r="E647" s="313"/>
      <c r="F647" s="313"/>
      <c r="G647" s="313"/>
      <c r="H647" s="313"/>
      <c r="I647" s="313"/>
      <c r="J647" s="313"/>
      <c r="K647" s="313"/>
      <c r="L647" s="313"/>
      <c r="M647" s="313"/>
      <c r="N647" s="313"/>
      <c r="O647" s="313"/>
      <c r="P647" s="313"/>
      <c r="Q647" s="313"/>
      <c r="R647" s="313"/>
      <c r="S647" s="313"/>
      <c r="T647" s="313"/>
      <c r="U647" s="313"/>
      <c r="V647" s="313"/>
      <c r="W647" s="313"/>
      <c r="X647" s="313"/>
      <c r="Y647" s="313"/>
      <c r="Z647" s="313"/>
    </row>
    <row r="648" ht="15.75" customHeight="1">
      <c r="A648" s="313"/>
      <c r="B648" s="313"/>
      <c r="C648" s="313"/>
      <c r="D648" s="313"/>
      <c r="E648" s="313"/>
      <c r="F648" s="313"/>
      <c r="G648" s="313"/>
      <c r="H648" s="313"/>
      <c r="I648" s="313"/>
      <c r="J648" s="313"/>
      <c r="K648" s="313"/>
      <c r="L648" s="313"/>
      <c r="M648" s="313"/>
      <c r="N648" s="313"/>
      <c r="O648" s="313"/>
      <c r="P648" s="313"/>
      <c r="Q648" s="313"/>
      <c r="R648" s="313"/>
      <c r="S648" s="313"/>
      <c r="T648" s="313"/>
      <c r="U648" s="313"/>
      <c r="V648" s="313"/>
      <c r="W648" s="313"/>
      <c r="X648" s="313"/>
      <c r="Y648" s="313"/>
      <c r="Z648" s="313"/>
    </row>
    <row r="649" ht="15.75" customHeight="1">
      <c r="A649" s="313"/>
      <c r="B649" s="313"/>
      <c r="C649" s="313"/>
      <c r="D649" s="313"/>
      <c r="E649" s="313"/>
      <c r="F649" s="313"/>
      <c r="G649" s="313"/>
      <c r="H649" s="313"/>
      <c r="I649" s="313"/>
      <c r="J649" s="313"/>
      <c r="K649" s="313"/>
      <c r="L649" s="313"/>
      <c r="M649" s="313"/>
      <c r="N649" s="313"/>
      <c r="O649" s="313"/>
      <c r="P649" s="313"/>
      <c r="Q649" s="313"/>
      <c r="R649" s="313"/>
      <c r="S649" s="313"/>
      <c r="T649" s="313"/>
      <c r="U649" s="313"/>
      <c r="V649" s="313"/>
      <c r="W649" s="313"/>
      <c r="X649" s="313"/>
      <c r="Y649" s="313"/>
      <c r="Z649" s="313"/>
    </row>
    <row r="650" ht="15.75" customHeight="1">
      <c r="A650" s="313"/>
      <c r="B650" s="313"/>
      <c r="C650" s="313"/>
      <c r="D650" s="313"/>
      <c r="E650" s="313"/>
      <c r="F650" s="313"/>
      <c r="G650" s="313"/>
      <c r="H650" s="313"/>
      <c r="I650" s="313"/>
      <c r="J650" s="313"/>
      <c r="K650" s="313"/>
      <c r="L650" s="313"/>
      <c r="M650" s="313"/>
      <c r="N650" s="313"/>
      <c r="O650" s="313"/>
      <c r="P650" s="313"/>
      <c r="Q650" s="313"/>
      <c r="R650" s="313"/>
      <c r="S650" s="313"/>
      <c r="T650" s="313"/>
      <c r="U650" s="313"/>
      <c r="V650" s="313"/>
      <c r="W650" s="313"/>
      <c r="X650" s="313"/>
      <c r="Y650" s="313"/>
      <c r="Z650" s="313"/>
    </row>
    <row r="651" ht="15.75" customHeight="1">
      <c r="A651" s="313"/>
      <c r="B651" s="313"/>
      <c r="C651" s="313"/>
      <c r="D651" s="313"/>
      <c r="E651" s="313"/>
      <c r="F651" s="313"/>
      <c r="G651" s="313"/>
      <c r="H651" s="313"/>
      <c r="I651" s="313"/>
      <c r="J651" s="313"/>
      <c r="K651" s="313"/>
      <c r="L651" s="313"/>
      <c r="M651" s="313"/>
      <c r="N651" s="313"/>
      <c r="O651" s="313"/>
      <c r="P651" s="313"/>
      <c r="Q651" s="313"/>
      <c r="R651" s="313"/>
      <c r="S651" s="313"/>
      <c r="T651" s="313"/>
      <c r="U651" s="313"/>
      <c r="V651" s="313"/>
      <c r="W651" s="313"/>
      <c r="X651" s="313"/>
      <c r="Y651" s="313"/>
      <c r="Z651" s="313"/>
    </row>
    <row r="652" ht="15.75" customHeight="1">
      <c r="A652" s="313"/>
      <c r="B652" s="313"/>
      <c r="C652" s="313"/>
      <c r="D652" s="313"/>
      <c r="E652" s="313"/>
      <c r="F652" s="313"/>
      <c r="G652" s="313"/>
      <c r="H652" s="313"/>
      <c r="I652" s="313"/>
      <c r="J652" s="313"/>
      <c r="K652" s="313"/>
      <c r="L652" s="313"/>
      <c r="M652" s="313"/>
      <c r="N652" s="313"/>
      <c r="O652" s="313"/>
      <c r="P652" s="313"/>
      <c r="Q652" s="313"/>
      <c r="R652" s="313"/>
      <c r="S652" s="313"/>
      <c r="T652" s="313"/>
      <c r="U652" s="313"/>
      <c r="V652" s="313"/>
      <c r="W652" s="313"/>
      <c r="X652" s="313"/>
      <c r="Y652" s="313"/>
      <c r="Z652" s="313"/>
    </row>
    <row r="653" ht="15.75" customHeight="1">
      <c r="A653" s="313"/>
      <c r="B653" s="313"/>
      <c r="C653" s="313"/>
      <c r="D653" s="313"/>
      <c r="E653" s="313"/>
      <c r="F653" s="313"/>
      <c r="G653" s="313"/>
      <c r="H653" s="313"/>
      <c r="I653" s="313"/>
      <c r="J653" s="313"/>
      <c r="K653" s="313"/>
      <c r="L653" s="313"/>
      <c r="M653" s="313"/>
      <c r="N653" s="313"/>
      <c r="O653" s="313"/>
      <c r="P653" s="313"/>
      <c r="Q653" s="313"/>
      <c r="R653" s="313"/>
      <c r="S653" s="313"/>
      <c r="T653" s="313"/>
      <c r="U653" s="313"/>
      <c r="V653" s="313"/>
      <c r="W653" s="313"/>
      <c r="X653" s="313"/>
      <c r="Y653" s="313"/>
      <c r="Z653" s="313"/>
    </row>
    <row r="654" ht="15.75" customHeight="1">
      <c r="A654" s="313"/>
      <c r="B654" s="313"/>
      <c r="C654" s="313"/>
      <c r="D654" s="313"/>
      <c r="E654" s="313"/>
      <c r="F654" s="313"/>
      <c r="G654" s="313"/>
      <c r="H654" s="313"/>
      <c r="I654" s="313"/>
      <c r="J654" s="313"/>
      <c r="K654" s="313"/>
      <c r="L654" s="313"/>
      <c r="M654" s="313"/>
      <c r="N654" s="313"/>
      <c r="O654" s="313"/>
      <c r="P654" s="313"/>
      <c r="Q654" s="313"/>
      <c r="R654" s="313"/>
      <c r="S654" s="313"/>
      <c r="T654" s="313"/>
      <c r="U654" s="313"/>
      <c r="V654" s="313"/>
      <c r="W654" s="313"/>
      <c r="X654" s="313"/>
      <c r="Y654" s="313"/>
      <c r="Z654" s="313"/>
    </row>
    <row r="655" ht="15.75" customHeight="1">
      <c r="A655" s="313"/>
      <c r="B655" s="313"/>
      <c r="C655" s="313"/>
      <c r="D655" s="313"/>
      <c r="E655" s="313"/>
      <c r="F655" s="313"/>
      <c r="G655" s="313"/>
      <c r="H655" s="313"/>
      <c r="I655" s="313"/>
      <c r="J655" s="313"/>
      <c r="K655" s="313"/>
      <c r="L655" s="313"/>
      <c r="M655" s="313"/>
      <c r="N655" s="313"/>
      <c r="O655" s="313"/>
      <c r="P655" s="313"/>
      <c r="Q655" s="313"/>
      <c r="R655" s="313"/>
      <c r="S655" s="313"/>
      <c r="T655" s="313"/>
      <c r="U655" s="313"/>
      <c r="V655" s="313"/>
      <c r="W655" s="313"/>
      <c r="X655" s="313"/>
      <c r="Y655" s="313"/>
      <c r="Z655" s="313"/>
    </row>
    <row r="656" ht="15.75" customHeight="1">
      <c r="A656" s="313"/>
      <c r="B656" s="313"/>
      <c r="C656" s="313"/>
      <c r="D656" s="313"/>
      <c r="E656" s="313"/>
      <c r="F656" s="313"/>
      <c r="G656" s="313"/>
      <c r="H656" s="313"/>
      <c r="I656" s="313"/>
      <c r="J656" s="313"/>
      <c r="K656" s="313"/>
      <c r="L656" s="313"/>
      <c r="M656" s="313"/>
      <c r="N656" s="313"/>
      <c r="O656" s="313"/>
      <c r="P656" s="313"/>
      <c r="Q656" s="313"/>
      <c r="R656" s="313"/>
      <c r="S656" s="313"/>
      <c r="T656" s="313"/>
      <c r="U656" s="313"/>
      <c r="V656" s="313"/>
      <c r="W656" s="313"/>
      <c r="X656" s="313"/>
      <c r="Y656" s="313"/>
      <c r="Z656" s="313"/>
    </row>
    <row r="657" ht="15.75" customHeight="1">
      <c r="A657" s="313"/>
      <c r="B657" s="313"/>
      <c r="C657" s="313"/>
      <c r="D657" s="313"/>
      <c r="E657" s="313"/>
      <c r="F657" s="313"/>
      <c r="G657" s="313"/>
      <c r="H657" s="313"/>
      <c r="I657" s="313"/>
      <c r="J657" s="313"/>
      <c r="K657" s="313"/>
      <c r="L657" s="313"/>
      <c r="M657" s="313"/>
      <c r="N657" s="313"/>
      <c r="O657" s="313"/>
      <c r="P657" s="313"/>
      <c r="Q657" s="313"/>
      <c r="R657" s="313"/>
      <c r="S657" s="313"/>
      <c r="T657" s="313"/>
      <c r="U657" s="313"/>
      <c r="V657" s="313"/>
      <c r="W657" s="313"/>
      <c r="X657" s="313"/>
      <c r="Y657" s="313"/>
      <c r="Z657" s="313"/>
    </row>
    <row r="658" ht="15.75" customHeight="1">
      <c r="A658" s="313"/>
      <c r="B658" s="313"/>
      <c r="C658" s="313"/>
      <c r="D658" s="313"/>
      <c r="E658" s="313"/>
      <c r="F658" s="313"/>
      <c r="G658" s="313"/>
      <c r="H658" s="313"/>
      <c r="I658" s="313"/>
      <c r="J658" s="313"/>
      <c r="K658" s="313"/>
      <c r="L658" s="313"/>
      <c r="M658" s="313"/>
      <c r="N658" s="313"/>
      <c r="O658" s="313"/>
      <c r="P658" s="313"/>
      <c r="Q658" s="313"/>
      <c r="R658" s="313"/>
      <c r="S658" s="313"/>
      <c r="T658" s="313"/>
      <c r="U658" s="313"/>
      <c r="V658" s="313"/>
      <c r="W658" s="313"/>
      <c r="X658" s="313"/>
      <c r="Y658" s="313"/>
      <c r="Z658" s="313"/>
    </row>
    <row r="659" ht="15.75" customHeight="1">
      <c r="A659" s="313"/>
      <c r="B659" s="313"/>
      <c r="C659" s="313"/>
      <c r="D659" s="313"/>
      <c r="E659" s="313"/>
      <c r="F659" s="313"/>
      <c r="G659" s="313"/>
      <c r="H659" s="313"/>
      <c r="I659" s="313"/>
      <c r="J659" s="313"/>
      <c r="K659" s="313"/>
      <c r="L659" s="313"/>
      <c r="M659" s="313"/>
      <c r="N659" s="313"/>
      <c r="O659" s="313"/>
      <c r="P659" s="313"/>
      <c r="Q659" s="313"/>
      <c r="R659" s="313"/>
      <c r="S659" s="313"/>
      <c r="T659" s="313"/>
      <c r="U659" s="313"/>
      <c r="V659" s="313"/>
      <c r="W659" s="313"/>
      <c r="X659" s="313"/>
      <c r="Y659" s="313"/>
      <c r="Z659" s="313"/>
    </row>
    <row r="660" ht="15.75" customHeight="1">
      <c r="A660" s="313"/>
      <c r="B660" s="313"/>
      <c r="C660" s="313"/>
      <c r="D660" s="313"/>
      <c r="E660" s="313"/>
      <c r="F660" s="313"/>
      <c r="G660" s="313"/>
      <c r="H660" s="313"/>
      <c r="I660" s="313"/>
      <c r="J660" s="313"/>
      <c r="K660" s="313"/>
      <c r="L660" s="313"/>
      <c r="M660" s="313"/>
      <c r="N660" s="313"/>
      <c r="O660" s="313"/>
      <c r="P660" s="313"/>
      <c r="Q660" s="313"/>
      <c r="R660" s="313"/>
      <c r="S660" s="313"/>
      <c r="T660" s="313"/>
      <c r="U660" s="313"/>
      <c r="V660" s="313"/>
      <c r="W660" s="313"/>
      <c r="X660" s="313"/>
      <c r="Y660" s="313"/>
      <c r="Z660" s="313"/>
    </row>
    <row r="661" ht="15.75" customHeight="1">
      <c r="A661" s="313"/>
      <c r="B661" s="313"/>
      <c r="C661" s="313"/>
      <c r="D661" s="313"/>
      <c r="E661" s="313"/>
      <c r="F661" s="313"/>
      <c r="G661" s="313"/>
      <c r="H661" s="313"/>
      <c r="I661" s="313"/>
      <c r="J661" s="313"/>
      <c r="K661" s="313"/>
      <c r="L661" s="313"/>
      <c r="M661" s="313"/>
      <c r="N661" s="313"/>
      <c r="O661" s="313"/>
      <c r="P661" s="313"/>
      <c r="Q661" s="313"/>
      <c r="R661" s="313"/>
      <c r="S661" s="313"/>
      <c r="T661" s="313"/>
      <c r="U661" s="313"/>
      <c r="V661" s="313"/>
      <c r="W661" s="313"/>
      <c r="X661" s="313"/>
      <c r="Y661" s="313"/>
      <c r="Z661" s="313"/>
    </row>
    <row r="662" ht="15.75" customHeight="1">
      <c r="A662" s="313"/>
      <c r="B662" s="313"/>
      <c r="C662" s="313"/>
      <c r="D662" s="313"/>
      <c r="E662" s="313"/>
      <c r="F662" s="313"/>
      <c r="G662" s="313"/>
      <c r="H662" s="313"/>
      <c r="I662" s="313"/>
      <c r="J662" s="313"/>
      <c r="K662" s="313"/>
      <c r="L662" s="313"/>
      <c r="M662" s="313"/>
      <c r="N662" s="313"/>
      <c r="O662" s="313"/>
      <c r="P662" s="313"/>
      <c r="Q662" s="313"/>
      <c r="R662" s="313"/>
      <c r="S662" s="313"/>
      <c r="T662" s="313"/>
      <c r="U662" s="313"/>
      <c r="V662" s="313"/>
      <c r="W662" s="313"/>
      <c r="X662" s="313"/>
      <c r="Y662" s="313"/>
      <c r="Z662" s="313"/>
    </row>
    <row r="663" ht="15.75" customHeight="1">
      <c r="A663" s="313"/>
      <c r="B663" s="313"/>
      <c r="C663" s="313"/>
      <c r="D663" s="313"/>
      <c r="E663" s="313"/>
      <c r="F663" s="313"/>
      <c r="G663" s="313"/>
      <c r="H663" s="313"/>
      <c r="I663" s="313"/>
      <c r="J663" s="313"/>
      <c r="K663" s="313"/>
      <c r="L663" s="313"/>
      <c r="M663" s="313"/>
      <c r="N663" s="313"/>
      <c r="O663" s="313"/>
      <c r="P663" s="313"/>
      <c r="Q663" s="313"/>
      <c r="R663" s="313"/>
      <c r="S663" s="313"/>
      <c r="T663" s="313"/>
      <c r="U663" s="313"/>
      <c r="V663" s="313"/>
      <c r="W663" s="313"/>
      <c r="X663" s="313"/>
      <c r="Y663" s="313"/>
      <c r="Z663" s="313"/>
    </row>
    <row r="664" ht="15.75" customHeight="1">
      <c r="A664" s="313"/>
      <c r="B664" s="313"/>
      <c r="C664" s="313"/>
      <c r="D664" s="313"/>
      <c r="E664" s="313"/>
      <c r="F664" s="313"/>
      <c r="G664" s="313"/>
      <c r="H664" s="313"/>
      <c r="I664" s="313"/>
      <c r="J664" s="313"/>
      <c r="K664" s="313"/>
      <c r="L664" s="313"/>
      <c r="M664" s="313"/>
      <c r="N664" s="313"/>
      <c r="O664" s="313"/>
      <c r="P664" s="313"/>
      <c r="Q664" s="313"/>
      <c r="R664" s="313"/>
      <c r="S664" s="313"/>
      <c r="T664" s="313"/>
      <c r="U664" s="313"/>
      <c r="V664" s="313"/>
      <c r="W664" s="313"/>
      <c r="X664" s="313"/>
      <c r="Y664" s="313"/>
      <c r="Z664" s="313"/>
    </row>
    <row r="665" ht="15.75" customHeight="1">
      <c r="A665" s="313"/>
      <c r="B665" s="313"/>
      <c r="C665" s="313"/>
      <c r="D665" s="313"/>
      <c r="E665" s="313"/>
      <c r="F665" s="313"/>
      <c r="G665" s="313"/>
      <c r="H665" s="313"/>
      <c r="I665" s="313"/>
      <c r="J665" s="313"/>
      <c r="K665" s="313"/>
      <c r="L665" s="313"/>
      <c r="M665" s="313"/>
      <c r="N665" s="313"/>
      <c r="O665" s="313"/>
      <c r="P665" s="313"/>
      <c r="Q665" s="313"/>
      <c r="R665" s="313"/>
      <c r="S665" s="313"/>
      <c r="T665" s="313"/>
      <c r="U665" s="313"/>
      <c r="V665" s="313"/>
      <c r="W665" s="313"/>
      <c r="X665" s="313"/>
      <c r="Y665" s="313"/>
      <c r="Z665" s="313"/>
    </row>
    <row r="666" ht="15.75" customHeight="1">
      <c r="A666" s="313"/>
      <c r="B666" s="313"/>
      <c r="C666" s="313"/>
      <c r="D666" s="313"/>
      <c r="E666" s="313"/>
      <c r="F666" s="313"/>
      <c r="G666" s="313"/>
      <c r="H666" s="313"/>
      <c r="I666" s="313"/>
      <c r="J666" s="313"/>
      <c r="K666" s="313"/>
      <c r="L666" s="313"/>
      <c r="M666" s="313"/>
      <c r="N666" s="313"/>
      <c r="O666" s="313"/>
      <c r="P666" s="313"/>
      <c r="Q666" s="313"/>
      <c r="R666" s="313"/>
      <c r="S666" s="313"/>
      <c r="T666" s="313"/>
      <c r="U666" s="313"/>
      <c r="V666" s="313"/>
      <c r="W666" s="313"/>
      <c r="X666" s="313"/>
      <c r="Y666" s="313"/>
      <c r="Z666" s="313"/>
    </row>
    <row r="667" ht="15.75" customHeight="1">
      <c r="A667" s="313"/>
      <c r="B667" s="313"/>
      <c r="C667" s="313"/>
      <c r="D667" s="313"/>
      <c r="E667" s="313"/>
      <c r="F667" s="313"/>
      <c r="G667" s="313"/>
      <c r="H667" s="313"/>
      <c r="I667" s="313"/>
      <c r="J667" s="313"/>
      <c r="K667" s="313"/>
      <c r="L667" s="313"/>
      <c r="M667" s="313"/>
      <c r="N667" s="313"/>
      <c r="O667" s="313"/>
      <c r="P667" s="313"/>
      <c r="Q667" s="313"/>
      <c r="R667" s="313"/>
      <c r="S667" s="313"/>
      <c r="T667" s="313"/>
      <c r="U667" s="313"/>
      <c r="V667" s="313"/>
      <c r="W667" s="313"/>
      <c r="X667" s="313"/>
      <c r="Y667" s="313"/>
      <c r="Z667" s="313"/>
    </row>
    <row r="668" ht="15.75" customHeight="1">
      <c r="A668" s="313"/>
      <c r="B668" s="313"/>
      <c r="C668" s="313"/>
      <c r="D668" s="313"/>
      <c r="E668" s="313"/>
      <c r="F668" s="313"/>
      <c r="G668" s="313"/>
      <c r="H668" s="313"/>
      <c r="I668" s="313"/>
      <c r="J668" s="313"/>
      <c r="K668" s="313"/>
      <c r="L668" s="313"/>
      <c r="M668" s="313"/>
      <c r="N668" s="313"/>
      <c r="O668" s="313"/>
      <c r="P668" s="313"/>
      <c r="Q668" s="313"/>
      <c r="R668" s="313"/>
      <c r="S668" s="313"/>
      <c r="T668" s="313"/>
      <c r="U668" s="313"/>
      <c r="V668" s="313"/>
      <c r="W668" s="313"/>
      <c r="X668" s="313"/>
      <c r="Y668" s="313"/>
      <c r="Z668" s="313"/>
    </row>
    <row r="669" ht="15.75" customHeight="1">
      <c r="A669" s="313"/>
      <c r="B669" s="313"/>
      <c r="C669" s="313"/>
      <c r="D669" s="313"/>
      <c r="E669" s="313"/>
      <c r="F669" s="313"/>
      <c r="G669" s="313"/>
      <c r="H669" s="313"/>
      <c r="I669" s="313"/>
      <c r="J669" s="313"/>
      <c r="K669" s="313"/>
      <c r="L669" s="313"/>
      <c r="M669" s="313"/>
      <c r="N669" s="313"/>
      <c r="O669" s="313"/>
      <c r="P669" s="313"/>
      <c r="Q669" s="313"/>
      <c r="R669" s="313"/>
      <c r="S669" s="313"/>
      <c r="T669" s="313"/>
      <c r="U669" s="313"/>
      <c r="V669" s="313"/>
      <c r="W669" s="313"/>
      <c r="X669" s="313"/>
      <c r="Y669" s="313"/>
      <c r="Z669" s="313"/>
    </row>
    <row r="670" ht="15.75" customHeight="1">
      <c r="A670" s="313"/>
      <c r="B670" s="313"/>
      <c r="C670" s="313"/>
      <c r="D670" s="313"/>
      <c r="E670" s="313"/>
      <c r="F670" s="313"/>
      <c r="G670" s="313"/>
      <c r="H670" s="313"/>
      <c r="I670" s="313"/>
      <c r="J670" s="313"/>
      <c r="K670" s="313"/>
      <c r="L670" s="313"/>
      <c r="M670" s="313"/>
      <c r="N670" s="313"/>
      <c r="O670" s="313"/>
      <c r="P670" s="313"/>
      <c r="Q670" s="313"/>
      <c r="R670" s="313"/>
      <c r="S670" s="313"/>
      <c r="T670" s="313"/>
      <c r="U670" s="313"/>
      <c r="V670" s="313"/>
      <c r="W670" s="313"/>
      <c r="X670" s="313"/>
      <c r="Y670" s="313"/>
      <c r="Z670" s="313"/>
    </row>
    <row r="671" ht="15.75" customHeight="1">
      <c r="A671" s="313"/>
      <c r="B671" s="313"/>
      <c r="C671" s="313"/>
      <c r="D671" s="313"/>
      <c r="E671" s="313"/>
      <c r="F671" s="313"/>
      <c r="G671" s="313"/>
      <c r="H671" s="313"/>
      <c r="I671" s="313"/>
      <c r="J671" s="313"/>
      <c r="K671" s="313"/>
      <c r="L671" s="313"/>
      <c r="M671" s="313"/>
      <c r="N671" s="313"/>
      <c r="O671" s="313"/>
      <c r="P671" s="313"/>
      <c r="Q671" s="313"/>
      <c r="R671" s="313"/>
      <c r="S671" s="313"/>
      <c r="T671" s="313"/>
      <c r="U671" s="313"/>
      <c r="V671" s="313"/>
      <c r="W671" s="313"/>
      <c r="X671" s="313"/>
      <c r="Y671" s="313"/>
      <c r="Z671" s="313"/>
    </row>
    <row r="672" ht="15.75" customHeight="1">
      <c r="A672" s="313"/>
      <c r="B672" s="313"/>
      <c r="C672" s="313"/>
      <c r="D672" s="313"/>
      <c r="E672" s="313"/>
      <c r="F672" s="313"/>
      <c r="G672" s="313"/>
      <c r="H672" s="313"/>
      <c r="I672" s="313"/>
      <c r="J672" s="313"/>
      <c r="K672" s="313"/>
      <c r="L672" s="313"/>
      <c r="M672" s="313"/>
      <c r="N672" s="313"/>
      <c r="O672" s="313"/>
      <c r="P672" s="313"/>
      <c r="Q672" s="313"/>
      <c r="R672" s="313"/>
      <c r="S672" s="313"/>
      <c r="T672" s="313"/>
      <c r="U672" s="313"/>
      <c r="V672" s="313"/>
      <c r="W672" s="313"/>
      <c r="X672" s="313"/>
      <c r="Y672" s="313"/>
      <c r="Z672" s="313"/>
    </row>
    <row r="673" ht="15.75" customHeight="1">
      <c r="A673" s="313"/>
      <c r="B673" s="313"/>
      <c r="C673" s="313"/>
      <c r="D673" s="313"/>
      <c r="E673" s="313"/>
      <c r="F673" s="313"/>
      <c r="G673" s="313"/>
      <c r="H673" s="313"/>
      <c r="I673" s="313"/>
      <c r="J673" s="313"/>
      <c r="K673" s="313"/>
      <c r="L673" s="313"/>
      <c r="M673" s="313"/>
      <c r="N673" s="313"/>
      <c r="O673" s="313"/>
      <c r="P673" s="313"/>
      <c r="Q673" s="313"/>
      <c r="R673" s="313"/>
      <c r="S673" s="313"/>
      <c r="T673" s="313"/>
      <c r="U673" s="313"/>
      <c r="V673" s="313"/>
      <c r="W673" s="313"/>
      <c r="X673" s="313"/>
      <c r="Y673" s="313"/>
      <c r="Z673" s="313"/>
    </row>
    <row r="674" ht="15.75" customHeight="1">
      <c r="A674" s="313"/>
      <c r="B674" s="313"/>
      <c r="C674" s="313"/>
      <c r="D674" s="313"/>
      <c r="E674" s="313"/>
      <c r="F674" s="313"/>
      <c r="G674" s="313"/>
      <c r="H674" s="313"/>
      <c r="I674" s="313"/>
      <c r="J674" s="313"/>
      <c r="K674" s="313"/>
      <c r="L674" s="313"/>
      <c r="M674" s="313"/>
      <c r="N674" s="313"/>
      <c r="O674" s="313"/>
      <c r="P674" s="313"/>
      <c r="Q674" s="313"/>
      <c r="R674" s="313"/>
      <c r="S674" s="313"/>
      <c r="T674" s="313"/>
      <c r="U674" s="313"/>
      <c r="V674" s="313"/>
      <c r="W674" s="313"/>
      <c r="X674" s="313"/>
      <c r="Y674" s="313"/>
      <c r="Z674" s="313"/>
    </row>
    <row r="675" ht="15.75" customHeight="1">
      <c r="A675" s="313"/>
      <c r="B675" s="313"/>
      <c r="C675" s="313"/>
      <c r="D675" s="313"/>
      <c r="E675" s="313"/>
      <c r="F675" s="313"/>
      <c r="G675" s="313"/>
      <c r="H675" s="313"/>
      <c r="I675" s="313"/>
      <c r="J675" s="313"/>
      <c r="K675" s="313"/>
      <c r="L675" s="313"/>
      <c r="M675" s="313"/>
      <c r="N675" s="313"/>
      <c r="O675" s="313"/>
      <c r="P675" s="313"/>
      <c r="Q675" s="313"/>
      <c r="R675" s="313"/>
      <c r="S675" s="313"/>
      <c r="T675" s="313"/>
      <c r="U675" s="313"/>
      <c r="V675" s="313"/>
      <c r="W675" s="313"/>
      <c r="X675" s="313"/>
      <c r="Y675" s="313"/>
      <c r="Z675" s="313"/>
    </row>
    <row r="676" ht="15.75" customHeight="1">
      <c r="A676" s="313"/>
      <c r="B676" s="313"/>
      <c r="C676" s="313"/>
      <c r="D676" s="313"/>
      <c r="E676" s="313"/>
      <c r="F676" s="313"/>
      <c r="G676" s="313"/>
      <c r="H676" s="313"/>
      <c r="I676" s="313"/>
      <c r="J676" s="313"/>
      <c r="K676" s="313"/>
      <c r="L676" s="313"/>
      <c r="M676" s="313"/>
      <c r="N676" s="313"/>
      <c r="O676" s="313"/>
      <c r="P676" s="313"/>
      <c r="Q676" s="313"/>
      <c r="R676" s="313"/>
      <c r="S676" s="313"/>
      <c r="T676" s="313"/>
      <c r="U676" s="313"/>
      <c r="V676" s="313"/>
      <c r="W676" s="313"/>
      <c r="X676" s="313"/>
      <c r="Y676" s="313"/>
      <c r="Z676" s="313"/>
    </row>
    <row r="677" ht="15.75" customHeight="1">
      <c r="A677" s="313"/>
      <c r="B677" s="313"/>
      <c r="C677" s="313"/>
      <c r="D677" s="313"/>
      <c r="E677" s="313"/>
      <c r="F677" s="313"/>
      <c r="G677" s="313"/>
      <c r="H677" s="313"/>
      <c r="I677" s="313"/>
      <c r="J677" s="313"/>
      <c r="K677" s="313"/>
      <c r="L677" s="313"/>
      <c r="M677" s="313"/>
      <c r="N677" s="313"/>
      <c r="O677" s="313"/>
      <c r="P677" s="313"/>
      <c r="Q677" s="313"/>
      <c r="R677" s="313"/>
      <c r="S677" s="313"/>
      <c r="T677" s="313"/>
      <c r="U677" s="313"/>
      <c r="V677" s="313"/>
      <c r="W677" s="313"/>
      <c r="X677" s="313"/>
      <c r="Y677" s="313"/>
      <c r="Z677" s="313"/>
    </row>
    <row r="678" ht="15.75" customHeight="1">
      <c r="A678" s="313"/>
      <c r="B678" s="313"/>
      <c r="C678" s="313"/>
      <c r="D678" s="313"/>
      <c r="E678" s="313"/>
      <c r="F678" s="313"/>
      <c r="G678" s="313"/>
      <c r="H678" s="313"/>
      <c r="I678" s="313"/>
      <c r="J678" s="313"/>
      <c r="K678" s="313"/>
      <c r="L678" s="313"/>
      <c r="M678" s="313"/>
      <c r="N678" s="313"/>
      <c r="O678" s="313"/>
      <c r="P678" s="313"/>
      <c r="Q678" s="313"/>
      <c r="R678" s="313"/>
      <c r="S678" s="313"/>
      <c r="T678" s="313"/>
      <c r="U678" s="313"/>
      <c r="V678" s="313"/>
      <c r="W678" s="313"/>
      <c r="X678" s="313"/>
      <c r="Y678" s="313"/>
      <c r="Z678" s="313"/>
    </row>
    <row r="679" ht="15.75" customHeight="1">
      <c r="A679" s="313"/>
      <c r="B679" s="313"/>
      <c r="C679" s="313"/>
      <c r="D679" s="313"/>
      <c r="E679" s="313"/>
      <c r="F679" s="313"/>
      <c r="G679" s="313"/>
      <c r="H679" s="313"/>
      <c r="I679" s="313"/>
      <c r="J679" s="313"/>
      <c r="K679" s="313"/>
      <c r="L679" s="313"/>
      <c r="M679" s="313"/>
      <c r="N679" s="313"/>
      <c r="O679" s="313"/>
      <c r="P679" s="313"/>
      <c r="Q679" s="313"/>
      <c r="R679" s="313"/>
      <c r="S679" s="313"/>
      <c r="T679" s="313"/>
      <c r="U679" s="313"/>
      <c r="V679" s="313"/>
      <c r="W679" s="313"/>
      <c r="X679" s="313"/>
      <c r="Y679" s="313"/>
      <c r="Z679" s="313"/>
    </row>
    <row r="680" ht="15.75" customHeight="1">
      <c r="A680" s="313"/>
      <c r="B680" s="313"/>
      <c r="C680" s="313"/>
      <c r="D680" s="313"/>
      <c r="E680" s="313"/>
      <c r="F680" s="313"/>
      <c r="G680" s="313"/>
      <c r="H680" s="313"/>
      <c r="I680" s="313"/>
      <c r="J680" s="313"/>
      <c r="K680" s="313"/>
      <c r="L680" s="313"/>
      <c r="M680" s="313"/>
      <c r="N680" s="313"/>
      <c r="O680" s="313"/>
      <c r="P680" s="313"/>
      <c r="Q680" s="313"/>
      <c r="R680" s="313"/>
      <c r="S680" s="313"/>
      <c r="T680" s="313"/>
      <c r="U680" s="313"/>
      <c r="V680" s="313"/>
      <c r="W680" s="313"/>
      <c r="X680" s="313"/>
      <c r="Y680" s="313"/>
      <c r="Z680" s="313"/>
    </row>
    <row r="681" ht="15.75" customHeight="1">
      <c r="A681" s="313"/>
      <c r="B681" s="313"/>
      <c r="C681" s="313"/>
      <c r="D681" s="313"/>
      <c r="E681" s="313"/>
      <c r="F681" s="313"/>
      <c r="G681" s="313"/>
      <c r="H681" s="313"/>
      <c r="I681" s="313"/>
      <c r="J681" s="313"/>
      <c r="K681" s="313"/>
      <c r="L681" s="313"/>
      <c r="M681" s="313"/>
      <c r="N681" s="313"/>
      <c r="O681" s="313"/>
      <c r="P681" s="313"/>
      <c r="Q681" s="313"/>
      <c r="R681" s="313"/>
      <c r="S681" s="313"/>
      <c r="T681" s="313"/>
      <c r="U681" s="313"/>
      <c r="V681" s="313"/>
      <c r="W681" s="313"/>
      <c r="X681" s="313"/>
      <c r="Y681" s="313"/>
      <c r="Z681" s="313"/>
    </row>
    <row r="682" ht="15.75" customHeight="1">
      <c r="A682" s="313"/>
      <c r="B682" s="313"/>
      <c r="C682" s="313"/>
      <c r="D682" s="313"/>
      <c r="E682" s="313"/>
      <c r="F682" s="313"/>
      <c r="G682" s="313"/>
      <c r="H682" s="313"/>
      <c r="I682" s="313"/>
      <c r="J682" s="313"/>
      <c r="K682" s="313"/>
      <c r="L682" s="313"/>
      <c r="M682" s="313"/>
      <c r="N682" s="313"/>
      <c r="O682" s="313"/>
      <c r="P682" s="313"/>
      <c r="Q682" s="313"/>
      <c r="R682" s="313"/>
      <c r="S682" s="313"/>
      <c r="T682" s="313"/>
      <c r="U682" s="313"/>
      <c r="V682" s="313"/>
      <c r="W682" s="313"/>
      <c r="X682" s="313"/>
      <c r="Y682" s="313"/>
      <c r="Z682" s="313"/>
    </row>
    <row r="683" ht="15.75" customHeight="1">
      <c r="A683" s="313"/>
      <c r="B683" s="313"/>
      <c r="C683" s="313"/>
      <c r="D683" s="313"/>
      <c r="E683" s="313"/>
      <c r="F683" s="313"/>
      <c r="G683" s="313"/>
      <c r="H683" s="313"/>
      <c r="I683" s="313"/>
      <c r="J683" s="313"/>
      <c r="K683" s="313"/>
      <c r="L683" s="313"/>
      <c r="M683" s="313"/>
      <c r="N683" s="313"/>
      <c r="O683" s="313"/>
      <c r="P683" s="313"/>
      <c r="Q683" s="313"/>
      <c r="R683" s="313"/>
      <c r="S683" s="313"/>
      <c r="T683" s="313"/>
      <c r="U683" s="313"/>
      <c r="V683" s="313"/>
      <c r="W683" s="313"/>
      <c r="X683" s="313"/>
      <c r="Y683" s="313"/>
      <c r="Z683" s="313"/>
    </row>
    <row r="684" ht="15.75" customHeight="1">
      <c r="A684" s="313"/>
      <c r="B684" s="313"/>
      <c r="C684" s="313"/>
      <c r="D684" s="313"/>
      <c r="E684" s="313"/>
      <c r="F684" s="313"/>
      <c r="G684" s="313"/>
      <c r="H684" s="313"/>
      <c r="I684" s="313"/>
      <c r="J684" s="313"/>
      <c r="K684" s="313"/>
      <c r="L684" s="313"/>
      <c r="M684" s="313"/>
      <c r="N684" s="313"/>
      <c r="O684" s="313"/>
      <c r="P684" s="313"/>
      <c r="Q684" s="313"/>
      <c r="R684" s="313"/>
      <c r="S684" s="313"/>
      <c r="T684" s="313"/>
      <c r="U684" s="313"/>
      <c r="V684" s="313"/>
      <c r="W684" s="313"/>
      <c r="X684" s="313"/>
      <c r="Y684" s="313"/>
      <c r="Z684" s="313"/>
    </row>
    <row r="685" ht="15.75" customHeight="1">
      <c r="A685" s="313"/>
      <c r="B685" s="313"/>
      <c r="C685" s="313"/>
      <c r="D685" s="313"/>
      <c r="E685" s="313"/>
      <c r="F685" s="313"/>
      <c r="G685" s="313"/>
      <c r="H685" s="313"/>
      <c r="I685" s="313"/>
      <c r="J685" s="313"/>
      <c r="K685" s="313"/>
      <c r="L685" s="313"/>
      <c r="M685" s="313"/>
      <c r="N685" s="313"/>
      <c r="O685" s="313"/>
      <c r="P685" s="313"/>
      <c r="Q685" s="313"/>
      <c r="R685" s="313"/>
      <c r="S685" s="313"/>
      <c r="T685" s="313"/>
      <c r="U685" s="313"/>
      <c r="V685" s="313"/>
      <c r="W685" s="313"/>
      <c r="X685" s="313"/>
      <c r="Y685" s="313"/>
      <c r="Z685" s="313"/>
    </row>
    <row r="686" ht="15.75" customHeight="1">
      <c r="A686" s="313"/>
      <c r="B686" s="313"/>
      <c r="C686" s="313"/>
      <c r="D686" s="313"/>
      <c r="E686" s="313"/>
      <c r="F686" s="313"/>
      <c r="G686" s="313"/>
      <c r="H686" s="313"/>
      <c r="I686" s="313"/>
      <c r="J686" s="313"/>
      <c r="K686" s="313"/>
      <c r="L686" s="313"/>
      <c r="M686" s="313"/>
      <c r="N686" s="313"/>
      <c r="O686" s="313"/>
      <c r="P686" s="313"/>
      <c r="Q686" s="313"/>
      <c r="R686" s="313"/>
      <c r="S686" s="313"/>
      <c r="T686" s="313"/>
      <c r="U686" s="313"/>
      <c r="V686" s="313"/>
      <c r="W686" s="313"/>
      <c r="X686" s="313"/>
      <c r="Y686" s="313"/>
      <c r="Z686" s="313"/>
    </row>
    <row r="687" ht="15.75" customHeight="1">
      <c r="A687" s="313"/>
      <c r="B687" s="313"/>
      <c r="C687" s="313"/>
      <c r="D687" s="313"/>
      <c r="E687" s="313"/>
      <c r="F687" s="313"/>
      <c r="G687" s="313"/>
      <c r="H687" s="313"/>
      <c r="I687" s="313"/>
      <c r="J687" s="313"/>
      <c r="K687" s="313"/>
      <c r="L687" s="313"/>
      <c r="M687" s="313"/>
      <c r="N687" s="313"/>
      <c r="O687" s="313"/>
      <c r="P687" s="313"/>
      <c r="Q687" s="313"/>
      <c r="R687" s="313"/>
      <c r="S687" s="313"/>
      <c r="T687" s="313"/>
      <c r="U687" s="313"/>
      <c r="V687" s="313"/>
      <c r="W687" s="313"/>
      <c r="X687" s="313"/>
      <c r="Y687" s="313"/>
      <c r="Z687" s="313"/>
    </row>
    <row r="688" ht="15.75" customHeight="1">
      <c r="A688" s="313"/>
      <c r="B688" s="313"/>
      <c r="C688" s="313"/>
      <c r="D688" s="313"/>
      <c r="E688" s="313"/>
      <c r="F688" s="313"/>
      <c r="G688" s="313"/>
      <c r="H688" s="313"/>
      <c r="I688" s="313"/>
      <c r="J688" s="313"/>
      <c r="K688" s="313"/>
      <c r="L688" s="313"/>
      <c r="M688" s="313"/>
      <c r="N688" s="313"/>
      <c r="O688" s="313"/>
      <c r="P688" s="313"/>
      <c r="Q688" s="313"/>
      <c r="R688" s="313"/>
      <c r="S688" s="313"/>
      <c r="T688" s="313"/>
      <c r="U688" s="313"/>
      <c r="V688" s="313"/>
      <c r="W688" s="313"/>
      <c r="X688" s="313"/>
      <c r="Y688" s="313"/>
      <c r="Z688" s="313"/>
    </row>
    <row r="689" ht="15.75" customHeight="1">
      <c r="A689" s="313"/>
      <c r="B689" s="313"/>
      <c r="C689" s="313"/>
      <c r="D689" s="313"/>
      <c r="E689" s="313"/>
      <c r="F689" s="313"/>
      <c r="G689" s="313"/>
      <c r="H689" s="313"/>
      <c r="I689" s="313"/>
      <c r="J689" s="313"/>
      <c r="K689" s="313"/>
      <c r="L689" s="313"/>
      <c r="M689" s="313"/>
      <c r="N689" s="313"/>
      <c r="O689" s="313"/>
      <c r="P689" s="313"/>
      <c r="Q689" s="313"/>
      <c r="R689" s="313"/>
      <c r="S689" s="313"/>
      <c r="T689" s="313"/>
      <c r="U689" s="313"/>
      <c r="V689" s="313"/>
      <c r="W689" s="313"/>
      <c r="X689" s="313"/>
      <c r="Y689" s="313"/>
      <c r="Z689" s="313"/>
    </row>
    <row r="690" ht="15.75" customHeight="1">
      <c r="A690" s="313"/>
      <c r="B690" s="313"/>
      <c r="C690" s="313"/>
      <c r="D690" s="313"/>
      <c r="E690" s="313"/>
      <c r="F690" s="313"/>
      <c r="G690" s="313"/>
      <c r="H690" s="313"/>
      <c r="I690" s="313"/>
      <c r="J690" s="313"/>
      <c r="K690" s="313"/>
      <c r="L690" s="313"/>
      <c r="M690" s="313"/>
      <c r="N690" s="313"/>
      <c r="O690" s="313"/>
      <c r="P690" s="313"/>
      <c r="Q690" s="313"/>
      <c r="R690" s="313"/>
      <c r="S690" s="313"/>
      <c r="T690" s="313"/>
      <c r="U690" s="313"/>
      <c r="V690" s="313"/>
      <c r="W690" s="313"/>
      <c r="X690" s="313"/>
      <c r="Y690" s="313"/>
      <c r="Z690" s="313"/>
    </row>
    <row r="691" ht="15.75" customHeight="1">
      <c r="A691" s="313"/>
      <c r="B691" s="313"/>
      <c r="C691" s="313"/>
      <c r="D691" s="313"/>
      <c r="E691" s="313"/>
      <c r="F691" s="313"/>
      <c r="G691" s="313"/>
      <c r="H691" s="313"/>
      <c r="I691" s="313"/>
      <c r="J691" s="313"/>
      <c r="K691" s="313"/>
      <c r="L691" s="313"/>
      <c r="M691" s="313"/>
      <c r="N691" s="313"/>
      <c r="O691" s="313"/>
      <c r="P691" s="313"/>
      <c r="Q691" s="313"/>
      <c r="R691" s="313"/>
      <c r="S691" s="313"/>
      <c r="T691" s="313"/>
      <c r="U691" s="313"/>
      <c r="V691" s="313"/>
      <c r="W691" s="313"/>
      <c r="X691" s="313"/>
      <c r="Y691" s="313"/>
      <c r="Z691" s="313"/>
    </row>
    <row r="692" ht="15.75" customHeight="1">
      <c r="A692" s="313"/>
      <c r="B692" s="313"/>
      <c r="C692" s="313"/>
      <c r="D692" s="313"/>
      <c r="E692" s="313"/>
      <c r="F692" s="313"/>
      <c r="G692" s="313"/>
      <c r="H692" s="313"/>
      <c r="I692" s="313"/>
      <c r="J692" s="313"/>
      <c r="K692" s="313"/>
      <c r="L692" s="313"/>
      <c r="M692" s="313"/>
      <c r="N692" s="313"/>
      <c r="O692" s="313"/>
      <c r="P692" s="313"/>
      <c r="Q692" s="313"/>
      <c r="R692" s="313"/>
      <c r="S692" s="313"/>
      <c r="T692" s="313"/>
      <c r="U692" s="313"/>
      <c r="V692" s="313"/>
      <c r="W692" s="313"/>
      <c r="X692" s="313"/>
      <c r="Y692" s="313"/>
      <c r="Z692" s="313"/>
    </row>
    <row r="693" ht="15.75" customHeight="1">
      <c r="A693" s="313"/>
      <c r="B693" s="313"/>
      <c r="C693" s="313"/>
      <c r="D693" s="313"/>
      <c r="E693" s="313"/>
      <c r="F693" s="313"/>
      <c r="G693" s="313"/>
      <c r="H693" s="313"/>
      <c r="I693" s="313"/>
      <c r="J693" s="313"/>
      <c r="K693" s="313"/>
      <c r="L693" s="313"/>
      <c r="M693" s="313"/>
      <c r="N693" s="313"/>
      <c r="O693" s="313"/>
      <c r="P693" s="313"/>
      <c r="Q693" s="313"/>
      <c r="R693" s="313"/>
      <c r="S693" s="313"/>
      <c r="T693" s="313"/>
      <c r="U693" s="313"/>
      <c r="V693" s="313"/>
      <c r="W693" s="313"/>
      <c r="X693" s="313"/>
      <c r="Y693" s="313"/>
      <c r="Z693" s="313"/>
    </row>
    <row r="694" ht="15.75" customHeight="1">
      <c r="A694" s="313"/>
      <c r="B694" s="313"/>
      <c r="C694" s="313"/>
      <c r="D694" s="313"/>
      <c r="E694" s="313"/>
      <c r="F694" s="313"/>
      <c r="G694" s="313"/>
      <c r="H694" s="313"/>
      <c r="I694" s="313"/>
      <c r="J694" s="313"/>
      <c r="K694" s="313"/>
      <c r="L694" s="313"/>
      <c r="M694" s="313"/>
      <c r="N694" s="313"/>
      <c r="O694" s="313"/>
      <c r="P694" s="313"/>
      <c r="Q694" s="313"/>
      <c r="R694" s="313"/>
      <c r="S694" s="313"/>
      <c r="T694" s="313"/>
      <c r="U694" s="313"/>
      <c r="V694" s="313"/>
      <c r="W694" s="313"/>
      <c r="X694" s="313"/>
      <c r="Y694" s="313"/>
      <c r="Z694" s="313"/>
    </row>
    <row r="695" ht="15.75" customHeight="1">
      <c r="A695" s="313"/>
      <c r="B695" s="313"/>
      <c r="C695" s="313"/>
      <c r="D695" s="313"/>
      <c r="E695" s="313"/>
      <c r="F695" s="313"/>
      <c r="G695" s="313"/>
      <c r="H695" s="313"/>
      <c r="I695" s="313"/>
      <c r="J695" s="313"/>
      <c r="K695" s="313"/>
      <c r="L695" s="313"/>
      <c r="M695" s="313"/>
      <c r="N695" s="313"/>
      <c r="O695" s="313"/>
      <c r="P695" s="313"/>
      <c r="Q695" s="313"/>
      <c r="R695" s="313"/>
      <c r="S695" s="313"/>
      <c r="T695" s="313"/>
      <c r="U695" s="313"/>
      <c r="V695" s="313"/>
      <c r="W695" s="313"/>
      <c r="X695" s="313"/>
      <c r="Y695" s="313"/>
      <c r="Z695" s="313"/>
    </row>
    <row r="696" ht="15.75" customHeight="1">
      <c r="A696" s="313"/>
      <c r="B696" s="313"/>
      <c r="C696" s="313"/>
      <c r="D696" s="313"/>
      <c r="E696" s="313"/>
      <c r="F696" s="313"/>
      <c r="G696" s="313"/>
      <c r="H696" s="313"/>
      <c r="I696" s="313"/>
      <c r="J696" s="313"/>
      <c r="K696" s="313"/>
      <c r="L696" s="313"/>
      <c r="M696" s="313"/>
      <c r="N696" s="313"/>
      <c r="O696" s="313"/>
      <c r="P696" s="313"/>
      <c r="Q696" s="313"/>
      <c r="R696" s="313"/>
      <c r="S696" s="313"/>
      <c r="T696" s="313"/>
      <c r="U696" s="313"/>
      <c r="V696" s="313"/>
      <c r="W696" s="313"/>
      <c r="X696" s="313"/>
      <c r="Y696" s="313"/>
      <c r="Z696" s="313"/>
    </row>
    <row r="697" ht="15.75" customHeight="1">
      <c r="A697" s="313"/>
      <c r="B697" s="313"/>
      <c r="C697" s="313"/>
      <c r="D697" s="313"/>
      <c r="E697" s="313"/>
      <c r="F697" s="313"/>
      <c r="G697" s="313"/>
      <c r="H697" s="313"/>
      <c r="I697" s="313"/>
      <c r="J697" s="313"/>
      <c r="K697" s="313"/>
      <c r="L697" s="313"/>
      <c r="M697" s="313"/>
      <c r="N697" s="313"/>
      <c r="O697" s="313"/>
      <c r="P697" s="313"/>
      <c r="Q697" s="313"/>
      <c r="R697" s="313"/>
      <c r="S697" s="313"/>
      <c r="T697" s="313"/>
      <c r="U697" s="313"/>
      <c r="V697" s="313"/>
      <c r="W697" s="313"/>
      <c r="X697" s="313"/>
      <c r="Y697" s="313"/>
      <c r="Z697" s="313"/>
    </row>
    <row r="698" ht="15.75" customHeight="1">
      <c r="A698" s="313"/>
      <c r="B698" s="313"/>
      <c r="C698" s="313"/>
      <c r="D698" s="313"/>
      <c r="E698" s="313"/>
      <c r="F698" s="313"/>
      <c r="G698" s="313"/>
      <c r="H698" s="313"/>
      <c r="I698" s="313"/>
      <c r="J698" s="313"/>
      <c r="K698" s="313"/>
      <c r="L698" s="313"/>
      <c r="M698" s="313"/>
      <c r="N698" s="313"/>
      <c r="O698" s="313"/>
      <c r="P698" s="313"/>
      <c r="Q698" s="313"/>
      <c r="R698" s="313"/>
      <c r="S698" s="313"/>
      <c r="T698" s="313"/>
      <c r="U698" s="313"/>
      <c r="V698" s="313"/>
      <c r="W698" s="313"/>
      <c r="X698" s="313"/>
      <c r="Y698" s="313"/>
      <c r="Z698" s="313"/>
    </row>
    <row r="699" ht="15.75" customHeight="1">
      <c r="A699" s="313"/>
      <c r="B699" s="313"/>
      <c r="C699" s="313"/>
      <c r="D699" s="313"/>
      <c r="E699" s="313"/>
      <c r="F699" s="313"/>
      <c r="G699" s="313"/>
      <c r="H699" s="313"/>
      <c r="I699" s="313"/>
      <c r="J699" s="313"/>
      <c r="K699" s="313"/>
      <c r="L699" s="313"/>
      <c r="M699" s="313"/>
      <c r="N699" s="313"/>
      <c r="O699" s="313"/>
      <c r="P699" s="313"/>
      <c r="Q699" s="313"/>
      <c r="R699" s="313"/>
      <c r="S699" s="313"/>
      <c r="T699" s="313"/>
      <c r="U699" s="313"/>
      <c r="V699" s="313"/>
      <c r="W699" s="313"/>
      <c r="X699" s="313"/>
      <c r="Y699" s="313"/>
      <c r="Z699" s="313"/>
    </row>
    <row r="700" ht="15.75" customHeight="1">
      <c r="A700" s="313"/>
      <c r="B700" s="313"/>
      <c r="C700" s="313"/>
      <c r="D700" s="313"/>
      <c r="E700" s="313"/>
      <c r="F700" s="313"/>
      <c r="G700" s="313"/>
      <c r="H700" s="313"/>
      <c r="I700" s="313"/>
      <c r="J700" s="313"/>
      <c r="K700" s="313"/>
      <c r="L700" s="313"/>
      <c r="M700" s="313"/>
      <c r="N700" s="313"/>
      <c r="O700" s="313"/>
      <c r="P700" s="313"/>
      <c r="Q700" s="313"/>
      <c r="R700" s="313"/>
      <c r="S700" s="313"/>
      <c r="T700" s="313"/>
      <c r="U700" s="313"/>
      <c r="V700" s="313"/>
      <c r="W700" s="313"/>
      <c r="X700" s="313"/>
      <c r="Y700" s="313"/>
      <c r="Z700" s="313"/>
    </row>
    <row r="701" ht="15.75" customHeight="1">
      <c r="A701" s="313"/>
      <c r="B701" s="313"/>
      <c r="C701" s="313"/>
      <c r="D701" s="313"/>
      <c r="E701" s="313"/>
      <c r="F701" s="313"/>
      <c r="G701" s="313"/>
      <c r="H701" s="313"/>
      <c r="I701" s="313"/>
      <c r="J701" s="313"/>
      <c r="K701" s="313"/>
      <c r="L701" s="313"/>
      <c r="M701" s="313"/>
      <c r="N701" s="313"/>
      <c r="O701" s="313"/>
      <c r="P701" s="313"/>
      <c r="Q701" s="313"/>
      <c r="R701" s="313"/>
      <c r="S701" s="313"/>
      <c r="T701" s="313"/>
      <c r="U701" s="313"/>
      <c r="V701" s="313"/>
      <c r="W701" s="313"/>
      <c r="X701" s="313"/>
      <c r="Y701" s="313"/>
      <c r="Z701" s="313"/>
    </row>
    <row r="702" ht="15.75" customHeight="1">
      <c r="A702" s="313"/>
      <c r="B702" s="313"/>
      <c r="C702" s="313"/>
      <c r="D702" s="313"/>
      <c r="E702" s="313"/>
      <c r="F702" s="313"/>
      <c r="G702" s="313"/>
      <c r="H702" s="313"/>
      <c r="I702" s="313"/>
      <c r="J702" s="313"/>
      <c r="K702" s="313"/>
      <c r="L702" s="313"/>
      <c r="M702" s="313"/>
      <c r="N702" s="313"/>
      <c r="O702" s="313"/>
      <c r="P702" s="313"/>
      <c r="Q702" s="313"/>
      <c r="R702" s="313"/>
      <c r="S702" s="313"/>
      <c r="T702" s="313"/>
      <c r="U702" s="313"/>
      <c r="V702" s="313"/>
      <c r="W702" s="313"/>
      <c r="X702" s="313"/>
      <c r="Y702" s="313"/>
      <c r="Z702" s="313"/>
    </row>
    <row r="703" ht="15.75" customHeight="1">
      <c r="A703" s="313"/>
      <c r="B703" s="313"/>
      <c r="C703" s="313"/>
      <c r="D703" s="313"/>
      <c r="E703" s="313"/>
      <c r="F703" s="313"/>
      <c r="G703" s="313"/>
      <c r="H703" s="313"/>
      <c r="I703" s="313"/>
      <c r="J703" s="313"/>
      <c r="K703" s="313"/>
      <c r="L703" s="313"/>
      <c r="M703" s="313"/>
      <c r="N703" s="313"/>
      <c r="O703" s="313"/>
      <c r="P703" s="313"/>
      <c r="Q703" s="313"/>
      <c r="R703" s="313"/>
      <c r="S703" s="313"/>
      <c r="T703" s="313"/>
      <c r="U703" s="313"/>
      <c r="V703" s="313"/>
      <c r="W703" s="313"/>
      <c r="X703" s="313"/>
      <c r="Y703" s="313"/>
      <c r="Z703" s="313"/>
    </row>
    <row r="704" ht="15.75" customHeight="1">
      <c r="A704" s="313"/>
      <c r="B704" s="313"/>
      <c r="C704" s="313"/>
      <c r="D704" s="313"/>
      <c r="E704" s="313"/>
      <c r="F704" s="313"/>
      <c r="G704" s="313"/>
      <c r="H704" s="313"/>
      <c r="I704" s="313"/>
      <c r="J704" s="313"/>
      <c r="K704" s="313"/>
      <c r="L704" s="313"/>
      <c r="M704" s="313"/>
      <c r="N704" s="313"/>
      <c r="O704" s="313"/>
      <c r="P704" s="313"/>
      <c r="Q704" s="313"/>
      <c r="R704" s="313"/>
      <c r="S704" s="313"/>
      <c r="T704" s="313"/>
      <c r="U704" s="313"/>
      <c r="V704" s="313"/>
      <c r="W704" s="313"/>
      <c r="X704" s="313"/>
      <c r="Y704" s="313"/>
      <c r="Z704" s="313"/>
    </row>
    <row r="705" ht="15.75" customHeight="1">
      <c r="A705" s="313"/>
      <c r="B705" s="313"/>
      <c r="C705" s="313"/>
      <c r="D705" s="313"/>
      <c r="E705" s="313"/>
      <c r="F705" s="313"/>
      <c r="G705" s="313"/>
      <c r="H705" s="313"/>
      <c r="I705" s="313"/>
      <c r="J705" s="313"/>
      <c r="K705" s="313"/>
      <c r="L705" s="313"/>
      <c r="M705" s="313"/>
      <c r="N705" s="313"/>
      <c r="O705" s="313"/>
      <c r="P705" s="313"/>
      <c r="Q705" s="313"/>
      <c r="R705" s="313"/>
      <c r="S705" s="313"/>
      <c r="T705" s="313"/>
      <c r="U705" s="313"/>
      <c r="V705" s="313"/>
      <c r="W705" s="313"/>
      <c r="X705" s="313"/>
      <c r="Y705" s="313"/>
      <c r="Z705" s="313"/>
    </row>
    <row r="706" ht="15.75" customHeight="1">
      <c r="A706" s="313"/>
      <c r="B706" s="313"/>
      <c r="C706" s="313"/>
      <c r="D706" s="313"/>
      <c r="E706" s="313"/>
      <c r="F706" s="313"/>
      <c r="G706" s="313"/>
      <c r="H706" s="313"/>
      <c r="I706" s="313"/>
      <c r="J706" s="313"/>
      <c r="K706" s="313"/>
      <c r="L706" s="313"/>
      <c r="M706" s="313"/>
      <c r="N706" s="313"/>
      <c r="O706" s="313"/>
      <c r="P706" s="313"/>
      <c r="Q706" s="313"/>
      <c r="R706" s="313"/>
      <c r="S706" s="313"/>
      <c r="T706" s="313"/>
      <c r="U706" s="313"/>
      <c r="V706" s="313"/>
      <c r="W706" s="313"/>
      <c r="X706" s="313"/>
      <c r="Y706" s="313"/>
      <c r="Z706" s="313"/>
    </row>
    <row r="707" ht="15.75" customHeight="1">
      <c r="A707" s="313"/>
      <c r="B707" s="313"/>
      <c r="C707" s="313"/>
      <c r="D707" s="313"/>
      <c r="E707" s="313"/>
      <c r="F707" s="313"/>
      <c r="G707" s="313"/>
      <c r="H707" s="313"/>
      <c r="I707" s="313"/>
      <c r="J707" s="313"/>
      <c r="K707" s="313"/>
      <c r="L707" s="313"/>
      <c r="M707" s="313"/>
      <c r="N707" s="313"/>
      <c r="O707" s="313"/>
      <c r="P707" s="313"/>
      <c r="Q707" s="313"/>
      <c r="R707" s="313"/>
      <c r="S707" s="313"/>
      <c r="T707" s="313"/>
      <c r="U707" s="313"/>
      <c r="V707" s="313"/>
      <c r="W707" s="313"/>
      <c r="X707" s="313"/>
      <c r="Y707" s="313"/>
      <c r="Z707" s="313"/>
    </row>
    <row r="708" ht="15.75" customHeight="1">
      <c r="A708" s="313"/>
      <c r="B708" s="313"/>
      <c r="C708" s="313"/>
      <c r="D708" s="313"/>
      <c r="E708" s="313"/>
      <c r="F708" s="313"/>
      <c r="G708" s="313"/>
      <c r="H708" s="313"/>
      <c r="I708" s="313"/>
      <c r="J708" s="313"/>
      <c r="K708" s="313"/>
      <c r="L708" s="313"/>
      <c r="M708" s="313"/>
      <c r="N708" s="313"/>
      <c r="O708" s="313"/>
      <c r="P708" s="313"/>
      <c r="Q708" s="313"/>
      <c r="R708" s="313"/>
      <c r="S708" s="313"/>
      <c r="T708" s="313"/>
      <c r="U708" s="313"/>
      <c r="V708" s="313"/>
      <c r="W708" s="313"/>
      <c r="X708" s="313"/>
      <c r="Y708" s="313"/>
      <c r="Z708" s="313"/>
    </row>
    <row r="709" ht="15.75" customHeight="1">
      <c r="A709" s="313"/>
      <c r="B709" s="313"/>
      <c r="C709" s="313"/>
      <c r="D709" s="313"/>
      <c r="E709" s="313"/>
      <c r="F709" s="313"/>
      <c r="G709" s="313"/>
      <c r="H709" s="313"/>
      <c r="I709" s="313"/>
      <c r="J709" s="313"/>
      <c r="K709" s="313"/>
      <c r="L709" s="313"/>
      <c r="M709" s="313"/>
      <c r="N709" s="313"/>
      <c r="O709" s="313"/>
      <c r="P709" s="313"/>
      <c r="Q709" s="313"/>
      <c r="R709" s="313"/>
      <c r="S709" s="313"/>
      <c r="T709" s="313"/>
      <c r="U709" s="313"/>
      <c r="V709" s="313"/>
      <c r="W709" s="313"/>
      <c r="X709" s="313"/>
      <c r="Y709" s="313"/>
      <c r="Z709" s="313"/>
    </row>
    <row r="710" ht="15.75" customHeight="1">
      <c r="A710" s="313"/>
      <c r="B710" s="313"/>
      <c r="C710" s="313"/>
      <c r="D710" s="313"/>
      <c r="E710" s="313"/>
      <c r="F710" s="313"/>
      <c r="G710" s="313"/>
      <c r="H710" s="313"/>
      <c r="I710" s="313"/>
      <c r="J710" s="313"/>
      <c r="K710" s="313"/>
      <c r="L710" s="313"/>
      <c r="M710" s="313"/>
      <c r="N710" s="313"/>
      <c r="O710" s="313"/>
      <c r="P710" s="313"/>
      <c r="Q710" s="313"/>
      <c r="R710" s="313"/>
      <c r="S710" s="313"/>
      <c r="T710" s="313"/>
      <c r="U710" s="313"/>
      <c r="V710" s="313"/>
      <c r="W710" s="313"/>
      <c r="X710" s="313"/>
      <c r="Y710" s="313"/>
      <c r="Z710" s="313"/>
    </row>
    <row r="711" ht="15.75" customHeight="1">
      <c r="A711" s="313"/>
      <c r="B711" s="313"/>
      <c r="C711" s="313"/>
      <c r="D711" s="313"/>
      <c r="E711" s="313"/>
      <c r="F711" s="313"/>
      <c r="G711" s="313"/>
      <c r="H711" s="313"/>
      <c r="I711" s="313"/>
      <c r="J711" s="313"/>
      <c r="K711" s="313"/>
      <c r="L711" s="313"/>
      <c r="M711" s="313"/>
      <c r="N711" s="313"/>
      <c r="O711" s="313"/>
      <c r="P711" s="313"/>
      <c r="Q711" s="313"/>
      <c r="R711" s="313"/>
      <c r="S711" s="313"/>
      <c r="T711" s="313"/>
      <c r="U711" s="313"/>
      <c r="V711" s="313"/>
      <c r="W711" s="313"/>
      <c r="X711" s="313"/>
      <c r="Y711" s="313"/>
      <c r="Z711" s="313"/>
    </row>
    <row r="712" ht="15.75" customHeight="1">
      <c r="A712" s="313"/>
      <c r="B712" s="313"/>
      <c r="C712" s="313"/>
      <c r="D712" s="313"/>
      <c r="E712" s="313"/>
      <c r="F712" s="313"/>
      <c r="G712" s="313"/>
      <c r="H712" s="313"/>
      <c r="I712" s="313"/>
      <c r="J712" s="313"/>
      <c r="K712" s="313"/>
      <c r="L712" s="313"/>
      <c r="M712" s="313"/>
      <c r="N712" s="313"/>
      <c r="O712" s="313"/>
      <c r="P712" s="313"/>
      <c r="Q712" s="313"/>
      <c r="R712" s="313"/>
      <c r="S712" s="313"/>
      <c r="T712" s="313"/>
      <c r="U712" s="313"/>
      <c r="V712" s="313"/>
      <c r="W712" s="313"/>
      <c r="X712" s="313"/>
      <c r="Y712" s="313"/>
      <c r="Z712" s="313"/>
    </row>
    <row r="713" ht="15.75" customHeight="1">
      <c r="A713" s="313"/>
      <c r="B713" s="313"/>
      <c r="C713" s="313"/>
      <c r="D713" s="313"/>
      <c r="E713" s="313"/>
      <c r="F713" s="313"/>
      <c r="G713" s="313"/>
      <c r="H713" s="313"/>
      <c r="I713" s="313"/>
      <c r="J713" s="313"/>
      <c r="K713" s="313"/>
      <c r="L713" s="313"/>
      <c r="M713" s="313"/>
      <c r="N713" s="313"/>
      <c r="O713" s="313"/>
      <c r="P713" s="313"/>
      <c r="Q713" s="313"/>
      <c r="R713" s="313"/>
      <c r="S713" s="313"/>
      <c r="T713" s="313"/>
      <c r="U713" s="313"/>
      <c r="V713" s="313"/>
      <c r="W713" s="313"/>
      <c r="X713" s="313"/>
      <c r="Y713" s="313"/>
      <c r="Z713" s="313"/>
    </row>
    <row r="714" ht="15.75" customHeight="1">
      <c r="A714" s="313"/>
      <c r="B714" s="313"/>
      <c r="C714" s="313"/>
      <c r="D714" s="313"/>
      <c r="E714" s="313"/>
      <c r="F714" s="313"/>
      <c r="G714" s="313"/>
      <c r="H714" s="313"/>
      <c r="I714" s="313"/>
      <c r="J714" s="313"/>
      <c r="K714" s="313"/>
      <c r="L714" s="313"/>
      <c r="M714" s="313"/>
      <c r="N714" s="313"/>
      <c r="O714" s="313"/>
      <c r="P714" s="313"/>
      <c r="Q714" s="313"/>
      <c r="R714" s="313"/>
      <c r="S714" s="313"/>
      <c r="T714" s="313"/>
      <c r="U714" s="313"/>
      <c r="V714" s="313"/>
      <c r="W714" s="313"/>
      <c r="X714" s="313"/>
      <c r="Y714" s="313"/>
      <c r="Z714" s="313"/>
    </row>
    <row r="715" ht="15.75" customHeight="1">
      <c r="A715" s="313"/>
      <c r="B715" s="313"/>
      <c r="C715" s="313"/>
      <c r="D715" s="313"/>
      <c r="E715" s="313"/>
      <c r="F715" s="313"/>
      <c r="G715" s="313"/>
      <c r="H715" s="313"/>
      <c r="I715" s="313"/>
      <c r="J715" s="313"/>
      <c r="K715" s="313"/>
      <c r="L715" s="313"/>
      <c r="M715" s="313"/>
      <c r="N715" s="313"/>
      <c r="O715" s="313"/>
      <c r="P715" s="313"/>
      <c r="Q715" s="313"/>
      <c r="R715" s="313"/>
      <c r="S715" s="313"/>
      <c r="T715" s="313"/>
      <c r="U715" s="313"/>
      <c r="V715" s="313"/>
      <c r="W715" s="313"/>
      <c r="X715" s="313"/>
      <c r="Y715" s="313"/>
      <c r="Z715" s="313"/>
    </row>
    <row r="716" ht="15.75" customHeight="1">
      <c r="A716" s="313"/>
      <c r="B716" s="313"/>
      <c r="C716" s="313"/>
      <c r="D716" s="313"/>
      <c r="E716" s="313"/>
      <c r="F716" s="313"/>
      <c r="G716" s="313"/>
      <c r="H716" s="313"/>
      <c r="I716" s="313"/>
      <c r="J716" s="313"/>
      <c r="K716" s="313"/>
      <c r="L716" s="313"/>
      <c r="M716" s="313"/>
      <c r="N716" s="313"/>
      <c r="O716" s="313"/>
      <c r="P716" s="313"/>
      <c r="Q716" s="313"/>
      <c r="R716" s="313"/>
      <c r="S716" s="313"/>
      <c r="T716" s="313"/>
      <c r="U716" s="313"/>
      <c r="V716" s="313"/>
      <c r="W716" s="313"/>
      <c r="X716" s="313"/>
      <c r="Y716" s="313"/>
      <c r="Z716" s="313"/>
    </row>
    <row r="717" ht="15.75" customHeight="1">
      <c r="A717" s="313"/>
      <c r="B717" s="313"/>
      <c r="C717" s="313"/>
      <c r="D717" s="313"/>
      <c r="E717" s="313"/>
      <c r="F717" s="313"/>
      <c r="G717" s="313"/>
      <c r="H717" s="313"/>
      <c r="I717" s="313"/>
      <c r="J717" s="313"/>
      <c r="K717" s="313"/>
      <c r="L717" s="313"/>
      <c r="M717" s="313"/>
      <c r="N717" s="313"/>
      <c r="O717" s="313"/>
      <c r="P717" s="313"/>
      <c r="Q717" s="313"/>
      <c r="R717" s="313"/>
      <c r="S717" s="313"/>
      <c r="T717" s="313"/>
      <c r="U717" s="313"/>
      <c r="V717" s="313"/>
      <c r="W717" s="313"/>
      <c r="X717" s="313"/>
      <c r="Y717" s="313"/>
      <c r="Z717" s="313"/>
    </row>
    <row r="718" ht="15.75" customHeight="1">
      <c r="A718" s="313"/>
      <c r="B718" s="313"/>
      <c r="C718" s="313"/>
      <c r="D718" s="313"/>
      <c r="E718" s="313"/>
      <c r="F718" s="313"/>
      <c r="G718" s="313"/>
      <c r="H718" s="313"/>
      <c r="I718" s="313"/>
      <c r="J718" s="313"/>
      <c r="K718" s="313"/>
      <c r="L718" s="313"/>
      <c r="M718" s="313"/>
      <c r="N718" s="313"/>
      <c r="O718" s="313"/>
      <c r="P718" s="313"/>
      <c r="Q718" s="313"/>
      <c r="R718" s="313"/>
      <c r="S718" s="313"/>
      <c r="T718" s="313"/>
      <c r="U718" s="313"/>
      <c r="V718" s="313"/>
      <c r="W718" s="313"/>
      <c r="X718" s="313"/>
      <c r="Y718" s="313"/>
      <c r="Z718" s="313"/>
    </row>
    <row r="719" ht="15.75" customHeight="1">
      <c r="A719" s="313"/>
      <c r="B719" s="313"/>
      <c r="C719" s="313"/>
      <c r="D719" s="313"/>
      <c r="E719" s="313"/>
      <c r="F719" s="313"/>
      <c r="G719" s="313"/>
      <c r="H719" s="313"/>
      <c r="I719" s="313"/>
      <c r="J719" s="313"/>
      <c r="K719" s="313"/>
      <c r="L719" s="313"/>
      <c r="M719" s="313"/>
      <c r="N719" s="313"/>
      <c r="O719" s="313"/>
      <c r="P719" s="313"/>
      <c r="Q719" s="313"/>
      <c r="R719" s="313"/>
      <c r="S719" s="313"/>
      <c r="T719" s="313"/>
      <c r="U719" s="313"/>
      <c r="V719" s="313"/>
      <c r="W719" s="313"/>
      <c r="X719" s="313"/>
      <c r="Y719" s="313"/>
      <c r="Z719" s="313"/>
    </row>
    <row r="720" ht="15.75" customHeight="1">
      <c r="A720" s="313"/>
      <c r="B720" s="313"/>
      <c r="C720" s="313"/>
      <c r="D720" s="313"/>
      <c r="E720" s="313"/>
      <c r="F720" s="313"/>
      <c r="G720" s="313"/>
      <c r="H720" s="313"/>
      <c r="I720" s="313"/>
      <c r="J720" s="313"/>
      <c r="K720" s="313"/>
      <c r="L720" s="313"/>
      <c r="M720" s="313"/>
      <c r="N720" s="313"/>
      <c r="O720" s="313"/>
      <c r="P720" s="313"/>
      <c r="Q720" s="313"/>
      <c r="R720" s="313"/>
      <c r="S720" s="313"/>
      <c r="T720" s="313"/>
      <c r="U720" s="313"/>
      <c r="V720" s="313"/>
      <c r="W720" s="313"/>
      <c r="X720" s="313"/>
      <c r="Y720" s="313"/>
      <c r="Z720" s="313"/>
    </row>
    <row r="721" ht="15.75" customHeight="1">
      <c r="A721" s="313"/>
      <c r="B721" s="313"/>
      <c r="C721" s="313"/>
      <c r="D721" s="313"/>
      <c r="E721" s="313"/>
      <c r="F721" s="313"/>
      <c r="G721" s="313"/>
      <c r="H721" s="313"/>
      <c r="I721" s="313"/>
      <c r="J721" s="313"/>
      <c r="K721" s="313"/>
      <c r="L721" s="313"/>
      <c r="M721" s="313"/>
      <c r="N721" s="313"/>
      <c r="O721" s="313"/>
      <c r="P721" s="313"/>
      <c r="Q721" s="313"/>
      <c r="R721" s="313"/>
      <c r="S721" s="313"/>
      <c r="T721" s="313"/>
      <c r="U721" s="313"/>
      <c r="V721" s="313"/>
      <c r="W721" s="313"/>
      <c r="X721" s="313"/>
      <c r="Y721" s="313"/>
      <c r="Z721" s="313"/>
    </row>
    <row r="722" ht="15.75" customHeight="1">
      <c r="A722" s="313"/>
      <c r="B722" s="313"/>
      <c r="C722" s="313"/>
      <c r="D722" s="313"/>
      <c r="E722" s="313"/>
      <c r="F722" s="313"/>
      <c r="G722" s="313"/>
      <c r="H722" s="313"/>
      <c r="I722" s="313"/>
      <c r="J722" s="313"/>
      <c r="K722" s="313"/>
      <c r="L722" s="313"/>
      <c r="M722" s="313"/>
      <c r="N722" s="313"/>
      <c r="O722" s="313"/>
      <c r="P722" s="313"/>
      <c r="Q722" s="313"/>
      <c r="R722" s="313"/>
      <c r="S722" s="313"/>
      <c r="T722" s="313"/>
      <c r="U722" s="313"/>
      <c r="V722" s="313"/>
      <c r="W722" s="313"/>
      <c r="X722" s="313"/>
      <c r="Y722" s="313"/>
      <c r="Z722" s="313"/>
    </row>
    <row r="723" ht="15.75" customHeight="1">
      <c r="A723" s="313"/>
      <c r="B723" s="313"/>
      <c r="C723" s="313"/>
      <c r="D723" s="313"/>
      <c r="E723" s="313"/>
      <c r="F723" s="313"/>
      <c r="G723" s="313"/>
      <c r="H723" s="313"/>
      <c r="I723" s="313"/>
      <c r="J723" s="313"/>
      <c r="K723" s="313"/>
      <c r="L723" s="313"/>
      <c r="M723" s="313"/>
      <c r="N723" s="313"/>
      <c r="O723" s="313"/>
      <c r="P723" s="313"/>
      <c r="Q723" s="313"/>
      <c r="R723" s="313"/>
      <c r="S723" s="313"/>
      <c r="T723" s="313"/>
      <c r="U723" s="313"/>
      <c r="V723" s="313"/>
      <c r="W723" s="313"/>
      <c r="X723" s="313"/>
      <c r="Y723" s="313"/>
      <c r="Z723" s="313"/>
    </row>
    <row r="724" ht="15.75" customHeight="1">
      <c r="A724" s="313"/>
      <c r="B724" s="313"/>
      <c r="C724" s="313"/>
      <c r="D724" s="313"/>
      <c r="E724" s="313"/>
      <c r="F724" s="313"/>
      <c r="G724" s="313"/>
      <c r="H724" s="313"/>
      <c r="I724" s="313"/>
      <c r="J724" s="313"/>
      <c r="K724" s="313"/>
      <c r="L724" s="313"/>
      <c r="M724" s="313"/>
      <c r="N724" s="313"/>
      <c r="O724" s="313"/>
      <c r="P724" s="313"/>
      <c r="Q724" s="313"/>
      <c r="R724" s="313"/>
      <c r="S724" s="313"/>
      <c r="T724" s="313"/>
      <c r="U724" s="313"/>
      <c r="V724" s="313"/>
      <c r="W724" s="313"/>
      <c r="X724" s="313"/>
      <c r="Y724" s="313"/>
      <c r="Z724" s="313"/>
    </row>
    <row r="725" ht="15.75" customHeight="1">
      <c r="A725" s="313"/>
      <c r="B725" s="313"/>
      <c r="C725" s="313"/>
      <c r="D725" s="313"/>
      <c r="E725" s="313"/>
      <c r="F725" s="313"/>
      <c r="G725" s="313"/>
      <c r="H725" s="313"/>
      <c r="I725" s="313"/>
      <c r="J725" s="313"/>
      <c r="K725" s="313"/>
      <c r="L725" s="313"/>
      <c r="M725" s="313"/>
      <c r="N725" s="313"/>
      <c r="O725" s="313"/>
      <c r="P725" s="313"/>
      <c r="Q725" s="313"/>
      <c r="R725" s="313"/>
      <c r="S725" s="313"/>
      <c r="T725" s="313"/>
      <c r="U725" s="313"/>
      <c r="V725" s="313"/>
      <c r="W725" s="313"/>
      <c r="X725" s="313"/>
      <c r="Y725" s="313"/>
      <c r="Z725" s="313"/>
    </row>
    <row r="726" ht="15.75" customHeight="1">
      <c r="A726" s="313"/>
      <c r="B726" s="313"/>
      <c r="C726" s="313"/>
      <c r="D726" s="313"/>
      <c r="E726" s="313"/>
      <c r="F726" s="313"/>
      <c r="G726" s="313"/>
      <c r="H726" s="313"/>
      <c r="I726" s="313"/>
      <c r="J726" s="313"/>
      <c r="K726" s="313"/>
      <c r="L726" s="313"/>
      <c r="M726" s="313"/>
      <c r="N726" s="313"/>
      <c r="O726" s="313"/>
      <c r="P726" s="313"/>
      <c r="Q726" s="313"/>
      <c r="R726" s="313"/>
      <c r="S726" s="313"/>
      <c r="T726" s="313"/>
      <c r="U726" s="313"/>
      <c r="V726" s="313"/>
      <c r="W726" s="313"/>
      <c r="X726" s="313"/>
      <c r="Y726" s="313"/>
      <c r="Z726" s="313"/>
    </row>
    <row r="727" ht="15.75" customHeight="1">
      <c r="A727" s="313"/>
      <c r="B727" s="313"/>
      <c r="C727" s="313"/>
      <c r="D727" s="313"/>
      <c r="E727" s="313"/>
      <c r="F727" s="313"/>
      <c r="G727" s="313"/>
      <c r="H727" s="313"/>
      <c r="I727" s="313"/>
      <c r="J727" s="313"/>
      <c r="K727" s="313"/>
      <c r="L727" s="313"/>
      <c r="M727" s="313"/>
      <c r="N727" s="313"/>
      <c r="O727" s="313"/>
      <c r="P727" s="313"/>
      <c r="Q727" s="313"/>
      <c r="R727" s="313"/>
      <c r="S727" s="313"/>
      <c r="T727" s="313"/>
      <c r="U727" s="313"/>
      <c r="V727" s="313"/>
      <c r="W727" s="313"/>
      <c r="X727" s="313"/>
      <c r="Y727" s="313"/>
      <c r="Z727" s="313"/>
    </row>
    <row r="728" ht="15.75" customHeight="1">
      <c r="A728" s="313"/>
      <c r="B728" s="313"/>
      <c r="C728" s="313"/>
      <c r="D728" s="313"/>
      <c r="E728" s="313"/>
      <c r="F728" s="313"/>
      <c r="G728" s="313"/>
      <c r="H728" s="313"/>
      <c r="I728" s="313"/>
      <c r="J728" s="313"/>
      <c r="K728" s="313"/>
      <c r="L728" s="313"/>
      <c r="M728" s="313"/>
      <c r="N728" s="313"/>
      <c r="O728" s="313"/>
      <c r="P728" s="313"/>
      <c r="Q728" s="313"/>
      <c r="R728" s="313"/>
      <c r="S728" s="313"/>
      <c r="T728" s="313"/>
      <c r="U728" s="313"/>
      <c r="V728" s="313"/>
      <c r="W728" s="313"/>
      <c r="X728" s="313"/>
      <c r="Y728" s="313"/>
      <c r="Z728" s="313"/>
    </row>
    <row r="729" ht="15.75" customHeight="1">
      <c r="A729" s="313"/>
      <c r="B729" s="313"/>
      <c r="C729" s="313"/>
      <c r="D729" s="313"/>
      <c r="E729" s="313"/>
      <c r="F729" s="313"/>
      <c r="G729" s="313"/>
      <c r="H729" s="313"/>
      <c r="I729" s="313"/>
      <c r="J729" s="313"/>
      <c r="K729" s="313"/>
      <c r="L729" s="313"/>
      <c r="M729" s="313"/>
      <c r="N729" s="313"/>
      <c r="O729" s="313"/>
      <c r="P729" s="313"/>
      <c r="Q729" s="313"/>
      <c r="R729" s="313"/>
      <c r="S729" s="313"/>
      <c r="T729" s="313"/>
      <c r="U729" s="313"/>
      <c r="V729" s="313"/>
      <c r="W729" s="313"/>
      <c r="X729" s="313"/>
      <c r="Y729" s="313"/>
      <c r="Z729" s="313"/>
    </row>
    <row r="730" ht="15.75" customHeight="1">
      <c r="A730" s="313"/>
      <c r="B730" s="313"/>
      <c r="C730" s="313"/>
      <c r="D730" s="313"/>
      <c r="E730" s="313"/>
      <c r="F730" s="313"/>
      <c r="G730" s="313"/>
      <c r="H730" s="313"/>
      <c r="I730" s="313"/>
      <c r="J730" s="313"/>
      <c r="K730" s="313"/>
      <c r="L730" s="313"/>
      <c r="M730" s="313"/>
      <c r="N730" s="313"/>
      <c r="O730" s="313"/>
      <c r="P730" s="313"/>
      <c r="Q730" s="313"/>
      <c r="R730" s="313"/>
      <c r="S730" s="313"/>
      <c r="T730" s="313"/>
      <c r="U730" s="313"/>
      <c r="V730" s="313"/>
      <c r="W730" s="313"/>
      <c r="X730" s="313"/>
      <c r="Y730" s="313"/>
      <c r="Z730" s="313"/>
    </row>
    <row r="731" ht="15.75" customHeight="1">
      <c r="A731" s="313"/>
      <c r="B731" s="313"/>
      <c r="C731" s="313"/>
      <c r="D731" s="313"/>
      <c r="E731" s="313"/>
      <c r="F731" s="313"/>
      <c r="G731" s="313"/>
      <c r="H731" s="313"/>
      <c r="I731" s="313"/>
      <c r="J731" s="313"/>
      <c r="K731" s="313"/>
      <c r="L731" s="313"/>
      <c r="M731" s="313"/>
      <c r="N731" s="313"/>
      <c r="O731" s="313"/>
      <c r="P731" s="313"/>
      <c r="Q731" s="313"/>
      <c r="R731" s="313"/>
      <c r="S731" s="313"/>
      <c r="T731" s="313"/>
      <c r="U731" s="313"/>
      <c r="V731" s="313"/>
      <c r="W731" s="313"/>
      <c r="X731" s="313"/>
      <c r="Y731" s="313"/>
      <c r="Z731" s="313"/>
    </row>
    <row r="732" ht="15.75" customHeight="1">
      <c r="A732" s="313"/>
      <c r="B732" s="313"/>
      <c r="C732" s="313"/>
      <c r="D732" s="313"/>
      <c r="E732" s="313"/>
      <c r="F732" s="313"/>
      <c r="G732" s="313"/>
      <c r="H732" s="313"/>
      <c r="I732" s="313"/>
      <c r="J732" s="313"/>
      <c r="K732" s="313"/>
      <c r="L732" s="313"/>
      <c r="M732" s="313"/>
      <c r="N732" s="313"/>
      <c r="O732" s="313"/>
      <c r="P732" s="313"/>
      <c r="Q732" s="313"/>
      <c r="R732" s="313"/>
      <c r="S732" s="313"/>
      <c r="T732" s="313"/>
      <c r="U732" s="313"/>
      <c r="V732" s="313"/>
      <c r="W732" s="313"/>
      <c r="X732" s="313"/>
      <c r="Y732" s="313"/>
      <c r="Z732" s="313"/>
    </row>
    <row r="733" ht="15.75" customHeight="1">
      <c r="A733" s="313"/>
      <c r="B733" s="313"/>
      <c r="C733" s="313"/>
      <c r="D733" s="313"/>
      <c r="E733" s="313"/>
      <c r="F733" s="313"/>
      <c r="G733" s="313"/>
      <c r="H733" s="313"/>
      <c r="I733" s="313"/>
      <c r="J733" s="313"/>
      <c r="K733" s="313"/>
      <c r="L733" s="313"/>
      <c r="M733" s="313"/>
      <c r="N733" s="313"/>
      <c r="O733" s="313"/>
      <c r="P733" s="313"/>
      <c r="Q733" s="313"/>
      <c r="R733" s="313"/>
      <c r="S733" s="313"/>
      <c r="T733" s="313"/>
      <c r="U733" s="313"/>
      <c r="V733" s="313"/>
      <c r="W733" s="313"/>
      <c r="X733" s="313"/>
      <c r="Y733" s="313"/>
      <c r="Z733" s="313"/>
    </row>
    <row r="734" ht="15.75" customHeight="1">
      <c r="A734" s="313"/>
      <c r="B734" s="313"/>
      <c r="C734" s="313"/>
      <c r="D734" s="313"/>
      <c r="E734" s="313"/>
      <c r="F734" s="313"/>
      <c r="G734" s="313"/>
      <c r="H734" s="313"/>
      <c r="I734" s="313"/>
      <c r="J734" s="313"/>
      <c r="K734" s="313"/>
      <c r="L734" s="313"/>
      <c r="M734" s="313"/>
      <c r="N734" s="313"/>
      <c r="O734" s="313"/>
      <c r="P734" s="313"/>
      <c r="Q734" s="313"/>
      <c r="R734" s="313"/>
      <c r="S734" s="313"/>
      <c r="T734" s="313"/>
      <c r="U734" s="313"/>
      <c r="V734" s="313"/>
      <c r="W734" s="313"/>
      <c r="X734" s="313"/>
      <c r="Y734" s="313"/>
      <c r="Z734" s="313"/>
    </row>
    <row r="735" ht="15.75" customHeight="1">
      <c r="A735" s="313"/>
      <c r="B735" s="313"/>
      <c r="C735" s="313"/>
      <c r="D735" s="313"/>
      <c r="E735" s="313"/>
      <c r="F735" s="313"/>
      <c r="G735" s="313"/>
      <c r="H735" s="313"/>
      <c r="I735" s="313"/>
      <c r="J735" s="313"/>
      <c r="K735" s="313"/>
      <c r="L735" s="313"/>
      <c r="M735" s="313"/>
      <c r="N735" s="313"/>
      <c r="O735" s="313"/>
      <c r="P735" s="313"/>
      <c r="Q735" s="313"/>
      <c r="R735" s="313"/>
      <c r="S735" s="313"/>
      <c r="T735" s="313"/>
      <c r="U735" s="313"/>
      <c r="V735" s="313"/>
      <c r="W735" s="313"/>
      <c r="X735" s="313"/>
      <c r="Y735" s="313"/>
      <c r="Z735" s="313"/>
    </row>
    <row r="736" ht="15.75" customHeight="1">
      <c r="A736" s="313"/>
      <c r="B736" s="313"/>
      <c r="C736" s="313"/>
      <c r="D736" s="313"/>
      <c r="E736" s="313"/>
      <c r="F736" s="313"/>
      <c r="G736" s="313"/>
      <c r="H736" s="313"/>
      <c r="I736" s="313"/>
      <c r="J736" s="313"/>
      <c r="K736" s="313"/>
      <c r="L736" s="313"/>
      <c r="M736" s="313"/>
      <c r="N736" s="313"/>
      <c r="O736" s="313"/>
      <c r="P736" s="313"/>
      <c r="Q736" s="313"/>
      <c r="R736" s="313"/>
      <c r="S736" s="313"/>
      <c r="T736" s="313"/>
      <c r="U736" s="313"/>
      <c r="V736" s="313"/>
      <c r="W736" s="313"/>
      <c r="X736" s="313"/>
      <c r="Y736" s="313"/>
      <c r="Z736" s="313"/>
    </row>
    <row r="737" ht="15.75" customHeight="1">
      <c r="A737" s="313"/>
      <c r="B737" s="313"/>
      <c r="C737" s="313"/>
      <c r="D737" s="313"/>
      <c r="E737" s="313"/>
      <c r="F737" s="313"/>
      <c r="G737" s="313"/>
      <c r="H737" s="313"/>
      <c r="I737" s="313"/>
      <c r="J737" s="313"/>
      <c r="K737" s="313"/>
      <c r="L737" s="313"/>
      <c r="M737" s="313"/>
      <c r="N737" s="313"/>
      <c r="O737" s="313"/>
      <c r="P737" s="313"/>
      <c r="Q737" s="313"/>
      <c r="R737" s="313"/>
      <c r="S737" s="313"/>
      <c r="T737" s="313"/>
      <c r="U737" s="313"/>
      <c r="V737" s="313"/>
      <c r="W737" s="313"/>
      <c r="X737" s="313"/>
      <c r="Y737" s="313"/>
      <c r="Z737" s="313"/>
    </row>
    <row r="738" ht="15.75" customHeight="1">
      <c r="A738" s="313"/>
      <c r="B738" s="313"/>
      <c r="C738" s="313"/>
      <c r="D738" s="313"/>
      <c r="E738" s="313"/>
      <c r="F738" s="313"/>
      <c r="G738" s="313"/>
      <c r="H738" s="313"/>
      <c r="I738" s="313"/>
      <c r="J738" s="313"/>
      <c r="K738" s="313"/>
      <c r="L738" s="313"/>
      <c r="M738" s="313"/>
      <c r="N738" s="313"/>
      <c r="O738" s="313"/>
      <c r="P738" s="313"/>
      <c r="Q738" s="313"/>
      <c r="R738" s="313"/>
      <c r="S738" s="313"/>
      <c r="T738" s="313"/>
      <c r="U738" s="313"/>
      <c r="V738" s="313"/>
      <c r="W738" s="313"/>
      <c r="X738" s="313"/>
      <c r="Y738" s="313"/>
      <c r="Z738" s="313"/>
    </row>
    <row r="739" ht="15.75" customHeight="1">
      <c r="A739" s="313"/>
      <c r="B739" s="313"/>
      <c r="C739" s="313"/>
      <c r="D739" s="313"/>
      <c r="E739" s="313"/>
      <c r="F739" s="313"/>
      <c r="G739" s="313"/>
      <c r="H739" s="313"/>
      <c r="I739" s="313"/>
      <c r="J739" s="313"/>
      <c r="K739" s="313"/>
      <c r="L739" s="313"/>
      <c r="M739" s="313"/>
      <c r="N739" s="313"/>
      <c r="O739" s="313"/>
      <c r="P739" s="313"/>
      <c r="Q739" s="313"/>
      <c r="R739" s="313"/>
      <c r="S739" s="313"/>
      <c r="T739" s="313"/>
      <c r="U739" s="313"/>
      <c r="V739" s="313"/>
      <c r="W739" s="313"/>
      <c r="X739" s="313"/>
      <c r="Y739" s="313"/>
      <c r="Z739" s="313"/>
    </row>
    <row r="740" ht="15.75" customHeight="1">
      <c r="A740" s="313"/>
      <c r="B740" s="313"/>
      <c r="C740" s="313"/>
      <c r="D740" s="313"/>
      <c r="E740" s="313"/>
      <c r="F740" s="313"/>
      <c r="G740" s="313"/>
      <c r="H740" s="313"/>
      <c r="I740" s="313"/>
      <c r="J740" s="313"/>
      <c r="K740" s="313"/>
      <c r="L740" s="313"/>
      <c r="M740" s="313"/>
      <c r="N740" s="313"/>
      <c r="O740" s="313"/>
      <c r="P740" s="313"/>
      <c r="Q740" s="313"/>
      <c r="R740" s="313"/>
      <c r="S740" s="313"/>
      <c r="T740" s="313"/>
      <c r="U740" s="313"/>
      <c r="V740" s="313"/>
      <c r="W740" s="313"/>
      <c r="X740" s="313"/>
      <c r="Y740" s="313"/>
      <c r="Z740" s="313"/>
    </row>
    <row r="741" ht="15.75" customHeight="1">
      <c r="A741" s="313"/>
      <c r="B741" s="313"/>
      <c r="C741" s="313"/>
      <c r="D741" s="313"/>
      <c r="E741" s="313"/>
      <c r="F741" s="313"/>
      <c r="G741" s="313"/>
      <c r="H741" s="313"/>
      <c r="I741" s="313"/>
      <c r="J741" s="313"/>
      <c r="K741" s="313"/>
      <c r="L741" s="313"/>
      <c r="M741" s="313"/>
      <c r="N741" s="313"/>
      <c r="O741" s="313"/>
      <c r="P741" s="313"/>
      <c r="Q741" s="313"/>
      <c r="R741" s="313"/>
      <c r="S741" s="313"/>
      <c r="T741" s="313"/>
      <c r="U741" s="313"/>
      <c r="V741" s="313"/>
      <c r="W741" s="313"/>
      <c r="X741" s="313"/>
      <c r="Y741" s="313"/>
      <c r="Z741" s="313"/>
    </row>
    <row r="742" ht="15.75" customHeight="1">
      <c r="A742" s="313"/>
      <c r="B742" s="313"/>
      <c r="C742" s="313"/>
      <c r="D742" s="313"/>
      <c r="E742" s="313"/>
      <c r="F742" s="313"/>
      <c r="G742" s="313"/>
      <c r="H742" s="313"/>
      <c r="I742" s="313"/>
      <c r="J742" s="313"/>
      <c r="K742" s="313"/>
      <c r="L742" s="313"/>
      <c r="M742" s="313"/>
      <c r="N742" s="313"/>
      <c r="O742" s="313"/>
      <c r="P742" s="313"/>
      <c r="Q742" s="313"/>
      <c r="R742" s="313"/>
      <c r="S742" s="313"/>
      <c r="T742" s="313"/>
      <c r="U742" s="313"/>
      <c r="V742" s="313"/>
      <c r="W742" s="313"/>
      <c r="X742" s="313"/>
      <c r="Y742" s="313"/>
      <c r="Z742" s="313"/>
    </row>
    <row r="743" ht="15.75" customHeight="1">
      <c r="A743" s="313"/>
      <c r="B743" s="313"/>
      <c r="C743" s="313"/>
      <c r="D743" s="313"/>
      <c r="E743" s="313"/>
      <c r="F743" s="313"/>
      <c r="G743" s="313"/>
      <c r="H743" s="313"/>
      <c r="I743" s="313"/>
      <c r="J743" s="313"/>
      <c r="K743" s="313"/>
      <c r="L743" s="313"/>
      <c r="M743" s="313"/>
      <c r="N743" s="313"/>
      <c r="O743" s="313"/>
      <c r="P743" s="313"/>
      <c r="Q743" s="313"/>
      <c r="R743" s="313"/>
      <c r="S743" s="313"/>
      <c r="T743" s="313"/>
      <c r="U743" s="313"/>
      <c r="V743" s="313"/>
      <c r="W743" s="313"/>
      <c r="X743" s="313"/>
      <c r="Y743" s="313"/>
      <c r="Z743" s="313"/>
    </row>
    <row r="744" ht="15.75" customHeight="1">
      <c r="A744" s="313"/>
      <c r="B744" s="313"/>
      <c r="C744" s="313"/>
      <c r="D744" s="313"/>
      <c r="E744" s="313"/>
      <c r="F744" s="313"/>
      <c r="G744" s="313"/>
      <c r="H744" s="313"/>
      <c r="I744" s="313"/>
      <c r="J744" s="313"/>
      <c r="K744" s="313"/>
      <c r="L744" s="313"/>
      <c r="M744" s="313"/>
      <c r="N744" s="313"/>
      <c r="O744" s="313"/>
      <c r="P744" s="313"/>
      <c r="Q744" s="313"/>
      <c r="R744" s="313"/>
      <c r="S744" s="313"/>
      <c r="T744" s="313"/>
      <c r="U744" s="313"/>
      <c r="V744" s="313"/>
      <c r="W744" s="313"/>
      <c r="X744" s="313"/>
      <c r="Y744" s="313"/>
      <c r="Z744" s="313"/>
    </row>
    <row r="745" ht="15.75" customHeight="1">
      <c r="A745" s="313"/>
      <c r="B745" s="313"/>
      <c r="C745" s="313"/>
      <c r="D745" s="313"/>
      <c r="E745" s="313"/>
      <c r="F745" s="313"/>
      <c r="G745" s="313"/>
      <c r="H745" s="313"/>
      <c r="I745" s="313"/>
      <c r="J745" s="313"/>
      <c r="K745" s="313"/>
      <c r="L745" s="313"/>
      <c r="M745" s="313"/>
      <c r="N745" s="313"/>
      <c r="O745" s="313"/>
      <c r="P745" s="313"/>
      <c r="Q745" s="313"/>
      <c r="R745" s="313"/>
      <c r="S745" s="313"/>
      <c r="T745" s="313"/>
      <c r="U745" s="313"/>
      <c r="V745" s="313"/>
      <c r="W745" s="313"/>
      <c r="X745" s="313"/>
      <c r="Y745" s="313"/>
      <c r="Z745" s="313"/>
    </row>
    <row r="746" ht="15.75" customHeight="1">
      <c r="A746" s="313"/>
      <c r="B746" s="313"/>
      <c r="C746" s="313"/>
      <c r="D746" s="313"/>
      <c r="E746" s="313"/>
      <c r="F746" s="313"/>
      <c r="G746" s="313"/>
      <c r="H746" s="313"/>
      <c r="I746" s="313"/>
      <c r="J746" s="313"/>
      <c r="K746" s="313"/>
      <c r="L746" s="313"/>
      <c r="M746" s="313"/>
      <c r="N746" s="313"/>
      <c r="O746" s="313"/>
      <c r="P746" s="313"/>
      <c r="Q746" s="313"/>
      <c r="R746" s="313"/>
      <c r="S746" s="313"/>
      <c r="T746" s="313"/>
      <c r="U746" s="313"/>
      <c r="V746" s="313"/>
      <c r="W746" s="313"/>
      <c r="X746" s="313"/>
      <c r="Y746" s="313"/>
      <c r="Z746" s="313"/>
    </row>
    <row r="747" ht="15.75" customHeight="1">
      <c r="A747" s="313"/>
      <c r="B747" s="313"/>
      <c r="C747" s="313"/>
      <c r="D747" s="313"/>
      <c r="E747" s="313"/>
      <c r="F747" s="313"/>
      <c r="G747" s="313"/>
      <c r="H747" s="313"/>
      <c r="I747" s="313"/>
      <c r="J747" s="313"/>
      <c r="K747" s="313"/>
      <c r="L747" s="313"/>
      <c r="M747" s="313"/>
      <c r="N747" s="313"/>
      <c r="O747" s="313"/>
      <c r="P747" s="313"/>
      <c r="Q747" s="313"/>
      <c r="R747" s="313"/>
      <c r="S747" s="313"/>
      <c r="T747" s="313"/>
      <c r="U747" s="313"/>
      <c r="V747" s="313"/>
      <c r="W747" s="313"/>
      <c r="X747" s="313"/>
      <c r="Y747" s="313"/>
      <c r="Z747" s="313"/>
    </row>
    <row r="748" ht="15.75" customHeight="1">
      <c r="A748" s="313"/>
      <c r="B748" s="313"/>
      <c r="C748" s="313"/>
      <c r="D748" s="313"/>
      <c r="E748" s="313"/>
      <c r="F748" s="313"/>
      <c r="G748" s="313"/>
      <c r="H748" s="313"/>
      <c r="I748" s="313"/>
      <c r="J748" s="313"/>
      <c r="K748" s="313"/>
      <c r="L748" s="313"/>
      <c r="M748" s="313"/>
      <c r="N748" s="313"/>
      <c r="O748" s="313"/>
      <c r="P748" s="313"/>
      <c r="Q748" s="313"/>
      <c r="R748" s="313"/>
      <c r="S748" s="313"/>
      <c r="T748" s="313"/>
      <c r="U748" s="313"/>
      <c r="V748" s="313"/>
      <c r="W748" s="313"/>
      <c r="X748" s="313"/>
      <c r="Y748" s="313"/>
      <c r="Z748" s="313"/>
    </row>
    <row r="749" ht="15.75" customHeight="1">
      <c r="A749" s="313"/>
      <c r="B749" s="313"/>
      <c r="C749" s="313"/>
      <c r="D749" s="313"/>
      <c r="E749" s="313"/>
      <c r="F749" s="313"/>
      <c r="G749" s="313"/>
      <c r="H749" s="313"/>
      <c r="I749" s="313"/>
      <c r="J749" s="313"/>
      <c r="K749" s="313"/>
      <c r="L749" s="313"/>
      <c r="M749" s="313"/>
      <c r="N749" s="313"/>
      <c r="O749" s="313"/>
      <c r="P749" s="313"/>
      <c r="Q749" s="313"/>
      <c r="R749" s="313"/>
      <c r="S749" s="313"/>
      <c r="T749" s="313"/>
      <c r="U749" s="313"/>
      <c r="V749" s="313"/>
      <c r="W749" s="313"/>
      <c r="X749" s="313"/>
      <c r="Y749" s="313"/>
      <c r="Z749" s="313"/>
    </row>
    <row r="750" ht="15.75" customHeight="1">
      <c r="A750" s="313"/>
      <c r="B750" s="313"/>
      <c r="C750" s="313"/>
      <c r="D750" s="313"/>
      <c r="E750" s="313"/>
      <c r="F750" s="313"/>
      <c r="G750" s="313"/>
      <c r="H750" s="313"/>
      <c r="I750" s="313"/>
      <c r="J750" s="313"/>
      <c r="K750" s="313"/>
      <c r="L750" s="313"/>
      <c r="M750" s="313"/>
      <c r="N750" s="313"/>
      <c r="O750" s="313"/>
      <c r="P750" s="313"/>
      <c r="Q750" s="313"/>
      <c r="R750" s="313"/>
      <c r="S750" s="313"/>
      <c r="T750" s="313"/>
      <c r="U750" s="313"/>
      <c r="V750" s="313"/>
      <c r="W750" s="313"/>
      <c r="X750" s="313"/>
      <c r="Y750" s="313"/>
      <c r="Z750" s="313"/>
    </row>
    <row r="751" ht="15.75" customHeight="1">
      <c r="A751" s="313"/>
      <c r="B751" s="313"/>
      <c r="C751" s="313"/>
      <c r="D751" s="313"/>
      <c r="E751" s="313"/>
      <c r="F751" s="313"/>
      <c r="G751" s="313"/>
      <c r="H751" s="313"/>
      <c r="I751" s="313"/>
      <c r="J751" s="313"/>
      <c r="K751" s="313"/>
      <c r="L751" s="313"/>
      <c r="M751" s="313"/>
      <c r="N751" s="313"/>
      <c r="O751" s="313"/>
      <c r="P751" s="313"/>
      <c r="Q751" s="313"/>
      <c r="R751" s="313"/>
      <c r="S751" s="313"/>
      <c r="T751" s="313"/>
      <c r="U751" s="313"/>
      <c r="V751" s="313"/>
      <c r="W751" s="313"/>
      <c r="X751" s="313"/>
      <c r="Y751" s="313"/>
      <c r="Z751" s="313"/>
    </row>
    <row r="752" ht="15.75" customHeight="1">
      <c r="A752" s="313"/>
      <c r="B752" s="313"/>
      <c r="C752" s="313"/>
      <c r="D752" s="313"/>
      <c r="E752" s="313"/>
      <c r="F752" s="313"/>
      <c r="G752" s="313"/>
      <c r="H752" s="313"/>
      <c r="I752" s="313"/>
      <c r="J752" s="313"/>
      <c r="K752" s="313"/>
      <c r="L752" s="313"/>
      <c r="M752" s="313"/>
      <c r="N752" s="313"/>
      <c r="O752" s="313"/>
      <c r="P752" s="313"/>
      <c r="Q752" s="313"/>
      <c r="R752" s="313"/>
      <c r="S752" s="313"/>
      <c r="T752" s="313"/>
      <c r="U752" s="313"/>
      <c r="V752" s="313"/>
      <c r="W752" s="313"/>
      <c r="X752" s="313"/>
      <c r="Y752" s="313"/>
      <c r="Z752" s="313"/>
    </row>
    <row r="753" ht="15.75" customHeight="1">
      <c r="A753" s="313"/>
      <c r="B753" s="313"/>
      <c r="C753" s="313"/>
      <c r="D753" s="313"/>
      <c r="E753" s="313"/>
      <c r="F753" s="313"/>
      <c r="G753" s="313"/>
      <c r="H753" s="313"/>
      <c r="I753" s="313"/>
      <c r="J753" s="313"/>
      <c r="K753" s="313"/>
      <c r="L753" s="313"/>
      <c r="M753" s="313"/>
      <c r="N753" s="313"/>
      <c r="O753" s="313"/>
      <c r="P753" s="313"/>
      <c r="Q753" s="313"/>
      <c r="R753" s="313"/>
      <c r="S753" s="313"/>
      <c r="T753" s="313"/>
      <c r="U753" s="313"/>
      <c r="V753" s="313"/>
      <c r="W753" s="313"/>
      <c r="X753" s="313"/>
      <c r="Y753" s="313"/>
      <c r="Z753" s="313"/>
    </row>
    <row r="754" ht="15.75" customHeight="1">
      <c r="A754" s="313"/>
      <c r="B754" s="313"/>
      <c r="C754" s="313"/>
      <c r="D754" s="313"/>
      <c r="E754" s="313"/>
      <c r="F754" s="313"/>
      <c r="G754" s="313"/>
      <c r="H754" s="313"/>
      <c r="I754" s="313"/>
      <c r="J754" s="313"/>
      <c r="K754" s="313"/>
      <c r="L754" s="313"/>
      <c r="M754" s="313"/>
      <c r="N754" s="313"/>
      <c r="O754" s="313"/>
      <c r="P754" s="313"/>
      <c r="Q754" s="313"/>
      <c r="R754" s="313"/>
      <c r="S754" s="313"/>
      <c r="T754" s="313"/>
      <c r="U754" s="313"/>
      <c r="V754" s="313"/>
      <c r="W754" s="313"/>
      <c r="X754" s="313"/>
      <c r="Y754" s="313"/>
      <c r="Z754" s="313"/>
    </row>
    <row r="755" ht="15.75" customHeight="1">
      <c r="A755" s="313"/>
      <c r="B755" s="313"/>
      <c r="C755" s="313"/>
      <c r="D755" s="313"/>
      <c r="E755" s="313"/>
      <c r="F755" s="313"/>
      <c r="G755" s="313"/>
      <c r="H755" s="313"/>
      <c r="I755" s="313"/>
      <c r="J755" s="313"/>
      <c r="K755" s="313"/>
      <c r="L755" s="313"/>
      <c r="M755" s="313"/>
      <c r="N755" s="313"/>
      <c r="O755" s="313"/>
      <c r="P755" s="313"/>
      <c r="Q755" s="313"/>
      <c r="R755" s="313"/>
      <c r="S755" s="313"/>
      <c r="T755" s="313"/>
      <c r="U755" s="313"/>
      <c r="V755" s="313"/>
      <c r="W755" s="313"/>
      <c r="X755" s="313"/>
      <c r="Y755" s="313"/>
      <c r="Z755" s="313"/>
    </row>
    <row r="756" ht="15.75" customHeight="1">
      <c r="A756" s="313"/>
      <c r="B756" s="313"/>
      <c r="C756" s="313"/>
      <c r="D756" s="313"/>
      <c r="E756" s="313"/>
      <c r="F756" s="313"/>
      <c r="G756" s="313"/>
      <c r="H756" s="313"/>
      <c r="I756" s="313"/>
      <c r="J756" s="313"/>
      <c r="K756" s="313"/>
      <c r="L756" s="313"/>
      <c r="M756" s="313"/>
      <c r="N756" s="313"/>
      <c r="O756" s="313"/>
      <c r="P756" s="313"/>
      <c r="Q756" s="313"/>
      <c r="R756" s="313"/>
      <c r="S756" s="313"/>
      <c r="T756" s="313"/>
      <c r="U756" s="313"/>
      <c r="V756" s="313"/>
      <c r="W756" s="313"/>
      <c r="X756" s="313"/>
      <c r="Y756" s="313"/>
      <c r="Z756" s="313"/>
    </row>
    <row r="757" ht="15.75" customHeight="1">
      <c r="A757" s="313"/>
      <c r="B757" s="313"/>
      <c r="C757" s="313"/>
      <c r="D757" s="313"/>
      <c r="E757" s="313"/>
      <c r="F757" s="313"/>
      <c r="G757" s="313"/>
      <c r="H757" s="313"/>
      <c r="I757" s="313"/>
      <c r="J757" s="313"/>
      <c r="K757" s="313"/>
      <c r="L757" s="313"/>
      <c r="M757" s="313"/>
      <c r="N757" s="313"/>
      <c r="O757" s="313"/>
      <c r="P757" s="313"/>
      <c r="Q757" s="313"/>
      <c r="R757" s="313"/>
      <c r="S757" s="313"/>
      <c r="T757" s="313"/>
      <c r="U757" s="313"/>
      <c r="V757" s="313"/>
      <c r="W757" s="313"/>
      <c r="X757" s="313"/>
      <c r="Y757" s="313"/>
      <c r="Z757" s="313"/>
    </row>
    <row r="758" ht="15.75" customHeight="1">
      <c r="A758" s="313"/>
      <c r="B758" s="313"/>
      <c r="C758" s="313"/>
      <c r="D758" s="313"/>
      <c r="E758" s="313"/>
      <c r="F758" s="313"/>
      <c r="G758" s="313"/>
      <c r="H758" s="313"/>
      <c r="I758" s="313"/>
      <c r="J758" s="313"/>
      <c r="K758" s="313"/>
      <c r="L758" s="313"/>
      <c r="M758" s="313"/>
      <c r="N758" s="313"/>
      <c r="O758" s="313"/>
      <c r="P758" s="313"/>
      <c r="Q758" s="313"/>
      <c r="R758" s="313"/>
      <c r="S758" s="313"/>
      <c r="T758" s="313"/>
      <c r="U758" s="313"/>
      <c r="V758" s="313"/>
      <c r="W758" s="313"/>
      <c r="X758" s="313"/>
      <c r="Y758" s="313"/>
      <c r="Z758" s="313"/>
    </row>
    <row r="759" ht="15.75" customHeight="1">
      <c r="A759" s="313"/>
      <c r="B759" s="313"/>
      <c r="C759" s="313"/>
      <c r="D759" s="313"/>
      <c r="E759" s="313"/>
      <c r="F759" s="313"/>
      <c r="G759" s="313"/>
      <c r="H759" s="313"/>
      <c r="I759" s="313"/>
      <c r="J759" s="313"/>
      <c r="K759" s="313"/>
      <c r="L759" s="313"/>
      <c r="M759" s="313"/>
      <c r="N759" s="313"/>
      <c r="O759" s="313"/>
      <c r="P759" s="313"/>
      <c r="Q759" s="313"/>
      <c r="R759" s="313"/>
      <c r="S759" s="313"/>
      <c r="T759" s="313"/>
      <c r="U759" s="313"/>
      <c r="V759" s="313"/>
      <c r="W759" s="313"/>
      <c r="X759" s="313"/>
      <c r="Y759" s="313"/>
      <c r="Z759" s="313"/>
    </row>
    <row r="760" ht="15.75" customHeight="1">
      <c r="A760" s="313"/>
      <c r="B760" s="313"/>
      <c r="C760" s="313"/>
      <c r="D760" s="313"/>
      <c r="E760" s="313"/>
      <c r="F760" s="313"/>
      <c r="G760" s="313"/>
      <c r="H760" s="313"/>
      <c r="I760" s="313"/>
      <c r="J760" s="313"/>
      <c r="K760" s="313"/>
      <c r="L760" s="313"/>
      <c r="M760" s="313"/>
      <c r="N760" s="313"/>
      <c r="O760" s="313"/>
      <c r="P760" s="313"/>
      <c r="Q760" s="313"/>
      <c r="R760" s="313"/>
      <c r="S760" s="313"/>
      <c r="T760" s="313"/>
      <c r="U760" s="313"/>
      <c r="V760" s="313"/>
      <c r="W760" s="313"/>
      <c r="X760" s="313"/>
      <c r="Y760" s="313"/>
      <c r="Z760" s="313"/>
    </row>
    <row r="761" ht="15.75" customHeight="1">
      <c r="A761" s="313"/>
      <c r="B761" s="313"/>
      <c r="C761" s="313"/>
      <c r="D761" s="313"/>
      <c r="E761" s="313"/>
      <c r="F761" s="313"/>
      <c r="G761" s="313"/>
      <c r="H761" s="313"/>
      <c r="I761" s="313"/>
      <c r="J761" s="313"/>
      <c r="K761" s="313"/>
      <c r="L761" s="313"/>
      <c r="M761" s="313"/>
      <c r="N761" s="313"/>
      <c r="O761" s="313"/>
      <c r="P761" s="313"/>
      <c r="Q761" s="313"/>
      <c r="R761" s="313"/>
      <c r="S761" s="313"/>
      <c r="T761" s="313"/>
      <c r="U761" s="313"/>
      <c r="V761" s="313"/>
      <c r="W761" s="313"/>
      <c r="X761" s="313"/>
      <c r="Y761" s="313"/>
      <c r="Z761" s="313"/>
    </row>
    <row r="762" ht="15.75" customHeight="1">
      <c r="A762" s="313"/>
      <c r="B762" s="313"/>
      <c r="C762" s="313"/>
      <c r="D762" s="313"/>
      <c r="E762" s="313"/>
      <c r="F762" s="313"/>
      <c r="G762" s="313"/>
      <c r="H762" s="313"/>
      <c r="I762" s="313"/>
      <c r="J762" s="313"/>
      <c r="K762" s="313"/>
      <c r="L762" s="313"/>
      <c r="M762" s="313"/>
      <c r="N762" s="313"/>
      <c r="O762" s="313"/>
      <c r="P762" s="313"/>
      <c r="Q762" s="313"/>
      <c r="R762" s="313"/>
      <c r="S762" s="313"/>
      <c r="T762" s="313"/>
      <c r="U762" s="313"/>
      <c r="V762" s="313"/>
      <c r="W762" s="313"/>
      <c r="X762" s="313"/>
      <c r="Y762" s="313"/>
      <c r="Z762" s="313"/>
    </row>
    <row r="763" ht="15.75" customHeight="1">
      <c r="A763" s="313"/>
      <c r="B763" s="313"/>
      <c r="C763" s="313"/>
      <c r="D763" s="313"/>
      <c r="E763" s="313"/>
      <c r="F763" s="313"/>
      <c r="G763" s="313"/>
      <c r="H763" s="313"/>
      <c r="I763" s="313"/>
      <c r="J763" s="313"/>
      <c r="K763" s="313"/>
      <c r="L763" s="313"/>
      <c r="M763" s="313"/>
      <c r="N763" s="313"/>
      <c r="O763" s="313"/>
      <c r="P763" s="313"/>
      <c r="Q763" s="313"/>
      <c r="R763" s="313"/>
      <c r="S763" s="313"/>
      <c r="T763" s="313"/>
      <c r="U763" s="313"/>
      <c r="V763" s="313"/>
      <c r="W763" s="313"/>
      <c r="X763" s="313"/>
      <c r="Y763" s="313"/>
      <c r="Z763" s="313"/>
    </row>
    <row r="764" ht="15.75" customHeight="1">
      <c r="A764" s="313"/>
      <c r="B764" s="313"/>
      <c r="C764" s="313"/>
      <c r="D764" s="313"/>
      <c r="E764" s="313"/>
      <c r="F764" s="313"/>
      <c r="G764" s="313"/>
      <c r="H764" s="313"/>
      <c r="I764" s="313"/>
      <c r="J764" s="313"/>
      <c r="K764" s="313"/>
      <c r="L764" s="313"/>
      <c r="M764" s="313"/>
      <c r="N764" s="313"/>
      <c r="O764" s="313"/>
      <c r="P764" s="313"/>
      <c r="Q764" s="313"/>
      <c r="R764" s="313"/>
      <c r="S764" s="313"/>
      <c r="T764" s="313"/>
      <c r="U764" s="313"/>
      <c r="V764" s="313"/>
      <c r="W764" s="313"/>
      <c r="X764" s="313"/>
      <c r="Y764" s="313"/>
      <c r="Z764" s="313"/>
    </row>
    <row r="765" ht="15.75" customHeight="1">
      <c r="A765" s="313"/>
      <c r="B765" s="313"/>
      <c r="C765" s="313"/>
      <c r="D765" s="313"/>
      <c r="E765" s="313"/>
      <c r="F765" s="313"/>
      <c r="G765" s="313"/>
      <c r="H765" s="313"/>
      <c r="I765" s="313"/>
      <c r="J765" s="313"/>
      <c r="K765" s="313"/>
      <c r="L765" s="313"/>
      <c r="M765" s="313"/>
      <c r="N765" s="313"/>
      <c r="O765" s="313"/>
      <c r="P765" s="313"/>
      <c r="Q765" s="313"/>
      <c r="R765" s="313"/>
      <c r="S765" s="313"/>
      <c r="T765" s="313"/>
      <c r="U765" s="313"/>
      <c r="V765" s="313"/>
      <c r="W765" s="313"/>
      <c r="X765" s="313"/>
      <c r="Y765" s="313"/>
      <c r="Z765" s="313"/>
    </row>
    <row r="766" ht="15.75" customHeight="1">
      <c r="A766" s="313"/>
      <c r="B766" s="313"/>
      <c r="C766" s="313"/>
      <c r="D766" s="313"/>
      <c r="E766" s="313"/>
      <c r="F766" s="313"/>
      <c r="G766" s="313"/>
      <c r="H766" s="313"/>
      <c r="I766" s="313"/>
      <c r="J766" s="313"/>
      <c r="K766" s="313"/>
      <c r="L766" s="313"/>
      <c r="M766" s="313"/>
      <c r="N766" s="313"/>
      <c r="O766" s="313"/>
      <c r="P766" s="313"/>
      <c r="Q766" s="313"/>
      <c r="R766" s="313"/>
      <c r="S766" s="313"/>
      <c r="T766" s="313"/>
      <c r="U766" s="313"/>
      <c r="V766" s="313"/>
      <c r="W766" s="313"/>
      <c r="X766" s="313"/>
      <c r="Y766" s="313"/>
      <c r="Z766" s="313"/>
    </row>
    <row r="767" ht="15.75" customHeight="1">
      <c r="A767" s="313"/>
      <c r="B767" s="313"/>
      <c r="C767" s="313"/>
      <c r="D767" s="313"/>
      <c r="E767" s="313"/>
      <c r="F767" s="313"/>
      <c r="G767" s="313"/>
      <c r="H767" s="313"/>
      <c r="I767" s="313"/>
      <c r="J767" s="313"/>
      <c r="K767" s="313"/>
      <c r="L767" s="313"/>
      <c r="M767" s="313"/>
      <c r="N767" s="313"/>
      <c r="O767" s="313"/>
      <c r="P767" s="313"/>
      <c r="Q767" s="313"/>
      <c r="R767" s="313"/>
      <c r="S767" s="313"/>
      <c r="T767" s="313"/>
      <c r="U767" s="313"/>
      <c r="V767" s="313"/>
      <c r="W767" s="313"/>
      <c r="X767" s="313"/>
      <c r="Y767" s="313"/>
      <c r="Z767" s="313"/>
    </row>
    <row r="768" ht="15.75" customHeight="1">
      <c r="A768" s="313"/>
      <c r="B768" s="313"/>
      <c r="C768" s="313"/>
      <c r="D768" s="313"/>
      <c r="E768" s="313"/>
      <c r="F768" s="313"/>
      <c r="G768" s="313"/>
      <c r="H768" s="313"/>
      <c r="I768" s="313"/>
      <c r="J768" s="313"/>
      <c r="K768" s="313"/>
      <c r="L768" s="313"/>
      <c r="M768" s="313"/>
      <c r="N768" s="313"/>
      <c r="O768" s="313"/>
      <c r="P768" s="313"/>
      <c r="Q768" s="313"/>
      <c r="R768" s="313"/>
      <c r="S768" s="313"/>
      <c r="T768" s="313"/>
      <c r="U768" s="313"/>
      <c r="V768" s="313"/>
      <c r="W768" s="313"/>
      <c r="X768" s="313"/>
      <c r="Y768" s="313"/>
      <c r="Z768" s="313"/>
    </row>
    <row r="769" ht="15.75" customHeight="1">
      <c r="A769" s="313"/>
      <c r="B769" s="313"/>
      <c r="C769" s="313"/>
      <c r="D769" s="313"/>
      <c r="E769" s="313"/>
      <c r="F769" s="313"/>
      <c r="G769" s="313"/>
      <c r="H769" s="313"/>
      <c r="I769" s="313"/>
      <c r="J769" s="313"/>
      <c r="K769" s="313"/>
      <c r="L769" s="313"/>
      <c r="M769" s="313"/>
      <c r="N769" s="313"/>
      <c r="O769" s="313"/>
      <c r="P769" s="313"/>
      <c r="Q769" s="313"/>
      <c r="R769" s="313"/>
      <c r="S769" s="313"/>
      <c r="T769" s="313"/>
      <c r="U769" s="313"/>
      <c r="V769" s="313"/>
      <c r="W769" s="313"/>
      <c r="X769" s="313"/>
      <c r="Y769" s="313"/>
      <c r="Z769" s="313"/>
    </row>
    <row r="770" ht="15.75" customHeight="1">
      <c r="A770" s="313"/>
      <c r="B770" s="313"/>
      <c r="C770" s="313"/>
      <c r="D770" s="313"/>
      <c r="E770" s="313"/>
      <c r="F770" s="313"/>
      <c r="G770" s="313"/>
      <c r="H770" s="313"/>
      <c r="I770" s="313"/>
      <c r="J770" s="313"/>
      <c r="K770" s="313"/>
      <c r="L770" s="313"/>
      <c r="M770" s="313"/>
      <c r="N770" s="313"/>
      <c r="O770" s="313"/>
      <c r="P770" s="313"/>
      <c r="Q770" s="313"/>
      <c r="R770" s="313"/>
      <c r="S770" s="313"/>
      <c r="T770" s="313"/>
      <c r="U770" s="313"/>
      <c r="V770" s="313"/>
      <c r="W770" s="313"/>
      <c r="X770" s="313"/>
      <c r="Y770" s="313"/>
      <c r="Z770" s="313"/>
    </row>
    <row r="771" ht="15.75" customHeight="1">
      <c r="A771" s="313"/>
      <c r="B771" s="313"/>
      <c r="C771" s="313"/>
      <c r="D771" s="313"/>
      <c r="E771" s="313"/>
      <c r="F771" s="313"/>
      <c r="G771" s="313"/>
      <c r="H771" s="313"/>
      <c r="I771" s="313"/>
      <c r="J771" s="313"/>
      <c r="K771" s="313"/>
      <c r="L771" s="313"/>
      <c r="M771" s="313"/>
      <c r="N771" s="313"/>
      <c r="O771" s="313"/>
      <c r="P771" s="313"/>
      <c r="Q771" s="313"/>
      <c r="R771" s="313"/>
      <c r="S771" s="313"/>
      <c r="T771" s="313"/>
      <c r="U771" s="313"/>
      <c r="V771" s="313"/>
      <c r="W771" s="313"/>
      <c r="X771" s="313"/>
      <c r="Y771" s="313"/>
      <c r="Z771" s="313"/>
    </row>
    <row r="772" ht="15.75" customHeight="1">
      <c r="A772" s="313"/>
      <c r="B772" s="313"/>
      <c r="C772" s="313"/>
      <c r="D772" s="313"/>
      <c r="E772" s="313"/>
      <c r="F772" s="313"/>
      <c r="G772" s="313"/>
      <c r="H772" s="313"/>
      <c r="I772" s="313"/>
      <c r="J772" s="313"/>
      <c r="K772" s="313"/>
      <c r="L772" s="313"/>
      <c r="M772" s="313"/>
      <c r="N772" s="313"/>
      <c r="O772" s="313"/>
      <c r="P772" s="313"/>
      <c r="Q772" s="313"/>
      <c r="R772" s="313"/>
      <c r="S772" s="313"/>
      <c r="T772" s="313"/>
      <c r="U772" s="313"/>
      <c r="V772" s="313"/>
      <c r="W772" s="313"/>
      <c r="X772" s="313"/>
      <c r="Y772" s="313"/>
      <c r="Z772" s="313"/>
    </row>
    <row r="773" ht="15.75" customHeight="1">
      <c r="A773" s="313"/>
      <c r="B773" s="313"/>
      <c r="C773" s="313"/>
      <c r="D773" s="313"/>
      <c r="E773" s="313"/>
      <c r="F773" s="313"/>
      <c r="G773" s="313"/>
      <c r="H773" s="313"/>
      <c r="I773" s="313"/>
      <c r="J773" s="313"/>
      <c r="K773" s="313"/>
      <c r="L773" s="313"/>
      <c r="M773" s="313"/>
      <c r="N773" s="313"/>
      <c r="O773" s="313"/>
      <c r="P773" s="313"/>
      <c r="Q773" s="313"/>
      <c r="R773" s="313"/>
      <c r="S773" s="313"/>
      <c r="T773" s="313"/>
      <c r="U773" s="313"/>
      <c r="V773" s="313"/>
      <c r="W773" s="313"/>
      <c r="X773" s="313"/>
      <c r="Y773" s="313"/>
      <c r="Z773" s="313"/>
    </row>
    <row r="774" ht="15.75" customHeight="1">
      <c r="A774" s="313"/>
      <c r="B774" s="313"/>
      <c r="C774" s="313"/>
      <c r="D774" s="313"/>
      <c r="E774" s="313"/>
      <c r="F774" s="313"/>
      <c r="G774" s="313"/>
      <c r="H774" s="313"/>
      <c r="I774" s="313"/>
      <c r="J774" s="313"/>
      <c r="K774" s="313"/>
      <c r="L774" s="313"/>
      <c r="M774" s="313"/>
      <c r="N774" s="313"/>
      <c r="O774" s="313"/>
      <c r="P774" s="313"/>
      <c r="Q774" s="313"/>
      <c r="R774" s="313"/>
      <c r="S774" s="313"/>
      <c r="T774" s="313"/>
      <c r="U774" s="313"/>
      <c r="V774" s="313"/>
      <c r="W774" s="313"/>
      <c r="X774" s="313"/>
      <c r="Y774" s="313"/>
      <c r="Z774" s="313"/>
    </row>
    <row r="775" ht="15.75" customHeight="1">
      <c r="A775" s="313"/>
      <c r="B775" s="313"/>
      <c r="C775" s="313"/>
      <c r="D775" s="313"/>
      <c r="E775" s="313"/>
      <c r="F775" s="313"/>
      <c r="G775" s="313"/>
      <c r="H775" s="313"/>
      <c r="I775" s="313"/>
      <c r="J775" s="313"/>
      <c r="K775" s="313"/>
      <c r="L775" s="313"/>
      <c r="M775" s="313"/>
      <c r="N775" s="313"/>
      <c r="O775" s="313"/>
      <c r="P775" s="313"/>
      <c r="Q775" s="313"/>
      <c r="R775" s="313"/>
      <c r="S775" s="313"/>
      <c r="T775" s="313"/>
      <c r="U775" s="313"/>
      <c r="V775" s="313"/>
      <c r="W775" s="313"/>
      <c r="X775" s="313"/>
      <c r="Y775" s="313"/>
      <c r="Z775" s="313"/>
    </row>
    <row r="776" ht="15.75" customHeight="1">
      <c r="A776" s="313"/>
      <c r="B776" s="313"/>
      <c r="C776" s="313"/>
      <c r="D776" s="313"/>
      <c r="E776" s="313"/>
      <c r="F776" s="313"/>
      <c r="G776" s="313"/>
      <c r="H776" s="313"/>
      <c r="I776" s="313"/>
      <c r="J776" s="313"/>
      <c r="K776" s="313"/>
      <c r="L776" s="313"/>
      <c r="M776" s="313"/>
      <c r="N776" s="313"/>
      <c r="O776" s="313"/>
      <c r="P776" s="313"/>
      <c r="Q776" s="313"/>
      <c r="R776" s="313"/>
      <c r="S776" s="313"/>
      <c r="T776" s="313"/>
      <c r="U776" s="313"/>
      <c r="V776" s="313"/>
      <c r="W776" s="313"/>
      <c r="X776" s="313"/>
      <c r="Y776" s="313"/>
      <c r="Z776" s="313"/>
    </row>
    <row r="777" ht="15.75" customHeight="1">
      <c r="A777" s="313"/>
      <c r="B777" s="313"/>
      <c r="C777" s="313"/>
      <c r="D777" s="313"/>
      <c r="E777" s="313"/>
      <c r="F777" s="313"/>
      <c r="G777" s="313"/>
      <c r="H777" s="313"/>
      <c r="I777" s="313"/>
      <c r="J777" s="313"/>
      <c r="K777" s="313"/>
      <c r="L777" s="313"/>
      <c r="M777" s="313"/>
      <c r="N777" s="313"/>
      <c r="O777" s="313"/>
      <c r="P777" s="313"/>
      <c r="Q777" s="313"/>
      <c r="R777" s="313"/>
      <c r="S777" s="313"/>
      <c r="T777" s="313"/>
      <c r="U777" s="313"/>
      <c r="V777" s="313"/>
      <c r="W777" s="313"/>
      <c r="X777" s="313"/>
      <c r="Y777" s="313"/>
      <c r="Z777" s="313"/>
    </row>
    <row r="778" ht="15.75" customHeight="1">
      <c r="A778" s="313"/>
      <c r="B778" s="313"/>
      <c r="C778" s="313"/>
      <c r="D778" s="313"/>
      <c r="E778" s="313"/>
      <c r="F778" s="313"/>
      <c r="G778" s="313"/>
      <c r="H778" s="313"/>
      <c r="I778" s="313"/>
      <c r="J778" s="313"/>
      <c r="K778" s="313"/>
      <c r="L778" s="313"/>
      <c r="M778" s="313"/>
      <c r="N778" s="313"/>
      <c r="O778" s="313"/>
      <c r="P778" s="313"/>
      <c r="Q778" s="313"/>
      <c r="R778" s="313"/>
      <c r="S778" s="313"/>
      <c r="T778" s="313"/>
      <c r="U778" s="313"/>
      <c r="V778" s="313"/>
      <c r="W778" s="313"/>
      <c r="X778" s="313"/>
      <c r="Y778" s="313"/>
      <c r="Z778" s="313"/>
    </row>
    <row r="779" ht="15.75" customHeight="1">
      <c r="A779" s="313"/>
      <c r="B779" s="313"/>
      <c r="C779" s="313"/>
      <c r="D779" s="313"/>
      <c r="E779" s="313"/>
      <c r="F779" s="313"/>
      <c r="G779" s="313"/>
      <c r="H779" s="313"/>
      <c r="I779" s="313"/>
      <c r="J779" s="313"/>
      <c r="K779" s="313"/>
      <c r="L779" s="313"/>
      <c r="M779" s="313"/>
      <c r="N779" s="313"/>
      <c r="O779" s="313"/>
      <c r="P779" s="313"/>
      <c r="Q779" s="313"/>
      <c r="R779" s="313"/>
      <c r="S779" s="313"/>
      <c r="T779" s="313"/>
      <c r="U779" s="313"/>
      <c r="V779" s="313"/>
      <c r="W779" s="313"/>
      <c r="X779" s="313"/>
      <c r="Y779" s="313"/>
      <c r="Z779" s="313"/>
    </row>
    <row r="780" ht="15.75" customHeight="1">
      <c r="A780" s="313"/>
      <c r="B780" s="313"/>
      <c r="C780" s="313"/>
      <c r="D780" s="313"/>
      <c r="E780" s="313"/>
      <c r="F780" s="313"/>
      <c r="G780" s="313"/>
      <c r="H780" s="313"/>
      <c r="I780" s="313"/>
      <c r="J780" s="313"/>
      <c r="K780" s="313"/>
      <c r="L780" s="313"/>
      <c r="M780" s="313"/>
      <c r="N780" s="313"/>
      <c r="O780" s="313"/>
      <c r="P780" s="313"/>
      <c r="Q780" s="313"/>
      <c r="R780" s="313"/>
      <c r="S780" s="313"/>
      <c r="T780" s="313"/>
      <c r="U780" s="313"/>
      <c r="V780" s="313"/>
      <c r="W780" s="313"/>
      <c r="X780" s="313"/>
      <c r="Y780" s="313"/>
      <c r="Z780" s="313"/>
    </row>
    <row r="781" ht="15.75" customHeight="1">
      <c r="A781" s="313"/>
      <c r="B781" s="313"/>
      <c r="C781" s="313"/>
      <c r="D781" s="313"/>
      <c r="E781" s="313"/>
      <c r="F781" s="313"/>
      <c r="G781" s="313"/>
      <c r="H781" s="313"/>
      <c r="I781" s="313"/>
      <c r="J781" s="313"/>
      <c r="K781" s="313"/>
      <c r="L781" s="313"/>
      <c r="M781" s="313"/>
      <c r="N781" s="313"/>
      <c r="O781" s="313"/>
      <c r="P781" s="313"/>
      <c r="Q781" s="313"/>
      <c r="R781" s="313"/>
      <c r="S781" s="313"/>
      <c r="T781" s="313"/>
      <c r="U781" s="313"/>
      <c r="V781" s="313"/>
      <c r="W781" s="313"/>
      <c r="X781" s="313"/>
      <c r="Y781" s="313"/>
      <c r="Z781" s="313"/>
    </row>
    <row r="782" ht="15.75" customHeight="1">
      <c r="A782" s="313"/>
      <c r="B782" s="313"/>
      <c r="C782" s="313"/>
      <c r="D782" s="313"/>
      <c r="E782" s="313"/>
      <c r="F782" s="313"/>
      <c r="G782" s="313"/>
      <c r="H782" s="313"/>
      <c r="I782" s="313"/>
      <c r="J782" s="313"/>
      <c r="K782" s="313"/>
      <c r="L782" s="313"/>
      <c r="M782" s="313"/>
      <c r="N782" s="313"/>
      <c r="O782" s="313"/>
      <c r="P782" s="313"/>
      <c r="Q782" s="313"/>
      <c r="R782" s="313"/>
      <c r="S782" s="313"/>
      <c r="T782" s="313"/>
      <c r="U782" s="313"/>
      <c r="V782" s="313"/>
      <c r="W782" s="313"/>
      <c r="X782" s="313"/>
      <c r="Y782" s="313"/>
      <c r="Z782" s="313"/>
    </row>
    <row r="783" ht="15.75" customHeight="1">
      <c r="A783" s="313"/>
      <c r="B783" s="313"/>
      <c r="C783" s="313"/>
      <c r="D783" s="313"/>
      <c r="E783" s="313"/>
      <c r="F783" s="313"/>
      <c r="G783" s="313"/>
      <c r="H783" s="313"/>
      <c r="I783" s="313"/>
      <c r="J783" s="313"/>
      <c r="K783" s="313"/>
      <c r="L783" s="313"/>
      <c r="M783" s="313"/>
      <c r="N783" s="313"/>
      <c r="O783" s="313"/>
      <c r="P783" s="313"/>
      <c r="Q783" s="313"/>
      <c r="R783" s="313"/>
      <c r="S783" s="313"/>
      <c r="T783" s="313"/>
      <c r="U783" s="313"/>
      <c r="V783" s="313"/>
      <c r="W783" s="313"/>
      <c r="X783" s="313"/>
      <c r="Y783" s="313"/>
      <c r="Z783" s="313"/>
    </row>
    <row r="784" ht="15.75" customHeight="1">
      <c r="A784" s="313"/>
      <c r="B784" s="313"/>
      <c r="C784" s="313"/>
      <c r="D784" s="313"/>
      <c r="E784" s="313"/>
      <c r="F784" s="313"/>
      <c r="G784" s="313"/>
      <c r="H784" s="313"/>
      <c r="I784" s="313"/>
      <c r="J784" s="313"/>
      <c r="K784" s="313"/>
      <c r="L784" s="313"/>
      <c r="M784" s="313"/>
      <c r="N784" s="313"/>
      <c r="O784" s="313"/>
      <c r="P784" s="313"/>
      <c r="Q784" s="313"/>
      <c r="R784" s="313"/>
      <c r="S784" s="313"/>
      <c r="T784" s="313"/>
      <c r="U784" s="313"/>
      <c r="V784" s="313"/>
      <c r="W784" s="313"/>
      <c r="X784" s="313"/>
      <c r="Y784" s="313"/>
      <c r="Z784" s="313"/>
    </row>
    <row r="785" ht="15.75" customHeight="1">
      <c r="A785" s="313"/>
      <c r="B785" s="313"/>
      <c r="C785" s="313"/>
      <c r="D785" s="313"/>
      <c r="E785" s="313"/>
      <c r="F785" s="313"/>
      <c r="G785" s="313"/>
      <c r="H785" s="313"/>
      <c r="I785" s="313"/>
      <c r="J785" s="313"/>
      <c r="K785" s="313"/>
      <c r="L785" s="313"/>
      <c r="M785" s="313"/>
      <c r="N785" s="313"/>
      <c r="O785" s="313"/>
      <c r="P785" s="313"/>
      <c r="Q785" s="313"/>
      <c r="R785" s="313"/>
      <c r="S785" s="313"/>
      <c r="T785" s="313"/>
      <c r="U785" s="313"/>
      <c r="V785" s="313"/>
      <c r="W785" s="313"/>
      <c r="X785" s="313"/>
      <c r="Y785" s="313"/>
      <c r="Z785" s="313"/>
    </row>
    <row r="786" ht="15.75" customHeight="1">
      <c r="A786" s="313"/>
      <c r="B786" s="313"/>
      <c r="C786" s="313"/>
      <c r="D786" s="313"/>
      <c r="E786" s="313"/>
      <c r="F786" s="313"/>
      <c r="G786" s="313"/>
      <c r="H786" s="313"/>
      <c r="I786" s="313"/>
      <c r="J786" s="313"/>
      <c r="K786" s="313"/>
      <c r="L786" s="313"/>
      <c r="M786" s="313"/>
      <c r="N786" s="313"/>
      <c r="O786" s="313"/>
      <c r="P786" s="313"/>
      <c r="Q786" s="313"/>
      <c r="R786" s="313"/>
      <c r="S786" s="313"/>
      <c r="T786" s="313"/>
      <c r="U786" s="313"/>
      <c r="V786" s="313"/>
      <c r="W786" s="313"/>
      <c r="X786" s="313"/>
      <c r="Y786" s="313"/>
      <c r="Z786" s="313"/>
    </row>
    <row r="787" ht="15.75" customHeight="1">
      <c r="A787" s="313"/>
      <c r="B787" s="313"/>
      <c r="C787" s="313"/>
      <c r="D787" s="313"/>
      <c r="E787" s="313"/>
      <c r="F787" s="313"/>
      <c r="G787" s="313"/>
      <c r="H787" s="313"/>
      <c r="I787" s="313"/>
      <c r="J787" s="313"/>
      <c r="K787" s="313"/>
      <c r="L787" s="313"/>
      <c r="M787" s="313"/>
      <c r="N787" s="313"/>
      <c r="O787" s="313"/>
      <c r="P787" s="313"/>
      <c r="Q787" s="313"/>
      <c r="R787" s="313"/>
      <c r="S787" s="313"/>
      <c r="T787" s="313"/>
      <c r="U787" s="313"/>
      <c r="V787" s="313"/>
      <c r="W787" s="313"/>
      <c r="X787" s="313"/>
      <c r="Y787" s="313"/>
      <c r="Z787" s="313"/>
    </row>
    <row r="788" ht="15.75" customHeight="1">
      <c r="A788" s="313"/>
      <c r="B788" s="313"/>
      <c r="C788" s="313"/>
      <c r="D788" s="313"/>
      <c r="E788" s="313"/>
      <c r="F788" s="313"/>
      <c r="G788" s="313"/>
      <c r="H788" s="313"/>
      <c r="I788" s="313"/>
      <c r="J788" s="313"/>
      <c r="K788" s="313"/>
      <c r="L788" s="313"/>
      <c r="M788" s="313"/>
      <c r="N788" s="313"/>
      <c r="O788" s="313"/>
      <c r="P788" s="313"/>
      <c r="Q788" s="313"/>
      <c r="R788" s="313"/>
      <c r="S788" s="313"/>
      <c r="T788" s="313"/>
      <c r="U788" s="313"/>
      <c r="V788" s="313"/>
      <c r="W788" s="313"/>
      <c r="X788" s="313"/>
      <c r="Y788" s="313"/>
      <c r="Z788" s="313"/>
    </row>
    <row r="789" ht="15.75" customHeight="1">
      <c r="A789" s="313"/>
      <c r="B789" s="313"/>
      <c r="C789" s="313"/>
      <c r="D789" s="313"/>
      <c r="E789" s="313"/>
      <c r="F789" s="313"/>
      <c r="G789" s="313"/>
      <c r="H789" s="313"/>
      <c r="I789" s="313"/>
      <c r="J789" s="313"/>
      <c r="K789" s="313"/>
      <c r="L789" s="313"/>
      <c r="M789" s="313"/>
      <c r="N789" s="313"/>
      <c r="O789" s="313"/>
      <c r="P789" s="313"/>
      <c r="Q789" s="313"/>
      <c r="R789" s="313"/>
      <c r="S789" s="313"/>
      <c r="T789" s="313"/>
      <c r="U789" s="313"/>
      <c r="V789" s="313"/>
      <c r="W789" s="313"/>
      <c r="X789" s="313"/>
      <c r="Y789" s="313"/>
      <c r="Z789" s="313"/>
    </row>
    <row r="790" ht="15.75" customHeight="1">
      <c r="A790" s="313"/>
      <c r="B790" s="313"/>
      <c r="C790" s="313"/>
      <c r="D790" s="313"/>
      <c r="E790" s="313"/>
      <c r="F790" s="313"/>
      <c r="G790" s="313"/>
      <c r="H790" s="313"/>
      <c r="I790" s="313"/>
      <c r="J790" s="313"/>
      <c r="K790" s="313"/>
      <c r="L790" s="313"/>
      <c r="M790" s="313"/>
      <c r="N790" s="313"/>
      <c r="O790" s="313"/>
      <c r="P790" s="313"/>
      <c r="Q790" s="313"/>
      <c r="R790" s="313"/>
      <c r="S790" s="313"/>
      <c r="T790" s="313"/>
      <c r="U790" s="313"/>
      <c r="V790" s="313"/>
      <c r="W790" s="313"/>
      <c r="X790" s="313"/>
      <c r="Y790" s="313"/>
      <c r="Z790" s="313"/>
    </row>
    <row r="791" ht="15.75" customHeight="1">
      <c r="A791" s="313"/>
      <c r="B791" s="313"/>
      <c r="C791" s="313"/>
      <c r="D791" s="313"/>
      <c r="E791" s="313"/>
      <c r="F791" s="313"/>
      <c r="G791" s="313"/>
      <c r="H791" s="313"/>
      <c r="I791" s="313"/>
      <c r="J791" s="313"/>
      <c r="K791" s="313"/>
      <c r="L791" s="313"/>
      <c r="M791" s="313"/>
      <c r="N791" s="313"/>
      <c r="O791" s="313"/>
      <c r="P791" s="313"/>
      <c r="Q791" s="313"/>
      <c r="R791" s="313"/>
      <c r="S791" s="313"/>
      <c r="T791" s="313"/>
      <c r="U791" s="313"/>
      <c r="V791" s="313"/>
      <c r="W791" s="313"/>
      <c r="X791" s="313"/>
      <c r="Y791" s="313"/>
      <c r="Z791" s="313"/>
    </row>
    <row r="792" ht="15.75" customHeight="1">
      <c r="A792" s="313"/>
      <c r="B792" s="313"/>
      <c r="C792" s="313"/>
      <c r="D792" s="313"/>
      <c r="E792" s="313"/>
      <c r="F792" s="313"/>
      <c r="G792" s="313"/>
      <c r="H792" s="313"/>
      <c r="I792" s="313"/>
      <c r="J792" s="313"/>
      <c r="K792" s="313"/>
      <c r="L792" s="313"/>
      <c r="M792" s="313"/>
      <c r="N792" s="313"/>
      <c r="O792" s="313"/>
      <c r="P792" s="313"/>
      <c r="Q792" s="313"/>
      <c r="R792" s="313"/>
      <c r="S792" s="313"/>
      <c r="T792" s="313"/>
      <c r="U792" s="313"/>
      <c r="V792" s="313"/>
      <c r="W792" s="313"/>
      <c r="X792" s="313"/>
      <c r="Y792" s="313"/>
      <c r="Z792" s="313"/>
    </row>
    <row r="793" ht="15.75" customHeight="1">
      <c r="A793" s="313"/>
      <c r="B793" s="313"/>
      <c r="C793" s="313"/>
      <c r="D793" s="313"/>
      <c r="E793" s="313"/>
      <c r="F793" s="313"/>
      <c r="G793" s="313"/>
      <c r="H793" s="313"/>
      <c r="I793" s="313"/>
      <c r="J793" s="313"/>
      <c r="K793" s="313"/>
      <c r="L793" s="313"/>
      <c r="M793" s="313"/>
      <c r="N793" s="313"/>
      <c r="O793" s="313"/>
      <c r="P793" s="313"/>
      <c r="Q793" s="313"/>
      <c r="R793" s="313"/>
      <c r="S793" s="313"/>
      <c r="T793" s="313"/>
      <c r="U793" s="313"/>
      <c r="V793" s="313"/>
      <c r="W793" s="313"/>
      <c r="X793" s="313"/>
      <c r="Y793" s="313"/>
      <c r="Z793" s="313"/>
    </row>
    <row r="794" ht="15.75" customHeight="1">
      <c r="A794" s="313"/>
      <c r="B794" s="313"/>
      <c r="C794" s="313"/>
      <c r="D794" s="313"/>
      <c r="E794" s="313"/>
      <c r="F794" s="313"/>
      <c r="G794" s="313"/>
      <c r="H794" s="313"/>
      <c r="I794" s="313"/>
      <c r="J794" s="313"/>
      <c r="K794" s="313"/>
      <c r="L794" s="313"/>
      <c r="M794" s="313"/>
      <c r="N794" s="313"/>
      <c r="O794" s="313"/>
      <c r="P794" s="313"/>
      <c r="Q794" s="313"/>
      <c r="R794" s="313"/>
      <c r="S794" s="313"/>
      <c r="T794" s="313"/>
      <c r="U794" s="313"/>
      <c r="V794" s="313"/>
      <c r="W794" s="313"/>
      <c r="X794" s="313"/>
      <c r="Y794" s="313"/>
      <c r="Z794" s="313"/>
    </row>
    <row r="795" ht="15.75" customHeight="1">
      <c r="A795" s="313"/>
      <c r="B795" s="313"/>
      <c r="C795" s="313"/>
      <c r="D795" s="313"/>
      <c r="E795" s="313"/>
      <c r="F795" s="313"/>
      <c r="G795" s="313"/>
      <c r="H795" s="313"/>
      <c r="I795" s="313"/>
      <c r="J795" s="313"/>
      <c r="K795" s="313"/>
      <c r="L795" s="313"/>
      <c r="M795" s="313"/>
      <c r="N795" s="313"/>
      <c r="O795" s="313"/>
      <c r="P795" s="313"/>
      <c r="Q795" s="313"/>
      <c r="R795" s="313"/>
      <c r="S795" s="313"/>
      <c r="T795" s="313"/>
      <c r="U795" s="313"/>
      <c r="V795" s="313"/>
      <c r="W795" s="313"/>
      <c r="X795" s="313"/>
      <c r="Y795" s="313"/>
      <c r="Z795" s="313"/>
    </row>
    <row r="796" ht="15.75" customHeight="1">
      <c r="A796" s="313"/>
      <c r="B796" s="313"/>
      <c r="C796" s="313"/>
      <c r="D796" s="313"/>
      <c r="E796" s="313"/>
      <c r="F796" s="313"/>
      <c r="G796" s="313"/>
      <c r="H796" s="313"/>
      <c r="I796" s="313"/>
      <c r="J796" s="313"/>
      <c r="K796" s="313"/>
      <c r="L796" s="313"/>
      <c r="M796" s="313"/>
      <c r="N796" s="313"/>
      <c r="O796" s="313"/>
      <c r="P796" s="313"/>
      <c r="Q796" s="313"/>
      <c r="R796" s="313"/>
      <c r="S796" s="313"/>
      <c r="T796" s="313"/>
      <c r="U796" s="313"/>
      <c r="V796" s="313"/>
      <c r="W796" s="313"/>
      <c r="X796" s="313"/>
      <c r="Y796" s="313"/>
      <c r="Z796" s="313"/>
    </row>
    <row r="797" ht="15.75" customHeight="1">
      <c r="A797" s="313"/>
      <c r="B797" s="313"/>
      <c r="C797" s="313"/>
      <c r="D797" s="313"/>
      <c r="E797" s="313"/>
      <c r="F797" s="313"/>
      <c r="G797" s="313"/>
      <c r="H797" s="313"/>
      <c r="I797" s="313"/>
      <c r="J797" s="313"/>
      <c r="K797" s="313"/>
      <c r="L797" s="313"/>
      <c r="M797" s="313"/>
      <c r="N797" s="313"/>
      <c r="O797" s="313"/>
      <c r="P797" s="313"/>
      <c r="Q797" s="313"/>
      <c r="R797" s="313"/>
      <c r="S797" s="313"/>
      <c r="T797" s="313"/>
      <c r="U797" s="313"/>
      <c r="V797" s="313"/>
      <c r="W797" s="313"/>
      <c r="X797" s="313"/>
      <c r="Y797" s="313"/>
      <c r="Z797" s="313"/>
    </row>
    <row r="798" ht="15.75" customHeight="1">
      <c r="A798" s="313"/>
      <c r="B798" s="313"/>
      <c r="C798" s="313"/>
      <c r="D798" s="313"/>
      <c r="E798" s="313"/>
      <c r="F798" s="313"/>
      <c r="G798" s="313"/>
      <c r="H798" s="313"/>
      <c r="I798" s="313"/>
      <c r="J798" s="313"/>
      <c r="K798" s="313"/>
      <c r="L798" s="313"/>
      <c r="M798" s="313"/>
      <c r="N798" s="313"/>
      <c r="O798" s="313"/>
      <c r="P798" s="313"/>
      <c r="Q798" s="313"/>
      <c r="R798" s="313"/>
      <c r="S798" s="313"/>
      <c r="T798" s="313"/>
      <c r="U798" s="313"/>
      <c r="V798" s="313"/>
      <c r="W798" s="313"/>
      <c r="X798" s="313"/>
      <c r="Y798" s="313"/>
      <c r="Z798" s="313"/>
    </row>
    <row r="799" ht="15.75" customHeight="1">
      <c r="A799" s="313"/>
      <c r="B799" s="313"/>
      <c r="C799" s="313"/>
      <c r="D799" s="313"/>
      <c r="E799" s="313"/>
      <c r="F799" s="313"/>
      <c r="G799" s="313"/>
      <c r="H799" s="313"/>
      <c r="I799" s="313"/>
      <c r="J799" s="313"/>
      <c r="K799" s="313"/>
      <c r="L799" s="313"/>
      <c r="M799" s="313"/>
      <c r="N799" s="313"/>
      <c r="O799" s="313"/>
      <c r="P799" s="313"/>
      <c r="Q799" s="313"/>
      <c r="R799" s="313"/>
      <c r="S799" s="313"/>
      <c r="T799" s="313"/>
      <c r="U799" s="313"/>
      <c r="V799" s="313"/>
      <c r="W799" s="313"/>
      <c r="X799" s="313"/>
      <c r="Y799" s="313"/>
      <c r="Z799" s="313"/>
    </row>
    <row r="800" ht="15.75" customHeight="1">
      <c r="A800" s="313"/>
      <c r="B800" s="313"/>
      <c r="C800" s="313"/>
      <c r="D800" s="313"/>
      <c r="E800" s="313"/>
      <c r="F800" s="313"/>
      <c r="G800" s="313"/>
      <c r="H800" s="313"/>
      <c r="I800" s="313"/>
      <c r="J800" s="313"/>
      <c r="K800" s="313"/>
      <c r="L800" s="313"/>
      <c r="M800" s="313"/>
      <c r="N800" s="313"/>
      <c r="O800" s="313"/>
      <c r="P800" s="313"/>
      <c r="Q800" s="313"/>
      <c r="R800" s="313"/>
      <c r="S800" s="313"/>
      <c r="T800" s="313"/>
      <c r="U800" s="313"/>
      <c r="V800" s="313"/>
      <c r="W800" s="313"/>
      <c r="X800" s="313"/>
      <c r="Y800" s="313"/>
      <c r="Z800" s="313"/>
    </row>
    <row r="801" ht="15.75" customHeight="1">
      <c r="A801" s="313"/>
      <c r="B801" s="313"/>
      <c r="C801" s="313"/>
      <c r="D801" s="313"/>
      <c r="E801" s="313"/>
      <c r="F801" s="313"/>
      <c r="G801" s="313"/>
      <c r="H801" s="313"/>
      <c r="I801" s="313"/>
      <c r="J801" s="313"/>
      <c r="K801" s="313"/>
      <c r="L801" s="313"/>
      <c r="M801" s="313"/>
      <c r="N801" s="313"/>
      <c r="O801" s="313"/>
      <c r="P801" s="313"/>
      <c r="Q801" s="313"/>
      <c r="R801" s="313"/>
      <c r="S801" s="313"/>
      <c r="T801" s="313"/>
      <c r="U801" s="313"/>
      <c r="V801" s="313"/>
      <c r="W801" s="313"/>
      <c r="X801" s="313"/>
      <c r="Y801" s="313"/>
      <c r="Z801" s="313"/>
    </row>
    <row r="802" ht="15.75" customHeight="1">
      <c r="A802" s="313"/>
      <c r="B802" s="313"/>
      <c r="C802" s="313"/>
      <c r="D802" s="313"/>
      <c r="E802" s="313"/>
      <c r="F802" s="313"/>
      <c r="G802" s="313"/>
      <c r="H802" s="313"/>
      <c r="I802" s="313"/>
      <c r="J802" s="313"/>
      <c r="K802" s="313"/>
      <c r="L802" s="313"/>
      <c r="M802" s="313"/>
      <c r="N802" s="313"/>
      <c r="O802" s="313"/>
      <c r="P802" s="313"/>
      <c r="Q802" s="313"/>
      <c r="R802" s="313"/>
      <c r="S802" s="313"/>
      <c r="T802" s="313"/>
      <c r="U802" s="313"/>
      <c r="V802" s="313"/>
      <c r="W802" s="313"/>
      <c r="X802" s="313"/>
      <c r="Y802" s="313"/>
      <c r="Z802" s="313"/>
    </row>
    <row r="803" ht="15.75" customHeight="1">
      <c r="A803" s="313"/>
      <c r="B803" s="313"/>
      <c r="C803" s="313"/>
      <c r="D803" s="313"/>
      <c r="E803" s="313"/>
      <c r="F803" s="313"/>
      <c r="G803" s="313"/>
      <c r="H803" s="313"/>
      <c r="I803" s="313"/>
      <c r="J803" s="313"/>
      <c r="K803" s="313"/>
      <c r="L803" s="313"/>
      <c r="M803" s="313"/>
      <c r="N803" s="313"/>
      <c r="O803" s="313"/>
      <c r="P803" s="313"/>
      <c r="Q803" s="313"/>
      <c r="R803" s="313"/>
      <c r="S803" s="313"/>
      <c r="T803" s="313"/>
      <c r="U803" s="313"/>
      <c r="V803" s="313"/>
      <c r="W803" s="313"/>
      <c r="X803" s="313"/>
      <c r="Y803" s="313"/>
      <c r="Z803" s="313"/>
    </row>
    <row r="804" ht="15.75" customHeight="1">
      <c r="A804" s="313"/>
      <c r="B804" s="313"/>
      <c r="C804" s="313"/>
      <c r="D804" s="313"/>
      <c r="E804" s="313"/>
      <c r="F804" s="313"/>
      <c r="G804" s="313"/>
      <c r="H804" s="313"/>
      <c r="I804" s="313"/>
      <c r="J804" s="313"/>
      <c r="K804" s="313"/>
      <c r="L804" s="313"/>
      <c r="M804" s="313"/>
      <c r="N804" s="313"/>
      <c r="O804" s="313"/>
      <c r="P804" s="313"/>
      <c r="Q804" s="313"/>
      <c r="R804" s="313"/>
      <c r="S804" s="313"/>
      <c r="T804" s="313"/>
      <c r="U804" s="313"/>
      <c r="V804" s="313"/>
      <c r="W804" s="313"/>
      <c r="X804" s="313"/>
      <c r="Y804" s="313"/>
      <c r="Z804" s="313"/>
    </row>
    <row r="805" ht="15.75" customHeight="1">
      <c r="A805" s="313"/>
      <c r="B805" s="313"/>
      <c r="C805" s="313"/>
      <c r="D805" s="313"/>
      <c r="E805" s="313"/>
      <c r="F805" s="313"/>
      <c r="G805" s="313"/>
      <c r="H805" s="313"/>
      <c r="I805" s="313"/>
      <c r="J805" s="313"/>
      <c r="K805" s="313"/>
      <c r="L805" s="313"/>
      <c r="M805" s="313"/>
      <c r="N805" s="313"/>
      <c r="O805" s="313"/>
      <c r="P805" s="313"/>
      <c r="Q805" s="313"/>
      <c r="R805" s="313"/>
      <c r="S805" s="313"/>
      <c r="T805" s="313"/>
      <c r="U805" s="313"/>
      <c r="V805" s="313"/>
      <c r="W805" s="313"/>
      <c r="X805" s="313"/>
      <c r="Y805" s="313"/>
      <c r="Z805" s="313"/>
    </row>
    <row r="806" ht="15.75" customHeight="1">
      <c r="A806" s="313"/>
      <c r="B806" s="313"/>
      <c r="C806" s="313"/>
      <c r="D806" s="313"/>
      <c r="E806" s="313"/>
      <c r="F806" s="313"/>
      <c r="G806" s="313"/>
      <c r="H806" s="313"/>
      <c r="I806" s="313"/>
      <c r="J806" s="313"/>
      <c r="K806" s="313"/>
      <c r="L806" s="313"/>
      <c r="M806" s="313"/>
      <c r="N806" s="313"/>
      <c r="O806" s="313"/>
      <c r="P806" s="313"/>
      <c r="Q806" s="313"/>
      <c r="R806" s="313"/>
      <c r="S806" s="313"/>
      <c r="T806" s="313"/>
      <c r="U806" s="313"/>
      <c r="V806" s="313"/>
      <c r="W806" s="313"/>
      <c r="X806" s="313"/>
      <c r="Y806" s="313"/>
      <c r="Z806" s="313"/>
    </row>
    <row r="807" ht="15.75" customHeight="1">
      <c r="A807" s="313"/>
      <c r="B807" s="313"/>
      <c r="C807" s="313"/>
      <c r="D807" s="313"/>
      <c r="E807" s="313"/>
      <c r="F807" s="313"/>
      <c r="G807" s="313"/>
      <c r="H807" s="313"/>
      <c r="I807" s="313"/>
      <c r="J807" s="313"/>
      <c r="K807" s="313"/>
      <c r="L807" s="313"/>
      <c r="M807" s="313"/>
      <c r="N807" s="313"/>
      <c r="O807" s="313"/>
      <c r="P807" s="313"/>
      <c r="Q807" s="313"/>
      <c r="R807" s="313"/>
      <c r="S807" s="313"/>
      <c r="T807" s="313"/>
      <c r="U807" s="313"/>
      <c r="V807" s="313"/>
      <c r="W807" s="313"/>
      <c r="X807" s="313"/>
      <c r="Y807" s="313"/>
      <c r="Z807" s="313"/>
    </row>
    <row r="808" ht="15.75" customHeight="1">
      <c r="A808" s="313"/>
      <c r="B808" s="313"/>
      <c r="C808" s="313"/>
      <c r="D808" s="313"/>
      <c r="E808" s="313"/>
      <c r="F808" s="313"/>
      <c r="G808" s="313"/>
      <c r="H808" s="313"/>
      <c r="I808" s="313"/>
      <c r="J808" s="313"/>
      <c r="K808" s="313"/>
      <c r="L808" s="313"/>
      <c r="M808" s="313"/>
      <c r="N808" s="313"/>
      <c r="O808" s="313"/>
      <c r="P808" s="313"/>
      <c r="Q808" s="313"/>
      <c r="R808" s="313"/>
      <c r="S808" s="313"/>
      <c r="T808" s="313"/>
      <c r="U808" s="313"/>
      <c r="V808" s="313"/>
      <c r="W808" s="313"/>
      <c r="X808" s="313"/>
      <c r="Y808" s="313"/>
      <c r="Z808" s="313"/>
    </row>
    <row r="809" ht="15.75" customHeight="1">
      <c r="A809" s="313"/>
      <c r="B809" s="313"/>
      <c r="C809" s="313"/>
      <c r="D809" s="313"/>
      <c r="E809" s="313"/>
      <c r="F809" s="313"/>
      <c r="G809" s="313"/>
      <c r="H809" s="313"/>
      <c r="I809" s="313"/>
      <c r="J809" s="313"/>
      <c r="K809" s="313"/>
      <c r="L809" s="313"/>
      <c r="M809" s="313"/>
      <c r="N809" s="313"/>
      <c r="O809" s="313"/>
      <c r="P809" s="313"/>
      <c r="Q809" s="313"/>
      <c r="R809" s="313"/>
      <c r="S809" s="313"/>
      <c r="T809" s="313"/>
      <c r="U809" s="313"/>
      <c r="V809" s="313"/>
      <c r="W809" s="313"/>
      <c r="X809" s="313"/>
      <c r="Y809" s="313"/>
      <c r="Z809" s="313"/>
    </row>
    <row r="810" ht="15.75" customHeight="1">
      <c r="A810" s="313"/>
      <c r="B810" s="313"/>
      <c r="C810" s="313"/>
      <c r="D810" s="313"/>
      <c r="E810" s="313"/>
      <c r="F810" s="313"/>
      <c r="G810" s="313"/>
      <c r="H810" s="313"/>
      <c r="I810" s="313"/>
      <c r="J810" s="313"/>
      <c r="K810" s="313"/>
      <c r="L810" s="313"/>
      <c r="M810" s="313"/>
      <c r="N810" s="313"/>
      <c r="O810" s="313"/>
      <c r="P810" s="313"/>
      <c r="Q810" s="313"/>
      <c r="R810" s="313"/>
      <c r="S810" s="313"/>
      <c r="T810" s="313"/>
      <c r="U810" s="313"/>
      <c r="V810" s="313"/>
      <c r="W810" s="313"/>
      <c r="X810" s="313"/>
      <c r="Y810" s="313"/>
      <c r="Z810" s="313"/>
    </row>
    <row r="811" ht="15.75" customHeight="1">
      <c r="A811" s="313"/>
      <c r="B811" s="313"/>
      <c r="C811" s="313"/>
      <c r="D811" s="313"/>
      <c r="E811" s="313"/>
      <c r="F811" s="313"/>
      <c r="G811" s="313"/>
      <c r="H811" s="313"/>
      <c r="I811" s="313"/>
      <c r="J811" s="313"/>
      <c r="K811" s="313"/>
      <c r="L811" s="313"/>
      <c r="M811" s="313"/>
      <c r="N811" s="313"/>
      <c r="O811" s="313"/>
      <c r="P811" s="313"/>
      <c r="Q811" s="313"/>
      <c r="R811" s="313"/>
      <c r="S811" s="313"/>
      <c r="T811" s="313"/>
      <c r="U811" s="313"/>
      <c r="V811" s="313"/>
      <c r="W811" s="313"/>
      <c r="X811" s="313"/>
      <c r="Y811" s="313"/>
      <c r="Z811" s="313"/>
    </row>
    <row r="812" ht="15.75" customHeight="1">
      <c r="A812" s="313"/>
      <c r="B812" s="313"/>
      <c r="C812" s="313"/>
      <c r="D812" s="313"/>
      <c r="E812" s="313"/>
      <c r="F812" s="313"/>
      <c r="G812" s="313"/>
      <c r="H812" s="313"/>
      <c r="I812" s="313"/>
      <c r="J812" s="313"/>
      <c r="K812" s="313"/>
      <c r="L812" s="313"/>
      <c r="M812" s="313"/>
      <c r="N812" s="313"/>
      <c r="O812" s="313"/>
      <c r="P812" s="313"/>
      <c r="Q812" s="313"/>
      <c r="R812" s="313"/>
      <c r="S812" s="313"/>
      <c r="T812" s="313"/>
      <c r="U812" s="313"/>
      <c r="V812" s="313"/>
      <c r="W812" s="313"/>
      <c r="X812" s="313"/>
      <c r="Y812" s="313"/>
      <c r="Z812" s="313"/>
    </row>
    <row r="813" ht="15.75" customHeight="1">
      <c r="A813" s="313"/>
      <c r="B813" s="313"/>
      <c r="C813" s="313"/>
      <c r="D813" s="313"/>
      <c r="E813" s="313"/>
      <c r="F813" s="313"/>
      <c r="G813" s="313"/>
      <c r="H813" s="313"/>
      <c r="I813" s="313"/>
      <c r="J813" s="313"/>
      <c r="K813" s="313"/>
      <c r="L813" s="313"/>
      <c r="M813" s="313"/>
      <c r="N813" s="313"/>
      <c r="O813" s="313"/>
      <c r="P813" s="313"/>
      <c r="Q813" s="313"/>
      <c r="R813" s="313"/>
      <c r="S813" s="313"/>
      <c r="T813" s="313"/>
      <c r="U813" s="313"/>
      <c r="V813" s="313"/>
      <c r="W813" s="313"/>
      <c r="X813" s="313"/>
      <c r="Y813" s="313"/>
      <c r="Z813" s="313"/>
    </row>
    <row r="814" ht="15.75" customHeight="1">
      <c r="A814" s="313"/>
      <c r="B814" s="313"/>
      <c r="C814" s="313"/>
      <c r="D814" s="313"/>
      <c r="E814" s="313"/>
      <c r="F814" s="313"/>
      <c r="G814" s="313"/>
      <c r="H814" s="313"/>
      <c r="I814" s="313"/>
      <c r="J814" s="313"/>
      <c r="K814" s="313"/>
      <c r="L814" s="313"/>
      <c r="M814" s="313"/>
      <c r="N814" s="313"/>
      <c r="O814" s="313"/>
      <c r="P814" s="313"/>
      <c r="Q814" s="313"/>
      <c r="R814" s="313"/>
      <c r="S814" s="313"/>
      <c r="T814" s="313"/>
      <c r="U814" s="313"/>
      <c r="V814" s="313"/>
      <c r="W814" s="313"/>
      <c r="X814" s="313"/>
      <c r="Y814" s="313"/>
      <c r="Z814" s="313"/>
    </row>
    <row r="815" ht="15.75" customHeight="1">
      <c r="A815" s="313"/>
      <c r="B815" s="313"/>
      <c r="C815" s="313"/>
      <c r="D815" s="313"/>
      <c r="E815" s="313"/>
      <c r="F815" s="313"/>
      <c r="G815" s="313"/>
      <c r="H815" s="313"/>
      <c r="I815" s="313"/>
      <c r="J815" s="313"/>
      <c r="K815" s="313"/>
      <c r="L815" s="313"/>
      <c r="M815" s="313"/>
      <c r="N815" s="313"/>
      <c r="O815" s="313"/>
      <c r="P815" s="313"/>
      <c r="Q815" s="313"/>
      <c r="R815" s="313"/>
      <c r="S815" s="313"/>
      <c r="T815" s="313"/>
      <c r="U815" s="313"/>
      <c r="V815" s="313"/>
      <c r="W815" s="313"/>
      <c r="X815" s="313"/>
      <c r="Y815" s="313"/>
      <c r="Z815" s="313"/>
    </row>
    <row r="816" ht="15.75" customHeight="1">
      <c r="A816" s="313"/>
      <c r="B816" s="313"/>
      <c r="C816" s="313"/>
      <c r="D816" s="313"/>
      <c r="E816" s="313"/>
      <c r="F816" s="313"/>
      <c r="G816" s="313"/>
      <c r="H816" s="313"/>
      <c r="I816" s="313"/>
      <c r="J816" s="313"/>
      <c r="K816" s="313"/>
      <c r="L816" s="313"/>
      <c r="M816" s="313"/>
      <c r="N816" s="313"/>
      <c r="O816" s="313"/>
      <c r="P816" s="313"/>
      <c r="Q816" s="313"/>
      <c r="R816" s="313"/>
      <c r="S816" s="313"/>
      <c r="T816" s="313"/>
      <c r="U816" s="313"/>
      <c r="V816" s="313"/>
      <c r="W816" s="313"/>
      <c r="X816" s="313"/>
      <c r="Y816" s="313"/>
      <c r="Z816" s="313"/>
    </row>
    <row r="817" ht="15.75" customHeight="1">
      <c r="A817" s="313"/>
      <c r="B817" s="313"/>
      <c r="C817" s="313"/>
      <c r="D817" s="313"/>
      <c r="E817" s="313"/>
      <c r="F817" s="313"/>
      <c r="G817" s="313"/>
      <c r="H817" s="313"/>
      <c r="I817" s="313"/>
      <c r="J817" s="313"/>
      <c r="K817" s="313"/>
      <c r="L817" s="313"/>
      <c r="M817" s="313"/>
      <c r="N817" s="313"/>
      <c r="O817" s="313"/>
      <c r="P817" s="313"/>
      <c r="Q817" s="313"/>
      <c r="R817" s="313"/>
      <c r="S817" s="313"/>
      <c r="T817" s="313"/>
      <c r="U817" s="313"/>
      <c r="V817" s="313"/>
      <c r="W817" s="313"/>
      <c r="X817" s="313"/>
      <c r="Y817" s="313"/>
      <c r="Z817" s="313"/>
    </row>
    <row r="818" ht="15.75" customHeight="1">
      <c r="A818" s="313"/>
      <c r="B818" s="313"/>
      <c r="C818" s="313"/>
      <c r="D818" s="313"/>
      <c r="E818" s="313"/>
      <c r="F818" s="313"/>
      <c r="G818" s="313"/>
      <c r="H818" s="313"/>
      <c r="I818" s="313"/>
      <c r="J818" s="313"/>
      <c r="K818" s="313"/>
      <c r="L818" s="313"/>
      <c r="M818" s="313"/>
      <c r="N818" s="313"/>
      <c r="O818" s="313"/>
      <c r="P818" s="313"/>
      <c r="Q818" s="313"/>
      <c r="R818" s="313"/>
      <c r="S818" s="313"/>
      <c r="T818" s="313"/>
      <c r="U818" s="313"/>
      <c r="V818" s="313"/>
      <c r="W818" s="313"/>
      <c r="X818" s="313"/>
      <c r="Y818" s="313"/>
      <c r="Z818" s="313"/>
    </row>
    <row r="819" ht="15.75" customHeight="1">
      <c r="A819" s="313"/>
      <c r="B819" s="313"/>
      <c r="C819" s="313"/>
      <c r="D819" s="313"/>
      <c r="E819" s="313"/>
      <c r="F819" s="313"/>
      <c r="G819" s="313"/>
      <c r="H819" s="313"/>
      <c r="I819" s="313"/>
      <c r="J819" s="313"/>
      <c r="K819" s="313"/>
      <c r="L819" s="313"/>
      <c r="M819" s="313"/>
      <c r="N819" s="313"/>
      <c r="O819" s="313"/>
      <c r="P819" s="313"/>
      <c r="Q819" s="313"/>
      <c r="R819" s="313"/>
      <c r="S819" s="313"/>
      <c r="T819" s="313"/>
      <c r="U819" s="313"/>
      <c r="V819" s="313"/>
      <c r="W819" s="313"/>
      <c r="X819" s="313"/>
      <c r="Y819" s="313"/>
      <c r="Z819" s="313"/>
    </row>
    <row r="820" ht="15.75" customHeight="1">
      <c r="A820" s="313"/>
      <c r="B820" s="313"/>
      <c r="C820" s="313"/>
      <c r="D820" s="313"/>
      <c r="E820" s="313"/>
      <c r="F820" s="313"/>
      <c r="G820" s="313"/>
      <c r="H820" s="313"/>
      <c r="I820" s="313"/>
      <c r="J820" s="313"/>
      <c r="K820" s="313"/>
      <c r="L820" s="313"/>
      <c r="M820" s="313"/>
      <c r="N820" s="313"/>
      <c r="O820" s="313"/>
      <c r="P820" s="313"/>
      <c r="Q820" s="313"/>
      <c r="R820" s="313"/>
      <c r="S820" s="313"/>
      <c r="T820" s="313"/>
      <c r="U820" s="313"/>
      <c r="V820" s="313"/>
      <c r="W820" s="313"/>
      <c r="X820" s="313"/>
      <c r="Y820" s="313"/>
      <c r="Z820" s="313"/>
    </row>
    <row r="821" ht="15.75" customHeight="1">
      <c r="A821" s="313"/>
      <c r="B821" s="313"/>
      <c r="C821" s="313"/>
      <c r="D821" s="313"/>
      <c r="E821" s="313"/>
      <c r="F821" s="313"/>
      <c r="G821" s="313"/>
      <c r="H821" s="313"/>
      <c r="I821" s="313"/>
      <c r="J821" s="313"/>
      <c r="K821" s="313"/>
      <c r="L821" s="313"/>
      <c r="M821" s="313"/>
      <c r="N821" s="313"/>
      <c r="O821" s="313"/>
      <c r="P821" s="313"/>
      <c r="Q821" s="313"/>
      <c r="R821" s="313"/>
      <c r="S821" s="313"/>
      <c r="T821" s="313"/>
      <c r="U821" s="313"/>
      <c r="V821" s="313"/>
      <c r="W821" s="313"/>
      <c r="X821" s="313"/>
      <c r="Y821" s="313"/>
      <c r="Z821" s="313"/>
    </row>
    <row r="822" ht="15.75" customHeight="1">
      <c r="A822" s="313"/>
      <c r="B822" s="313"/>
      <c r="C822" s="313"/>
      <c r="D822" s="313"/>
      <c r="E822" s="313"/>
      <c r="F822" s="313"/>
      <c r="G822" s="313"/>
      <c r="H822" s="313"/>
      <c r="I822" s="313"/>
      <c r="J822" s="313"/>
      <c r="K822" s="313"/>
      <c r="L822" s="313"/>
      <c r="M822" s="313"/>
      <c r="N822" s="313"/>
      <c r="O822" s="313"/>
      <c r="P822" s="313"/>
      <c r="Q822" s="313"/>
      <c r="R822" s="313"/>
      <c r="S822" s="313"/>
      <c r="T822" s="313"/>
      <c r="U822" s="313"/>
      <c r="V822" s="313"/>
      <c r="W822" s="313"/>
      <c r="X822" s="313"/>
      <c r="Y822" s="313"/>
      <c r="Z822" s="313"/>
    </row>
    <row r="823" ht="15.75" customHeight="1">
      <c r="A823" s="313"/>
      <c r="B823" s="313"/>
      <c r="C823" s="313"/>
      <c r="D823" s="313"/>
      <c r="E823" s="313"/>
      <c r="F823" s="313"/>
      <c r="G823" s="313"/>
      <c r="H823" s="313"/>
      <c r="I823" s="313"/>
      <c r="J823" s="313"/>
      <c r="K823" s="313"/>
      <c r="L823" s="313"/>
      <c r="M823" s="313"/>
      <c r="N823" s="313"/>
      <c r="O823" s="313"/>
      <c r="P823" s="313"/>
      <c r="Q823" s="313"/>
      <c r="R823" s="313"/>
      <c r="S823" s="313"/>
      <c r="T823" s="313"/>
      <c r="U823" s="313"/>
      <c r="V823" s="313"/>
      <c r="W823" s="313"/>
      <c r="X823" s="313"/>
      <c r="Y823" s="313"/>
      <c r="Z823" s="313"/>
    </row>
    <row r="824" ht="15.75" customHeight="1">
      <c r="A824" s="313"/>
      <c r="B824" s="313"/>
      <c r="C824" s="313"/>
      <c r="D824" s="313"/>
      <c r="E824" s="313"/>
      <c r="F824" s="313"/>
      <c r="G824" s="313"/>
      <c r="H824" s="313"/>
      <c r="I824" s="313"/>
      <c r="J824" s="313"/>
      <c r="K824" s="313"/>
      <c r="L824" s="313"/>
      <c r="M824" s="313"/>
      <c r="N824" s="313"/>
      <c r="O824" s="313"/>
      <c r="P824" s="313"/>
      <c r="Q824" s="313"/>
      <c r="R824" s="313"/>
      <c r="S824" s="313"/>
      <c r="T824" s="313"/>
      <c r="U824" s="313"/>
      <c r="V824" s="313"/>
      <c r="W824" s="313"/>
      <c r="X824" s="313"/>
      <c r="Y824" s="313"/>
      <c r="Z824" s="313"/>
    </row>
    <row r="825" ht="15.75" customHeight="1">
      <c r="A825" s="313"/>
      <c r="B825" s="313"/>
      <c r="C825" s="313"/>
      <c r="D825" s="313"/>
      <c r="E825" s="313"/>
      <c r="F825" s="313"/>
      <c r="G825" s="313"/>
      <c r="H825" s="313"/>
      <c r="I825" s="313"/>
      <c r="J825" s="313"/>
      <c r="K825" s="313"/>
      <c r="L825" s="313"/>
      <c r="M825" s="313"/>
      <c r="N825" s="313"/>
      <c r="O825" s="313"/>
      <c r="P825" s="313"/>
      <c r="Q825" s="313"/>
      <c r="R825" s="313"/>
      <c r="S825" s="313"/>
      <c r="T825" s="313"/>
      <c r="U825" s="313"/>
      <c r="V825" s="313"/>
      <c r="W825" s="313"/>
      <c r="X825" s="313"/>
      <c r="Y825" s="313"/>
      <c r="Z825" s="313"/>
    </row>
    <row r="826" ht="15.75" customHeight="1">
      <c r="A826" s="313"/>
      <c r="B826" s="313"/>
      <c r="C826" s="313"/>
      <c r="D826" s="313"/>
      <c r="E826" s="313"/>
      <c r="F826" s="313"/>
      <c r="G826" s="313"/>
      <c r="H826" s="313"/>
      <c r="I826" s="313"/>
      <c r="J826" s="313"/>
      <c r="K826" s="313"/>
      <c r="L826" s="313"/>
      <c r="M826" s="313"/>
      <c r="N826" s="313"/>
      <c r="O826" s="313"/>
      <c r="P826" s="313"/>
      <c r="Q826" s="313"/>
      <c r="R826" s="313"/>
      <c r="S826" s="313"/>
      <c r="T826" s="313"/>
      <c r="U826" s="313"/>
      <c r="V826" s="313"/>
      <c r="W826" s="313"/>
      <c r="X826" s="313"/>
      <c r="Y826" s="313"/>
      <c r="Z826" s="313"/>
    </row>
    <row r="827" ht="15.75" customHeight="1">
      <c r="A827" s="313"/>
      <c r="B827" s="313"/>
      <c r="C827" s="313"/>
      <c r="D827" s="313"/>
      <c r="E827" s="313"/>
      <c r="F827" s="313"/>
      <c r="G827" s="313"/>
      <c r="H827" s="313"/>
      <c r="I827" s="313"/>
      <c r="J827" s="313"/>
      <c r="K827" s="313"/>
      <c r="L827" s="313"/>
      <c r="M827" s="313"/>
      <c r="N827" s="313"/>
      <c r="O827" s="313"/>
      <c r="P827" s="313"/>
      <c r="Q827" s="313"/>
      <c r="R827" s="313"/>
      <c r="S827" s="313"/>
      <c r="T827" s="313"/>
      <c r="U827" s="313"/>
      <c r="V827" s="313"/>
      <c r="W827" s="313"/>
      <c r="X827" s="313"/>
      <c r="Y827" s="313"/>
      <c r="Z827" s="313"/>
    </row>
    <row r="828" ht="15.75" customHeight="1">
      <c r="A828" s="313"/>
      <c r="B828" s="313"/>
      <c r="C828" s="313"/>
      <c r="D828" s="313"/>
      <c r="E828" s="313"/>
      <c r="F828" s="313"/>
      <c r="G828" s="313"/>
      <c r="H828" s="313"/>
      <c r="I828" s="313"/>
      <c r="J828" s="313"/>
      <c r="K828" s="313"/>
      <c r="L828" s="313"/>
      <c r="M828" s="313"/>
      <c r="N828" s="313"/>
      <c r="O828" s="313"/>
      <c r="P828" s="313"/>
      <c r="Q828" s="313"/>
      <c r="R828" s="313"/>
      <c r="S828" s="313"/>
      <c r="T828" s="313"/>
      <c r="U828" s="313"/>
      <c r="V828" s="313"/>
      <c r="W828" s="313"/>
      <c r="X828" s="313"/>
      <c r="Y828" s="313"/>
      <c r="Z828" s="313"/>
    </row>
    <row r="829" ht="15.75" customHeight="1">
      <c r="A829" s="313"/>
      <c r="B829" s="313"/>
      <c r="C829" s="313"/>
      <c r="D829" s="313"/>
      <c r="E829" s="313"/>
      <c r="F829" s="313"/>
      <c r="G829" s="313"/>
      <c r="H829" s="313"/>
      <c r="I829" s="313"/>
      <c r="J829" s="313"/>
      <c r="K829" s="313"/>
      <c r="L829" s="313"/>
      <c r="M829" s="313"/>
      <c r="N829" s="313"/>
      <c r="O829" s="313"/>
      <c r="P829" s="313"/>
      <c r="Q829" s="313"/>
      <c r="R829" s="313"/>
      <c r="S829" s="313"/>
      <c r="T829" s="313"/>
      <c r="U829" s="313"/>
      <c r="V829" s="313"/>
      <c r="W829" s="313"/>
      <c r="X829" s="313"/>
      <c r="Y829" s="313"/>
      <c r="Z829" s="313"/>
    </row>
    <row r="830" ht="15.75" customHeight="1">
      <c r="A830" s="313"/>
      <c r="B830" s="313"/>
      <c r="C830" s="313"/>
      <c r="D830" s="313"/>
      <c r="E830" s="313"/>
      <c r="F830" s="313"/>
      <c r="G830" s="313"/>
      <c r="H830" s="313"/>
      <c r="I830" s="313"/>
      <c r="J830" s="313"/>
      <c r="K830" s="313"/>
      <c r="L830" s="313"/>
      <c r="M830" s="313"/>
      <c r="N830" s="313"/>
      <c r="O830" s="313"/>
      <c r="P830" s="313"/>
      <c r="Q830" s="313"/>
      <c r="R830" s="313"/>
      <c r="S830" s="313"/>
      <c r="T830" s="313"/>
      <c r="U830" s="313"/>
      <c r="V830" s="313"/>
      <c r="W830" s="313"/>
      <c r="X830" s="313"/>
      <c r="Y830" s="313"/>
      <c r="Z830" s="313"/>
    </row>
    <row r="831" ht="15.75" customHeight="1">
      <c r="A831" s="313"/>
      <c r="B831" s="313"/>
      <c r="C831" s="313"/>
      <c r="D831" s="313"/>
      <c r="E831" s="313"/>
      <c r="F831" s="313"/>
      <c r="G831" s="313"/>
      <c r="H831" s="313"/>
      <c r="I831" s="313"/>
      <c r="J831" s="313"/>
      <c r="K831" s="313"/>
      <c r="L831" s="313"/>
      <c r="M831" s="313"/>
      <c r="N831" s="313"/>
      <c r="O831" s="313"/>
      <c r="P831" s="313"/>
      <c r="Q831" s="313"/>
      <c r="R831" s="313"/>
      <c r="S831" s="313"/>
      <c r="T831" s="313"/>
      <c r="U831" s="313"/>
      <c r="V831" s="313"/>
      <c r="W831" s="313"/>
      <c r="X831" s="313"/>
      <c r="Y831" s="313"/>
      <c r="Z831" s="313"/>
    </row>
    <row r="832" ht="15.75" customHeight="1">
      <c r="A832" s="313"/>
      <c r="B832" s="313"/>
      <c r="C832" s="313"/>
      <c r="D832" s="313"/>
      <c r="E832" s="313"/>
      <c r="F832" s="313"/>
      <c r="G832" s="313"/>
      <c r="H832" s="313"/>
      <c r="I832" s="313"/>
      <c r="J832" s="313"/>
      <c r="K832" s="313"/>
      <c r="L832" s="313"/>
      <c r="M832" s="313"/>
      <c r="N832" s="313"/>
      <c r="O832" s="313"/>
      <c r="P832" s="313"/>
      <c r="Q832" s="313"/>
      <c r="R832" s="313"/>
      <c r="S832" s="313"/>
      <c r="T832" s="313"/>
      <c r="U832" s="313"/>
      <c r="V832" s="313"/>
      <c r="W832" s="313"/>
      <c r="X832" s="313"/>
      <c r="Y832" s="313"/>
      <c r="Z832" s="313"/>
    </row>
    <row r="833" ht="15.75" customHeight="1">
      <c r="A833" s="313"/>
      <c r="B833" s="313"/>
      <c r="C833" s="313"/>
      <c r="D833" s="313"/>
      <c r="E833" s="313"/>
      <c r="F833" s="313"/>
      <c r="G833" s="313"/>
      <c r="H833" s="313"/>
      <c r="I833" s="313"/>
      <c r="J833" s="313"/>
      <c r="K833" s="313"/>
      <c r="L833" s="313"/>
      <c r="M833" s="313"/>
      <c r="N833" s="313"/>
      <c r="O833" s="313"/>
      <c r="P833" s="313"/>
      <c r="Q833" s="313"/>
      <c r="R833" s="313"/>
      <c r="S833" s="313"/>
      <c r="T833" s="313"/>
      <c r="U833" s="313"/>
      <c r="V833" s="313"/>
      <c r="W833" s="313"/>
      <c r="X833" s="313"/>
      <c r="Y833" s="313"/>
      <c r="Z833" s="313"/>
    </row>
    <row r="834" ht="15.75" customHeight="1">
      <c r="A834" s="313"/>
      <c r="B834" s="313"/>
      <c r="C834" s="313"/>
      <c r="D834" s="313"/>
      <c r="E834" s="313"/>
      <c r="F834" s="313"/>
      <c r="G834" s="313"/>
      <c r="H834" s="313"/>
      <c r="I834" s="313"/>
      <c r="J834" s="313"/>
      <c r="K834" s="313"/>
      <c r="L834" s="313"/>
      <c r="M834" s="313"/>
      <c r="N834" s="313"/>
      <c r="O834" s="313"/>
      <c r="P834" s="313"/>
      <c r="Q834" s="313"/>
      <c r="R834" s="313"/>
      <c r="S834" s="313"/>
      <c r="T834" s="313"/>
      <c r="U834" s="313"/>
      <c r="V834" s="313"/>
      <c r="W834" s="313"/>
      <c r="X834" s="313"/>
      <c r="Y834" s="313"/>
      <c r="Z834" s="313"/>
    </row>
    <row r="835" ht="15.75" customHeight="1">
      <c r="A835" s="313"/>
      <c r="B835" s="313"/>
      <c r="C835" s="313"/>
      <c r="D835" s="313"/>
      <c r="E835" s="313"/>
      <c r="F835" s="313"/>
      <c r="G835" s="313"/>
      <c r="H835" s="313"/>
      <c r="I835" s="313"/>
      <c r="J835" s="313"/>
      <c r="K835" s="313"/>
      <c r="L835" s="313"/>
      <c r="M835" s="313"/>
      <c r="N835" s="313"/>
      <c r="O835" s="313"/>
      <c r="P835" s="313"/>
      <c r="Q835" s="313"/>
      <c r="R835" s="313"/>
      <c r="S835" s="313"/>
      <c r="T835" s="313"/>
      <c r="U835" s="313"/>
      <c r="V835" s="313"/>
      <c r="W835" s="313"/>
      <c r="X835" s="313"/>
      <c r="Y835" s="313"/>
      <c r="Z835" s="313"/>
    </row>
    <row r="836" ht="15.75" customHeight="1">
      <c r="A836" s="313"/>
      <c r="B836" s="313"/>
      <c r="C836" s="313"/>
      <c r="D836" s="313"/>
      <c r="E836" s="313"/>
      <c r="F836" s="313"/>
      <c r="G836" s="313"/>
      <c r="H836" s="313"/>
      <c r="I836" s="313"/>
      <c r="J836" s="313"/>
      <c r="K836" s="313"/>
      <c r="L836" s="313"/>
      <c r="M836" s="313"/>
      <c r="N836" s="313"/>
      <c r="O836" s="313"/>
      <c r="P836" s="313"/>
      <c r="Q836" s="313"/>
      <c r="R836" s="313"/>
      <c r="S836" s="313"/>
      <c r="T836" s="313"/>
      <c r="U836" s="313"/>
      <c r="V836" s="313"/>
      <c r="W836" s="313"/>
      <c r="X836" s="313"/>
      <c r="Y836" s="313"/>
      <c r="Z836" s="313"/>
    </row>
    <row r="837" ht="15.75" customHeight="1">
      <c r="A837" s="313"/>
      <c r="B837" s="313"/>
      <c r="C837" s="313"/>
      <c r="D837" s="313"/>
      <c r="E837" s="313"/>
      <c r="F837" s="313"/>
      <c r="G837" s="313"/>
      <c r="H837" s="313"/>
      <c r="I837" s="313"/>
      <c r="J837" s="313"/>
      <c r="K837" s="313"/>
      <c r="L837" s="313"/>
      <c r="M837" s="313"/>
      <c r="N837" s="313"/>
      <c r="O837" s="313"/>
      <c r="P837" s="313"/>
      <c r="Q837" s="313"/>
      <c r="R837" s="313"/>
      <c r="S837" s="313"/>
      <c r="T837" s="313"/>
      <c r="U837" s="313"/>
      <c r="V837" s="313"/>
      <c r="W837" s="313"/>
      <c r="X837" s="313"/>
      <c r="Y837" s="313"/>
      <c r="Z837" s="313"/>
    </row>
    <row r="838" ht="15.75" customHeight="1">
      <c r="A838" s="313"/>
      <c r="B838" s="313"/>
      <c r="C838" s="313"/>
      <c r="D838" s="313"/>
      <c r="E838" s="313"/>
      <c r="F838" s="313"/>
      <c r="G838" s="313"/>
      <c r="H838" s="313"/>
      <c r="I838" s="313"/>
      <c r="J838" s="313"/>
      <c r="K838" s="313"/>
      <c r="L838" s="313"/>
      <c r="M838" s="313"/>
      <c r="N838" s="313"/>
      <c r="O838" s="313"/>
      <c r="P838" s="313"/>
      <c r="Q838" s="313"/>
      <c r="R838" s="313"/>
      <c r="S838" s="313"/>
      <c r="T838" s="313"/>
      <c r="U838" s="313"/>
      <c r="V838" s="313"/>
      <c r="W838" s="313"/>
      <c r="X838" s="313"/>
      <c r="Y838" s="313"/>
      <c r="Z838" s="313"/>
    </row>
    <row r="839" ht="15.75" customHeight="1">
      <c r="A839" s="313"/>
      <c r="B839" s="313"/>
      <c r="C839" s="313"/>
      <c r="D839" s="313"/>
      <c r="E839" s="313"/>
      <c r="F839" s="313"/>
      <c r="G839" s="313"/>
      <c r="H839" s="313"/>
      <c r="I839" s="313"/>
      <c r="J839" s="313"/>
      <c r="K839" s="313"/>
      <c r="L839" s="313"/>
      <c r="M839" s="313"/>
      <c r="N839" s="313"/>
      <c r="O839" s="313"/>
      <c r="P839" s="313"/>
      <c r="Q839" s="313"/>
      <c r="R839" s="313"/>
      <c r="S839" s="313"/>
      <c r="T839" s="313"/>
      <c r="U839" s="313"/>
      <c r="V839" s="313"/>
      <c r="W839" s="313"/>
      <c r="X839" s="313"/>
      <c r="Y839" s="313"/>
      <c r="Z839" s="313"/>
    </row>
    <row r="840" ht="15.75" customHeight="1">
      <c r="A840" s="313"/>
      <c r="B840" s="313"/>
      <c r="C840" s="313"/>
      <c r="D840" s="313"/>
      <c r="E840" s="313"/>
      <c r="F840" s="313"/>
      <c r="G840" s="313"/>
      <c r="H840" s="313"/>
      <c r="I840" s="313"/>
      <c r="J840" s="313"/>
      <c r="K840" s="313"/>
      <c r="L840" s="313"/>
      <c r="M840" s="313"/>
      <c r="N840" s="313"/>
      <c r="O840" s="313"/>
      <c r="P840" s="313"/>
      <c r="Q840" s="313"/>
      <c r="R840" s="313"/>
      <c r="S840" s="313"/>
      <c r="T840" s="313"/>
      <c r="U840" s="313"/>
      <c r="V840" s="313"/>
      <c r="W840" s="313"/>
      <c r="X840" s="313"/>
      <c r="Y840" s="313"/>
      <c r="Z840" s="313"/>
    </row>
    <row r="841" ht="15.75" customHeight="1">
      <c r="A841" s="313"/>
      <c r="B841" s="313"/>
      <c r="C841" s="313"/>
      <c r="D841" s="313"/>
      <c r="E841" s="313"/>
      <c r="F841" s="313"/>
      <c r="G841" s="313"/>
      <c r="H841" s="313"/>
      <c r="I841" s="313"/>
      <c r="J841" s="313"/>
      <c r="K841" s="313"/>
      <c r="L841" s="313"/>
      <c r="M841" s="313"/>
      <c r="N841" s="313"/>
      <c r="O841" s="313"/>
      <c r="P841" s="313"/>
      <c r="Q841" s="313"/>
      <c r="R841" s="313"/>
      <c r="S841" s="313"/>
      <c r="T841" s="313"/>
      <c r="U841" s="313"/>
      <c r="V841" s="313"/>
      <c r="W841" s="313"/>
      <c r="X841" s="313"/>
      <c r="Y841" s="313"/>
      <c r="Z841" s="313"/>
    </row>
    <row r="842" ht="15.75" customHeight="1">
      <c r="A842" s="313"/>
      <c r="B842" s="313"/>
      <c r="C842" s="313"/>
      <c r="D842" s="313"/>
      <c r="E842" s="313"/>
      <c r="F842" s="313"/>
      <c r="G842" s="313"/>
      <c r="H842" s="313"/>
      <c r="I842" s="313"/>
      <c r="J842" s="313"/>
      <c r="K842" s="313"/>
      <c r="L842" s="313"/>
      <c r="M842" s="313"/>
      <c r="N842" s="313"/>
      <c r="O842" s="313"/>
      <c r="P842" s="313"/>
      <c r="Q842" s="313"/>
      <c r="R842" s="313"/>
      <c r="S842" s="313"/>
      <c r="T842" s="313"/>
      <c r="U842" s="313"/>
      <c r="V842" s="313"/>
      <c r="W842" s="313"/>
      <c r="X842" s="313"/>
      <c r="Y842" s="313"/>
      <c r="Z842" s="313"/>
    </row>
    <row r="843" ht="15.75" customHeight="1">
      <c r="A843" s="313"/>
      <c r="B843" s="313"/>
      <c r="C843" s="313"/>
      <c r="D843" s="313"/>
      <c r="E843" s="313"/>
      <c r="F843" s="313"/>
      <c r="G843" s="313"/>
      <c r="H843" s="313"/>
      <c r="I843" s="313"/>
      <c r="J843" s="313"/>
      <c r="K843" s="313"/>
      <c r="L843" s="313"/>
      <c r="M843" s="313"/>
      <c r="N843" s="313"/>
      <c r="O843" s="313"/>
      <c r="P843" s="313"/>
      <c r="Q843" s="313"/>
      <c r="R843" s="313"/>
      <c r="S843" s="313"/>
      <c r="T843" s="313"/>
      <c r="U843" s="313"/>
      <c r="V843" s="313"/>
      <c r="W843" s="313"/>
      <c r="X843" s="313"/>
      <c r="Y843" s="313"/>
      <c r="Z843" s="313"/>
    </row>
    <row r="844" ht="15.75" customHeight="1">
      <c r="A844" s="313"/>
      <c r="B844" s="313"/>
      <c r="C844" s="313"/>
      <c r="D844" s="313"/>
      <c r="E844" s="313"/>
      <c r="F844" s="313"/>
      <c r="G844" s="313"/>
      <c r="H844" s="313"/>
      <c r="I844" s="313"/>
      <c r="J844" s="313"/>
      <c r="K844" s="313"/>
      <c r="L844" s="313"/>
      <c r="M844" s="313"/>
      <c r="N844" s="313"/>
      <c r="O844" s="313"/>
      <c r="P844" s="313"/>
      <c r="Q844" s="313"/>
      <c r="R844" s="313"/>
      <c r="S844" s="313"/>
      <c r="T844" s="313"/>
      <c r="U844" s="313"/>
      <c r="V844" s="313"/>
      <c r="W844" s="313"/>
      <c r="X844" s="313"/>
      <c r="Y844" s="313"/>
      <c r="Z844" s="313"/>
    </row>
    <row r="845" ht="15.75" customHeight="1">
      <c r="A845" s="313"/>
      <c r="B845" s="313"/>
      <c r="C845" s="313"/>
      <c r="D845" s="313"/>
      <c r="E845" s="313"/>
      <c r="F845" s="313"/>
      <c r="G845" s="313"/>
      <c r="H845" s="313"/>
      <c r="I845" s="313"/>
      <c r="J845" s="313"/>
      <c r="K845" s="313"/>
      <c r="L845" s="313"/>
      <c r="M845" s="313"/>
      <c r="N845" s="313"/>
      <c r="O845" s="313"/>
      <c r="P845" s="313"/>
      <c r="Q845" s="313"/>
      <c r="R845" s="313"/>
      <c r="S845" s="313"/>
      <c r="T845" s="313"/>
      <c r="U845" s="313"/>
      <c r="V845" s="313"/>
      <c r="W845" s="313"/>
      <c r="X845" s="313"/>
      <c r="Y845" s="313"/>
      <c r="Z845" s="313"/>
    </row>
    <row r="846" ht="15.75" customHeight="1">
      <c r="A846" s="313"/>
      <c r="B846" s="313"/>
      <c r="C846" s="313"/>
      <c r="D846" s="313"/>
      <c r="E846" s="313"/>
      <c r="F846" s="313"/>
      <c r="G846" s="313"/>
      <c r="H846" s="313"/>
      <c r="I846" s="313"/>
      <c r="J846" s="313"/>
      <c r="K846" s="313"/>
      <c r="L846" s="313"/>
      <c r="M846" s="313"/>
      <c r="N846" s="313"/>
      <c r="O846" s="313"/>
      <c r="P846" s="313"/>
      <c r="Q846" s="313"/>
      <c r="R846" s="313"/>
      <c r="S846" s="313"/>
      <c r="T846" s="313"/>
      <c r="U846" s="313"/>
      <c r="V846" s="313"/>
      <c r="W846" s="313"/>
      <c r="X846" s="313"/>
      <c r="Y846" s="313"/>
      <c r="Z846" s="313"/>
    </row>
    <row r="847" ht="15.75" customHeight="1">
      <c r="A847" s="313"/>
      <c r="B847" s="313"/>
      <c r="C847" s="313"/>
      <c r="D847" s="313"/>
      <c r="E847" s="313"/>
      <c r="F847" s="313"/>
      <c r="G847" s="313"/>
      <c r="H847" s="313"/>
      <c r="I847" s="313"/>
      <c r="J847" s="313"/>
      <c r="K847" s="313"/>
      <c r="L847" s="313"/>
      <c r="M847" s="313"/>
      <c r="N847" s="313"/>
      <c r="O847" s="313"/>
      <c r="P847" s="313"/>
      <c r="Q847" s="313"/>
      <c r="R847" s="313"/>
      <c r="S847" s="313"/>
      <c r="T847" s="313"/>
      <c r="U847" s="313"/>
      <c r="V847" s="313"/>
      <c r="W847" s="313"/>
      <c r="X847" s="313"/>
      <c r="Y847" s="313"/>
      <c r="Z847" s="313"/>
    </row>
    <row r="848" ht="15.75" customHeight="1">
      <c r="A848" s="313"/>
      <c r="B848" s="313"/>
      <c r="C848" s="313"/>
      <c r="D848" s="313"/>
      <c r="E848" s="313"/>
      <c r="F848" s="313"/>
      <c r="G848" s="313"/>
      <c r="H848" s="313"/>
      <c r="I848" s="313"/>
      <c r="J848" s="313"/>
      <c r="K848" s="313"/>
      <c r="L848" s="313"/>
      <c r="M848" s="313"/>
      <c r="N848" s="313"/>
      <c r="O848" s="313"/>
      <c r="P848" s="313"/>
      <c r="Q848" s="313"/>
      <c r="R848" s="313"/>
      <c r="S848" s="313"/>
      <c r="T848" s="313"/>
      <c r="U848" s="313"/>
      <c r="V848" s="313"/>
      <c r="W848" s="313"/>
      <c r="X848" s="313"/>
      <c r="Y848" s="313"/>
      <c r="Z848" s="313"/>
    </row>
    <row r="849" ht="15.75" customHeight="1">
      <c r="A849" s="313"/>
      <c r="B849" s="313"/>
      <c r="C849" s="313"/>
      <c r="D849" s="313"/>
      <c r="E849" s="313"/>
      <c r="F849" s="313"/>
      <c r="G849" s="313"/>
      <c r="H849" s="313"/>
      <c r="I849" s="313"/>
      <c r="J849" s="313"/>
      <c r="K849" s="313"/>
      <c r="L849" s="313"/>
      <c r="M849" s="313"/>
      <c r="N849" s="313"/>
      <c r="O849" s="313"/>
      <c r="P849" s="313"/>
      <c r="Q849" s="313"/>
      <c r="R849" s="313"/>
      <c r="S849" s="313"/>
      <c r="T849" s="313"/>
      <c r="U849" s="313"/>
      <c r="V849" s="313"/>
      <c r="W849" s="313"/>
      <c r="X849" s="313"/>
      <c r="Y849" s="313"/>
      <c r="Z849" s="313"/>
    </row>
    <row r="850" ht="15.75" customHeight="1">
      <c r="A850" s="313"/>
      <c r="B850" s="313"/>
      <c r="C850" s="313"/>
      <c r="D850" s="313"/>
      <c r="E850" s="313"/>
      <c r="F850" s="313"/>
      <c r="G850" s="313"/>
      <c r="H850" s="313"/>
      <c r="I850" s="313"/>
      <c r="J850" s="313"/>
      <c r="K850" s="313"/>
      <c r="L850" s="313"/>
      <c r="M850" s="313"/>
      <c r="N850" s="313"/>
      <c r="O850" s="313"/>
      <c r="P850" s="313"/>
      <c r="Q850" s="313"/>
      <c r="R850" s="313"/>
      <c r="S850" s="313"/>
      <c r="T850" s="313"/>
      <c r="U850" s="313"/>
      <c r="V850" s="313"/>
      <c r="W850" s="313"/>
      <c r="X850" s="313"/>
      <c r="Y850" s="313"/>
      <c r="Z850" s="313"/>
    </row>
    <row r="851" ht="15.75" customHeight="1">
      <c r="A851" s="313"/>
      <c r="B851" s="313"/>
      <c r="C851" s="313"/>
      <c r="D851" s="313"/>
      <c r="E851" s="313"/>
      <c r="F851" s="313"/>
      <c r="G851" s="313"/>
      <c r="H851" s="313"/>
      <c r="I851" s="313"/>
      <c r="J851" s="313"/>
      <c r="K851" s="313"/>
      <c r="L851" s="313"/>
      <c r="M851" s="313"/>
      <c r="N851" s="313"/>
      <c r="O851" s="313"/>
      <c r="P851" s="313"/>
      <c r="Q851" s="313"/>
      <c r="R851" s="313"/>
      <c r="S851" s="313"/>
      <c r="T851" s="313"/>
      <c r="U851" s="313"/>
      <c r="V851" s="313"/>
      <c r="W851" s="313"/>
      <c r="X851" s="313"/>
      <c r="Y851" s="313"/>
      <c r="Z851" s="313"/>
    </row>
    <row r="852" ht="15.75" customHeight="1">
      <c r="A852" s="313"/>
      <c r="B852" s="313"/>
      <c r="C852" s="313"/>
      <c r="D852" s="313"/>
      <c r="E852" s="313"/>
      <c r="F852" s="313"/>
      <c r="G852" s="313"/>
      <c r="H852" s="313"/>
      <c r="I852" s="313"/>
      <c r="J852" s="313"/>
      <c r="K852" s="313"/>
      <c r="L852" s="313"/>
      <c r="M852" s="313"/>
      <c r="N852" s="313"/>
      <c r="O852" s="313"/>
      <c r="P852" s="313"/>
      <c r="Q852" s="313"/>
      <c r="R852" s="313"/>
      <c r="S852" s="313"/>
      <c r="T852" s="313"/>
      <c r="U852" s="313"/>
      <c r="V852" s="313"/>
      <c r="W852" s="313"/>
      <c r="X852" s="313"/>
      <c r="Y852" s="313"/>
      <c r="Z852" s="313"/>
    </row>
    <row r="853" ht="15.75" customHeight="1">
      <c r="A853" s="313"/>
      <c r="B853" s="313"/>
      <c r="C853" s="313"/>
      <c r="D853" s="313"/>
      <c r="E853" s="313"/>
      <c r="F853" s="313"/>
      <c r="G853" s="313"/>
      <c r="H853" s="313"/>
      <c r="I853" s="313"/>
      <c r="J853" s="313"/>
      <c r="K853" s="313"/>
      <c r="L853" s="313"/>
      <c r="M853" s="313"/>
      <c r="N853" s="313"/>
      <c r="O853" s="313"/>
      <c r="P853" s="313"/>
      <c r="Q853" s="313"/>
      <c r="R853" s="313"/>
      <c r="S853" s="313"/>
      <c r="T853" s="313"/>
      <c r="U853" s="313"/>
      <c r="V853" s="313"/>
      <c r="W853" s="313"/>
      <c r="X853" s="313"/>
      <c r="Y853" s="313"/>
      <c r="Z853" s="313"/>
    </row>
    <row r="854" ht="15.75" customHeight="1">
      <c r="A854" s="313"/>
      <c r="B854" s="313"/>
      <c r="C854" s="313"/>
      <c r="D854" s="313"/>
      <c r="E854" s="313"/>
      <c r="F854" s="313"/>
      <c r="G854" s="313"/>
      <c r="H854" s="313"/>
      <c r="I854" s="313"/>
      <c r="J854" s="313"/>
      <c r="K854" s="313"/>
      <c r="L854" s="313"/>
      <c r="M854" s="313"/>
      <c r="N854" s="313"/>
      <c r="O854" s="313"/>
      <c r="P854" s="313"/>
      <c r="Q854" s="313"/>
      <c r="R854" s="313"/>
      <c r="S854" s="313"/>
      <c r="T854" s="313"/>
      <c r="U854" s="313"/>
      <c r="V854" s="313"/>
      <c r="W854" s="313"/>
      <c r="X854" s="313"/>
      <c r="Y854" s="313"/>
      <c r="Z854" s="313"/>
    </row>
    <row r="855" ht="15.75" customHeight="1">
      <c r="A855" s="313"/>
      <c r="B855" s="313"/>
      <c r="C855" s="313"/>
      <c r="D855" s="313"/>
      <c r="E855" s="313"/>
      <c r="F855" s="313"/>
      <c r="G855" s="313"/>
      <c r="H855" s="313"/>
      <c r="I855" s="313"/>
      <c r="J855" s="313"/>
      <c r="K855" s="313"/>
      <c r="L855" s="313"/>
      <c r="M855" s="313"/>
      <c r="N855" s="313"/>
      <c r="O855" s="313"/>
      <c r="P855" s="313"/>
      <c r="Q855" s="313"/>
      <c r="R855" s="313"/>
      <c r="S855" s="313"/>
      <c r="T855" s="313"/>
      <c r="U855" s="313"/>
      <c r="V855" s="313"/>
      <c r="W855" s="313"/>
      <c r="X855" s="313"/>
      <c r="Y855" s="313"/>
      <c r="Z855" s="313"/>
    </row>
    <row r="856" ht="15.75" customHeight="1">
      <c r="A856" s="313"/>
      <c r="B856" s="313"/>
      <c r="C856" s="313"/>
      <c r="D856" s="313"/>
      <c r="E856" s="313"/>
      <c r="F856" s="313"/>
      <c r="G856" s="313"/>
      <c r="H856" s="313"/>
      <c r="I856" s="313"/>
      <c r="J856" s="313"/>
      <c r="K856" s="313"/>
      <c r="L856" s="313"/>
      <c r="M856" s="313"/>
      <c r="N856" s="313"/>
      <c r="O856" s="313"/>
      <c r="P856" s="313"/>
      <c r="Q856" s="313"/>
      <c r="R856" s="313"/>
      <c r="S856" s="313"/>
      <c r="T856" s="313"/>
      <c r="U856" s="313"/>
      <c r="V856" s="313"/>
      <c r="W856" s="313"/>
      <c r="X856" s="313"/>
      <c r="Y856" s="313"/>
      <c r="Z856" s="313"/>
    </row>
    <row r="857" ht="15.75" customHeight="1">
      <c r="A857" s="313"/>
      <c r="B857" s="313"/>
      <c r="C857" s="313"/>
      <c r="D857" s="313"/>
      <c r="E857" s="313"/>
      <c r="F857" s="313"/>
      <c r="G857" s="313"/>
      <c r="H857" s="313"/>
      <c r="I857" s="313"/>
      <c r="J857" s="313"/>
      <c r="K857" s="313"/>
      <c r="L857" s="313"/>
      <c r="M857" s="313"/>
      <c r="N857" s="313"/>
      <c r="O857" s="313"/>
      <c r="P857" s="313"/>
      <c r="Q857" s="313"/>
      <c r="R857" s="313"/>
      <c r="S857" s="313"/>
      <c r="T857" s="313"/>
      <c r="U857" s="313"/>
      <c r="V857" s="313"/>
      <c r="W857" s="313"/>
      <c r="X857" s="313"/>
      <c r="Y857" s="313"/>
      <c r="Z857" s="313"/>
    </row>
    <row r="858" ht="15.75" customHeight="1">
      <c r="A858" s="313"/>
      <c r="B858" s="313"/>
      <c r="C858" s="313"/>
      <c r="D858" s="313"/>
      <c r="E858" s="313"/>
      <c r="F858" s="313"/>
      <c r="G858" s="313"/>
      <c r="H858" s="313"/>
      <c r="I858" s="313"/>
      <c r="J858" s="313"/>
      <c r="K858" s="313"/>
      <c r="L858" s="313"/>
      <c r="M858" s="313"/>
      <c r="N858" s="313"/>
      <c r="O858" s="313"/>
      <c r="P858" s="313"/>
      <c r="Q858" s="313"/>
      <c r="R858" s="313"/>
      <c r="S858" s="313"/>
      <c r="T858" s="313"/>
      <c r="U858" s="313"/>
      <c r="V858" s="313"/>
      <c r="W858" s="313"/>
      <c r="X858" s="313"/>
      <c r="Y858" s="313"/>
      <c r="Z858" s="313"/>
    </row>
    <row r="859" ht="15.75" customHeight="1">
      <c r="A859" s="313"/>
      <c r="B859" s="313"/>
      <c r="C859" s="313"/>
      <c r="D859" s="313"/>
      <c r="E859" s="313"/>
      <c r="F859" s="313"/>
      <c r="G859" s="313"/>
      <c r="H859" s="313"/>
      <c r="I859" s="313"/>
      <c r="J859" s="313"/>
      <c r="K859" s="313"/>
      <c r="L859" s="313"/>
      <c r="M859" s="313"/>
      <c r="N859" s="313"/>
      <c r="O859" s="313"/>
      <c r="P859" s="313"/>
      <c r="Q859" s="313"/>
      <c r="R859" s="313"/>
      <c r="S859" s="313"/>
      <c r="T859" s="313"/>
      <c r="U859" s="313"/>
      <c r="V859" s="313"/>
      <c r="W859" s="313"/>
      <c r="X859" s="313"/>
      <c r="Y859" s="313"/>
      <c r="Z859" s="313"/>
    </row>
    <row r="860" ht="15.75" customHeight="1">
      <c r="A860" s="313"/>
      <c r="B860" s="313"/>
      <c r="C860" s="313"/>
      <c r="D860" s="313"/>
      <c r="E860" s="313"/>
      <c r="F860" s="313"/>
      <c r="G860" s="313"/>
      <c r="H860" s="313"/>
      <c r="I860" s="313"/>
      <c r="J860" s="313"/>
      <c r="K860" s="313"/>
      <c r="L860" s="313"/>
      <c r="M860" s="313"/>
      <c r="N860" s="313"/>
      <c r="O860" s="313"/>
      <c r="P860" s="313"/>
      <c r="Q860" s="313"/>
      <c r="R860" s="313"/>
      <c r="S860" s="313"/>
      <c r="T860" s="313"/>
      <c r="U860" s="313"/>
      <c r="V860" s="313"/>
      <c r="W860" s="313"/>
      <c r="X860" s="313"/>
      <c r="Y860" s="313"/>
      <c r="Z860" s="313"/>
    </row>
    <row r="861" ht="15.75" customHeight="1">
      <c r="A861" s="313"/>
      <c r="B861" s="313"/>
      <c r="C861" s="313"/>
      <c r="D861" s="313"/>
      <c r="E861" s="313"/>
      <c r="F861" s="313"/>
      <c r="G861" s="313"/>
      <c r="H861" s="313"/>
      <c r="I861" s="313"/>
      <c r="J861" s="313"/>
      <c r="K861" s="313"/>
      <c r="L861" s="313"/>
      <c r="M861" s="313"/>
      <c r="N861" s="313"/>
      <c r="O861" s="313"/>
      <c r="P861" s="313"/>
      <c r="Q861" s="313"/>
      <c r="R861" s="313"/>
      <c r="S861" s="313"/>
      <c r="T861" s="313"/>
      <c r="U861" s="313"/>
      <c r="V861" s="313"/>
      <c r="W861" s="313"/>
      <c r="X861" s="313"/>
      <c r="Y861" s="313"/>
      <c r="Z861" s="313"/>
    </row>
    <row r="862" ht="15.75" customHeight="1">
      <c r="A862" s="313"/>
      <c r="B862" s="313"/>
      <c r="C862" s="313"/>
      <c r="D862" s="313"/>
      <c r="E862" s="313"/>
      <c r="F862" s="313"/>
      <c r="G862" s="313"/>
      <c r="H862" s="313"/>
      <c r="I862" s="313"/>
      <c r="J862" s="313"/>
      <c r="K862" s="313"/>
      <c r="L862" s="313"/>
      <c r="M862" s="313"/>
      <c r="N862" s="313"/>
      <c r="O862" s="313"/>
      <c r="P862" s="313"/>
      <c r="Q862" s="313"/>
      <c r="R862" s="313"/>
      <c r="S862" s="313"/>
      <c r="T862" s="313"/>
      <c r="U862" s="313"/>
      <c r="V862" s="313"/>
      <c r="W862" s="313"/>
      <c r="X862" s="313"/>
      <c r="Y862" s="313"/>
      <c r="Z862" s="313"/>
    </row>
    <row r="863" ht="15.75" customHeight="1">
      <c r="A863" s="313"/>
      <c r="B863" s="313"/>
      <c r="C863" s="313"/>
      <c r="D863" s="313"/>
      <c r="E863" s="313"/>
      <c r="F863" s="313"/>
      <c r="G863" s="313"/>
      <c r="H863" s="313"/>
      <c r="I863" s="313"/>
      <c r="J863" s="313"/>
      <c r="K863" s="313"/>
      <c r="L863" s="313"/>
      <c r="M863" s="313"/>
      <c r="N863" s="313"/>
      <c r="O863" s="313"/>
      <c r="P863" s="313"/>
      <c r="Q863" s="313"/>
      <c r="R863" s="313"/>
      <c r="S863" s="313"/>
      <c r="T863" s="313"/>
      <c r="U863" s="313"/>
      <c r="V863" s="313"/>
      <c r="W863" s="313"/>
      <c r="X863" s="313"/>
      <c r="Y863" s="313"/>
      <c r="Z863" s="313"/>
    </row>
    <row r="864" ht="15.75" customHeight="1">
      <c r="A864" s="313"/>
      <c r="B864" s="313"/>
      <c r="C864" s="313"/>
      <c r="D864" s="313"/>
      <c r="E864" s="313"/>
      <c r="F864" s="313"/>
      <c r="G864" s="313"/>
      <c r="H864" s="313"/>
      <c r="I864" s="313"/>
      <c r="J864" s="313"/>
      <c r="K864" s="313"/>
      <c r="L864" s="313"/>
      <c r="M864" s="313"/>
      <c r="N864" s="313"/>
      <c r="O864" s="313"/>
      <c r="P864" s="313"/>
      <c r="Q864" s="313"/>
      <c r="R864" s="313"/>
      <c r="S864" s="313"/>
      <c r="T864" s="313"/>
      <c r="U864" s="313"/>
      <c r="V864" s="313"/>
      <c r="W864" s="313"/>
      <c r="X864" s="313"/>
      <c r="Y864" s="313"/>
      <c r="Z864" s="313"/>
    </row>
    <row r="865" ht="15.75" customHeight="1">
      <c r="A865" s="313"/>
      <c r="B865" s="313"/>
      <c r="C865" s="313"/>
      <c r="D865" s="313"/>
      <c r="E865" s="313"/>
      <c r="F865" s="313"/>
      <c r="G865" s="313"/>
      <c r="H865" s="313"/>
      <c r="I865" s="313"/>
      <c r="J865" s="313"/>
      <c r="K865" s="313"/>
      <c r="L865" s="313"/>
      <c r="M865" s="313"/>
      <c r="N865" s="313"/>
      <c r="O865" s="313"/>
      <c r="P865" s="313"/>
      <c r="Q865" s="313"/>
      <c r="R865" s="313"/>
      <c r="S865" s="313"/>
      <c r="T865" s="313"/>
      <c r="U865" s="313"/>
      <c r="V865" s="313"/>
      <c r="W865" s="313"/>
      <c r="X865" s="313"/>
      <c r="Y865" s="313"/>
      <c r="Z865" s="313"/>
    </row>
    <row r="866" ht="15.75" customHeight="1">
      <c r="A866" s="313"/>
      <c r="B866" s="313"/>
      <c r="C866" s="313"/>
      <c r="D866" s="313"/>
      <c r="E866" s="313"/>
      <c r="F866" s="313"/>
      <c r="G866" s="313"/>
      <c r="H866" s="313"/>
      <c r="I866" s="313"/>
      <c r="J866" s="313"/>
      <c r="K866" s="313"/>
      <c r="L866" s="313"/>
      <c r="M866" s="313"/>
      <c r="N866" s="313"/>
      <c r="O866" s="313"/>
      <c r="P866" s="313"/>
      <c r="Q866" s="313"/>
      <c r="R866" s="313"/>
      <c r="S866" s="313"/>
      <c r="T866" s="313"/>
      <c r="U866" s="313"/>
      <c r="V866" s="313"/>
      <c r="W866" s="313"/>
      <c r="X866" s="313"/>
      <c r="Y866" s="313"/>
      <c r="Z866" s="313"/>
    </row>
    <row r="867" ht="15.75" customHeight="1">
      <c r="A867" s="313"/>
      <c r="B867" s="313"/>
      <c r="C867" s="313"/>
      <c r="D867" s="313"/>
      <c r="E867" s="313"/>
      <c r="F867" s="313"/>
      <c r="G867" s="313"/>
      <c r="H867" s="313"/>
      <c r="I867" s="313"/>
      <c r="J867" s="313"/>
      <c r="K867" s="313"/>
      <c r="L867" s="313"/>
      <c r="M867" s="313"/>
      <c r="N867" s="313"/>
      <c r="O867" s="313"/>
      <c r="P867" s="313"/>
      <c r="Q867" s="313"/>
      <c r="R867" s="313"/>
      <c r="S867" s="313"/>
      <c r="T867" s="313"/>
      <c r="U867" s="313"/>
      <c r="V867" s="313"/>
      <c r="W867" s="313"/>
      <c r="X867" s="313"/>
      <c r="Y867" s="313"/>
      <c r="Z867" s="313"/>
    </row>
    <row r="868" ht="15.75" customHeight="1">
      <c r="A868" s="313"/>
      <c r="B868" s="313"/>
      <c r="C868" s="313"/>
      <c r="D868" s="313"/>
      <c r="E868" s="313"/>
      <c r="F868" s="313"/>
      <c r="G868" s="313"/>
      <c r="H868" s="313"/>
      <c r="I868" s="313"/>
      <c r="J868" s="313"/>
      <c r="K868" s="313"/>
      <c r="L868" s="313"/>
      <c r="M868" s="313"/>
      <c r="N868" s="313"/>
      <c r="O868" s="313"/>
      <c r="P868" s="313"/>
      <c r="Q868" s="313"/>
      <c r="R868" s="313"/>
      <c r="S868" s="313"/>
      <c r="T868" s="313"/>
      <c r="U868" s="313"/>
      <c r="V868" s="313"/>
      <c r="W868" s="313"/>
      <c r="X868" s="313"/>
      <c r="Y868" s="313"/>
      <c r="Z868" s="313"/>
    </row>
    <row r="869" ht="15.75" customHeight="1">
      <c r="A869" s="313"/>
      <c r="B869" s="313"/>
      <c r="C869" s="313"/>
      <c r="D869" s="313"/>
      <c r="E869" s="313"/>
      <c r="F869" s="313"/>
      <c r="G869" s="313"/>
      <c r="H869" s="313"/>
      <c r="I869" s="313"/>
      <c r="J869" s="313"/>
      <c r="K869" s="313"/>
      <c r="L869" s="313"/>
      <c r="M869" s="313"/>
      <c r="N869" s="313"/>
      <c r="O869" s="313"/>
      <c r="P869" s="313"/>
      <c r="Q869" s="313"/>
      <c r="R869" s="313"/>
      <c r="S869" s="313"/>
      <c r="T869" s="313"/>
      <c r="U869" s="313"/>
      <c r="V869" s="313"/>
      <c r="W869" s="313"/>
      <c r="X869" s="313"/>
      <c r="Y869" s="313"/>
      <c r="Z869" s="313"/>
    </row>
    <row r="870" ht="15.75" customHeight="1">
      <c r="A870" s="313"/>
      <c r="B870" s="313"/>
      <c r="C870" s="313"/>
      <c r="D870" s="313"/>
      <c r="E870" s="313"/>
      <c r="F870" s="313"/>
      <c r="G870" s="313"/>
      <c r="H870" s="313"/>
      <c r="I870" s="313"/>
      <c r="J870" s="313"/>
      <c r="K870" s="313"/>
      <c r="L870" s="313"/>
      <c r="M870" s="313"/>
      <c r="N870" s="313"/>
      <c r="O870" s="313"/>
      <c r="P870" s="313"/>
      <c r="Q870" s="313"/>
      <c r="R870" s="313"/>
      <c r="S870" s="313"/>
      <c r="T870" s="313"/>
      <c r="U870" s="313"/>
      <c r="V870" s="313"/>
      <c r="W870" s="313"/>
      <c r="X870" s="313"/>
      <c r="Y870" s="313"/>
      <c r="Z870" s="313"/>
    </row>
    <row r="871" ht="15.75" customHeight="1">
      <c r="A871" s="313"/>
      <c r="B871" s="313"/>
      <c r="C871" s="313"/>
      <c r="D871" s="313"/>
      <c r="E871" s="313"/>
      <c r="F871" s="313"/>
      <c r="G871" s="313"/>
      <c r="H871" s="313"/>
      <c r="I871" s="313"/>
      <c r="J871" s="313"/>
      <c r="K871" s="313"/>
      <c r="L871" s="313"/>
      <c r="M871" s="313"/>
      <c r="N871" s="313"/>
      <c r="O871" s="313"/>
      <c r="P871" s="313"/>
      <c r="Q871" s="313"/>
      <c r="R871" s="313"/>
      <c r="S871" s="313"/>
      <c r="T871" s="313"/>
      <c r="U871" s="313"/>
      <c r="V871" s="313"/>
      <c r="W871" s="313"/>
      <c r="X871" s="313"/>
      <c r="Y871" s="313"/>
      <c r="Z871" s="313"/>
    </row>
    <row r="872" ht="15.75" customHeight="1">
      <c r="A872" s="313"/>
      <c r="B872" s="313"/>
      <c r="C872" s="313"/>
      <c r="D872" s="313"/>
      <c r="E872" s="313"/>
      <c r="F872" s="313"/>
      <c r="G872" s="313"/>
      <c r="H872" s="313"/>
      <c r="I872" s="313"/>
      <c r="J872" s="313"/>
      <c r="K872" s="313"/>
      <c r="L872" s="313"/>
      <c r="M872" s="313"/>
      <c r="N872" s="313"/>
      <c r="O872" s="313"/>
      <c r="P872" s="313"/>
      <c r="Q872" s="313"/>
      <c r="R872" s="313"/>
      <c r="S872" s="313"/>
      <c r="T872" s="313"/>
      <c r="U872" s="313"/>
      <c r="V872" s="313"/>
      <c r="W872" s="313"/>
      <c r="X872" s="313"/>
      <c r="Y872" s="313"/>
      <c r="Z872" s="313"/>
    </row>
    <row r="873" ht="15.75" customHeight="1">
      <c r="A873" s="313"/>
      <c r="B873" s="313"/>
      <c r="C873" s="313"/>
      <c r="D873" s="313"/>
      <c r="E873" s="313"/>
      <c r="F873" s="313"/>
      <c r="G873" s="313"/>
      <c r="H873" s="313"/>
      <c r="I873" s="313"/>
      <c r="J873" s="313"/>
      <c r="K873" s="313"/>
      <c r="L873" s="313"/>
      <c r="M873" s="313"/>
      <c r="N873" s="313"/>
      <c r="O873" s="313"/>
      <c r="P873" s="313"/>
      <c r="Q873" s="313"/>
      <c r="R873" s="313"/>
      <c r="S873" s="313"/>
      <c r="T873" s="313"/>
      <c r="U873" s="313"/>
      <c r="V873" s="313"/>
      <c r="W873" s="313"/>
      <c r="X873" s="313"/>
      <c r="Y873" s="313"/>
      <c r="Z873" s="313"/>
    </row>
    <row r="874" ht="15.75" customHeight="1">
      <c r="A874" s="313"/>
      <c r="B874" s="313"/>
      <c r="C874" s="313"/>
      <c r="D874" s="313"/>
      <c r="E874" s="313"/>
      <c r="F874" s="313"/>
      <c r="G874" s="313"/>
      <c r="H874" s="313"/>
      <c r="I874" s="313"/>
      <c r="J874" s="313"/>
      <c r="K874" s="313"/>
      <c r="L874" s="313"/>
      <c r="M874" s="313"/>
      <c r="N874" s="313"/>
      <c r="O874" s="313"/>
      <c r="P874" s="313"/>
      <c r="Q874" s="313"/>
      <c r="R874" s="313"/>
      <c r="S874" s="313"/>
      <c r="T874" s="313"/>
      <c r="U874" s="313"/>
      <c r="V874" s="313"/>
      <c r="W874" s="313"/>
      <c r="X874" s="313"/>
      <c r="Y874" s="313"/>
      <c r="Z874" s="313"/>
    </row>
    <row r="875" ht="15.75" customHeight="1">
      <c r="A875" s="313"/>
      <c r="B875" s="313"/>
      <c r="C875" s="313"/>
      <c r="D875" s="313"/>
      <c r="E875" s="313"/>
      <c r="F875" s="313"/>
      <c r="G875" s="313"/>
      <c r="H875" s="313"/>
      <c r="I875" s="313"/>
      <c r="J875" s="313"/>
      <c r="K875" s="313"/>
      <c r="L875" s="313"/>
      <c r="M875" s="313"/>
      <c r="N875" s="313"/>
      <c r="O875" s="313"/>
      <c r="P875" s="313"/>
      <c r="Q875" s="313"/>
      <c r="R875" s="313"/>
      <c r="S875" s="313"/>
      <c r="T875" s="313"/>
      <c r="U875" s="313"/>
      <c r="V875" s="313"/>
      <c r="W875" s="313"/>
      <c r="X875" s="313"/>
      <c r="Y875" s="313"/>
      <c r="Z875" s="313"/>
    </row>
    <row r="876" ht="15.75" customHeight="1">
      <c r="A876" s="313"/>
      <c r="B876" s="313"/>
      <c r="C876" s="313"/>
      <c r="D876" s="313"/>
      <c r="E876" s="313"/>
      <c r="F876" s="313"/>
      <c r="G876" s="313"/>
      <c r="H876" s="313"/>
      <c r="I876" s="313"/>
      <c r="J876" s="313"/>
      <c r="K876" s="313"/>
      <c r="L876" s="313"/>
      <c r="M876" s="313"/>
      <c r="N876" s="313"/>
      <c r="O876" s="313"/>
      <c r="P876" s="313"/>
      <c r="Q876" s="313"/>
      <c r="R876" s="313"/>
      <c r="S876" s="313"/>
      <c r="T876" s="313"/>
      <c r="U876" s="313"/>
      <c r="V876" s="313"/>
      <c r="W876" s="313"/>
      <c r="X876" s="313"/>
      <c r="Y876" s="313"/>
      <c r="Z876" s="313"/>
    </row>
    <row r="877" ht="15.75" customHeight="1">
      <c r="A877" s="313"/>
      <c r="B877" s="313"/>
      <c r="C877" s="313"/>
      <c r="D877" s="313"/>
      <c r="E877" s="313"/>
      <c r="F877" s="313"/>
      <c r="G877" s="313"/>
      <c r="H877" s="313"/>
      <c r="I877" s="313"/>
      <c r="J877" s="313"/>
      <c r="K877" s="313"/>
      <c r="L877" s="313"/>
      <c r="M877" s="313"/>
      <c r="N877" s="313"/>
      <c r="O877" s="313"/>
      <c r="P877" s="313"/>
      <c r="Q877" s="313"/>
      <c r="R877" s="313"/>
      <c r="S877" s="313"/>
      <c r="T877" s="313"/>
      <c r="U877" s="313"/>
      <c r="V877" s="313"/>
      <c r="W877" s="313"/>
      <c r="X877" s="313"/>
      <c r="Y877" s="313"/>
      <c r="Z877" s="313"/>
    </row>
    <row r="878" ht="15.75" customHeight="1">
      <c r="A878" s="313"/>
      <c r="B878" s="313"/>
      <c r="C878" s="313"/>
      <c r="D878" s="313"/>
      <c r="E878" s="313"/>
      <c r="F878" s="313"/>
      <c r="G878" s="313"/>
      <c r="H878" s="313"/>
      <c r="I878" s="313"/>
      <c r="J878" s="313"/>
      <c r="K878" s="313"/>
      <c r="L878" s="313"/>
      <c r="M878" s="313"/>
      <c r="N878" s="313"/>
      <c r="O878" s="313"/>
      <c r="P878" s="313"/>
      <c r="Q878" s="313"/>
      <c r="R878" s="313"/>
      <c r="S878" s="313"/>
      <c r="T878" s="313"/>
      <c r="U878" s="313"/>
      <c r="V878" s="313"/>
      <c r="W878" s="313"/>
      <c r="X878" s="313"/>
      <c r="Y878" s="313"/>
      <c r="Z878" s="313"/>
    </row>
    <row r="879" ht="15.75" customHeight="1">
      <c r="A879" s="313"/>
      <c r="B879" s="313"/>
      <c r="C879" s="313"/>
      <c r="D879" s="313"/>
      <c r="E879" s="313"/>
      <c r="F879" s="313"/>
      <c r="G879" s="313"/>
      <c r="H879" s="313"/>
      <c r="I879" s="313"/>
      <c r="J879" s="313"/>
      <c r="K879" s="313"/>
      <c r="L879" s="313"/>
      <c r="M879" s="313"/>
      <c r="N879" s="313"/>
      <c r="O879" s="313"/>
      <c r="P879" s="313"/>
      <c r="Q879" s="313"/>
      <c r="R879" s="313"/>
      <c r="S879" s="313"/>
      <c r="T879" s="313"/>
      <c r="U879" s="313"/>
      <c r="V879" s="313"/>
      <c r="W879" s="313"/>
      <c r="X879" s="313"/>
      <c r="Y879" s="313"/>
      <c r="Z879" s="313"/>
    </row>
    <row r="880" ht="15.75" customHeight="1">
      <c r="A880" s="313"/>
      <c r="B880" s="313"/>
      <c r="C880" s="313"/>
      <c r="D880" s="313"/>
      <c r="E880" s="313"/>
      <c r="F880" s="313"/>
      <c r="G880" s="313"/>
      <c r="H880" s="313"/>
      <c r="I880" s="313"/>
      <c r="J880" s="313"/>
      <c r="K880" s="313"/>
      <c r="L880" s="313"/>
      <c r="M880" s="313"/>
      <c r="N880" s="313"/>
      <c r="O880" s="313"/>
      <c r="P880" s="313"/>
      <c r="Q880" s="313"/>
      <c r="R880" s="313"/>
      <c r="S880" s="313"/>
      <c r="T880" s="313"/>
      <c r="U880" s="313"/>
      <c r="V880" s="313"/>
      <c r="W880" s="313"/>
      <c r="X880" s="313"/>
      <c r="Y880" s="313"/>
      <c r="Z880" s="313"/>
    </row>
    <row r="881" ht="15.75" customHeight="1">
      <c r="A881" s="313"/>
      <c r="B881" s="313"/>
      <c r="C881" s="313"/>
      <c r="D881" s="313"/>
      <c r="E881" s="313"/>
      <c r="F881" s="313"/>
      <c r="G881" s="313"/>
      <c r="H881" s="313"/>
      <c r="I881" s="313"/>
      <c r="J881" s="313"/>
      <c r="K881" s="313"/>
      <c r="L881" s="313"/>
      <c r="M881" s="313"/>
      <c r="N881" s="313"/>
      <c r="O881" s="313"/>
      <c r="P881" s="313"/>
      <c r="Q881" s="313"/>
      <c r="R881" s="313"/>
      <c r="S881" s="313"/>
      <c r="T881" s="313"/>
      <c r="U881" s="313"/>
      <c r="V881" s="313"/>
      <c r="W881" s="313"/>
      <c r="X881" s="313"/>
      <c r="Y881" s="313"/>
      <c r="Z881" s="313"/>
    </row>
    <row r="882" ht="15.75" customHeight="1">
      <c r="A882" s="313"/>
      <c r="B882" s="313"/>
      <c r="C882" s="313"/>
      <c r="D882" s="313"/>
      <c r="E882" s="313"/>
      <c r="F882" s="313"/>
      <c r="G882" s="313"/>
      <c r="H882" s="313"/>
      <c r="I882" s="313"/>
      <c r="J882" s="313"/>
      <c r="K882" s="313"/>
      <c r="L882" s="313"/>
      <c r="M882" s="313"/>
      <c r="N882" s="313"/>
      <c r="O882" s="313"/>
      <c r="P882" s="313"/>
      <c r="Q882" s="313"/>
      <c r="R882" s="313"/>
      <c r="S882" s="313"/>
      <c r="T882" s="313"/>
      <c r="U882" s="313"/>
      <c r="V882" s="313"/>
      <c r="W882" s="313"/>
      <c r="X882" s="313"/>
      <c r="Y882" s="313"/>
      <c r="Z882" s="313"/>
    </row>
    <row r="883" ht="15.75" customHeight="1">
      <c r="A883" s="313"/>
      <c r="B883" s="313"/>
      <c r="C883" s="313"/>
      <c r="D883" s="313"/>
      <c r="E883" s="313"/>
      <c r="F883" s="313"/>
      <c r="G883" s="313"/>
      <c r="H883" s="313"/>
      <c r="I883" s="313"/>
      <c r="J883" s="313"/>
      <c r="K883" s="313"/>
      <c r="L883" s="313"/>
      <c r="M883" s="313"/>
      <c r="N883" s="313"/>
      <c r="O883" s="313"/>
      <c r="P883" s="313"/>
      <c r="Q883" s="313"/>
      <c r="R883" s="313"/>
      <c r="S883" s="313"/>
      <c r="T883" s="313"/>
      <c r="U883" s="313"/>
      <c r="V883" s="313"/>
      <c r="W883" s="313"/>
      <c r="X883" s="313"/>
      <c r="Y883" s="313"/>
      <c r="Z883" s="313"/>
    </row>
    <row r="884" ht="15.75" customHeight="1">
      <c r="A884" s="313"/>
      <c r="B884" s="313"/>
      <c r="C884" s="313"/>
      <c r="D884" s="313"/>
      <c r="E884" s="313"/>
      <c r="F884" s="313"/>
      <c r="G884" s="313"/>
      <c r="H884" s="313"/>
      <c r="I884" s="313"/>
      <c r="J884" s="313"/>
      <c r="K884" s="313"/>
      <c r="L884" s="313"/>
      <c r="M884" s="313"/>
      <c r="N884" s="313"/>
      <c r="O884" s="313"/>
      <c r="P884" s="313"/>
      <c r="Q884" s="313"/>
      <c r="R884" s="313"/>
      <c r="S884" s="313"/>
      <c r="T884" s="313"/>
      <c r="U884" s="313"/>
      <c r="V884" s="313"/>
      <c r="W884" s="313"/>
      <c r="X884" s="313"/>
      <c r="Y884" s="313"/>
      <c r="Z884" s="313"/>
    </row>
    <row r="885" ht="15.75" customHeight="1">
      <c r="A885" s="313"/>
      <c r="B885" s="313"/>
      <c r="C885" s="313"/>
      <c r="D885" s="313"/>
      <c r="E885" s="313"/>
      <c r="F885" s="313"/>
      <c r="G885" s="313"/>
      <c r="H885" s="313"/>
      <c r="I885" s="313"/>
      <c r="J885" s="313"/>
      <c r="K885" s="313"/>
      <c r="L885" s="313"/>
      <c r="M885" s="313"/>
      <c r="N885" s="313"/>
      <c r="O885" s="313"/>
      <c r="P885" s="313"/>
      <c r="Q885" s="313"/>
      <c r="R885" s="313"/>
      <c r="S885" s="313"/>
      <c r="T885" s="313"/>
      <c r="U885" s="313"/>
      <c r="V885" s="313"/>
      <c r="W885" s="313"/>
      <c r="X885" s="313"/>
      <c r="Y885" s="313"/>
      <c r="Z885" s="313"/>
    </row>
    <row r="886" ht="15.75" customHeight="1">
      <c r="A886" s="313"/>
      <c r="B886" s="313"/>
      <c r="C886" s="313"/>
      <c r="D886" s="313"/>
      <c r="E886" s="313"/>
      <c r="F886" s="313"/>
      <c r="G886" s="313"/>
      <c r="H886" s="313"/>
      <c r="I886" s="313"/>
      <c r="J886" s="313"/>
      <c r="K886" s="313"/>
      <c r="L886" s="313"/>
      <c r="M886" s="313"/>
      <c r="N886" s="313"/>
      <c r="O886" s="313"/>
      <c r="P886" s="313"/>
      <c r="Q886" s="313"/>
      <c r="R886" s="313"/>
      <c r="S886" s="313"/>
      <c r="T886" s="313"/>
      <c r="U886" s="313"/>
      <c r="V886" s="313"/>
      <c r="W886" s="313"/>
      <c r="X886" s="313"/>
      <c r="Y886" s="313"/>
      <c r="Z886" s="313"/>
    </row>
    <row r="887" ht="15.75" customHeight="1">
      <c r="A887" s="313"/>
      <c r="B887" s="313"/>
      <c r="C887" s="313"/>
      <c r="D887" s="313"/>
      <c r="E887" s="313"/>
      <c r="F887" s="313"/>
      <c r="G887" s="313"/>
      <c r="H887" s="313"/>
      <c r="I887" s="313"/>
      <c r="J887" s="313"/>
      <c r="K887" s="313"/>
      <c r="L887" s="313"/>
      <c r="M887" s="313"/>
      <c r="N887" s="313"/>
      <c r="O887" s="313"/>
      <c r="P887" s="313"/>
      <c r="Q887" s="313"/>
      <c r="R887" s="313"/>
      <c r="S887" s="313"/>
      <c r="T887" s="313"/>
      <c r="U887" s="313"/>
      <c r="V887" s="313"/>
      <c r="W887" s="313"/>
      <c r="X887" s="313"/>
      <c r="Y887" s="313"/>
      <c r="Z887" s="313"/>
    </row>
    <row r="888" ht="15.75" customHeight="1">
      <c r="A888" s="313"/>
      <c r="B888" s="313"/>
      <c r="C888" s="313"/>
      <c r="D888" s="313"/>
      <c r="E888" s="313"/>
      <c r="F888" s="313"/>
      <c r="G888" s="313"/>
      <c r="H888" s="313"/>
      <c r="I888" s="313"/>
      <c r="J888" s="313"/>
      <c r="K888" s="313"/>
      <c r="L888" s="313"/>
      <c r="M888" s="313"/>
      <c r="N888" s="313"/>
      <c r="O888" s="313"/>
      <c r="P888" s="313"/>
      <c r="Q888" s="313"/>
      <c r="R888" s="313"/>
      <c r="S888" s="313"/>
      <c r="T888" s="313"/>
      <c r="U888" s="313"/>
      <c r="V888" s="313"/>
      <c r="W888" s="313"/>
      <c r="X888" s="313"/>
      <c r="Y888" s="313"/>
      <c r="Z888" s="313"/>
    </row>
    <row r="889" ht="15.75" customHeight="1">
      <c r="A889" s="313"/>
      <c r="B889" s="313"/>
      <c r="C889" s="313"/>
      <c r="D889" s="313"/>
      <c r="E889" s="313"/>
      <c r="F889" s="313"/>
      <c r="G889" s="313"/>
      <c r="H889" s="313"/>
      <c r="I889" s="313"/>
      <c r="J889" s="313"/>
      <c r="K889" s="313"/>
      <c r="L889" s="313"/>
      <c r="M889" s="313"/>
      <c r="N889" s="313"/>
      <c r="O889" s="313"/>
      <c r="P889" s="313"/>
      <c r="Q889" s="313"/>
      <c r="R889" s="313"/>
      <c r="S889" s="313"/>
      <c r="T889" s="313"/>
      <c r="U889" s="313"/>
      <c r="V889" s="313"/>
      <c r="W889" s="313"/>
      <c r="X889" s="313"/>
      <c r="Y889" s="313"/>
      <c r="Z889" s="313"/>
    </row>
    <row r="890" ht="15.75" customHeight="1">
      <c r="A890" s="313"/>
      <c r="B890" s="313"/>
      <c r="C890" s="313"/>
      <c r="D890" s="313"/>
      <c r="E890" s="313"/>
      <c r="F890" s="313"/>
      <c r="G890" s="313"/>
      <c r="H890" s="313"/>
      <c r="I890" s="313"/>
      <c r="J890" s="313"/>
      <c r="K890" s="313"/>
      <c r="L890" s="313"/>
      <c r="M890" s="313"/>
      <c r="N890" s="313"/>
      <c r="O890" s="313"/>
      <c r="P890" s="313"/>
      <c r="Q890" s="313"/>
      <c r="R890" s="313"/>
      <c r="S890" s="313"/>
      <c r="T890" s="313"/>
      <c r="U890" s="313"/>
      <c r="V890" s="313"/>
      <c r="W890" s="313"/>
      <c r="X890" s="313"/>
      <c r="Y890" s="313"/>
      <c r="Z890" s="313"/>
    </row>
    <row r="891" ht="15.75" customHeight="1">
      <c r="A891" s="313"/>
      <c r="B891" s="313"/>
      <c r="C891" s="313"/>
      <c r="D891" s="313"/>
      <c r="E891" s="313"/>
      <c r="F891" s="313"/>
      <c r="G891" s="313"/>
      <c r="H891" s="313"/>
      <c r="I891" s="313"/>
      <c r="J891" s="313"/>
      <c r="K891" s="313"/>
      <c r="L891" s="313"/>
      <c r="M891" s="313"/>
      <c r="N891" s="313"/>
      <c r="O891" s="313"/>
      <c r="P891" s="313"/>
      <c r="Q891" s="313"/>
      <c r="R891" s="313"/>
      <c r="S891" s="313"/>
      <c r="T891" s="313"/>
      <c r="U891" s="313"/>
      <c r="V891" s="313"/>
      <c r="W891" s="313"/>
      <c r="X891" s="313"/>
      <c r="Y891" s="313"/>
      <c r="Z891" s="313"/>
    </row>
    <row r="892" ht="15.75" customHeight="1">
      <c r="A892" s="313"/>
      <c r="B892" s="313"/>
      <c r="C892" s="313"/>
      <c r="D892" s="313"/>
      <c r="E892" s="313"/>
      <c r="F892" s="313"/>
      <c r="G892" s="313"/>
      <c r="H892" s="313"/>
      <c r="I892" s="313"/>
      <c r="J892" s="313"/>
      <c r="K892" s="313"/>
      <c r="L892" s="313"/>
      <c r="M892" s="313"/>
      <c r="N892" s="313"/>
      <c r="O892" s="313"/>
      <c r="P892" s="313"/>
      <c r="Q892" s="313"/>
      <c r="R892" s="313"/>
      <c r="S892" s="313"/>
      <c r="T892" s="313"/>
      <c r="U892" s="313"/>
      <c r="V892" s="313"/>
      <c r="W892" s="313"/>
      <c r="X892" s="313"/>
      <c r="Y892" s="313"/>
      <c r="Z892" s="313"/>
    </row>
    <row r="893" ht="15.75" customHeight="1">
      <c r="A893" s="313"/>
      <c r="B893" s="313"/>
      <c r="C893" s="313"/>
      <c r="D893" s="313"/>
      <c r="E893" s="313"/>
      <c r="F893" s="313"/>
      <c r="G893" s="313"/>
      <c r="H893" s="313"/>
      <c r="I893" s="313"/>
      <c r="J893" s="313"/>
      <c r="K893" s="313"/>
      <c r="L893" s="313"/>
      <c r="M893" s="313"/>
      <c r="N893" s="313"/>
      <c r="O893" s="313"/>
      <c r="P893" s="313"/>
      <c r="Q893" s="313"/>
      <c r="R893" s="313"/>
      <c r="S893" s="313"/>
      <c r="T893" s="313"/>
      <c r="U893" s="313"/>
      <c r="V893" s="313"/>
      <c r="W893" s="313"/>
      <c r="X893" s="313"/>
      <c r="Y893" s="313"/>
      <c r="Z893" s="313"/>
    </row>
    <row r="894" ht="15.75" customHeight="1">
      <c r="A894" s="313"/>
      <c r="B894" s="313"/>
      <c r="C894" s="313"/>
      <c r="D894" s="313"/>
      <c r="E894" s="313"/>
      <c r="F894" s="313"/>
      <c r="G894" s="313"/>
      <c r="H894" s="313"/>
      <c r="I894" s="313"/>
      <c r="J894" s="313"/>
      <c r="K894" s="313"/>
      <c r="L894" s="313"/>
      <c r="M894" s="313"/>
      <c r="N894" s="313"/>
      <c r="O894" s="313"/>
      <c r="P894" s="313"/>
      <c r="Q894" s="313"/>
      <c r="R894" s="313"/>
      <c r="S894" s="313"/>
      <c r="T894" s="313"/>
      <c r="U894" s="313"/>
      <c r="V894" s="313"/>
      <c r="W894" s="313"/>
      <c r="X894" s="313"/>
      <c r="Y894" s="313"/>
      <c r="Z894" s="313"/>
    </row>
    <row r="895" ht="15.75" customHeight="1">
      <c r="A895" s="313"/>
      <c r="B895" s="313"/>
      <c r="C895" s="313"/>
      <c r="D895" s="313"/>
      <c r="E895" s="313"/>
      <c r="F895" s="313"/>
      <c r="G895" s="313"/>
      <c r="H895" s="313"/>
      <c r="I895" s="313"/>
      <c r="J895" s="313"/>
      <c r="K895" s="313"/>
      <c r="L895" s="313"/>
      <c r="M895" s="313"/>
      <c r="N895" s="313"/>
      <c r="O895" s="313"/>
      <c r="P895" s="313"/>
      <c r="Q895" s="313"/>
      <c r="R895" s="313"/>
      <c r="S895" s="313"/>
      <c r="T895" s="313"/>
      <c r="U895" s="313"/>
      <c r="V895" s="313"/>
      <c r="W895" s="313"/>
      <c r="X895" s="313"/>
      <c r="Y895" s="313"/>
      <c r="Z895" s="313"/>
    </row>
    <row r="896" ht="15.75" customHeight="1">
      <c r="A896" s="313"/>
      <c r="B896" s="313"/>
      <c r="C896" s="313"/>
      <c r="D896" s="313"/>
      <c r="E896" s="313"/>
      <c r="F896" s="313"/>
      <c r="G896" s="313"/>
      <c r="H896" s="313"/>
      <c r="I896" s="313"/>
      <c r="J896" s="313"/>
      <c r="K896" s="313"/>
      <c r="L896" s="313"/>
      <c r="M896" s="313"/>
      <c r="N896" s="313"/>
      <c r="O896" s="313"/>
      <c r="P896" s="313"/>
      <c r="Q896" s="313"/>
      <c r="R896" s="313"/>
      <c r="S896" s="313"/>
      <c r="T896" s="313"/>
      <c r="U896" s="313"/>
      <c r="V896" s="313"/>
      <c r="W896" s="313"/>
      <c r="X896" s="313"/>
      <c r="Y896" s="313"/>
      <c r="Z896" s="313"/>
    </row>
    <row r="897" ht="15.75" customHeight="1">
      <c r="A897" s="313"/>
      <c r="B897" s="313"/>
      <c r="C897" s="313"/>
      <c r="D897" s="313"/>
      <c r="E897" s="313"/>
      <c r="F897" s="313"/>
      <c r="G897" s="313"/>
      <c r="H897" s="313"/>
      <c r="I897" s="313"/>
      <c r="J897" s="313"/>
      <c r="K897" s="313"/>
      <c r="L897" s="313"/>
      <c r="M897" s="313"/>
      <c r="N897" s="313"/>
      <c r="O897" s="313"/>
      <c r="P897" s="313"/>
      <c r="Q897" s="313"/>
      <c r="R897" s="313"/>
      <c r="S897" s="313"/>
      <c r="T897" s="313"/>
      <c r="U897" s="313"/>
      <c r="V897" s="313"/>
      <c r="W897" s="313"/>
      <c r="X897" s="313"/>
      <c r="Y897" s="313"/>
      <c r="Z897" s="313"/>
    </row>
    <row r="898" ht="15.75" customHeight="1">
      <c r="A898" s="313"/>
      <c r="B898" s="313"/>
      <c r="C898" s="313"/>
      <c r="D898" s="313"/>
      <c r="E898" s="313"/>
      <c r="F898" s="313"/>
      <c r="G898" s="313"/>
      <c r="H898" s="313"/>
      <c r="I898" s="313"/>
      <c r="J898" s="313"/>
      <c r="K898" s="313"/>
      <c r="L898" s="313"/>
      <c r="M898" s="313"/>
      <c r="N898" s="313"/>
      <c r="O898" s="313"/>
      <c r="P898" s="313"/>
      <c r="Q898" s="313"/>
      <c r="R898" s="313"/>
      <c r="S898" s="313"/>
      <c r="T898" s="313"/>
      <c r="U898" s="313"/>
      <c r="V898" s="313"/>
      <c r="W898" s="313"/>
      <c r="X898" s="313"/>
      <c r="Y898" s="313"/>
      <c r="Z898" s="313"/>
    </row>
    <row r="899" ht="15.75" customHeight="1">
      <c r="A899" s="313"/>
      <c r="B899" s="313"/>
      <c r="C899" s="313"/>
      <c r="D899" s="313"/>
      <c r="E899" s="313"/>
      <c r="F899" s="313"/>
      <c r="G899" s="313"/>
      <c r="H899" s="313"/>
      <c r="I899" s="313"/>
      <c r="J899" s="313"/>
      <c r="K899" s="313"/>
      <c r="L899" s="313"/>
      <c r="M899" s="313"/>
      <c r="N899" s="313"/>
      <c r="O899" s="313"/>
      <c r="P899" s="313"/>
      <c r="Q899" s="313"/>
      <c r="R899" s="313"/>
      <c r="S899" s="313"/>
      <c r="T899" s="313"/>
      <c r="U899" s="313"/>
      <c r="V899" s="313"/>
      <c r="W899" s="313"/>
      <c r="X899" s="313"/>
      <c r="Y899" s="313"/>
      <c r="Z899" s="313"/>
    </row>
    <row r="900" ht="15.75" customHeight="1">
      <c r="A900" s="313"/>
      <c r="B900" s="313"/>
      <c r="C900" s="313"/>
      <c r="D900" s="313"/>
      <c r="E900" s="313"/>
      <c r="F900" s="313"/>
      <c r="G900" s="313"/>
      <c r="H900" s="313"/>
      <c r="I900" s="313"/>
      <c r="J900" s="313"/>
      <c r="K900" s="313"/>
      <c r="L900" s="313"/>
      <c r="M900" s="313"/>
      <c r="N900" s="313"/>
      <c r="O900" s="313"/>
      <c r="P900" s="313"/>
      <c r="Q900" s="313"/>
      <c r="R900" s="313"/>
      <c r="S900" s="313"/>
      <c r="T900" s="313"/>
      <c r="U900" s="313"/>
      <c r="V900" s="313"/>
      <c r="W900" s="313"/>
      <c r="X900" s="313"/>
      <c r="Y900" s="313"/>
      <c r="Z900" s="313"/>
    </row>
    <row r="901" ht="15.75" customHeight="1">
      <c r="A901" s="313"/>
      <c r="B901" s="313"/>
      <c r="C901" s="313"/>
      <c r="D901" s="313"/>
      <c r="E901" s="313"/>
      <c r="F901" s="313"/>
      <c r="G901" s="313"/>
      <c r="H901" s="313"/>
      <c r="I901" s="313"/>
      <c r="J901" s="313"/>
      <c r="K901" s="313"/>
      <c r="L901" s="313"/>
      <c r="M901" s="313"/>
      <c r="N901" s="313"/>
      <c r="O901" s="313"/>
      <c r="P901" s="313"/>
      <c r="Q901" s="313"/>
      <c r="R901" s="313"/>
      <c r="S901" s="313"/>
      <c r="T901" s="313"/>
      <c r="U901" s="313"/>
      <c r="V901" s="313"/>
      <c r="W901" s="313"/>
      <c r="X901" s="313"/>
      <c r="Y901" s="313"/>
      <c r="Z901" s="313"/>
    </row>
    <row r="902" ht="15.75" customHeight="1">
      <c r="A902" s="313"/>
      <c r="B902" s="313"/>
      <c r="C902" s="313"/>
      <c r="D902" s="313"/>
      <c r="E902" s="313"/>
      <c r="F902" s="313"/>
      <c r="G902" s="313"/>
      <c r="H902" s="313"/>
      <c r="I902" s="313"/>
      <c r="J902" s="313"/>
      <c r="K902" s="313"/>
      <c r="L902" s="313"/>
      <c r="M902" s="313"/>
      <c r="N902" s="313"/>
      <c r="O902" s="313"/>
      <c r="P902" s="313"/>
      <c r="Q902" s="313"/>
      <c r="R902" s="313"/>
      <c r="S902" s="313"/>
      <c r="T902" s="313"/>
      <c r="U902" s="313"/>
      <c r="V902" s="313"/>
      <c r="W902" s="313"/>
      <c r="X902" s="313"/>
      <c r="Y902" s="313"/>
      <c r="Z902" s="313"/>
    </row>
    <row r="903" ht="15.75" customHeight="1">
      <c r="A903" s="313"/>
      <c r="B903" s="313"/>
      <c r="C903" s="313"/>
      <c r="D903" s="313"/>
      <c r="E903" s="313"/>
      <c r="F903" s="313"/>
      <c r="G903" s="313"/>
      <c r="H903" s="313"/>
      <c r="I903" s="313"/>
      <c r="J903" s="313"/>
      <c r="K903" s="313"/>
      <c r="L903" s="313"/>
      <c r="M903" s="313"/>
      <c r="N903" s="313"/>
      <c r="O903" s="313"/>
      <c r="P903" s="313"/>
      <c r="Q903" s="313"/>
      <c r="R903" s="313"/>
      <c r="S903" s="313"/>
      <c r="T903" s="313"/>
      <c r="U903" s="313"/>
      <c r="V903" s="313"/>
      <c r="W903" s="313"/>
      <c r="X903" s="313"/>
      <c r="Y903" s="313"/>
      <c r="Z903" s="313"/>
    </row>
    <row r="904" ht="15.75" customHeight="1">
      <c r="A904" s="313"/>
      <c r="B904" s="313"/>
      <c r="C904" s="313"/>
      <c r="D904" s="313"/>
      <c r="E904" s="313"/>
      <c r="F904" s="313"/>
      <c r="G904" s="313"/>
      <c r="H904" s="313"/>
      <c r="I904" s="313"/>
      <c r="J904" s="313"/>
      <c r="K904" s="313"/>
      <c r="L904" s="313"/>
      <c r="M904" s="313"/>
      <c r="N904" s="313"/>
      <c r="O904" s="313"/>
      <c r="P904" s="313"/>
      <c r="Q904" s="313"/>
      <c r="R904" s="313"/>
      <c r="S904" s="313"/>
      <c r="T904" s="313"/>
      <c r="U904" s="313"/>
      <c r="V904" s="313"/>
      <c r="W904" s="313"/>
      <c r="X904" s="313"/>
      <c r="Y904" s="313"/>
      <c r="Z904" s="313"/>
    </row>
    <row r="905" ht="15.75" customHeight="1">
      <c r="A905" s="313"/>
      <c r="B905" s="313"/>
      <c r="C905" s="313"/>
      <c r="D905" s="313"/>
      <c r="E905" s="313"/>
      <c r="F905" s="313"/>
      <c r="G905" s="313"/>
      <c r="H905" s="313"/>
      <c r="I905" s="313"/>
      <c r="J905" s="313"/>
      <c r="K905" s="313"/>
      <c r="L905" s="313"/>
      <c r="M905" s="313"/>
      <c r="N905" s="313"/>
      <c r="O905" s="313"/>
      <c r="P905" s="313"/>
      <c r="Q905" s="313"/>
      <c r="R905" s="313"/>
      <c r="S905" s="313"/>
      <c r="T905" s="313"/>
      <c r="U905" s="313"/>
      <c r="V905" s="313"/>
      <c r="W905" s="313"/>
      <c r="X905" s="313"/>
      <c r="Y905" s="313"/>
      <c r="Z905" s="313"/>
    </row>
    <row r="906" ht="15.75" customHeight="1">
      <c r="A906" s="313"/>
      <c r="B906" s="313"/>
      <c r="C906" s="313"/>
      <c r="D906" s="313"/>
      <c r="E906" s="313"/>
      <c r="F906" s="313"/>
      <c r="G906" s="313"/>
      <c r="H906" s="313"/>
      <c r="I906" s="313"/>
      <c r="J906" s="313"/>
      <c r="K906" s="313"/>
      <c r="L906" s="313"/>
      <c r="M906" s="313"/>
      <c r="N906" s="313"/>
      <c r="O906" s="313"/>
      <c r="P906" s="313"/>
      <c r="Q906" s="313"/>
      <c r="R906" s="313"/>
      <c r="S906" s="313"/>
      <c r="T906" s="313"/>
      <c r="U906" s="313"/>
      <c r="V906" s="313"/>
      <c r="W906" s="313"/>
      <c r="X906" s="313"/>
      <c r="Y906" s="313"/>
      <c r="Z906" s="313"/>
    </row>
    <row r="907" ht="15.75" customHeight="1">
      <c r="A907" s="313"/>
      <c r="B907" s="313"/>
      <c r="C907" s="313"/>
      <c r="D907" s="313"/>
      <c r="E907" s="313"/>
      <c r="F907" s="313"/>
      <c r="G907" s="313"/>
      <c r="H907" s="313"/>
      <c r="I907" s="313"/>
      <c r="J907" s="313"/>
      <c r="K907" s="313"/>
      <c r="L907" s="313"/>
      <c r="M907" s="313"/>
      <c r="N907" s="313"/>
      <c r="O907" s="313"/>
      <c r="P907" s="313"/>
      <c r="Q907" s="313"/>
      <c r="R907" s="313"/>
      <c r="S907" s="313"/>
      <c r="T907" s="313"/>
      <c r="U907" s="313"/>
      <c r="V907" s="313"/>
      <c r="W907" s="313"/>
      <c r="X907" s="313"/>
      <c r="Y907" s="313"/>
      <c r="Z907" s="313"/>
    </row>
    <row r="908" ht="15.75" customHeight="1">
      <c r="A908" s="313"/>
      <c r="B908" s="313"/>
      <c r="C908" s="313"/>
      <c r="D908" s="313"/>
      <c r="E908" s="313"/>
      <c r="F908" s="313"/>
      <c r="G908" s="313"/>
      <c r="H908" s="313"/>
      <c r="I908" s="313"/>
      <c r="J908" s="313"/>
      <c r="K908" s="313"/>
      <c r="L908" s="313"/>
      <c r="M908" s="313"/>
      <c r="N908" s="313"/>
      <c r="O908" s="313"/>
      <c r="P908" s="313"/>
      <c r="Q908" s="313"/>
      <c r="R908" s="313"/>
      <c r="S908" s="313"/>
      <c r="T908" s="313"/>
      <c r="U908" s="313"/>
      <c r="V908" s="313"/>
      <c r="W908" s="313"/>
      <c r="X908" s="313"/>
      <c r="Y908" s="313"/>
      <c r="Z908" s="313"/>
    </row>
    <row r="909" ht="15.75" customHeight="1">
      <c r="A909" s="313"/>
      <c r="B909" s="313"/>
      <c r="C909" s="313"/>
      <c r="D909" s="313"/>
      <c r="E909" s="313"/>
      <c r="F909" s="313"/>
      <c r="G909" s="313"/>
      <c r="H909" s="313"/>
      <c r="I909" s="313"/>
      <c r="J909" s="313"/>
      <c r="K909" s="313"/>
      <c r="L909" s="313"/>
      <c r="M909" s="313"/>
      <c r="N909" s="313"/>
      <c r="O909" s="313"/>
      <c r="P909" s="313"/>
      <c r="Q909" s="313"/>
      <c r="R909" s="313"/>
      <c r="S909" s="313"/>
      <c r="T909" s="313"/>
      <c r="U909" s="313"/>
      <c r="V909" s="313"/>
      <c r="W909" s="313"/>
      <c r="X909" s="313"/>
      <c r="Y909" s="313"/>
      <c r="Z909" s="313"/>
    </row>
    <row r="910" ht="15.75" customHeight="1">
      <c r="A910" s="313"/>
      <c r="B910" s="313"/>
      <c r="C910" s="313"/>
      <c r="D910" s="313"/>
      <c r="E910" s="313"/>
      <c r="F910" s="313"/>
      <c r="G910" s="313"/>
      <c r="H910" s="313"/>
      <c r="I910" s="313"/>
      <c r="J910" s="313"/>
      <c r="K910" s="313"/>
      <c r="L910" s="313"/>
      <c r="M910" s="313"/>
      <c r="N910" s="313"/>
      <c r="O910" s="313"/>
      <c r="P910" s="313"/>
      <c r="Q910" s="313"/>
      <c r="R910" s="313"/>
      <c r="S910" s="313"/>
      <c r="T910" s="313"/>
      <c r="U910" s="313"/>
      <c r="V910" s="313"/>
      <c r="W910" s="313"/>
      <c r="X910" s="313"/>
      <c r="Y910" s="313"/>
      <c r="Z910" s="313"/>
    </row>
    <row r="911" ht="15.75" customHeight="1">
      <c r="A911" s="313"/>
      <c r="B911" s="313"/>
      <c r="C911" s="313"/>
      <c r="D911" s="313"/>
      <c r="E911" s="313"/>
      <c r="F911" s="313"/>
      <c r="G911" s="313"/>
      <c r="H911" s="313"/>
      <c r="I911" s="313"/>
      <c r="J911" s="313"/>
      <c r="K911" s="313"/>
      <c r="L911" s="313"/>
      <c r="M911" s="313"/>
      <c r="N911" s="313"/>
      <c r="O911" s="313"/>
      <c r="P911" s="313"/>
      <c r="Q911" s="313"/>
      <c r="R911" s="313"/>
      <c r="S911" s="313"/>
      <c r="T911" s="313"/>
      <c r="U911" s="313"/>
      <c r="V911" s="313"/>
      <c r="W911" s="313"/>
      <c r="X911" s="313"/>
      <c r="Y911" s="313"/>
      <c r="Z911" s="313"/>
    </row>
    <row r="912" ht="15.75" customHeight="1">
      <c r="A912" s="313"/>
      <c r="B912" s="313"/>
      <c r="C912" s="313"/>
      <c r="D912" s="313"/>
      <c r="E912" s="313"/>
      <c r="F912" s="313"/>
      <c r="G912" s="313"/>
      <c r="H912" s="313"/>
      <c r="I912" s="313"/>
      <c r="J912" s="313"/>
      <c r="K912" s="313"/>
      <c r="L912" s="313"/>
      <c r="M912" s="313"/>
      <c r="N912" s="313"/>
      <c r="O912" s="313"/>
      <c r="P912" s="313"/>
      <c r="Q912" s="313"/>
      <c r="R912" s="313"/>
      <c r="S912" s="313"/>
      <c r="T912" s="313"/>
      <c r="U912" s="313"/>
      <c r="V912" s="313"/>
      <c r="W912" s="313"/>
      <c r="X912" s="313"/>
      <c r="Y912" s="313"/>
      <c r="Z912" s="313"/>
    </row>
    <row r="913" ht="15.75" customHeight="1">
      <c r="A913" s="313"/>
      <c r="B913" s="313"/>
      <c r="C913" s="313"/>
      <c r="D913" s="313"/>
      <c r="E913" s="313"/>
      <c r="F913" s="313"/>
      <c r="G913" s="313"/>
      <c r="H913" s="313"/>
      <c r="I913" s="313"/>
      <c r="J913" s="313"/>
      <c r="K913" s="313"/>
      <c r="L913" s="313"/>
      <c r="M913" s="313"/>
      <c r="N913" s="313"/>
      <c r="O913" s="313"/>
      <c r="P913" s="313"/>
      <c r="Q913" s="313"/>
      <c r="R913" s="313"/>
      <c r="S913" s="313"/>
      <c r="T913" s="313"/>
      <c r="U913" s="313"/>
      <c r="V913" s="313"/>
      <c r="W913" s="313"/>
      <c r="X913" s="313"/>
      <c r="Y913" s="313"/>
      <c r="Z913" s="313"/>
    </row>
    <row r="914" ht="15.75" customHeight="1">
      <c r="A914" s="313"/>
      <c r="B914" s="313"/>
      <c r="C914" s="313"/>
      <c r="D914" s="313"/>
      <c r="E914" s="313"/>
      <c r="F914" s="313"/>
      <c r="G914" s="313"/>
      <c r="H914" s="313"/>
      <c r="I914" s="313"/>
      <c r="J914" s="313"/>
      <c r="K914" s="313"/>
      <c r="L914" s="313"/>
      <c r="M914" s="313"/>
      <c r="N914" s="313"/>
      <c r="O914" s="313"/>
      <c r="P914" s="313"/>
      <c r="Q914" s="313"/>
      <c r="R914" s="313"/>
      <c r="S914" s="313"/>
      <c r="T914" s="313"/>
      <c r="U914" s="313"/>
      <c r="V914" s="313"/>
      <c r="W914" s="313"/>
      <c r="X914" s="313"/>
      <c r="Y914" s="313"/>
      <c r="Z914" s="313"/>
    </row>
    <row r="915" ht="15.75" customHeight="1">
      <c r="A915" s="313"/>
      <c r="B915" s="313"/>
      <c r="C915" s="313"/>
      <c r="D915" s="313"/>
      <c r="E915" s="313"/>
      <c r="F915" s="313"/>
      <c r="G915" s="313"/>
      <c r="H915" s="313"/>
      <c r="I915" s="313"/>
      <c r="J915" s="313"/>
      <c r="K915" s="313"/>
      <c r="L915" s="313"/>
      <c r="M915" s="313"/>
      <c r="N915" s="313"/>
      <c r="O915" s="313"/>
      <c r="P915" s="313"/>
      <c r="Q915" s="313"/>
      <c r="R915" s="313"/>
      <c r="S915" s="313"/>
      <c r="T915" s="313"/>
      <c r="U915" s="313"/>
      <c r="V915" s="313"/>
      <c r="W915" s="313"/>
      <c r="X915" s="313"/>
      <c r="Y915" s="313"/>
      <c r="Z915" s="313"/>
    </row>
    <row r="916" ht="15.75" customHeight="1">
      <c r="A916" s="313"/>
      <c r="B916" s="313"/>
      <c r="C916" s="313"/>
      <c r="D916" s="313"/>
      <c r="E916" s="313"/>
      <c r="F916" s="313"/>
      <c r="G916" s="313"/>
      <c r="H916" s="313"/>
      <c r="I916" s="313"/>
      <c r="J916" s="313"/>
      <c r="K916" s="313"/>
      <c r="L916" s="313"/>
      <c r="M916" s="313"/>
      <c r="N916" s="313"/>
      <c r="O916" s="313"/>
      <c r="P916" s="313"/>
      <c r="Q916" s="313"/>
      <c r="R916" s="313"/>
      <c r="S916" s="313"/>
      <c r="T916" s="313"/>
      <c r="U916" s="313"/>
      <c r="V916" s="313"/>
      <c r="W916" s="313"/>
      <c r="X916" s="313"/>
      <c r="Y916" s="313"/>
      <c r="Z916" s="313"/>
    </row>
    <row r="917" ht="15.75" customHeight="1">
      <c r="A917" s="313"/>
      <c r="B917" s="313"/>
      <c r="C917" s="313"/>
      <c r="D917" s="313"/>
      <c r="E917" s="313"/>
      <c r="F917" s="313"/>
      <c r="G917" s="313"/>
      <c r="H917" s="313"/>
      <c r="I917" s="313"/>
      <c r="J917" s="313"/>
      <c r="K917" s="313"/>
      <c r="L917" s="313"/>
      <c r="M917" s="313"/>
      <c r="N917" s="313"/>
      <c r="O917" s="313"/>
      <c r="P917" s="313"/>
      <c r="Q917" s="313"/>
      <c r="R917" s="313"/>
      <c r="S917" s="313"/>
      <c r="T917" s="313"/>
      <c r="U917" s="313"/>
      <c r="V917" s="313"/>
      <c r="W917" s="313"/>
      <c r="X917" s="313"/>
      <c r="Y917" s="313"/>
      <c r="Z917" s="313"/>
    </row>
    <row r="918" ht="15.75" customHeight="1">
      <c r="A918" s="313"/>
      <c r="B918" s="313"/>
      <c r="C918" s="313"/>
      <c r="D918" s="313"/>
      <c r="E918" s="313"/>
      <c r="F918" s="313"/>
      <c r="G918" s="313"/>
      <c r="H918" s="313"/>
      <c r="I918" s="313"/>
      <c r="J918" s="313"/>
      <c r="K918" s="313"/>
      <c r="L918" s="313"/>
      <c r="M918" s="313"/>
      <c r="N918" s="313"/>
      <c r="O918" s="313"/>
      <c r="P918" s="313"/>
      <c r="Q918" s="313"/>
      <c r="R918" s="313"/>
      <c r="S918" s="313"/>
      <c r="T918" s="313"/>
      <c r="U918" s="313"/>
      <c r="V918" s="313"/>
      <c r="W918" s="313"/>
      <c r="X918" s="313"/>
      <c r="Y918" s="313"/>
      <c r="Z918" s="313"/>
    </row>
    <row r="919" ht="15.75" customHeight="1">
      <c r="A919" s="313"/>
      <c r="B919" s="313"/>
      <c r="C919" s="313"/>
      <c r="D919" s="313"/>
      <c r="E919" s="313"/>
      <c r="F919" s="313"/>
      <c r="G919" s="313"/>
      <c r="H919" s="313"/>
      <c r="I919" s="313"/>
      <c r="J919" s="313"/>
      <c r="K919" s="313"/>
      <c r="L919" s="313"/>
      <c r="M919" s="313"/>
      <c r="N919" s="313"/>
      <c r="O919" s="313"/>
      <c r="P919" s="313"/>
      <c r="Q919" s="313"/>
      <c r="R919" s="313"/>
      <c r="S919" s="313"/>
      <c r="T919" s="313"/>
      <c r="U919" s="313"/>
      <c r="V919" s="313"/>
      <c r="W919" s="313"/>
      <c r="X919" s="313"/>
      <c r="Y919" s="313"/>
      <c r="Z919" s="313"/>
    </row>
    <row r="920" ht="15.75" customHeight="1">
      <c r="A920" s="313"/>
      <c r="B920" s="313"/>
      <c r="C920" s="313"/>
      <c r="D920" s="313"/>
      <c r="E920" s="313"/>
      <c r="F920" s="313"/>
      <c r="G920" s="313"/>
      <c r="H920" s="313"/>
      <c r="I920" s="313"/>
      <c r="J920" s="313"/>
      <c r="K920" s="313"/>
      <c r="L920" s="313"/>
      <c r="M920" s="313"/>
      <c r="N920" s="313"/>
      <c r="O920" s="313"/>
      <c r="P920" s="313"/>
      <c r="Q920" s="313"/>
      <c r="R920" s="313"/>
      <c r="S920" s="313"/>
      <c r="T920" s="313"/>
      <c r="U920" s="313"/>
      <c r="V920" s="313"/>
      <c r="W920" s="313"/>
      <c r="X920" s="313"/>
      <c r="Y920" s="313"/>
      <c r="Z920" s="313"/>
    </row>
    <row r="921" ht="15.75" customHeight="1">
      <c r="A921" s="313"/>
      <c r="B921" s="313"/>
      <c r="C921" s="313"/>
      <c r="D921" s="313"/>
      <c r="E921" s="313"/>
      <c r="F921" s="313"/>
      <c r="G921" s="313"/>
      <c r="H921" s="313"/>
      <c r="I921" s="313"/>
      <c r="J921" s="313"/>
      <c r="K921" s="313"/>
      <c r="L921" s="313"/>
      <c r="M921" s="313"/>
      <c r="N921" s="313"/>
      <c r="O921" s="313"/>
      <c r="P921" s="313"/>
      <c r="Q921" s="313"/>
      <c r="R921" s="313"/>
      <c r="S921" s="313"/>
      <c r="T921" s="313"/>
      <c r="U921" s="313"/>
      <c r="V921" s="313"/>
      <c r="W921" s="313"/>
      <c r="X921" s="313"/>
      <c r="Y921" s="313"/>
      <c r="Z921" s="313"/>
    </row>
    <row r="922" ht="15.75" customHeight="1">
      <c r="A922" s="313"/>
      <c r="B922" s="313"/>
      <c r="C922" s="313"/>
      <c r="D922" s="313"/>
      <c r="E922" s="313"/>
      <c r="F922" s="313"/>
      <c r="G922" s="313"/>
      <c r="H922" s="313"/>
      <c r="I922" s="313"/>
      <c r="J922" s="313"/>
      <c r="K922" s="313"/>
      <c r="L922" s="313"/>
      <c r="M922" s="313"/>
      <c r="N922" s="313"/>
      <c r="O922" s="313"/>
      <c r="P922" s="313"/>
      <c r="Q922" s="313"/>
      <c r="R922" s="313"/>
      <c r="S922" s="313"/>
      <c r="T922" s="313"/>
      <c r="U922" s="313"/>
      <c r="V922" s="313"/>
      <c r="W922" s="313"/>
      <c r="X922" s="313"/>
      <c r="Y922" s="313"/>
      <c r="Z922" s="313"/>
    </row>
    <row r="923" ht="15.75" customHeight="1">
      <c r="A923" s="313"/>
      <c r="B923" s="313"/>
      <c r="C923" s="313"/>
      <c r="D923" s="313"/>
      <c r="E923" s="313"/>
      <c r="F923" s="313"/>
      <c r="G923" s="313"/>
      <c r="H923" s="313"/>
      <c r="I923" s="313"/>
      <c r="J923" s="313"/>
      <c r="K923" s="313"/>
      <c r="L923" s="313"/>
      <c r="M923" s="313"/>
      <c r="N923" s="313"/>
      <c r="O923" s="313"/>
      <c r="P923" s="313"/>
      <c r="Q923" s="313"/>
      <c r="R923" s="313"/>
      <c r="S923" s="313"/>
      <c r="T923" s="313"/>
      <c r="U923" s="313"/>
      <c r="V923" s="313"/>
      <c r="W923" s="313"/>
      <c r="X923" s="313"/>
      <c r="Y923" s="313"/>
      <c r="Z923" s="313"/>
    </row>
    <row r="924" ht="15.75" customHeight="1">
      <c r="A924" s="313"/>
      <c r="B924" s="313"/>
      <c r="C924" s="313"/>
      <c r="D924" s="313"/>
      <c r="E924" s="313"/>
      <c r="F924" s="313"/>
      <c r="G924" s="313"/>
      <c r="H924" s="313"/>
      <c r="I924" s="313"/>
      <c r="J924" s="313"/>
      <c r="K924" s="313"/>
      <c r="L924" s="313"/>
      <c r="M924" s="313"/>
      <c r="N924" s="313"/>
      <c r="O924" s="313"/>
      <c r="P924" s="313"/>
      <c r="Q924" s="313"/>
      <c r="R924" s="313"/>
      <c r="S924" s="313"/>
      <c r="T924" s="313"/>
      <c r="U924" s="313"/>
      <c r="V924" s="313"/>
      <c r="W924" s="313"/>
      <c r="X924" s="313"/>
      <c r="Y924" s="313"/>
      <c r="Z924" s="313"/>
    </row>
    <row r="925" ht="15.75" customHeight="1">
      <c r="A925" s="313"/>
      <c r="B925" s="313"/>
      <c r="C925" s="313"/>
      <c r="D925" s="313"/>
      <c r="E925" s="313"/>
      <c r="F925" s="313"/>
      <c r="G925" s="313"/>
      <c r="H925" s="313"/>
      <c r="I925" s="313"/>
      <c r="J925" s="313"/>
      <c r="K925" s="313"/>
      <c r="L925" s="313"/>
      <c r="M925" s="313"/>
      <c r="N925" s="313"/>
      <c r="O925" s="313"/>
      <c r="P925" s="313"/>
      <c r="Q925" s="313"/>
      <c r="R925" s="313"/>
      <c r="S925" s="313"/>
      <c r="T925" s="313"/>
      <c r="U925" s="313"/>
      <c r="V925" s="313"/>
      <c r="W925" s="313"/>
      <c r="X925" s="313"/>
      <c r="Y925" s="313"/>
      <c r="Z925" s="313"/>
    </row>
    <row r="926" ht="15.75" customHeight="1">
      <c r="A926" s="313"/>
      <c r="B926" s="313"/>
      <c r="C926" s="313"/>
      <c r="D926" s="313"/>
      <c r="E926" s="313"/>
      <c r="F926" s="313"/>
      <c r="G926" s="313"/>
      <c r="H926" s="313"/>
      <c r="I926" s="313"/>
      <c r="J926" s="313"/>
      <c r="K926" s="313"/>
      <c r="L926" s="313"/>
      <c r="M926" s="313"/>
      <c r="N926" s="313"/>
      <c r="O926" s="313"/>
      <c r="P926" s="313"/>
      <c r="Q926" s="313"/>
      <c r="R926" s="313"/>
      <c r="S926" s="313"/>
      <c r="T926" s="313"/>
      <c r="U926" s="313"/>
      <c r="V926" s="313"/>
      <c r="W926" s="313"/>
      <c r="X926" s="313"/>
      <c r="Y926" s="313"/>
      <c r="Z926" s="313"/>
    </row>
    <row r="927" ht="15.75" customHeight="1">
      <c r="A927" s="313"/>
      <c r="B927" s="313"/>
      <c r="C927" s="313"/>
      <c r="D927" s="313"/>
      <c r="E927" s="313"/>
      <c r="F927" s="313"/>
      <c r="G927" s="313"/>
      <c r="H927" s="313"/>
      <c r="I927" s="313"/>
      <c r="J927" s="313"/>
      <c r="K927" s="313"/>
      <c r="L927" s="313"/>
      <c r="M927" s="313"/>
      <c r="N927" s="313"/>
      <c r="O927" s="313"/>
      <c r="P927" s="313"/>
      <c r="Q927" s="313"/>
      <c r="R927" s="313"/>
      <c r="S927" s="313"/>
      <c r="T927" s="313"/>
      <c r="U927" s="313"/>
      <c r="V927" s="313"/>
      <c r="W927" s="313"/>
      <c r="X927" s="313"/>
      <c r="Y927" s="313"/>
      <c r="Z927" s="313"/>
    </row>
    <row r="928" ht="15.75" customHeight="1">
      <c r="A928" s="313"/>
      <c r="B928" s="313"/>
      <c r="C928" s="313"/>
      <c r="D928" s="313"/>
      <c r="E928" s="313"/>
      <c r="F928" s="313"/>
      <c r="G928" s="313"/>
      <c r="H928" s="313"/>
      <c r="I928" s="313"/>
      <c r="J928" s="313"/>
      <c r="K928" s="313"/>
      <c r="L928" s="313"/>
      <c r="M928" s="313"/>
      <c r="N928" s="313"/>
      <c r="O928" s="313"/>
      <c r="P928" s="313"/>
      <c r="Q928" s="313"/>
      <c r="R928" s="313"/>
      <c r="S928" s="313"/>
      <c r="T928" s="313"/>
      <c r="U928" s="313"/>
      <c r="V928" s="313"/>
      <c r="W928" s="313"/>
      <c r="X928" s="313"/>
      <c r="Y928" s="313"/>
      <c r="Z928" s="313"/>
    </row>
    <row r="929" ht="15.75" customHeight="1">
      <c r="A929" s="313"/>
      <c r="B929" s="313"/>
      <c r="C929" s="313"/>
      <c r="D929" s="313"/>
      <c r="E929" s="313"/>
      <c r="F929" s="313"/>
      <c r="G929" s="313"/>
      <c r="H929" s="313"/>
      <c r="I929" s="313"/>
      <c r="J929" s="313"/>
      <c r="K929" s="313"/>
      <c r="L929" s="313"/>
      <c r="M929" s="313"/>
      <c r="N929" s="313"/>
      <c r="O929" s="313"/>
      <c r="P929" s="313"/>
      <c r="Q929" s="313"/>
      <c r="R929" s="313"/>
      <c r="S929" s="313"/>
      <c r="T929" s="313"/>
      <c r="U929" s="313"/>
      <c r="V929" s="313"/>
      <c r="W929" s="313"/>
      <c r="X929" s="313"/>
      <c r="Y929" s="313"/>
      <c r="Z929" s="313"/>
    </row>
    <row r="930" ht="15.75" customHeight="1">
      <c r="A930" s="313"/>
      <c r="B930" s="313"/>
      <c r="C930" s="313"/>
      <c r="D930" s="313"/>
      <c r="E930" s="313"/>
      <c r="F930" s="313"/>
      <c r="G930" s="313"/>
      <c r="H930" s="313"/>
      <c r="I930" s="313"/>
      <c r="J930" s="313"/>
      <c r="K930" s="313"/>
      <c r="L930" s="313"/>
      <c r="M930" s="313"/>
      <c r="N930" s="313"/>
      <c r="O930" s="313"/>
      <c r="P930" s="313"/>
      <c r="Q930" s="313"/>
      <c r="R930" s="313"/>
      <c r="S930" s="313"/>
      <c r="T930" s="313"/>
      <c r="U930" s="313"/>
      <c r="V930" s="313"/>
      <c r="W930" s="313"/>
      <c r="X930" s="313"/>
      <c r="Y930" s="313"/>
      <c r="Z930" s="313"/>
    </row>
    <row r="931" ht="15.75" customHeight="1">
      <c r="A931" s="313"/>
      <c r="B931" s="313"/>
      <c r="C931" s="313"/>
      <c r="D931" s="313"/>
      <c r="E931" s="313"/>
      <c r="F931" s="313"/>
      <c r="G931" s="313"/>
      <c r="H931" s="313"/>
      <c r="I931" s="313"/>
      <c r="J931" s="313"/>
      <c r="K931" s="313"/>
      <c r="L931" s="313"/>
      <c r="M931" s="313"/>
      <c r="N931" s="313"/>
      <c r="O931" s="313"/>
      <c r="P931" s="313"/>
      <c r="Q931" s="313"/>
      <c r="R931" s="313"/>
      <c r="S931" s="313"/>
      <c r="T931" s="313"/>
      <c r="U931" s="313"/>
      <c r="V931" s="313"/>
      <c r="W931" s="313"/>
      <c r="X931" s="313"/>
      <c r="Y931" s="313"/>
      <c r="Z931" s="313"/>
    </row>
    <row r="932" ht="15.75" customHeight="1">
      <c r="A932" s="313"/>
      <c r="B932" s="313"/>
      <c r="C932" s="313"/>
      <c r="D932" s="313"/>
      <c r="E932" s="313"/>
      <c r="F932" s="313"/>
      <c r="G932" s="313"/>
      <c r="H932" s="313"/>
      <c r="I932" s="313"/>
      <c r="J932" s="313"/>
      <c r="K932" s="313"/>
      <c r="L932" s="313"/>
      <c r="M932" s="313"/>
      <c r="N932" s="313"/>
      <c r="O932" s="313"/>
      <c r="P932" s="313"/>
      <c r="Q932" s="313"/>
      <c r="R932" s="313"/>
      <c r="S932" s="313"/>
      <c r="T932" s="313"/>
      <c r="U932" s="313"/>
      <c r="V932" s="313"/>
      <c r="W932" s="313"/>
      <c r="X932" s="313"/>
      <c r="Y932" s="313"/>
      <c r="Z932" s="313"/>
    </row>
    <row r="933" ht="15.75" customHeight="1">
      <c r="A933" s="313"/>
      <c r="B933" s="313"/>
      <c r="C933" s="313"/>
      <c r="D933" s="313"/>
      <c r="E933" s="313"/>
      <c r="F933" s="313"/>
      <c r="G933" s="313"/>
      <c r="H933" s="313"/>
      <c r="I933" s="313"/>
      <c r="J933" s="313"/>
      <c r="K933" s="313"/>
      <c r="L933" s="313"/>
      <c r="M933" s="313"/>
      <c r="N933" s="313"/>
      <c r="O933" s="313"/>
      <c r="P933" s="313"/>
      <c r="Q933" s="313"/>
      <c r="R933" s="313"/>
      <c r="S933" s="313"/>
      <c r="T933" s="313"/>
      <c r="U933" s="313"/>
      <c r="V933" s="313"/>
      <c r="W933" s="313"/>
      <c r="X933" s="313"/>
      <c r="Y933" s="313"/>
      <c r="Z933" s="313"/>
    </row>
    <row r="934" ht="15.75" customHeight="1">
      <c r="A934" s="313"/>
      <c r="B934" s="313"/>
      <c r="C934" s="313"/>
      <c r="D934" s="313"/>
      <c r="E934" s="313"/>
      <c r="F934" s="313"/>
      <c r="G934" s="313"/>
      <c r="H934" s="313"/>
      <c r="I934" s="313"/>
      <c r="J934" s="313"/>
      <c r="K934" s="313"/>
      <c r="L934" s="313"/>
      <c r="M934" s="313"/>
      <c r="N934" s="313"/>
      <c r="O934" s="313"/>
      <c r="P934" s="313"/>
      <c r="Q934" s="313"/>
      <c r="R934" s="313"/>
      <c r="S934" s="313"/>
      <c r="T934" s="313"/>
      <c r="U934" s="313"/>
      <c r="V934" s="313"/>
      <c r="W934" s="313"/>
      <c r="X934" s="313"/>
      <c r="Y934" s="313"/>
      <c r="Z934" s="313"/>
    </row>
    <row r="935" ht="15.75" customHeight="1">
      <c r="A935" s="313"/>
      <c r="B935" s="313"/>
      <c r="C935" s="313"/>
      <c r="D935" s="313"/>
      <c r="E935" s="313"/>
      <c r="F935" s="313"/>
      <c r="G935" s="313"/>
      <c r="H935" s="313"/>
      <c r="I935" s="313"/>
      <c r="J935" s="313"/>
      <c r="K935" s="313"/>
      <c r="L935" s="313"/>
      <c r="M935" s="313"/>
      <c r="N935" s="313"/>
      <c r="O935" s="313"/>
      <c r="P935" s="313"/>
      <c r="Q935" s="313"/>
      <c r="R935" s="313"/>
      <c r="S935" s="313"/>
      <c r="T935" s="313"/>
      <c r="U935" s="313"/>
      <c r="V935" s="313"/>
      <c r="W935" s="313"/>
      <c r="X935" s="313"/>
      <c r="Y935" s="313"/>
      <c r="Z935" s="313"/>
    </row>
    <row r="936" ht="15.75" customHeight="1">
      <c r="A936" s="313"/>
      <c r="B936" s="313"/>
      <c r="C936" s="313"/>
      <c r="D936" s="313"/>
      <c r="E936" s="313"/>
      <c r="F936" s="313"/>
      <c r="G936" s="313"/>
      <c r="H936" s="313"/>
      <c r="I936" s="313"/>
      <c r="J936" s="313"/>
      <c r="K936" s="313"/>
      <c r="L936" s="313"/>
      <c r="M936" s="313"/>
      <c r="N936" s="313"/>
      <c r="O936" s="313"/>
      <c r="P936" s="313"/>
      <c r="Q936" s="313"/>
      <c r="R936" s="313"/>
      <c r="S936" s="313"/>
      <c r="T936" s="313"/>
      <c r="U936" s="313"/>
      <c r="V936" s="313"/>
      <c r="W936" s="313"/>
      <c r="X936" s="313"/>
      <c r="Y936" s="313"/>
      <c r="Z936" s="313"/>
    </row>
    <row r="937" ht="15.75" customHeight="1">
      <c r="A937" s="313"/>
      <c r="B937" s="313"/>
      <c r="C937" s="313"/>
      <c r="D937" s="313"/>
      <c r="E937" s="313"/>
      <c r="F937" s="313"/>
      <c r="G937" s="313"/>
      <c r="H937" s="313"/>
      <c r="I937" s="313"/>
      <c r="J937" s="313"/>
      <c r="K937" s="313"/>
      <c r="L937" s="313"/>
      <c r="M937" s="313"/>
      <c r="N937" s="313"/>
      <c r="O937" s="313"/>
      <c r="P937" s="313"/>
      <c r="Q937" s="313"/>
      <c r="R937" s="313"/>
      <c r="S937" s="313"/>
      <c r="T937" s="313"/>
      <c r="U937" s="313"/>
      <c r="V937" s="313"/>
      <c r="W937" s="313"/>
      <c r="X937" s="313"/>
      <c r="Y937" s="313"/>
      <c r="Z937" s="313"/>
    </row>
    <row r="938" ht="15.75" customHeight="1">
      <c r="A938" s="313"/>
      <c r="B938" s="313"/>
      <c r="C938" s="313"/>
      <c r="D938" s="313"/>
      <c r="E938" s="313"/>
      <c r="F938" s="313"/>
      <c r="G938" s="313"/>
      <c r="H938" s="313"/>
      <c r="I938" s="313"/>
      <c r="J938" s="313"/>
      <c r="K938" s="313"/>
      <c r="L938" s="313"/>
      <c r="M938" s="313"/>
      <c r="N938" s="313"/>
      <c r="O938" s="313"/>
      <c r="P938" s="313"/>
      <c r="Q938" s="313"/>
      <c r="R938" s="313"/>
      <c r="S938" s="313"/>
      <c r="T938" s="313"/>
      <c r="U938" s="313"/>
      <c r="V938" s="313"/>
      <c r="W938" s="313"/>
      <c r="X938" s="313"/>
      <c r="Y938" s="313"/>
      <c r="Z938" s="313"/>
    </row>
    <row r="939" ht="15.75" customHeight="1">
      <c r="A939" s="313"/>
      <c r="B939" s="313"/>
      <c r="C939" s="313"/>
      <c r="D939" s="313"/>
      <c r="E939" s="313"/>
      <c r="F939" s="313"/>
      <c r="G939" s="313"/>
      <c r="H939" s="313"/>
      <c r="I939" s="313"/>
      <c r="J939" s="313"/>
      <c r="K939" s="313"/>
      <c r="L939" s="313"/>
      <c r="M939" s="313"/>
      <c r="N939" s="313"/>
      <c r="O939" s="313"/>
      <c r="P939" s="313"/>
      <c r="Q939" s="313"/>
      <c r="R939" s="313"/>
      <c r="S939" s="313"/>
      <c r="T939" s="313"/>
      <c r="U939" s="313"/>
      <c r="V939" s="313"/>
      <c r="W939" s="313"/>
      <c r="X939" s="313"/>
      <c r="Y939" s="313"/>
      <c r="Z939" s="313"/>
    </row>
    <row r="940" ht="15.75" customHeight="1">
      <c r="A940" s="313"/>
      <c r="B940" s="313"/>
      <c r="C940" s="313"/>
      <c r="D940" s="313"/>
      <c r="E940" s="313"/>
      <c r="F940" s="313"/>
      <c r="G940" s="313"/>
      <c r="H940" s="313"/>
      <c r="I940" s="313"/>
      <c r="J940" s="313"/>
      <c r="K940" s="313"/>
      <c r="L940" s="313"/>
      <c r="M940" s="313"/>
      <c r="N940" s="313"/>
      <c r="O940" s="313"/>
      <c r="P940" s="313"/>
      <c r="Q940" s="313"/>
      <c r="R940" s="313"/>
      <c r="S940" s="313"/>
      <c r="T940" s="313"/>
      <c r="U940" s="313"/>
      <c r="V940" s="313"/>
      <c r="W940" s="313"/>
      <c r="X940" s="313"/>
      <c r="Y940" s="313"/>
      <c r="Z940" s="313"/>
    </row>
    <row r="941" ht="15.75" customHeight="1">
      <c r="A941" s="313"/>
      <c r="B941" s="313"/>
      <c r="C941" s="313"/>
      <c r="D941" s="313"/>
      <c r="E941" s="313"/>
      <c r="F941" s="313"/>
      <c r="G941" s="313"/>
      <c r="H941" s="313"/>
      <c r="I941" s="313"/>
      <c r="J941" s="313"/>
      <c r="K941" s="313"/>
      <c r="L941" s="313"/>
      <c r="M941" s="313"/>
      <c r="N941" s="313"/>
      <c r="O941" s="313"/>
      <c r="P941" s="313"/>
      <c r="Q941" s="313"/>
      <c r="R941" s="313"/>
      <c r="S941" s="313"/>
      <c r="T941" s="313"/>
      <c r="U941" s="313"/>
      <c r="V941" s="313"/>
      <c r="W941" s="313"/>
      <c r="X941" s="313"/>
      <c r="Y941" s="313"/>
      <c r="Z941" s="313"/>
    </row>
    <row r="942" ht="15.75" customHeight="1">
      <c r="A942" s="313"/>
      <c r="B942" s="313"/>
      <c r="C942" s="313"/>
      <c r="D942" s="313"/>
      <c r="E942" s="313"/>
      <c r="F942" s="313"/>
      <c r="G942" s="313"/>
      <c r="H942" s="313"/>
      <c r="I942" s="313"/>
      <c r="J942" s="313"/>
      <c r="K942" s="313"/>
      <c r="L942" s="313"/>
      <c r="M942" s="313"/>
      <c r="N942" s="313"/>
      <c r="O942" s="313"/>
      <c r="P942" s="313"/>
      <c r="Q942" s="313"/>
      <c r="R942" s="313"/>
      <c r="S942" s="313"/>
      <c r="T942" s="313"/>
      <c r="U942" s="313"/>
      <c r="V942" s="313"/>
      <c r="W942" s="313"/>
      <c r="X942" s="313"/>
      <c r="Y942" s="313"/>
      <c r="Z942" s="313"/>
    </row>
    <row r="943" ht="15.75" customHeight="1">
      <c r="A943" s="313"/>
      <c r="B943" s="313"/>
      <c r="C943" s="313"/>
      <c r="D943" s="313"/>
      <c r="E943" s="313"/>
      <c r="F943" s="313"/>
      <c r="G943" s="313"/>
      <c r="H943" s="313"/>
      <c r="I943" s="313"/>
      <c r="J943" s="313"/>
      <c r="K943" s="313"/>
      <c r="L943" s="313"/>
      <c r="M943" s="313"/>
      <c r="N943" s="313"/>
      <c r="O943" s="313"/>
      <c r="P943" s="313"/>
      <c r="Q943" s="313"/>
      <c r="R943" s="313"/>
      <c r="S943" s="313"/>
      <c r="T943" s="313"/>
      <c r="U943" s="313"/>
      <c r="V943" s="313"/>
      <c r="W943" s="313"/>
      <c r="X943" s="313"/>
      <c r="Y943" s="313"/>
      <c r="Z943" s="313"/>
    </row>
    <row r="944" ht="15.75" customHeight="1">
      <c r="A944" s="313"/>
      <c r="B944" s="313"/>
      <c r="C944" s="313"/>
      <c r="D944" s="313"/>
      <c r="E944" s="313"/>
      <c r="F944" s="313"/>
      <c r="G944" s="313"/>
      <c r="H944" s="313"/>
      <c r="I944" s="313"/>
      <c r="J944" s="313"/>
      <c r="K944" s="313"/>
      <c r="L944" s="313"/>
      <c r="M944" s="313"/>
      <c r="N944" s="313"/>
      <c r="O944" s="313"/>
      <c r="P944" s="313"/>
      <c r="Q944" s="313"/>
      <c r="R944" s="313"/>
      <c r="S944" s="313"/>
      <c r="T944" s="313"/>
      <c r="U944" s="313"/>
      <c r="V944" s="313"/>
      <c r="W944" s="313"/>
      <c r="X944" s="313"/>
      <c r="Y944" s="313"/>
      <c r="Z944" s="313"/>
    </row>
    <row r="945" ht="15.75" customHeight="1">
      <c r="A945" s="313"/>
      <c r="B945" s="313"/>
      <c r="C945" s="313"/>
      <c r="D945" s="313"/>
      <c r="E945" s="313"/>
      <c r="F945" s="313"/>
      <c r="G945" s="313"/>
      <c r="H945" s="313"/>
      <c r="I945" s="313"/>
      <c r="J945" s="313"/>
      <c r="K945" s="313"/>
      <c r="L945" s="313"/>
      <c r="M945" s="313"/>
      <c r="N945" s="313"/>
      <c r="O945" s="313"/>
      <c r="P945" s="313"/>
      <c r="Q945" s="313"/>
      <c r="R945" s="313"/>
      <c r="S945" s="313"/>
      <c r="T945" s="313"/>
      <c r="U945" s="313"/>
      <c r="V945" s="313"/>
      <c r="W945" s="313"/>
      <c r="X945" s="313"/>
      <c r="Y945" s="313"/>
      <c r="Z945" s="313"/>
    </row>
    <row r="946" ht="15.75" customHeight="1">
      <c r="A946" s="313"/>
      <c r="B946" s="313"/>
      <c r="C946" s="313"/>
      <c r="D946" s="313"/>
      <c r="E946" s="313"/>
      <c r="F946" s="313"/>
      <c r="G946" s="313"/>
      <c r="H946" s="313"/>
      <c r="I946" s="313"/>
      <c r="J946" s="313"/>
      <c r="K946" s="313"/>
      <c r="L946" s="313"/>
      <c r="M946" s="313"/>
      <c r="N946" s="313"/>
      <c r="O946" s="313"/>
      <c r="P946" s="313"/>
      <c r="Q946" s="313"/>
      <c r="R946" s="313"/>
      <c r="S946" s="313"/>
      <c r="T946" s="313"/>
      <c r="U946" s="313"/>
      <c r="V946" s="313"/>
      <c r="W946" s="313"/>
      <c r="X946" s="313"/>
      <c r="Y946" s="313"/>
      <c r="Z946" s="313"/>
    </row>
    <row r="947" ht="15.75" customHeight="1">
      <c r="A947" s="313"/>
      <c r="B947" s="313"/>
      <c r="C947" s="313"/>
      <c r="D947" s="313"/>
      <c r="E947" s="313"/>
      <c r="F947" s="313"/>
      <c r="G947" s="313"/>
      <c r="H947" s="313"/>
      <c r="I947" s="313"/>
      <c r="J947" s="313"/>
      <c r="K947" s="313"/>
      <c r="L947" s="313"/>
      <c r="M947" s="313"/>
      <c r="N947" s="313"/>
      <c r="O947" s="313"/>
      <c r="P947" s="313"/>
      <c r="Q947" s="313"/>
      <c r="R947" s="313"/>
      <c r="S947" s="313"/>
      <c r="T947" s="313"/>
      <c r="U947" s="313"/>
      <c r="V947" s="313"/>
      <c r="W947" s="313"/>
      <c r="X947" s="313"/>
      <c r="Y947" s="313"/>
      <c r="Z947" s="313"/>
    </row>
    <row r="948" ht="15.75" customHeight="1">
      <c r="A948" s="313"/>
      <c r="B948" s="313"/>
      <c r="C948" s="313"/>
      <c r="D948" s="313"/>
      <c r="E948" s="313"/>
      <c r="F948" s="313"/>
      <c r="G948" s="313"/>
      <c r="H948" s="313"/>
      <c r="I948" s="313"/>
      <c r="J948" s="313"/>
      <c r="K948" s="313"/>
      <c r="L948" s="313"/>
      <c r="M948" s="313"/>
      <c r="N948" s="313"/>
      <c r="O948" s="313"/>
      <c r="P948" s="313"/>
      <c r="Q948" s="313"/>
      <c r="R948" s="313"/>
      <c r="S948" s="313"/>
      <c r="T948" s="313"/>
      <c r="U948" s="313"/>
      <c r="V948" s="313"/>
      <c r="W948" s="313"/>
      <c r="X948" s="313"/>
      <c r="Y948" s="313"/>
      <c r="Z948" s="313"/>
    </row>
    <row r="949" ht="15.75" customHeight="1">
      <c r="A949" s="313"/>
      <c r="B949" s="313"/>
      <c r="C949" s="313"/>
      <c r="D949" s="313"/>
      <c r="E949" s="313"/>
      <c r="F949" s="313"/>
      <c r="G949" s="313"/>
      <c r="H949" s="313"/>
      <c r="I949" s="313"/>
      <c r="J949" s="313"/>
      <c r="K949" s="313"/>
      <c r="L949" s="313"/>
      <c r="M949" s="313"/>
      <c r="N949" s="313"/>
      <c r="O949" s="313"/>
      <c r="P949" s="313"/>
      <c r="Q949" s="313"/>
      <c r="R949" s="313"/>
      <c r="S949" s="313"/>
      <c r="T949" s="313"/>
      <c r="U949" s="313"/>
      <c r="V949" s="313"/>
      <c r="W949" s="313"/>
      <c r="X949" s="313"/>
      <c r="Y949" s="313"/>
      <c r="Z949" s="313"/>
    </row>
    <row r="950" ht="15.75" customHeight="1">
      <c r="A950" s="313"/>
      <c r="B950" s="313"/>
      <c r="C950" s="313"/>
      <c r="D950" s="313"/>
      <c r="E950" s="313"/>
      <c r="F950" s="313"/>
      <c r="G950" s="313"/>
      <c r="H950" s="313"/>
      <c r="I950" s="313"/>
      <c r="J950" s="313"/>
      <c r="K950" s="313"/>
      <c r="L950" s="313"/>
      <c r="M950" s="313"/>
      <c r="N950" s="313"/>
      <c r="O950" s="313"/>
      <c r="P950" s="313"/>
      <c r="Q950" s="313"/>
      <c r="R950" s="313"/>
      <c r="S950" s="313"/>
      <c r="T950" s="313"/>
      <c r="U950" s="313"/>
      <c r="V950" s="313"/>
      <c r="W950" s="313"/>
      <c r="X950" s="313"/>
      <c r="Y950" s="313"/>
      <c r="Z950" s="313"/>
    </row>
    <row r="951" ht="15.75" customHeight="1">
      <c r="A951" s="313"/>
      <c r="B951" s="313"/>
      <c r="C951" s="313"/>
      <c r="D951" s="313"/>
      <c r="E951" s="313"/>
      <c r="F951" s="313"/>
      <c r="G951" s="313"/>
      <c r="H951" s="313"/>
      <c r="I951" s="313"/>
      <c r="J951" s="313"/>
      <c r="K951" s="313"/>
      <c r="L951" s="313"/>
      <c r="M951" s="313"/>
      <c r="N951" s="313"/>
      <c r="O951" s="313"/>
      <c r="P951" s="313"/>
      <c r="Q951" s="313"/>
      <c r="R951" s="313"/>
      <c r="S951" s="313"/>
      <c r="T951" s="313"/>
      <c r="U951" s="313"/>
      <c r="V951" s="313"/>
      <c r="W951" s="313"/>
      <c r="X951" s="313"/>
      <c r="Y951" s="313"/>
      <c r="Z951" s="313"/>
    </row>
    <row r="952" ht="15.75" customHeight="1">
      <c r="A952" s="313"/>
      <c r="B952" s="313"/>
      <c r="C952" s="313"/>
      <c r="D952" s="313"/>
      <c r="E952" s="313"/>
      <c r="F952" s="313"/>
      <c r="G952" s="313"/>
      <c r="H952" s="313"/>
      <c r="I952" s="313"/>
      <c r="J952" s="313"/>
      <c r="K952" s="313"/>
      <c r="L952" s="313"/>
      <c r="M952" s="313"/>
      <c r="N952" s="313"/>
      <c r="O952" s="313"/>
      <c r="P952" s="313"/>
      <c r="Q952" s="313"/>
      <c r="R952" s="313"/>
      <c r="S952" s="313"/>
      <c r="T952" s="313"/>
      <c r="U952" s="313"/>
      <c r="V952" s="313"/>
      <c r="W952" s="313"/>
      <c r="X952" s="313"/>
      <c r="Y952" s="313"/>
      <c r="Z952" s="313"/>
    </row>
    <row r="953" ht="15.75" customHeight="1">
      <c r="A953" s="313"/>
      <c r="B953" s="313"/>
      <c r="C953" s="313"/>
      <c r="D953" s="313"/>
      <c r="E953" s="313"/>
      <c r="F953" s="313"/>
      <c r="G953" s="313"/>
      <c r="H953" s="313"/>
      <c r="I953" s="313"/>
      <c r="J953" s="313"/>
      <c r="K953" s="313"/>
      <c r="L953" s="313"/>
      <c r="M953" s="313"/>
      <c r="N953" s="313"/>
      <c r="O953" s="313"/>
      <c r="P953" s="313"/>
      <c r="Q953" s="313"/>
      <c r="R953" s="313"/>
      <c r="S953" s="313"/>
      <c r="T953" s="313"/>
      <c r="U953" s="313"/>
      <c r="V953" s="313"/>
      <c r="W953" s="313"/>
      <c r="X953" s="313"/>
      <c r="Y953" s="313"/>
      <c r="Z953" s="313"/>
    </row>
    <row r="954" ht="15.75" customHeight="1">
      <c r="A954" s="313"/>
      <c r="B954" s="313"/>
      <c r="C954" s="313"/>
      <c r="D954" s="313"/>
      <c r="E954" s="313"/>
      <c r="F954" s="313"/>
      <c r="G954" s="313"/>
      <c r="H954" s="313"/>
      <c r="I954" s="313"/>
      <c r="J954" s="313"/>
      <c r="K954" s="313"/>
      <c r="L954" s="313"/>
      <c r="M954" s="313"/>
      <c r="N954" s="313"/>
      <c r="O954" s="313"/>
      <c r="P954" s="313"/>
      <c r="Q954" s="313"/>
      <c r="R954" s="313"/>
      <c r="S954" s="313"/>
      <c r="T954" s="313"/>
      <c r="U954" s="313"/>
      <c r="V954" s="313"/>
      <c r="W954" s="313"/>
      <c r="X954" s="313"/>
      <c r="Y954" s="313"/>
      <c r="Z954" s="313"/>
    </row>
    <row r="955" ht="15.75" customHeight="1">
      <c r="A955" s="313"/>
      <c r="B955" s="313"/>
      <c r="C955" s="313"/>
      <c r="D955" s="313"/>
      <c r="E955" s="313"/>
      <c r="F955" s="313"/>
      <c r="G955" s="313"/>
      <c r="H955" s="313"/>
      <c r="I955" s="313"/>
      <c r="J955" s="313"/>
      <c r="K955" s="313"/>
      <c r="L955" s="313"/>
      <c r="M955" s="313"/>
      <c r="N955" s="313"/>
      <c r="O955" s="313"/>
      <c r="P955" s="313"/>
      <c r="Q955" s="313"/>
      <c r="R955" s="313"/>
      <c r="S955" s="313"/>
      <c r="T955" s="313"/>
      <c r="U955" s="313"/>
      <c r="V955" s="313"/>
      <c r="W955" s="313"/>
      <c r="X955" s="313"/>
      <c r="Y955" s="313"/>
      <c r="Z955" s="313"/>
    </row>
    <row r="956" ht="15.75" customHeight="1">
      <c r="A956" s="313"/>
      <c r="B956" s="313"/>
      <c r="C956" s="313"/>
      <c r="D956" s="313"/>
      <c r="E956" s="313"/>
      <c r="F956" s="313"/>
      <c r="G956" s="313"/>
      <c r="H956" s="313"/>
      <c r="I956" s="313"/>
      <c r="J956" s="313"/>
      <c r="K956" s="313"/>
      <c r="L956" s="313"/>
      <c r="M956" s="313"/>
      <c r="N956" s="313"/>
      <c r="O956" s="313"/>
      <c r="P956" s="313"/>
      <c r="Q956" s="313"/>
      <c r="R956" s="313"/>
      <c r="S956" s="313"/>
      <c r="T956" s="313"/>
      <c r="U956" s="313"/>
      <c r="V956" s="313"/>
      <c r="W956" s="313"/>
      <c r="X956" s="313"/>
      <c r="Y956" s="313"/>
      <c r="Z956" s="313"/>
    </row>
    <row r="957" ht="15.75" customHeight="1">
      <c r="A957" s="313"/>
      <c r="B957" s="313"/>
      <c r="C957" s="313"/>
      <c r="D957" s="313"/>
      <c r="E957" s="313"/>
      <c r="F957" s="313"/>
      <c r="G957" s="313"/>
      <c r="H957" s="313"/>
      <c r="I957" s="313"/>
      <c r="J957" s="313"/>
      <c r="K957" s="313"/>
      <c r="L957" s="313"/>
      <c r="M957" s="313"/>
      <c r="N957" s="313"/>
      <c r="O957" s="313"/>
      <c r="P957" s="313"/>
      <c r="Q957" s="313"/>
      <c r="R957" s="313"/>
      <c r="S957" s="313"/>
      <c r="T957" s="313"/>
      <c r="U957" s="313"/>
      <c r="V957" s="313"/>
      <c r="W957" s="313"/>
      <c r="X957" s="313"/>
      <c r="Y957" s="313"/>
      <c r="Z957" s="313"/>
    </row>
    <row r="958" ht="15.75" customHeight="1">
      <c r="A958" s="313"/>
      <c r="B958" s="313"/>
      <c r="C958" s="313"/>
      <c r="D958" s="313"/>
      <c r="E958" s="313"/>
      <c r="F958" s="313"/>
      <c r="G958" s="313"/>
      <c r="H958" s="313"/>
      <c r="I958" s="313"/>
      <c r="J958" s="313"/>
      <c r="K958" s="313"/>
      <c r="L958" s="313"/>
      <c r="M958" s="313"/>
      <c r="N958" s="313"/>
      <c r="O958" s="313"/>
      <c r="P958" s="313"/>
      <c r="Q958" s="313"/>
      <c r="R958" s="313"/>
      <c r="S958" s="313"/>
      <c r="T958" s="313"/>
      <c r="U958" s="313"/>
      <c r="V958" s="313"/>
      <c r="W958" s="313"/>
      <c r="X958" s="313"/>
      <c r="Y958" s="313"/>
      <c r="Z958" s="313"/>
    </row>
    <row r="959" ht="15.75" customHeight="1">
      <c r="A959" s="313"/>
      <c r="B959" s="313"/>
      <c r="C959" s="313"/>
      <c r="D959" s="313"/>
      <c r="E959" s="313"/>
      <c r="F959" s="313"/>
      <c r="G959" s="313"/>
      <c r="H959" s="313"/>
      <c r="I959" s="313"/>
      <c r="J959" s="313"/>
      <c r="K959" s="313"/>
      <c r="L959" s="313"/>
      <c r="M959" s="313"/>
      <c r="N959" s="313"/>
      <c r="O959" s="313"/>
      <c r="P959" s="313"/>
      <c r="Q959" s="313"/>
      <c r="R959" s="313"/>
      <c r="S959" s="313"/>
      <c r="T959" s="313"/>
      <c r="U959" s="313"/>
      <c r="V959" s="313"/>
      <c r="W959" s="313"/>
      <c r="X959" s="313"/>
      <c r="Y959" s="313"/>
      <c r="Z959" s="313"/>
    </row>
    <row r="960" ht="15.75" customHeight="1">
      <c r="A960" s="313"/>
      <c r="B960" s="313"/>
      <c r="C960" s="313"/>
      <c r="D960" s="313"/>
      <c r="E960" s="313"/>
      <c r="F960" s="313"/>
      <c r="G960" s="313"/>
      <c r="H960" s="313"/>
      <c r="I960" s="313"/>
      <c r="J960" s="313"/>
      <c r="K960" s="313"/>
      <c r="L960" s="313"/>
      <c r="M960" s="313"/>
      <c r="N960" s="313"/>
      <c r="O960" s="313"/>
      <c r="P960" s="313"/>
      <c r="Q960" s="313"/>
      <c r="R960" s="313"/>
      <c r="S960" s="313"/>
      <c r="T960" s="313"/>
      <c r="U960" s="313"/>
      <c r="V960" s="313"/>
      <c r="W960" s="313"/>
      <c r="X960" s="313"/>
      <c r="Y960" s="313"/>
      <c r="Z960" s="313"/>
    </row>
    <row r="961" ht="15.75" customHeight="1">
      <c r="A961" s="313"/>
      <c r="B961" s="313"/>
      <c r="C961" s="313"/>
      <c r="D961" s="313"/>
      <c r="E961" s="313"/>
      <c r="F961" s="313"/>
      <c r="G961" s="313"/>
      <c r="H961" s="313"/>
      <c r="I961" s="313"/>
      <c r="J961" s="313"/>
      <c r="K961" s="313"/>
      <c r="L961" s="313"/>
      <c r="M961" s="313"/>
      <c r="N961" s="313"/>
      <c r="O961" s="313"/>
      <c r="P961" s="313"/>
      <c r="Q961" s="313"/>
      <c r="R961" s="313"/>
      <c r="S961" s="313"/>
      <c r="T961" s="313"/>
      <c r="U961" s="313"/>
      <c r="V961" s="313"/>
      <c r="W961" s="313"/>
      <c r="X961" s="313"/>
      <c r="Y961" s="313"/>
      <c r="Z961" s="313"/>
    </row>
    <row r="962" ht="15.75" customHeight="1">
      <c r="A962" s="313"/>
      <c r="B962" s="313"/>
      <c r="C962" s="313"/>
      <c r="D962" s="313"/>
      <c r="E962" s="313"/>
      <c r="F962" s="313"/>
      <c r="G962" s="313"/>
      <c r="H962" s="313"/>
      <c r="I962" s="313"/>
      <c r="J962" s="313"/>
      <c r="K962" s="313"/>
      <c r="L962" s="313"/>
      <c r="M962" s="313"/>
      <c r="N962" s="313"/>
      <c r="O962" s="313"/>
      <c r="P962" s="313"/>
      <c r="Q962" s="313"/>
      <c r="R962" s="313"/>
      <c r="S962" s="313"/>
      <c r="T962" s="313"/>
      <c r="U962" s="313"/>
      <c r="V962" s="313"/>
      <c r="W962" s="313"/>
      <c r="X962" s="313"/>
      <c r="Y962" s="313"/>
      <c r="Z962" s="313"/>
    </row>
    <row r="963" ht="15.75" customHeight="1">
      <c r="A963" s="313"/>
      <c r="B963" s="313"/>
      <c r="C963" s="313"/>
      <c r="D963" s="313"/>
      <c r="E963" s="313"/>
      <c r="F963" s="313"/>
      <c r="G963" s="313"/>
      <c r="H963" s="313"/>
      <c r="I963" s="313"/>
      <c r="J963" s="313"/>
      <c r="K963" s="313"/>
      <c r="L963" s="313"/>
      <c r="M963" s="313"/>
      <c r="N963" s="313"/>
      <c r="O963" s="313"/>
      <c r="P963" s="313"/>
      <c r="Q963" s="313"/>
      <c r="R963" s="313"/>
      <c r="S963" s="313"/>
      <c r="T963" s="313"/>
      <c r="U963" s="313"/>
      <c r="V963" s="313"/>
      <c r="W963" s="313"/>
      <c r="X963" s="313"/>
      <c r="Y963" s="313"/>
      <c r="Z963" s="313"/>
    </row>
    <row r="964" ht="15.75" customHeight="1">
      <c r="A964" s="313"/>
      <c r="B964" s="313"/>
      <c r="C964" s="313"/>
      <c r="D964" s="313"/>
      <c r="E964" s="313"/>
      <c r="F964" s="313"/>
      <c r="G964" s="313"/>
      <c r="H964" s="313"/>
      <c r="I964" s="313"/>
      <c r="J964" s="313"/>
      <c r="K964" s="313"/>
      <c r="L964" s="313"/>
      <c r="M964" s="313"/>
      <c r="N964" s="313"/>
      <c r="O964" s="313"/>
      <c r="P964" s="313"/>
      <c r="Q964" s="313"/>
      <c r="R964" s="313"/>
      <c r="S964" s="313"/>
      <c r="T964" s="313"/>
      <c r="U964" s="313"/>
      <c r="V964" s="313"/>
      <c r="W964" s="313"/>
      <c r="X964" s="313"/>
      <c r="Y964" s="313"/>
      <c r="Z964" s="313"/>
    </row>
    <row r="965" ht="15.75" customHeight="1">
      <c r="A965" s="313"/>
      <c r="B965" s="313"/>
      <c r="C965" s="313"/>
      <c r="D965" s="313"/>
      <c r="E965" s="313"/>
      <c r="F965" s="313"/>
      <c r="G965" s="313"/>
      <c r="H965" s="313"/>
      <c r="I965" s="313"/>
      <c r="J965" s="313"/>
      <c r="K965" s="313"/>
      <c r="L965" s="313"/>
      <c r="M965" s="313"/>
      <c r="N965" s="313"/>
      <c r="O965" s="313"/>
      <c r="P965" s="313"/>
      <c r="Q965" s="313"/>
      <c r="R965" s="313"/>
      <c r="S965" s="313"/>
      <c r="T965" s="313"/>
      <c r="U965" s="313"/>
      <c r="V965" s="313"/>
      <c r="W965" s="313"/>
      <c r="X965" s="313"/>
      <c r="Y965" s="313"/>
      <c r="Z965" s="313"/>
    </row>
    <row r="966" ht="15.75" customHeight="1">
      <c r="A966" s="313"/>
      <c r="B966" s="313"/>
      <c r="C966" s="313"/>
      <c r="D966" s="313"/>
      <c r="E966" s="313"/>
      <c r="F966" s="313"/>
      <c r="G966" s="313"/>
      <c r="H966" s="313"/>
      <c r="I966" s="313"/>
      <c r="J966" s="313"/>
      <c r="K966" s="313"/>
      <c r="L966" s="313"/>
      <c r="M966" s="313"/>
      <c r="N966" s="313"/>
      <c r="O966" s="313"/>
      <c r="P966" s="313"/>
      <c r="Q966" s="313"/>
      <c r="R966" s="313"/>
      <c r="S966" s="313"/>
      <c r="T966" s="313"/>
      <c r="U966" s="313"/>
      <c r="V966" s="313"/>
      <c r="W966" s="313"/>
      <c r="X966" s="313"/>
      <c r="Y966" s="313"/>
      <c r="Z966" s="313"/>
    </row>
    <row r="967" ht="15.75" customHeight="1">
      <c r="A967" s="313"/>
      <c r="B967" s="313"/>
      <c r="C967" s="313"/>
      <c r="D967" s="313"/>
      <c r="E967" s="313"/>
      <c r="F967" s="313"/>
      <c r="G967" s="313"/>
      <c r="H967" s="313"/>
      <c r="I967" s="313"/>
      <c r="J967" s="313"/>
      <c r="K967" s="313"/>
      <c r="L967" s="313"/>
      <c r="M967" s="313"/>
      <c r="N967" s="313"/>
      <c r="O967" s="313"/>
      <c r="P967" s="313"/>
      <c r="Q967" s="313"/>
      <c r="R967" s="313"/>
      <c r="S967" s="313"/>
      <c r="T967" s="313"/>
      <c r="U967" s="313"/>
      <c r="V967" s="313"/>
      <c r="W967" s="313"/>
      <c r="X967" s="313"/>
      <c r="Y967" s="313"/>
      <c r="Z967" s="313"/>
    </row>
    <row r="968" ht="15.75" customHeight="1">
      <c r="A968" s="313"/>
      <c r="B968" s="313"/>
      <c r="C968" s="313"/>
      <c r="D968" s="313"/>
      <c r="E968" s="313"/>
      <c r="F968" s="313"/>
      <c r="G968" s="313"/>
      <c r="H968" s="313"/>
      <c r="I968" s="313"/>
      <c r="J968" s="313"/>
      <c r="K968" s="313"/>
      <c r="L968" s="313"/>
      <c r="M968" s="313"/>
      <c r="N968" s="313"/>
      <c r="O968" s="313"/>
      <c r="P968" s="313"/>
      <c r="Q968" s="313"/>
      <c r="R968" s="313"/>
      <c r="S968" s="313"/>
      <c r="T968" s="313"/>
      <c r="U968" s="313"/>
      <c r="V968" s="313"/>
      <c r="W968" s="313"/>
      <c r="X968" s="313"/>
      <c r="Y968" s="313"/>
      <c r="Z968" s="313"/>
    </row>
    <row r="969" ht="15.75" customHeight="1">
      <c r="A969" s="313"/>
      <c r="B969" s="313"/>
      <c r="C969" s="313"/>
      <c r="D969" s="313"/>
      <c r="E969" s="313"/>
      <c r="F969" s="313"/>
      <c r="G969" s="313"/>
      <c r="H969" s="313"/>
      <c r="I969" s="313"/>
      <c r="J969" s="313"/>
      <c r="K969" s="313"/>
      <c r="L969" s="313"/>
      <c r="M969" s="313"/>
      <c r="N969" s="313"/>
      <c r="O969" s="313"/>
      <c r="P969" s="313"/>
      <c r="Q969" s="313"/>
      <c r="R969" s="313"/>
      <c r="S969" s="313"/>
      <c r="T969" s="313"/>
      <c r="U969" s="313"/>
      <c r="V969" s="313"/>
      <c r="W969" s="313"/>
      <c r="X969" s="313"/>
      <c r="Y969" s="313"/>
      <c r="Z969" s="313"/>
    </row>
    <row r="970" ht="15.75" customHeight="1">
      <c r="A970" s="313"/>
      <c r="B970" s="313"/>
      <c r="C970" s="313"/>
      <c r="D970" s="313"/>
      <c r="E970" s="313"/>
      <c r="F970" s="313"/>
      <c r="G970" s="313"/>
      <c r="H970" s="313"/>
      <c r="I970" s="313"/>
      <c r="J970" s="313"/>
      <c r="K970" s="313"/>
      <c r="L970" s="313"/>
      <c r="M970" s="313"/>
      <c r="N970" s="313"/>
      <c r="O970" s="313"/>
      <c r="P970" s="313"/>
      <c r="Q970" s="313"/>
      <c r="R970" s="313"/>
      <c r="S970" s="313"/>
      <c r="T970" s="313"/>
      <c r="U970" s="313"/>
      <c r="V970" s="313"/>
      <c r="W970" s="313"/>
      <c r="X970" s="313"/>
      <c r="Y970" s="313"/>
      <c r="Z970" s="313"/>
    </row>
    <row r="971" ht="15.75" customHeight="1">
      <c r="A971" s="313"/>
      <c r="B971" s="313"/>
      <c r="C971" s="313"/>
      <c r="D971" s="313"/>
      <c r="E971" s="313"/>
      <c r="F971" s="313"/>
      <c r="G971" s="313"/>
      <c r="H971" s="313"/>
      <c r="I971" s="313"/>
      <c r="J971" s="313"/>
      <c r="K971" s="313"/>
      <c r="L971" s="313"/>
      <c r="M971" s="313"/>
      <c r="N971" s="313"/>
      <c r="O971" s="313"/>
      <c r="P971" s="313"/>
      <c r="Q971" s="313"/>
      <c r="R971" s="313"/>
      <c r="S971" s="313"/>
      <c r="T971" s="313"/>
      <c r="U971" s="313"/>
      <c r="V971" s="313"/>
      <c r="W971" s="313"/>
      <c r="X971" s="313"/>
      <c r="Y971" s="313"/>
      <c r="Z971" s="313"/>
    </row>
    <row r="972" ht="15.75" customHeight="1">
      <c r="A972" s="313"/>
      <c r="B972" s="313"/>
      <c r="C972" s="313"/>
      <c r="D972" s="313"/>
      <c r="E972" s="313"/>
      <c r="F972" s="313"/>
      <c r="G972" s="313"/>
      <c r="H972" s="313"/>
      <c r="I972" s="313"/>
      <c r="J972" s="313"/>
      <c r="K972" s="313"/>
      <c r="L972" s="313"/>
      <c r="M972" s="313"/>
      <c r="N972" s="313"/>
      <c r="O972" s="313"/>
      <c r="P972" s="313"/>
      <c r="Q972" s="313"/>
      <c r="R972" s="313"/>
      <c r="S972" s="313"/>
      <c r="T972" s="313"/>
      <c r="U972" s="313"/>
      <c r="V972" s="313"/>
      <c r="W972" s="313"/>
      <c r="X972" s="313"/>
      <c r="Y972" s="313"/>
      <c r="Z972" s="313"/>
    </row>
    <row r="973" ht="15.75" customHeight="1">
      <c r="A973" s="313"/>
      <c r="B973" s="313"/>
      <c r="C973" s="313"/>
      <c r="D973" s="313"/>
      <c r="E973" s="313"/>
      <c r="F973" s="313"/>
      <c r="G973" s="313"/>
      <c r="H973" s="313"/>
      <c r="I973" s="313"/>
      <c r="J973" s="313"/>
      <c r="K973" s="313"/>
      <c r="L973" s="313"/>
      <c r="M973" s="313"/>
      <c r="N973" s="313"/>
      <c r="O973" s="313"/>
      <c r="P973" s="313"/>
      <c r="Q973" s="313"/>
      <c r="R973" s="313"/>
      <c r="S973" s="313"/>
      <c r="T973" s="313"/>
      <c r="U973" s="313"/>
      <c r="V973" s="313"/>
      <c r="W973" s="313"/>
      <c r="X973" s="313"/>
      <c r="Y973" s="313"/>
      <c r="Z973" s="313"/>
    </row>
    <row r="974" ht="15.75" customHeight="1">
      <c r="A974" s="313"/>
      <c r="B974" s="313"/>
      <c r="C974" s="313"/>
      <c r="D974" s="313"/>
      <c r="E974" s="313"/>
      <c r="F974" s="313"/>
      <c r="G974" s="313"/>
      <c r="H974" s="313"/>
      <c r="I974" s="313"/>
      <c r="J974" s="313"/>
      <c r="K974" s="313"/>
      <c r="L974" s="313"/>
      <c r="M974" s="313"/>
      <c r="N974" s="313"/>
      <c r="O974" s="313"/>
      <c r="P974" s="313"/>
      <c r="Q974" s="313"/>
      <c r="R974" s="313"/>
      <c r="S974" s="313"/>
      <c r="T974" s="313"/>
      <c r="U974" s="313"/>
      <c r="V974" s="313"/>
      <c r="W974" s="313"/>
      <c r="X974" s="313"/>
      <c r="Y974" s="313"/>
      <c r="Z974" s="313"/>
    </row>
    <row r="975" ht="15.75" customHeight="1">
      <c r="A975" s="313"/>
      <c r="B975" s="313"/>
      <c r="C975" s="313"/>
      <c r="D975" s="313"/>
      <c r="E975" s="313"/>
      <c r="F975" s="313"/>
      <c r="G975" s="313"/>
      <c r="H975" s="313"/>
      <c r="I975" s="313"/>
      <c r="J975" s="313"/>
      <c r="K975" s="313"/>
      <c r="L975" s="313"/>
      <c r="M975" s="313"/>
      <c r="N975" s="313"/>
      <c r="O975" s="313"/>
      <c r="P975" s="313"/>
      <c r="Q975" s="313"/>
      <c r="R975" s="313"/>
      <c r="S975" s="313"/>
      <c r="T975" s="313"/>
      <c r="U975" s="313"/>
      <c r="V975" s="313"/>
      <c r="W975" s="313"/>
      <c r="X975" s="313"/>
      <c r="Y975" s="313"/>
      <c r="Z975" s="313"/>
    </row>
    <row r="976" ht="15.75" customHeight="1">
      <c r="A976" s="313"/>
      <c r="B976" s="313"/>
      <c r="C976" s="313"/>
      <c r="D976" s="313"/>
      <c r="E976" s="313"/>
      <c r="F976" s="313"/>
      <c r="G976" s="313"/>
      <c r="H976" s="313"/>
      <c r="I976" s="313"/>
      <c r="J976" s="313"/>
      <c r="K976" s="313"/>
      <c r="L976" s="313"/>
      <c r="M976" s="313"/>
      <c r="N976" s="313"/>
      <c r="O976" s="313"/>
      <c r="P976" s="313"/>
      <c r="Q976" s="313"/>
      <c r="R976" s="313"/>
      <c r="S976" s="313"/>
      <c r="T976" s="313"/>
      <c r="U976" s="313"/>
      <c r="V976" s="313"/>
      <c r="W976" s="313"/>
      <c r="X976" s="313"/>
      <c r="Y976" s="313"/>
      <c r="Z976" s="313"/>
    </row>
    <row r="977" ht="15.75" customHeight="1">
      <c r="A977" s="313"/>
      <c r="B977" s="313"/>
      <c r="C977" s="313"/>
      <c r="D977" s="313"/>
      <c r="E977" s="313"/>
      <c r="F977" s="313"/>
      <c r="G977" s="313"/>
      <c r="H977" s="313"/>
      <c r="I977" s="313"/>
      <c r="J977" s="313"/>
      <c r="K977" s="313"/>
      <c r="L977" s="313"/>
      <c r="M977" s="313"/>
      <c r="N977" s="313"/>
      <c r="O977" s="313"/>
      <c r="P977" s="313"/>
      <c r="Q977" s="313"/>
      <c r="R977" s="313"/>
      <c r="S977" s="313"/>
      <c r="T977" s="313"/>
      <c r="U977" s="313"/>
      <c r="V977" s="313"/>
      <c r="W977" s="313"/>
      <c r="X977" s="313"/>
      <c r="Y977" s="313"/>
      <c r="Z977" s="313"/>
    </row>
    <row r="978" ht="15.75" customHeight="1">
      <c r="A978" s="313"/>
      <c r="B978" s="313"/>
      <c r="C978" s="313"/>
      <c r="D978" s="313"/>
      <c r="E978" s="313"/>
      <c r="F978" s="313"/>
      <c r="G978" s="313"/>
      <c r="H978" s="313"/>
      <c r="I978" s="313"/>
      <c r="J978" s="313"/>
      <c r="K978" s="313"/>
      <c r="L978" s="313"/>
      <c r="M978" s="313"/>
      <c r="N978" s="313"/>
      <c r="O978" s="313"/>
      <c r="P978" s="313"/>
      <c r="Q978" s="313"/>
      <c r="R978" s="313"/>
      <c r="S978" s="313"/>
      <c r="T978" s="313"/>
      <c r="U978" s="313"/>
      <c r="V978" s="313"/>
      <c r="W978" s="313"/>
      <c r="X978" s="313"/>
      <c r="Y978" s="313"/>
      <c r="Z978" s="313"/>
    </row>
    <row r="979" ht="15.75" customHeight="1">
      <c r="A979" s="313"/>
      <c r="B979" s="313"/>
      <c r="C979" s="313"/>
      <c r="D979" s="313"/>
      <c r="E979" s="313"/>
      <c r="F979" s="313"/>
      <c r="G979" s="313"/>
      <c r="H979" s="313"/>
      <c r="I979" s="313"/>
      <c r="J979" s="313"/>
      <c r="K979" s="313"/>
      <c r="L979" s="313"/>
      <c r="M979" s="313"/>
      <c r="N979" s="313"/>
      <c r="O979" s="313"/>
      <c r="P979" s="313"/>
      <c r="Q979" s="313"/>
      <c r="R979" s="313"/>
      <c r="S979" s="313"/>
      <c r="T979" s="313"/>
      <c r="U979" s="313"/>
      <c r="V979" s="313"/>
      <c r="W979" s="313"/>
      <c r="X979" s="313"/>
      <c r="Y979" s="313"/>
      <c r="Z979" s="313"/>
    </row>
    <row r="980" ht="15.75" customHeight="1">
      <c r="A980" s="313"/>
      <c r="B980" s="313"/>
      <c r="C980" s="313"/>
      <c r="D980" s="313"/>
      <c r="E980" s="313"/>
      <c r="F980" s="313"/>
      <c r="G980" s="313"/>
      <c r="H980" s="313"/>
      <c r="I980" s="313"/>
      <c r="J980" s="313"/>
      <c r="K980" s="313"/>
      <c r="L980" s="313"/>
      <c r="M980" s="313"/>
      <c r="N980" s="313"/>
      <c r="O980" s="313"/>
      <c r="P980" s="313"/>
      <c r="Q980" s="313"/>
      <c r="R980" s="313"/>
      <c r="S980" s="313"/>
      <c r="T980" s="313"/>
      <c r="U980" s="313"/>
      <c r="V980" s="313"/>
      <c r="W980" s="313"/>
      <c r="X980" s="313"/>
      <c r="Y980" s="313"/>
      <c r="Z980" s="313"/>
    </row>
    <row r="981" ht="15.75" customHeight="1">
      <c r="A981" s="313"/>
      <c r="B981" s="313"/>
      <c r="C981" s="313"/>
      <c r="D981" s="313"/>
      <c r="E981" s="313"/>
      <c r="F981" s="313"/>
      <c r="G981" s="313"/>
      <c r="H981" s="313"/>
      <c r="I981" s="313"/>
      <c r="J981" s="313"/>
      <c r="K981" s="313"/>
      <c r="L981" s="313"/>
      <c r="M981" s="313"/>
      <c r="N981" s="313"/>
      <c r="O981" s="313"/>
      <c r="P981" s="313"/>
      <c r="Q981" s="313"/>
      <c r="R981" s="313"/>
      <c r="S981" s="313"/>
      <c r="T981" s="313"/>
      <c r="U981" s="313"/>
      <c r="V981" s="313"/>
      <c r="W981" s="313"/>
      <c r="X981" s="313"/>
      <c r="Y981" s="313"/>
      <c r="Z981" s="313"/>
    </row>
    <row r="982" ht="15.75" customHeight="1">
      <c r="A982" s="313"/>
      <c r="B982" s="313"/>
      <c r="C982" s="313"/>
      <c r="D982" s="313"/>
      <c r="E982" s="313"/>
      <c r="F982" s="313"/>
      <c r="G982" s="313"/>
      <c r="H982" s="313"/>
      <c r="I982" s="313"/>
      <c r="J982" s="313"/>
      <c r="K982" s="313"/>
      <c r="L982" s="313"/>
      <c r="M982" s="313"/>
      <c r="N982" s="313"/>
      <c r="O982" s="313"/>
      <c r="P982" s="313"/>
      <c r="Q982" s="313"/>
      <c r="R982" s="313"/>
      <c r="S982" s="313"/>
      <c r="T982" s="313"/>
      <c r="U982" s="313"/>
      <c r="V982" s="313"/>
      <c r="W982" s="313"/>
      <c r="X982" s="313"/>
      <c r="Y982" s="313"/>
      <c r="Z982" s="313"/>
    </row>
    <row r="983" ht="15.75" customHeight="1">
      <c r="A983" s="313"/>
      <c r="B983" s="313"/>
      <c r="C983" s="313"/>
      <c r="D983" s="313"/>
      <c r="E983" s="313"/>
      <c r="F983" s="313"/>
      <c r="G983" s="313"/>
      <c r="H983" s="313"/>
      <c r="I983" s="313"/>
      <c r="J983" s="313"/>
      <c r="K983" s="313"/>
      <c r="L983" s="313"/>
      <c r="M983" s="313"/>
      <c r="N983" s="313"/>
      <c r="O983" s="313"/>
      <c r="P983" s="313"/>
      <c r="Q983" s="313"/>
      <c r="R983" s="313"/>
      <c r="S983" s="313"/>
      <c r="T983" s="313"/>
      <c r="U983" s="313"/>
      <c r="V983" s="313"/>
      <c r="W983" s="313"/>
      <c r="X983" s="313"/>
      <c r="Y983" s="313"/>
      <c r="Z983" s="313"/>
    </row>
    <row r="984" ht="15.75" customHeight="1">
      <c r="A984" s="313"/>
      <c r="B984" s="313"/>
      <c r="C984" s="313"/>
      <c r="D984" s="313"/>
      <c r="E984" s="313"/>
      <c r="F984" s="313"/>
      <c r="G984" s="313"/>
      <c r="H984" s="313"/>
      <c r="I984" s="313"/>
      <c r="J984" s="313"/>
      <c r="K984" s="313"/>
      <c r="L984" s="313"/>
      <c r="M984" s="313"/>
      <c r="N984" s="313"/>
      <c r="O984" s="313"/>
      <c r="P984" s="313"/>
      <c r="Q984" s="313"/>
      <c r="R984" s="313"/>
      <c r="S984" s="313"/>
      <c r="T984" s="313"/>
      <c r="U984" s="313"/>
      <c r="V984" s="313"/>
      <c r="W984" s="313"/>
      <c r="X984" s="313"/>
      <c r="Y984" s="313"/>
      <c r="Z984" s="313"/>
    </row>
    <row r="985" ht="15.75" customHeight="1">
      <c r="A985" s="313"/>
      <c r="B985" s="313"/>
      <c r="C985" s="313"/>
      <c r="D985" s="313"/>
      <c r="E985" s="313"/>
      <c r="F985" s="313"/>
      <c r="G985" s="313"/>
      <c r="H985" s="313"/>
      <c r="I985" s="313"/>
      <c r="J985" s="313"/>
      <c r="K985" s="313"/>
      <c r="L985" s="313"/>
      <c r="M985" s="313"/>
      <c r="N985" s="313"/>
      <c r="O985" s="313"/>
      <c r="P985" s="313"/>
      <c r="Q985" s="313"/>
      <c r="R985" s="313"/>
      <c r="S985" s="313"/>
      <c r="T985" s="313"/>
      <c r="U985" s="313"/>
      <c r="V985" s="313"/>
      <c r="W985" s="313"/>
      <c r="X985" s="313"/>
      <c r="Y985" s="313"/>
      <c r="Z985" s="313"/>
    </row>
    <row r="986" ht="15.75" customHeight="1">
      <c r="A986" s="313"/>
      <c r="B986" s="313"/>
      <c r="C986" s="313"/>
      <c r="D986" s="313"/>
      <c r="E986" s="313"/>
      <c r="F986" s="313"/>
      <c r="G986" s="313"/>
      <c r="H986" s="313"/>
      <c r="I986" s="313"/>
      <c r="J986" s="313"/>
      <c r="K986" s="313"/>
      <c r="L986" s="313"/>
      <c r="M986" s="313"/>
      <c r="N986" s="313"/>
      <c r="O986" s="313"/>
      <c r="P986" s="313"/>
      <c r="Q986" s="313"/>
      <c r="R986" s="313"/>
      <c r="S986" s="313"/>
      <c r="T986" s="313"/>
      <c r="U986" s="313"/>
      <c r="V986" s="313"/>
      <c r="W986" s="313"/>
      <c r="X986" s="313"/>
      <c r="Y986" s="313"/>
      <c r="Z986" s="313"/>
    </row>
    <row r="987" ht="15.75" customHeight="1">
      <c r="A987" s="313"/>
      <c r="B987" s="313"/>
      <c r="C987" s="313"/>
      <c r="D987" s="313"/>
      <c r="E987" s="313"/>
      <c r="F987" s="313"/>
      <c r="G987" s="313"/>
      <c r="H987" s="313"/>
      <c r="I987" s="313"/>
      <c r="J987" s="313"/>
      <c r="K987" s="313"/>
      <c r="L987" s="313"/>
      <c r="M987" s="313"/>
      <c r="N987" s="313"/>
      <c r="O987" s="313"/>
      <c r="P987" s="313"/>
      <c r="Q987" s="313"/>
      <c r="R987" s="313"/>
      <c r="S987" s="313"/>
      <c r="T987" s="313"/>
      <c r="U987" s="313"/>
      <c r="V987" s="313"/>
      <c r="W987" s="313"/>
      <c r="X987" s="313"/>
      <c r="Y987" s="313"/>
      <c r="Z987" s="313"/>
    </row>
    <row r="988" ht="15.75" customHeight="1">
      <c r="A988" s="313"/>
      <c r="B988" s="313"/>
      <c r="C988" s="313"/>
      <c r="D988" s="313"/>
      <c r="E988" s="313"/>
      <c r="F988" s="313"/>
      <c r="G988" s="313"/>
      <c r="H988" s="313"/>
      <c r="I988" s="313"/>
      <c r="J988" s="313"/>
      <c r="K988" s="313"/>
      <c r="L988" s="313"/>
      <c r="M988" s="313"/>
      <c r="N988" s="313"/>
      <c r="O988" s="313"/>
      <c r="P988" s="313"/>
      <c r="Q988" s="313"/>
      <c r="R988" s="313"/>
      <c r="S988" s="313"/>
      <c r="T988" s="313"/>
      <c r="U988" s="313"/>
      <c r="V988" s="313"/>
      <c r="W988" s="313"/>
      <c r="X988" s="313"/>
      <c r="Y988" s="313"/>
      <c r="Z988" s="313"/>
    </row>
    <row r="989" ht="15.75" customHeight="1">
      <c r="A989" s="313"/>
      <c r="B989" s="313"/>
      <c r="C989" s="313"/>
      <c r="D989" s="313"/>
      <c r="E989" s="313"/>
      <c r="F989" s="313"/>
      <c r="G989" s="313"/>
      <c r="H989" s="313"/>
      <c r="I989" s="313"/>
      <c r="J989" s="313"/>
      <c r="K989" s="313"/>
      <c r="L989" s="313"/>
      <c r="M989" s="313"/>
      <c r="N989" s="313"/>
      <c r="O989" s="313"/>
      <c r="P989" s="313"/>
      <c r="Q989" s="313"/>
      <c r="R989" s="313"/>
      <c r="S989" s="313"/>
      <c r="T989" s="313"/>
      <c r="U989" s="313"/>
      <c r="V989" s="313"/>
      <c r="W989" s="313"/>
      <c r="X989" s="313"/>
      <c r="Y989" s="313"/>
      <c r="Z989" s="313"/>
    </row>
    <row r="990" ht="15.75" customHeight="1">
      <c r="A990" s="313"/>
      <c r="B990" s="313"/>
      <c r="C990" s="313"/>
      <c r="D990" s="313"/>
      <c r="E990" s="313"/>
      <c r="F990" s="313"/>
      <c r="G990" s="313"/>
      <c r="H990" s="313"/>
      <c r="I990" s="313"/>
      <c r="J990" s="313"/>
      <c r="K990" s="313"/>
      <c r="L990" s="313"/>
      <c r="M990" s="313"/>
      <c r="N990" s="313"/>
      <c r="O990" s="313"/>
      <c r="P990" s="313"/>
      <c r="Q990" s="313"/>
      <c r="R990" s="313"/>
      <c r="S990" s="313"/>
      <c r="T990" s="313"/>
      <c r="U990" s="313"/>
      <c r="V990" s="313"/>
      <c r="W990" s="313"/>
      <c r="X990" s="313"/>
      <c r="Y990" s="313"/>
      <c r="Z990" s="313"/>
    </row>
    <row r="991" ht="15.75" customHeight="1">
      <c r="A991" s="313"/>
      <c r="B991" s="313"/>
      <c r="C991" s="313"/>
      <c r="D991" s="313"/>
      <c r="E991" s="313"/>
      <c r="F991" s="313"/>
      <c r="G991" s="313"/>
      <c r="H991" s="313"/>
      <c r="I991" s="313"/>
      <c r="J991" s="313"/>
      <c r="K991" s="313"/>
      <c r="L991" s="313"/>
      <c r="M991" s="313"/>
      <c r="N991" s="313"/>
      <c r="O991" s="313"/>
      <c r="P991" s="313"/>
      <c r="Q991" s="313"/>
      <c r="R991" s="313"/>
      <c r="S991" s="313"/>
      <c r="T991" s="313"/>
      <c r="U991" s="313"/>
      <c r="V991" s="313"/>
      <c r="W991" s="313"/>
      <c r="X991" s="313"/>
      <c r="Y991" s="313"/>
      <c r="Z991" s="313"/>
    </row>
    <row r="992" ht="15.75" customHeight="1">
      <c r="A992" s="313"/>
      <c r="B992" s="313"/>
      <c r="C992" s="313"/>
      <c r="D992" s="313"/>
      <c r="E992" s="313"/>
      <c r="F992" s="313"/>
      <c r="G992" s="313"/>
      <c r="H992" s="313"/>
      <c r="I992" s="313"/>
      <c r="J992" s="313"/>
      <c r="K992" s="313"/>
      <c r="L992" s="313"/>
      <c r="M992" s="313"/>
      <c r="N992" s="313"/>
      <c r="O992" s="313"/>
      <c r="P992" s="313"/>
      <c r="Q992" s="313"/>
      <c r="R992" s="313"/>
      <c r="S992" s="313"/>
      <c r="T992" s="313"/>
      <c r="U992" s="313"/>
      <c r="V992" s="313"/>
      <c r="W992" s="313"/>
      <c r="X992" s="313"/>
      <c r="Y992" s="313"/>
      <c r="Z992" s="313"/>
    </row>
    <row r="993" ht="15.75" customHeight="1">
      <c r="A993" s="313"/>
      <c r="B993" s="313"/>
      <c r="C993" s="313"/>
      <c r="D993" s="313"/>
      <c r="E993" s="313"/>
      <c r="F993" s="313"/>
      <c r="G993" s="313"/>
      <c r="H993" s="313"/>
      <c r="I993" s="313"/>
      <c r="J993" s="313"/>
      <c r="K993" s="313"/>
      <c r="L993" s="313"/>
      <c r="M993" s="313"/>
      <c r="N993" s="313"/>
      <c r="O993" s="313"/>
      <c r="P993" s="313"/>
      <c r="Q993" s="313"/>
      <c r="R993" s="313"/>
      <c r="S993" s="313"/>
      <c r="T993" s="313"/>
      <c r="U993" s="313"/>
      <c r="V993" s="313"/>
      <c r="W993" s="313"/>
      <c r="X993" s="313"/>
      <c r="Y993" s="313"/>
      <c r="Z993" s="313"/>
    </row>
    <row r="994" ht="15.75" customHeight="1">
      <c r="A994" s="313"/>
      <c r="B994" s="313"/>
      <c r="C994" s="313"/>
      <c r="D994" s="313"/>
      <c r="E994" s="313"/>
      <c r="F994" s="313"/>
      <c r="G994" s="313"/>
      <c r="H994" s="313"/>
      <c r="I994" s="313"/>
      <c r="J994" s="313"/>
      <c r="K994" s="313"/>
      <c r="L994" s="313"/>
      <c r="M994" s="313"/>
      <c r="N994" s="313"/>
      <c r="O994" s="313"/>
      <c r="P994" s="313"/>
      <c r="Q994" s="313"/>
      <c r="R994" s="313"/>
      <c r="S994" s="313"/>
      <c r="T994" s="313"/>
      <c r="U994" s="313"/>
      <c r="V994" s="313"/>
      <c r="W994" s="313"/>
      <c r="X994" s="313"/>
      <c r="Y994" s="313"/>
      <c r="Z994" s="313"/>
    </row>
    <row r="995" ht="15.75" customHeight="1">
      <c r="A995" s="313"/>
      <c r="B995" s="313"/>
      <c r="C995" s="313"/>
      <c r="D995" s="313"/>
      <c r="E995" s="313"/>
      <c r="F995" s="313"/>
      <c r="G995" s="313"/>
      <c r="H995" s="313"/>
      <c r="I995" s="313"/>
      <c r="J995" s="313"/>
      <c r="K995" s="313"/>
      <c r="L995" s="313"/>
      <c r="M995" s="313"/>
      <c r="N995" s="313"/>
      <c r="O995" s="313"/>
      <c r="P995" s="313"/>
      <c r="Q995" s="313"/>
      <c r="R995" s="313"/>
      <c r="S995" s="313"/>
      <c r="T995" s="313"/>
      <c r="U995" s="313"/>
      <c r="V995" s="313"/>
      <c r="W995" s="313"/>
      <c r="X995" s="313"/>
      <c r="Y995" s="313"/>
      <c r="Z995" s="313"/>
    </row>
    <row r="996" ht="15.75" customHeight="1">
      <c r="A996" s="313"/>
      <c r="B996" s="313"/>
      <c r="C996" s="313"/>
      <c r="D996" s="313"/>
      <c r="E996" s="313"/>
      <c r="F996" s="313"/>
      <c r="G996" s="313"/>
      <c r="H996" s="313"/>
      <c r="I996" s="313"/>
      <c r="J996" s="313"/>
      <c r="K996" s="313"/>
      <c r="L996" s="313"/>
      <c r="M996" s="313"/>
      <c r="N996" s="313"/>
      <c r="O996" s="313"/>
      <c r="P996" s="313"/>
      <c r="Q996" s="313"/>
      <c r="R996" s="313"/>
      <c r="S996" s="313"/>
      <c r="T996" s="313"/>
      <c r="U996" s="313"/>
      <c r="V996" s="313"/>
      <c r="W996" s="313"/>
      <c r="X996" s="313"/>
      <c r="Y996" s="313"/>
      <c r="Z996" s="313"/>
    </row>
    <row r="997" ht="15.75" customHeight="1">
      <c r="A997" s="313"/>
      <c r="B997" s="313"/>
      <c r="C997" s="313"/>
      <c r="D997" s="313"/>
      <c r="E997" s="313"/>
      <c r="F997" s="313"/>
      <c r="G997" s="313"/>
      <c r="H997" s="313"/>
      <c r="I997" s="313"/>
      <c r="J997" s="313"/>
      <c r="K997" s="313"/>
      <c r="L997" s="313"/>
      <c r="M997" s="313"/>
      <c r="N997" s="313"/>
      <c r="O997" s="313"/>
      <c r="P997" s="313"/>
      <c r="Q997" s="313"/>
      <c r="R997" s="313"/>
      <c r="S997" s="313"/>
      <c r="T997" s="313"/>
      <c r="U997" s="313"/>
      <c r="V997" s="313"/>
      <c r="W997" s="313"/>
      <c r="X997" s="313"/>
      <c r="Y997" s="313"/>
      <c r="Z997" s="313"/>
    </row>
    <row r="998" ht="15.75" customHeight="1">
      <c r="A998" s="313"/>
      <c r="B998" s="313"/>
      <c r="C998" s="313"/>
      <c r="D998" s="313"/>
      <c r="E998" s="313"/>
      <c r="F998" s="313"/>
      <c r="G998" s="313"/>
      <c r="H998" s="313"/>
      <c r="I998" s="313"/>
      <c r="J998" s="313"/>
      <c r="K998" s="313"/>
      <c r="L998" s="313"/>
      <c r="M998" s="313"/>
      <c r="N998" s="313"/>
      <c r="O998" s="313"/>
      <c r="P998" s="313"/>
      <c r="Q998" s="313"/>
      <c r="R998" s="313"/>
      <c r="S998" s="313"/>
      <c r="T998" s="313"/>
      <c r="U998" s="313"/>
      <c r="V998" s="313"/>
      <c r="W998" s="313"/>
      <c r="X998" s="313"/>
      <c r="Y998" s="313"/>
      <c r="Z998" s="313"/>
    </row>
    <row r="999" ht="15.75" customHeight="1">
      <c r="A999" s="313"/>
      <c r="B999" s="313"/>
      <c r="C999" s="313"/>
      <c r="D999" s="313"/>
      <c r="E999" s="313"/>
      <c r="F999" s="313"/>
      <c r="G999" s="313"/>
      <c r="H999" s="313"/>
      <c r="I999" s="313"/>
      <c r="J999" s="313"/>
      <c r="K999" s="313"/>
      <c r="L999" s="313"/>
      <c r="M999" s="313"/>
      <c r="N999" s="313"/>
      <c r="O999" s="313"/>
      <c r="P999" s="313"/>
      <c r="Q999" s="313"/>
      <c r="R999" s="313"/>
      <c r="S999" s="313"/>
      <c r="T999" s="313"/>
      <c r="U999" s="313"/>
      <c r="V999" s="313"/>
      <c r="W999" s="313"/>
      <c r="X999" s="313"/>
      <c r="Y999" s="313"/>
      <c r="Z999" s="313"/>
    </row>
    <row r="1000" ht="15.75" customHeight="1">
      <c r="A1000" s="313"/>
      <c r="B1000" s="313"/>
      <c r="C1000" s="313"/>
      <c r="D1000" s="313"/>
      <c r="E1000" s="313"/>
      <c r="F1000" s="313"/>
      <c r="G1000" s="313"/>
      <c r="H1000" s="313"/>
      <c r="I1000" s="313"/>
      <c r="J1000" s="313"/>
      <c r="K1000" s="313"/>
      <c r="L1000" s="313"/>
      <c r="M1000" s="313"/>
      <c r="N1000" s="313"/>
      <c r="O1000" s="313"/>
      <c r="P1000" s="313"/>
      <c r="Q1000" s="313"/>
      <c r="R1000" s="313"/>
      <c r="S1000" s="313"/>
      <c r="T1000" s="313"/>
      <c r="U1000" s="313"/>
      <c r="V1000" s="313"/>
      <c r="W1000" s="313"/>
      <c r="X1000" s="313"/>
      <c r="Y1000" s="313"/>
      <c r="Z1000" s="313"/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13"/>
    <col customWidth="1" min="2" max="26" width="8.63"/>
  </cols>
  <sheetData>
    <row r="1" ht="12.75" customHeight="1">
      <c r="A1" s="237" t="s">
        <v>167</v>
      </c>
      <c r="B1" s="237" t="s">
        <v>168</v>
      </c>
    </row>
    <row r="2" ht="12.75" customHeight="1">
      <c r="A2" s="63" t="s">
        <v>169</v>
      </c>
      <c r="B2" s="315">
        <v>0.15</v>
      </c>
    </row>
    <row r="3" ht="12.75" customHeight="1">
      <c r="A3" s="63" t="s">
        <v>170</v>
      </c>
      <c r="B3" s="315">
        <v>0.15</v>
      </c>
    </row>
    <row r="4" ht="12.75" customHeight="1">
      <c r="A4" s="63" t="s">
        <v>171</v>
      </c>
      <c r="B4" s="315">
        <v>0.15</v>
      </c>
    </row>
    <row r="5" ht="12.75" customHeight="1">
      <c r="A5" s="63" t="s">
        <v>172</v>
      </c>
      <c r="B5" s="315">
        <v>0.065</v>
      </c>
    </row>
    <row r="6" ht="12.75" customHeight="1">
      <c r="B6" s="315"/>
    </row>
    <row r="7" ht="12.75" customHeight="1">
      <c r="A7" s="63" t="s">
        <v>173</v>
      </c>
      <c r="B7" s="315">
        <v>0.1675</v>
      </c>
    </row>
    <row r="8" ht="12.75" customHeight="1">
      <c r="A8" s="63" t="s">
        <v>174</v>
      </c>
      <c r="B8" s="315">
        <v>0.1525</v>
      </c>
    </row>
    <row r="9" ht="12.75" customHeight="1">
      <c r="A9" s="63" t="s">
        <v>175</v>
      </c>
      <c r="B9" s="315">
        <v>0.1525</v>
      </c>
    </row>
    <row r="10" ht="12.75" customHeight="1">
      <c r="A10" s="63" t="s">
        <v>176</v>
      </c>
      <c r="B10" s="315">
        <v>0.1975</v>
      </c>
    </row>
    <row r="11" ht="12.75" customHeight="1">
      <c r="B11" s="315"/>
    </row>
    <row r="12" ht="12.75" customHeight="1">
      <c r="A12" s="237" t="s">
        <v>177</v>
      </c>
      <c r="C12" s="63" t="s">
        <v>178</v>
      </c>
    </row>
    <row r="13" ht="12.75" customHeight="1">
      <c r="A13" s="63" t="s">
        <v>179</v>
      </c>
      <c r="B13" s="316">
        <v>1.94</v>
      </c>
      <c r="C13" s="316">
        <f>ROUND(GroundResidentialFee*(1+GroundFuelSurcharge),2)</f>
        <v>2.24</v>
      </c>
    </row>
    <row r="14" ht="12.75" customHeight="1">
      <c r="A14" s="63" t="s">
        <v>180</v>
      </c>
      <c r="B14" s="316">
        <v>2.15</v>
      </c>
      <c r="C14" s="316">
        <f>ROUND(ExpressResidentialFee*(1+ExpressFuelSurcharge),2)</f>
        <v>2.51</v>
      </c>
    </row>
    <row r="15" ht="12.75" customHeight="1">
      <c r="A15" s="63" t="s">
        <v>181</v>
      </c>
      <c r="B15" s="316">
        <v>3.07</v>
      </c>
      <c r="C15" s="316">
        <f>ROUND(Express_Intl_Residential_Fee*(1+International_Fuel_Surcharge),2)</f>
        <v>3.68</v>
      </c>
    </row>
    <row r="16" ht="12.75" customHeight="1"/>
    <row r="17" ht="12.75" customHeight="1">
      <c r="A17" s="237" t="s">
        <v>182</v>
      </c>
    </row>
    <row r="18" ht="12.75" customHeight="1">
      <c r="A18" s="63" t="s">
        <v>183</v>
      </c>
      <c r="B18" s="317">
        <v>2.4</v>
      </c>
    </row>
    <row r="19" ht="12.75" customHeight="1">
      <c r="A19" s="63" t="s">
        <v>184</v>
      </c>
      <c r="B19" s="317">
        <v>0.7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3300"/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7.25"/>
    <col customWidth="1" min="2" max="2" width="6.75"/>
    <col customWidth="1" min="3" max="3" width="6.88"/>
    <col customWidth="1" min="4" max="6" width="6.38"/>
    <col customWidth="1" min="7" max="7" width="7.88"/>
    <col customWidth="1" min="8" max="8" width="6.38"/>
    <col customWidth="1" min="9" max="12" width="7.25"/>
    <col customWidth="1" min="13" max="13" width="3.63"/>
    <col customWidth="1" min="14" max="14" width="24.63"/>
    <col customWidth="1" min="15" max="26" width="8.63"/>
  </cols>
  <sheetData>
    <row r="1" ht="12.75" customHeight="1">
      <c r="A1" s="318" t="s">
        <v>185</v>
      </c>
      <c r="B1" s="319"/>
      <c r="C1" s="319"/>
      <c r="D1" s="319"/>
    </row>
    <row r="2" ht="12.75" customHeight="1">
      <c r="A2" s="318" t="s">
        <v>186</v>
      </c>
      <c r="B2" s="319"/>
      <c r="C2" s="319"/>
      <c r="D2" s="320"/>
    </row>
    <row r="3" ht="12.75" customHeight="1">
      <c r="B3" s="321"/>
      <c r="I3" s="318"/>
      <c r="J3" s="319"/>
      <c r="K3" s="319"/>
      <c r="L3" s="320"/>
    </row>
    <row r="4" ht="12.75" customHeight="1">
      <c r="B4" s="322" t="s">
        <v>187</v>
      </c>
      <c r="F4" s="323"/>
    </row>
    <row r="5" ht="12.75" customHeight="1">
      <c r="B5" s="189" t="s">
        <v>188</v>
      </c>
      <c r="F5" s="323"/>
    </row>
    <row r="6" ht="12.75" customHeight="1">
      <c r="A6" s="324" t="s">
        <v>1</v>
      </c>
      <c r="B6" s="325" t="s">
        <v>0</v>
      </c>
      <c r="C6" s="325" t="s">
        <v>0</v>
      </c>
      <c r="D6" s="325" t="s">
        <v>0</v>
      </c>
      <c r="E6" s="325" t="s">
        <v>0</v>
      </c>
      <c r="F6" s="325" t="s">
        <v>0</v>
      </c>
      <c r="G6" s="325" t="s">
        <v>0</v>
      </c>
      <c r="H6" s="325" t="s">
        <v>0</v>
      </c>
      <c r="I6" s="325" t="s">
        <v>14</v>
      </c>
      <c r="J6" s="325" t="s">
        <v>15</v>
      </c>
      <c r="K6" s="325" t="s">
        <v>16</v>
      </c>
      <c r="L6" s="325" t="s">
        <v>16</v>
      </c>
    </row>
    <row r="7" ht="12.75" customHeight="1">
      <c r="A7" s="324" t="s">
        <v>82</v>
      </c>
      <c r="B7" s="326">
        <v>2.0</v>
      </c>
      <c r="C7" s="326">
        <v>3.0</v>
      </c>
      <c r="D7" s="326">
        <v>4.0</v>
      </c>
      <c r="E7" s="326">
        <v>5.0</v>
      </c>
      <c r="F7" s="326">
        <v>6.0</v>
      </c>
      <c r="G7" s="326">
        <v>7.0</v>
      </c>
      <c r="H7" s="326">
        <v>8.0</v>
      </c>
      <c r="I7" s="326">
        <v>9.0</v>
      </c>
      <c r="J7" s="326">
        <v>17.0</v>
      </c>
      <c r="K7" s="326">
        <v>51.0</v>
      </c>
      <c r="L7" s="326">
        <v>54.0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327">
        <v>1.0</v>
      </c>
      <c r="B8" s="328">
        <f>ROUND((IF(MinBaseGround&gt;ROUND(((1-GroundCommDiscount01to05-GroundCommIncentive)*'Ground Base'!B3),2),ROUND(MinBaseGround*(1+GroundFuelSurcharge),2),ROUND(((1-GroundCommDiscount01to05-GroundCommIncentive)*'Ground Base'!B3)*(1+GroundFuelSurcharge),2)))*(1+FedEx_Markup),2)</f>
        <v>12.52</v>
      </c>
      <c r="C8" s="328">
        <f>ROUND((IF(MinBaseGround&gt;ROUND(((1-GroundCommDiscount01to05-GroundCommIncentive)*'Ground Base'!C3),2),ROUND(MinBaseGround*(1+GroundFuelSurcharge),2),ROUND(((1-GroundCommDiscount01to05-GroundCommIncentive)*'Ground Base'!C3)*(1+GroundFuelSurcharge),2)))*(1+FedEx_Markup),2)</f>
        <v>12.52</v>
      </c>
      <c r="D8" s="328">
        <f>ROUND((IF(MinBaseGround&gt;ROUND(((1-GroundCommDiscount01to05-GroundCommIncentive)*'Ground Base'!D3),2),ROUND(MinBaseGround*(1+GroundFuelSurcharge),2),ROUND(((1-GroundCommDiscount01to05-GroundCommIncentive)*'Ground Base'!D3)*(1+GroundFuelSurcharge),2)))*(1+FedEx_Markup),2)</f>
        <v>12.52</v>
      </c>
      <c r="E8" s="328">
        <f>ROUND((IF(MinBaseGround&gt;ROUND(((1-GroundCommDiscount01to05-GroundCommIncentive)*'Ground Base'!E3),2),ROUND(MinBaseGround*(1+GroundFuelSurcharge),2),ROUND(((1-GroundCommDiscount01to05-GroundCommIncentive)*'Ground Base'!E3)*(1+GroundFuelSurcharge),2)))*(1+FedEx_Markup),2)</f>
        <v>12.52</v>
      </c>
      <c r="F8" s="328">
        <f>ROUND((IF(MinBaseGround&gt;ROUND(((1-GroundCommDiscount01to05-GroundCommIncentive)*'Ground Base'!F3),2),ROUND(MinBaseGround*(1+GroundFuelSurcharge),2),ROUND(((1-GroundCommDiscount01to05-GroundCommIncentive)*'Ground Base'!F3)*(1+GroundFuelSurcharge),2)))*(1+FedEx_Markup),2)</f>
        <v>12.52</v>
      </c>
      <c r="G8" s="328">
        <f>ROUND((IF(MinBaseGround&gt;ROUND(((1-GroundCommDiscount01to05-GroundCommIncentive)*'Ground Base'!G3),2),ROUND(MinBaseGround*(1+GroundFuelSurcharge),2),ROUND(((1-GroundCommDiscount01to05-GroundCommIncentive)*'Ground Base'!G3)*(1+GroundFuelSurcharge),2)))*(1+FedEx_Markup),2)</f>
        <v>12.52</v>
      </c>
      <c r="H8" s="328">
        <f>ROUND((IF(MinBaseGround&gt;ROUND(((1-GroundCommDiscount01to05-GroundCommIncentive)*'Ground Base'!H3),2),ROUND(MinBaseGround*(1+GroundFuelSurcharge),2),ROUND(((1-GroundCommDiscount01to05-GroundCommIncentive)*'Ground Base'!H3)*(1+GroundFuelSurcharge),2)))*(1+FedEx_Markup),2)</f>
        <v>12.52</v>
      </c>
      <c r="I8" s="328">
        <f>ROUND((IF(MinBaseGround&gt;ROUND(((1-GroundAKHIDiscount)*'Ground Base'!I3),2),ROUND(MinBaseGround*(1+GroundFuelSurcharge),2),ROUND(((1-GroundAKHIDiscount)*'Ground Base'!I3)*(1+GroundFuelSurcharge),2)))*(1+FedEx_Markup),2)</f>
        <v>38.33</v>
      </c>
      <c r="J8" s="328">
        <f>ROUND((IF(MinBaseGround&gt;ROUND(((1-GroundAKHIDiscount)*'Ground Base'!J3),2),ROUND(MinBaseGround*(1+GroundFuelSurcharge),2),ROUND(((1-GroundAKHIDiscount)*'Ground Base'!J3)*(1+GroundFuelSurcharge),2)))*(1+FedEx_Markup),2)</f>
        <v>38.33</v>
      </c>
      <c r="K8" s="328">
        <f>ROUND((IF(MinGroundZone51&gt;ROUND(((1-GroundZone51Discount)*'Ground Base'!K3),2),ROUND(MinGroundZone51*(1+GroundFuelSurcharge),2),ROUND(((1-GroundZone51Discount)*'Ground Base'!K3)*(1+GroundFuelSurcharge),2)))*(1+FedEx_Markup),2)</f>
        <v>27.06</v>
      </c>
      <c r="L8" s="328">
        <f>ROUND((IF(MinGroundZone54&gt;ROUND(((1-GroundZone54Discount)*'Ground Base'!L3),2),ROUND(MinGroundZone54*(1+GroundFuelSurcharge),2),ROUND(((1-GroundZone54Discount)*'Ground Base'!L3)*(1+GroundFuelSurcharge),2)))*(1+FedEx_Markup),2)</f>
        <v>33.47</v>
      </c>
      <c r="M8" s="8"/>
      <c r="N8" s="4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327">
        <v>2.0</v>
      </c>
      <c r="B9" s="328">
        <f>ROUND((IF(MinBaseGround&gt;ROUND(((1-GroundCommDiscount01to05-GroundCommIncentive)*'Ground Base'!B4),2),ROUND(MinBaseGround*(1+GroundFuelSurcharge),2),ROUND(((1-GroundCommDiscount01to05-GroundCommIncentive)*'Ground Base'!B4)*(1+GroundFuelSurcharge),2)))*(1+FedEx_Markup),2)</f>
        <v>12.52</v>
      </c>
      <c r="C9" s="328">
        <f>ROUND((IF(MinBaseGround&gt;ROUND(((1-GroundCommDiscount01to05-GroundCommIncentive)*'Ground Base'!C4),2),ROUND(MinBaseGround*(1+GroundFuelSurcharge),2),ROUND(((1-GroundCommDiscount01to05-GroundCommIncentive)*'Ground Base'!C4)*(1+GroundFuelSurcharge),2)))*(1+FedEx_Markup),2)</f>
        <v>12.52</v>
      </c>
      <c r="D9" s="328">
        <f>ROUND((IF(MinBaseGround&gt;ROUND(((1-GroundCommDiscount01to05-GroundCommIncentive)*'Ground Base'!D4),2),ROUND(MinBaseGround*(1+GroundFuelSurcharge),2),ROUND(((1-GroundCommDiscount01to05-GroundCommIncentive)*'Ground Base'!D4)*(1+GroundFuelSurcharge),2)))*(1+FedEx_Markup),2)</f>
        <v>12.52</v>
      </c>
      <c r="E9" s="328">
        <f>ROUND((IF(MinBaseGround&gt;ROUND(((1-GroundCommDiscount01to05-GroundCommIncentive)*'Ground Base'!E4),2),ROUND(MinBaseGround*(1+GroundFuelSurcharge),2),ROUND(((1-GroundCommDiscount01to05-GroundCommIncentive)*'Ground Base'!E4)*(1+GroundFuelSurcharge),2)))*(1+FedEx_Markup),2)</f>
        <v>12.52</v>
      </c>
      <c r="F9" s="328">
        <f>ROUND((IF(MinBaseGround&gt;ROUND(((1-GroundCommDiscount01to05-GroundCommIncentive)*'Ground Base'!F4),2),ROUND(MinBaseGround*(1+GroundFuelSurcharge),2),ROUND(((1-GroundCommDiscount01to05-GroundCommIncentive)*'Ground Base'!F4)*(1+GroundFuelSurcharge),2)))*(1+FedEx_Markup),2)</f>
        <v>12.52</v>
      </c>
      <c r="G9" s="328">
        <f>ROUND((IF(MinBaseGround&gt;ROUND(((1-GroundCommDiscount01to05-GroundCommIncentive)*'Ground Base'!G4),2),ROUND(MinBaseGround*(1+GroundFuelSurcharge),2),ROUND(((1-GroundCommDiscount01to05-GroundCommIncentive)*'Ground Base'!G4)*(1+GroundFuelSurcharge),2)))*(1+FedEx_Markup),2)</f>
        <v>12.52</v>
      </c>
      <c r="H9" s="328">
        <f>ROUND((IF(MinBaseGround&gt;ROUND(((1-GroundCommDiscount01to05-GroundCommIncentive)*'Ground Base'!H4),2),ROUND(MinBaseGround*(1+GroundFuelSurcharge),2),ROUND(((1-GroundCommDiscount01to05-GroundCommIncentive)*'Ground Base'!H4)*(1+GroundFuelSurcharge),2)))*(1+FedEx_Markup),2)</f>
        <v>12.52</v>
      </c>
      <c r="I9" s="328">
        <f>ROUND((IF(MinBaseGround&gt;ROUND(((1-GroundAKHIDiscount)*'Ground Base'!I4),2),ROUND(MinBaseGround*(1+GroundFuelSurcharge),2),ROUND(((1-GroundAKHIDiscount)*'Ground Base'!I4)*(1+GroundFuelSurcharge),2)))*(1+FedEx_Markup),2)</f>
        <v>42.63</v>
      </c>
      <c r="J9" s="328">
        <f>ROUND((IF(MinBaseGround&gt;ROUND(((1-GroundAKHIDiscount)*'Ground Base'!J4),2),ROUND(MinBaseGround*(1+GroundFuelSurcharge),2),ROUND(((1-GroundAKHIDiscount)*'Ground Base'!J4)*(1+GroundFuelSurcharge),2)))*(1+FedEx_Markup),2)</f>
        <v>42.63</v>
      </c>
      <c r="K9" s="328">
        <f>ROUND((IF(MinGroundZone51&gt;ROUND(((1-GroundZone51Discount)*'Ground Base'!K4),2),ROUND(MinGroundZone51*(1+GroundFuelSurcharge),2),ROUND(((1-GroundZone51Discount)*'Ground Base'!K4)*(1+GroundFuelSurcharge),2)))*(1+FedEx_Markup),2)</f>
        <v>27.06</v>
      </c>
      <c r="L9" s="328">
        <f>ROUND((IF(MinGroundZone54&gt;ROUND(((1-GroundZone54Discount)*'Ground Base'!L4),2),ROUND(MinGroundZone54*(1+GroundFuelSurcharge),2),ROUND(((1-GroundZone54Discount)*'Ground Base'!L4)*(1+GroundFuelSurcharge),2)))*(1+FedEx_Markup),2)</f>
        <v>33.47</v>
      </c>
      <c r="M9" s="12"/>
      <c r="N9" s="4"/>
      <c r="O9" s="329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327">
        <v>3.0</v>
      </c>
      <c r="B10" s="328">
        <f>ROUND((IF(MinBaseGround&gt;ROUND(((1-GroundCommDiscount01to05-GroundCommIncentive)*'Ground Base'!B5),2),ROUND(MinBaseGround*(1+GroundFuelSurcharge),2),ROUND(((1-GroundCommDiscount01to05-GroundCommIncentive)*'Ground Base'!B5)*(1+GroundFuelSurcharge),2)))*(1+FedEx_Markup),2)</f>
        <v>12.52</v>
      </c>
      <c r="C10" s="328">
        <f>ROUND((IF(MinBaseGround&gt;ROUND(((1-GroundCommDiscount01to05-GroundCommIncentive)*'Ground Base'!C5),2),ROUND(MinBaseGround*(1+GroundFuelSurcharge),2),ROUND(((1-GroundCommDiscount01to05-GroundCommIncentive)*'Ground Base'!C5)*(1+GroundFuelSurcharge),2)))*(1+FedEx_Markup),2)</f>
        <v>12.52</v>
      </c>
      <c r="D10" s="328">
        <f>ROUND((IF(MinBaseGround&gt;ROUND(((1-GroundCommDiscount01to05-GroundCommIncentive)*'Ground Base'!D5),2),ROUND(MinBaseGround*(1+GroundFuelSurcharge),2),ROUND(((1-GroundCommDiscount01to05-GroundCommIncentive)*'Ground Base'!D5)*(1+GroundFuelSurcharge),2)))*(1+FedEx_Markup),2)</f>
        <v>12.52</v>
      </c>
      <c r="E10" s="328">
        <f>ROUND((IF(MinBaseGround&gt;ROUND(((1-GroundCommDiscount01to05-GroundCommIncentive)*'Ground Base'!E5),2),ROUND(MinBaseGround*(1+GroundFuelSurcharge),2),ROUND(((1-GroundCommDiscount01to05-GroundCommIncentive)*'Ground Base'!E5)*(1+GroundFuelSurcharge),2)))*(1+FedEx_Markup),2)</f>
        <v>12.52</v>
      </c>
      <c r="F10" s="328">
        <f>ROUND((IF(MinBaseGround&gt;ROUND(((1-GroundCommDiscount01to05-GroundCommIncentive)*'Ground Base'!F5),2),ROUND(MinBaseGround*(1+GroundFuelSurcharge),2),ROUND(((1-GroundCommDiscount01to05-GroundCommIncentive)*'Ground Base'!F5)*(1+GroundFuelSurcharge),2)))*(1+FedEx_Markup),2)</f>
        <v>12.52</v>
      </c>
      <c r="G10" s="328">
        <f>ROUND((IF(MinBaseGround&gt;ROUND(((1-GroundCommDiscount01to05-GroundCommIncentive)*'Ground Base'!G5),2),ROUND(MinBaseGround*(1+GroundFuelSurcharge),2),ROUND(((1-GroundCommDiscount01to05-GroundCommIncentive)*'Ground Base'!G5)*(1+GroundFuelSurcharge),2)))*(1+FedEx_Markup),2)</f>
        <v>12.52</v>
      </c>
      <c r="H10" s="328">
        <f>ROUND((IF(MinBaseGround&gt;ROUND(((1-GroundCommDiscount01to05-GroundCommIncentive)*'Ground Base'!H5),2),ROUND(MinBaseGround*(1+GroundFuelSurcharge),2),ROUND(((1-GroundCommDiscount01to05-GroundCommIncentive)*'Ground Base'!H5)*(1+GroundFuelSurcharge),2)))*(1+FedEx_Markup),2)</f>
        <v>12.52</v>
      </c>
      <c r="I10" s="328">
        <f>ROUND((IF(MinBaseGround&gt;ROUND(((1-GroundAKHIDiscount)*'Ground Base'!I5),2),ROUND(MinBaseGround*(1+GroundFuelSurcharge),2),ROUND(((1-GroundAKHIDiscount)*'Ground Base'!I5)*(1+GroundFuelSurcharge),2)))*(1+FedEx_Markup),2)</f>
        <v>46.33</v>
      </c>
      <c r="J10" s="328">
        <f>ROUND((IF(MinBaseGround&gt;ROUND(((1-GroundAKHIDiscount)*'Ground Base'!J5),2),ROUND(MinBaseGround*(1+GroundFuelSurcharge),2),ROUND(((1-GroundAKHIDiscount)*'Ground Base'!J5)*(1+GroundFuelSurcharge),2)))*(1+FedEx_Markup),2)</f>
        <v>46.33</v>
      </c>
      <c r="K10" s="328">
        <f>ROUND((IF(MinGroundZone51&gt;ROUND(((1-GroundZone51Discount)*'Ground Base'!K5),2),ROUND(MinGroundZone51*(1+GroundFuelSurcharge),2),ROUND(((1-GroundZone51Discount)*'Ground Base'!K5)*(1+GroundFuelSurcharge),2)))*(1+FedEx_Markup),2)</f>
        <v>27.06</v>
      </c>
      <c r="L10" s="328">
        <f>ROUND((IF(MinGroundZone54&gt;ROUND(((1-GroundZone54Discount)*'Ground Base'!L5),2),ROUND(MinGroundZone54*(1+GroundFuelSurcharge),2),ROUND(((1-GroundZone54Discount)*'Ground Base'!L5)*(1+GroundFuelSurcharge),2)))*(1+FedEx_Markup),2)</f>
        <v>33.47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327">
        <v>4.0</v>
      </c>
      <c r="B11" s="328">
        <f>ROUND((IF(MinBaseGround&gt;ROUND(((1-GroundCommDiscount01to05-GroundCommIncentive)*'Ground Base'!B6),2),ROUND(MinBaseGround*(1+GroundFuelSurcharge),2),ROUND(((1-GroundCommDiscount01to05-GroundCommIncentive)*'Ground Base'!B6)*(1+GroundFuelSurcharge),2)))*(1+FedEx_Markup),2)</f>
        <v>12.52</v>
      </c>
      <c r="C11" s="328">
        <f>ROUND((IF(MinBaseGround&gt;ROUND(((1-GroundCommDiscount01to05-GroundCommIncentive)*'Ground Base'!C6),2),ROUND(MinBaseGround*(1+GroundFuelSurcharge),2),ROUND(((1-GroundCommDiscount01to05-GroundCommIncentive)*'Ground Base'!C6)*(1+GroundFuelSurcharge),2)))*(1+FedEx_Markup),2)</f>
        <v>12.52</v>
      </c>
      <c r="D11" s="328">
        <f>ROUND((IF(MinBaseGround&gt;ROUND(((1-GroundCommDiscount01to05-GroundCommIncentive)*'Ground Base'!D6),2),ROUND(MinBaseGround*(1+GroundFuelSurcharge),2),ROUND(((1-GroundCommDiscount01to05-GroundCommIncentive)*'Ground Base'!D6)*(1+GroundFuelSurcharge),2)))*(1+FedEx_Markup),2)</f>
        <v>12.52</v>
      </c>
      <c r="E11" s="328">
        <f>ROUND((IF(MinBaseGround&gt;ROUND(((1-GroundCommDiscount01to05-GroundCommIncentive)*'Ground Base'!E6),2),ROUND(MinBaseGround*(1+GroundFuelSurcharge),2),ROUND(((1-GroundCommDiscount01to05-GroundCommIncentive)*'Ground Base'!E6)*(1+GroundFuelSurcharge),2)))*(1+FedEx_Markup),2)</f>
        <v>12.52</v>
      </c>
      <c r="F11" s="328">
        <f>ROUND((IF(MinBaseGround&gt;ROUND(((1-GroundCommDiscount01to05-GroundCommIncentive)*'Ground Base'!F6),2),ROUND(MinBaseGround*(1+GroundFuelSurcharge),2),ROUND(((1-GroundCommDiscount01to05-GroundCommIncentive)*'Ground Base'!F6)*(1+GroundFuelSurcharge),2)))*(1+FedEx_Markup),2)</f>
        <v>12.52</v>
      </c>
      <c r="G11" s="328">
        <f>ROUND((IF(MinBaseGround&gt;ROUND(((1-GroundCommDiscount01to05-GroundCommIncentive)*'Ground Base'!G6),2),ROUND(MinBaseGround*(1+GroundFuelSurcharge),2),ROUND(((1-GroundCommDiscount01to05-GroundCommIncentive)*'Ground Base'!G6)*(1+GroundFuelSurcharge),2)))*(1+FedEx_Markup),2)</f>
        <v>12.52</v>
      </c>
      <c r="H11" s="328">
        <f>ROUND((IF(MinBaseGround&gt;ROUND(((1-GroundCommDiscount01to05-GroundCommIncentive)*'Ground Base'!H6),2),ROUND(MinBaseGround*(1+GroundFuelSurcharge),2),ROUND(((1-GroundCommDiscount01to05-GroundCommIncentive)*'Ground Base'!H6)*(1+GroundFuelSurcharge),2)))*(1+FedEx_Markup),2)</f>
        <v>12.52</v>
      </c>
      <c r="I11" s="328">
        <f>ROUND((IF(MinBaseGround&gt;ROUND(((1-GroundAKHIDiscount)*'Ground Base'!I6),2),ROUND(MinBaseGround*(1+GroundFuelSurcharge),2),ROUND(((1-GroundAKHIDiscount)*'Ground Base'!I6)*(1+GroundFuelSurcharge),2)))*(1+FedEx_Markup),2)</f>
        <v>50.88</v>
      </c>
      <c r="J11" s="328">
        <f>ROUND((IF(MinBaseGround&gt;ROUND(((1-GroundAKHIDiscount)*'Ground Base'!J6),2),ROUND(MinBaseGround*(1+GroundFuelSurcharge),2),ROUND(((1-GroundAKHIDiscount)*'Ground Base'!J6)*(1+GroundFuelSurcharge),2)))*(1+FedEx_Markup),2)</f>
        <v>50.88</v>
      </c>
      <c r="K11" s="328">
        <f>ROUND((IF(MinGroundZone51&gt;ROUND(((1-GroundZone51Discount)*'Ground Base'!K6),2),ROUND(MinGroundZone51*(1+GroundFuelSurcharge),2),ROUND(((1-GroundZone51Discount)*'Ground Base'!K6)*(1+GroundFuelSurcharge),2)))*(1+FedEx_Markup),2)</f>
        <v>27.06</v>
      </c>
      <c r="L11" s="328">
        <f>ROUND((IF(MinGroundZone54&gt;ROUND(((1-GroundZone54Discount)*'Ground Base'!L6),2),ROUND(MinGroundZone54*(1+GroundFuelSurcharge),2),ROUND(((1-GroundZone54Discount)*'Ground Base'!L6)*(1+GroundFuelSurcharge),2)))*(1+FedEx_Markup),2)</f>
        <v>33.47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327">
        <v>5.0</v>
      </c>
      <c r="B12" s="328">
        <f>ROUND((IF(MinBaseGround&gt;ROUND(((1-GroundCommDiscount01to05-GroundCommIncentive)*'Ground Base'!B7),2),ROUND(MinBaseGround*(1+GroundFuelSurcharge),2),ROUND(((1-GroundCommDiscount01to05-GroundCommIncentive)*'Ground Base'!B7)*(1+GroundFuelSurcharge),2)))*(1+FedEx_Markup),2)</f>
        <v>12.52</v>
      </c>
      <c r="C12" s="328">
        <f>ROUND((IF(MinBaseGround&gt;ROUND(((1-GroundCommDiscount01to05-GroundCommIncentive)*'Ground Base'!C7),2),ROUND(MinBaseGround*(1+GroundFuelSurcharge),2),ROUND(((1-GroundCommDiscount01to05-GroundCommIncentive)*'Ground Base'!C7)*(1+GroundFuelSurcharge),2)))*(1+FedEx_Markup),2)</f>
        <v>12.52</v>
      </c>
      <c r="D12" s="328">
        <f>ROUND((IF(MinBaseGround&gt;ROUND(((1-GroundCommDiscount01to05-GroundCommIncentive)*'Ground Base'!D7),2),ROUND(MinBaseGround*(1+GroundFuelSurcharge),2),ROUND(((1-GroundCommDiscount01to05-GroundCommIncentive)*'Ground Base'!D7)*(1+GroundFuelSurcharge),2)))*(1+FedEx_Markup),2)</f>
        <v>12.52</v>
      </c>
      <c r="E12" s="328">
        <f>ROUND((IF(MinBaseGround&gt;ROUND(((1-GroundCommDiscount01to05-GroundCommIncentive)*'Ground Base'!E7),2),ROUND(MinBaseGround*(1+GroundFuelSurcharge),2),ROUND(((1-GroundCommDiscount01to05-GroundCommIncentive)*'Ground Base'!E7)*(1+GroundFuelSurcharge),2)))*(1+FedEx_Markup),2)</f>
        <v>12.52</v>
      </c>
      <c r="F12" s="328">
        <f>ROUND((IF(MinBaseGround&gt;ROUND(((1-GroundCommDiscount01to05-GroundCommIncentive)*'Ground Base'!F7),2),ROUND(MinBaseGround*(1+GroundFuelSurcharge),2),ROUND(((1-GroundCommDiscount01to05-GroundCommIncentive)*'Ground Base'!F7)*(1+GroundFuelSurcharge),2)))*(1+FedEx_Markup),2)</f>
        <v>12.52</v>
      </c>
      <c r="G12" s="328">
        <f>ROUND((IF(MinBaseGround&gt;ROUND(((1-GroundCommDiscount01to05-GroundCommIncentive)*'Ground Base'!G7),2),ROUND(MinBaseGround*(1+GroundFuelSurcharge),2),ROUND(((1-GroundCommDiscount01to05-GroundCommIncentive)*'Ground Base'!G7)*(1+GroundFuelSurcharge),2)))*(1+FedEx_Markup),2)</f>
        <v>12.52</v>
      </c>
      <c r="H12" s="328">
        <f>ROUND((IF(MinBaseGround&gt;ROUND(((1-GroundCommDiscount01to05-GroundCommIncentive)*'Ground Base'!H7),2),ROUND(MinBaseGround*(1+GroundFuelSurcharge),2),ROUND(((1-GroundCommDiscount01to05-GroundCommIncentive)*'Ground Base'!H7)*(1+GroundFuelSurcharge),2)))*(1+FedEx_Markup),2)</f>
        <v>12.52</v>
      </c>
      <c r="I12" s="328">
        <f>ROUND((IF(MinBaseGround&gt;ROUND(((1-GroundAKHIDiscount)*'Ground Base'!I7),2),ROUND(MinBaseGround*(1+GroundFuelSurcharge),2),ROUND(((1-GroundAKHIDiscount)*'Ground Base'!I7)*(1+GroundFuelSurcharge),2)))*(1+FedEx_Markup),2)</f>
        <v>55.15</v>
      </c>
      <c r="J12" s="328">
        <f>ROUND((IF(MinBaseGround&gt;ROUND(((1-GroundAKHIDiscount)*'Ground Base'!J7),2),ROUND(MinBaseGround*(1+GroundFuelSurcharge),2),ROUND(((1-GroundAKHIDiscount)*'Ground Base'!J7)*(1+GroundFuelSurcharge),2)))*(1+FedEx_Markup),2)</f>
        <v>55.15</v>
      </c>
      <c r="K12" s="328">
        <f>ROUND((IF(MinGroundZone51&gt;ROUND(((1-GroundZone51Discount)*'Ground Base'!K7),2),ROUND(MinGroundZone51*(1+GroundFuelSurcharge),2),ROUND(((1-GroundZone51Discount)*'Ground Base'!K7)*(1+GroundFuelSurcharge),2)))*(1+FedEx_Markup),2)</f>
        <v>27.06</v>
      </c>
      <c r="L12" s="328">
        <f>ROUND((IF(MinGroundZone54&gt;ROUND(((1-GroundZone54Discount)*'Ground Base'!L7),2),ROUND(MinGroundZone54*(1+GroundFuelSurcharge),2),ROUND(((1-GroundZone54Discount)*'Ground Base'!L7)*(1+GroundFuelSurcharge),2)))*(1+FedEx_Markup),2)</f>
        <v>33.47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327">
        <v>6.0</v>
      </c>
      <c r="B13" s="328">
        <f>ROUND((IF(MinBaseGround&gt;ROUND(((1-GroundCommDiscount06to10-GroundCommIncentive)*'Ground Base'!B8),2),ROUND(MinBaseGround*(1+GroundFuelSurcharge),2),ROUND(((1-GroundCommDiscount06to10-GroundCommIncentive)*'Ground Base'!B8)*(1+GroundFuelSurcharge),2)))*(1+FedEx_Markup),2)</f>
        <v>12.52</v>
      </c>
      <c r="C13" s="328">
        <f>ROUND((IF(MinBaseGround&gt;ROUND(((1-GroundCommDiscount06to10-GroundCommIncentive)*'Ground Base'!C8),2),ROUND(MinBaseGround*(1+GroundFuelSurcharge),2),ROUND(((1-GroundCommDiscount06to10-GroundCommIncentive)*'Ground Base'!C8)*(1+GroundFuelSurcharge),2)))*(1+FedEx_Markup),2)</f>
        <v>12.52</v>
      </c>
      <c r="D13" s="328">
        <f>ROUND((IF(MinBaseGround&gt;ROUND(((1-GroundCommDiscount06to10-GroundCommIncentive)*'Ground Base'!D8),2),ROUND(MinBaseGround*(1+GroundFuelSurcharge),2),ROUND(((1-GroundCommDiscount06to10-GroundCommIncentive)*'Ground Base'!D8)*(1+GroundFuelSurcharge),2)))*(1+FedEx_Markup),2)</f>
        <v>12.52</v>
      </c>
      <c r="E13" s="328">
        <f>ROUND((IF(MinBaseGround&gt;ROUND(((1-GroundCommDiscount06to10-GroundCommIncentive)*'Ground Base'!E8),2),ROUND(MinBaseGround*(1+GroundFuelSurcharge),2),ROUND(((1-GroundCommDiscount06to10-GroundCommIncentive)*'Ground Base'!E8)*(1+GroundFuelSurcharge),2)))*(1+FedEx_Markup),2)</f>
        <v>12.52</v>
      </c>
      <c r="F13" s="328">
        <f>ROUND((IF(MinBaseGround&gt;ROUND(((1-GroundCommDiscount06to10-GroundCommIncentive)*'Ground Base'!F8),2),ROUND(MinBaseGround*(1+GroundFuelSurcharge),2),ROUND(((1-GroundCommDiscount06to10-GroundCommIncentive)*'Ground Base'!F8)*(1+GroundFuelSurcharge),2)))*(1+FedEx_Markup),2)</f>
        <v>12.52</v>
      </c>
      <c r="G13" s="328">
        <f>ROUND((IF(MinBaseGround&gt;ROUND(((1-GroundCommDiscount06to10-GroundCommIncentive)*'Ground Base'!G8),2),ROUND(MinBaseGround*(1+GroundFuelSurcharge),2),ROUND(((1-GroundCommDiscount06to10-GroundCommIncentive)*'Ground Base'!G8)*(1+GroundFuelSurcharge),2)))*(1+FedEx_Markup),2)</f>
        <v>12.52</v>
      </c>
      <c r="H13" s="328">
        <f>ROUND((IF(MinBaseGround&gt;ROUND(((1-GroundCommDiscount06to10-GroundCommIncentive)*'Ground Base'!H8),2),ROUND(MinBaseGround*(1+GroundFuelSurcharge),2),ROUND(((1-GroundCommDiscount06to10-GroundCommIncentive)*'Ground Base'!H8)*(1+GroundFuelSurcharge),2)))*(1+FedEx_Markup),2)</f>
        <v>12.52</v>
      </c>
      <c r="I13" s="328">
        <f>ROUND((IF(MinBaseGround&gt;ROUND(((1-GroundAKHIDiscount)*'Ground Base'!I8),2),ROUND(MinBaseGround*(1+GroundFuelSurcharge),2),ROUND(((1-GroundAKHIDiscount)*'Ground Base'!I8)*(1+GroundFuelSurcharge),2)))*(1+FedEx_Markup),2)</f>
        <v>59.51</v>
      </c>
      <c r="J13" s="328">
        <f>ROUND((IF(MinBaseGround&gt;ROUND(((1-GroundAKHIDiscount)*'Ground Base'!J8),2),ROUND(MinBaseGround*(1+GroundFuelSurcharge),2),ROUND(((1-GroundAKHIDiscount)*'Ground Base'!J8)*(1+GroundFuelSurcharge),2)))*(1+FedEx_Markup),2)</f>
        <v>59.51</v>
      </c>
      <c r="K13" s="328">
        <f>ROUND((IF(MinGroundZone51&gt;ROUND(((1-GroundZone51Discount)*'Ground Base'!K8),2),ROUND(MinGroundZone51*(1+GroundFuelSurcharge),2),ROUND(((1-GroundZone51Discount)*'Ground Base'!K8)*(1+GroundFuelSurcharge),2)))*(1+FedEx_Markup),2)</f>
        <v>27.06</v>
      </c>
      <c r="L13" s="328">
        <f>ROUND((IF(MinGroundZone54&gt;ROUND(((1-GroundZone54Discount)*'Ground Base'!L8),2),ROUND(MinGroundZone54*(1+GroundFuelSurcharge),2),ROUND(((1-GroundZone54Discount)*'Ground Base'!L8)*(1+GroundFuelSurcharge),2)))*(1+FedEx_Markup),2)</f>
        <v>33.47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327">
        <v>7.0</v>
      </c>
      <c r="B14" s="328">
        <f>ROUND((IF(MinBaseGround&gt;ROUND(((1-GroundCommDiscount06to10-GroundCommIncentive)*'Ground Base'!B9),2),ROUND(MinBaseGround*(1+GroundFuelSurcharge),2),ROUND(((1-GroundCommDiscount06to10-GroundCommIncentive)*'Ground Base'!B9)*(1+GroundFuelSurcharge),2)))*(1+FedEx_Markup),2)</f>
        <v>12.52</v>
      </c>
      <c r="C14" s="328">
        <f>ROUND((IF(MinBaseGround&gt;ROUND(((1-GroundCommDiscount06to10-GroundCommIncentive)*'Ground Base'!C9),2),ROUND(MinBaseGround*(1+GroundFuelSurcharge),2),ROUND(((1-GroundCommDiscount06to10-GroundCommIncentive)*'Ground Base'!C9)*(1+GroundFuelSurcharge),2)))*(1+FedEx_Markup),2)</f>
        <v>12.52</v>
      </c>
      <c r="D14" s="328">
        <f>ROUND((IF(MinBaseGround&gt;ROUND(((1-GroundCommDiscount06to10-GroundCommIncentive)*'Ground Base'!D9),2),ROUND(MinBaseGround*(1+GroundFuelSurcharge),2),ROUND(((1-GroundCommDiscount06to10-GroundCommIncentive)*'Ground Base'!D9)*(1+GroundFuelSurcharge),2)))*(1+FedEx_Markup),2)</f>
        <v>12.52</v>
      </c>
      <c r="E14" s="328">
        <f>ROUND((IF(MinBaseGround&gt;ROUND(((1-GroundCommDiscount06to10-GroundCommIncentive)*'Ground Base'!E9),2),ROUND(MinBaseGround*(1+GroundFuelSurcharge),2),ROUND(((1-GroundCommDiscount06to10-GroundCommIncentive)*'Ground Base'!E9)*(1+GroundFuelSurcharge),2)))*(1+FedEx_Markup),2)</f>
        <v>12.52</v>
      </c>
      <c r="F14" s="328">
        <f>ROUND((IF(MinBaseGround&gt;ROUND(((1-GroundCommDiscount06to10-GroundCommIncentive)*'Ground Base'!F9),2),ROUND(MinBaseGround*(1+GroundFuelSurcharge),2),ROUND(((1-GroundCommDiscount06to10-GroundCommIncentive)*'Ground Base'!F9)*(1+GroundFuelSurcharge),2)))*(1+FedEx_Markup),2)</f>
        <v>12.52</v>
      </c>
      <c r="G14" s="328">
        <f>ROUND((IF(MinBaseGround&gt;ROUND(((1-GroundCommDiscount06to10-GroundCommIncentive)*'Ground Base'!G9),2),ROUND(MinBaseGround*(1+GroundFuelSurcharge),2),ROUND(((1-GroundCommDiscount06to10-GroundCommIncentive)*'Ground Base'!G9)*(1+GroundFuelSurcharge),2)))*(1+FedEx_Markup),2)</f>
        <v>12.52</v>
      </c>
      <c r="H14" s="328">
        <f>ROUND((IF(MinBaseGround&gt;ROUND(((1-GroundCommDiscount06to10-GroundCommIncentive)*'Ground Base'!H9),2),ROUND(MinBaseGround*(1+GroundFuelSurcharge),2),ROUND(((1-GroundCommDiscount06to10-GroundCommIncentive)*'Ground Base'!H9)*(1+GroundFuelSurcharge),2)))*(1+FedEx_Markup),2)</f>
        <v>12.52</v>
      </c>
      <c r="I14" s="328">
        <f>ROUND((IF(MinBaseGround&gt;ROUND(((1-GroundAKHIDiscount)*'Ground Base'!I9),2),ROUND(MinBaseGround*(1+GroundFuelSurcharge),2),ROUND(((1-GroundAKHIDiscount)*'Ground Base'!I9)*(1+GroundFuelSurcharge),2)))*(1+FedEx_Markup),2)</f>
        <v>63.54</v>
      </c>
      <c r="J14" s="328">
        <f>ROUND((IF(MinBaseGround&gt;ROUND(((1-GroundAKHIDiscount)*'Ground Base'!J9),2),ROUND(MinBaseGround*(1+GroundFuelSurcharge),2),ROUND(((1-GroundAKHIDiscount)*'Ground Base'!J9)*(1+GroundFuelSurcharge),2)))*(1+FedEx_Markup),2)</f>
        <v>63.54</v>
      </c>
      <c r="K14" s="328">
        <f>ROUND((IF(MinGroundZone51&gt;ROUND(((1-GroundZone51Discount)*'Ground Base'!K9),2),ROUND(MinGroundZone51*(1+GroundFuelSurcharge),2),ROUND(((1-GroundZone51Discount)*'Ground Base'!K9)*(1+GroundFuelSurcharge),2)))*(1+FedEx_Markup),2)</f>
        <v>27.06</v>
      </c>
      <c r="L14" s="328">
        <f>ROUND((IF(MinGroundZone54&gt;ROUND(((1-GroundZone54Discount)*'Ground Base'!L9),2),ROUND(MinGroundZone54*(1+GroundFuelSurcharge),2),ROUND(((1-GroundZone54Discount)*'Ground Base'!L9)*(1+GroundFuelSurcharge),2)))*(1+FedEx_Markup),2)</f>
        <v>33.47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327">
        <v>8.0</v>
      </c>
      <c r="B15" s="328">
        <f>ROUND((IF(MinBaseGround&gt;ROUND(((1-GroundCommDiscount06to10-GroundCommIncentive)*'Ground Base'!B10),2),ROUND(MinBaseGround*(1+GroundFuelSurcharge),2),ROUND(((1-GroundCommDiscount06to10-GroundCommIncentive)*'Ground Base'!B10)*(1+GroundFuelSurcharge),2)))*(1+FedEx_Markup),2)</f>
        <v>12.52</v>
      </c>
      <c r="C15" s="328">
        <f>ROUND((IF(MinBaseGround&gt;ROUND(((1-GroundCommDiscount06to10-GroundCommIncentive)*'Ground Base'!C10),2),ROUND(MinBaseGround*(1+GroundFuelSurcharge),2),ROUND(((1-GroundCommDiscount06to10-GroundCommIncentive)*'Ground Base'!C10)*(1+GroundFuelSurcharge),2)))*(1+FedEx_Markup),2)</f>
        <v>12.52</v>
      </c>
      <c r="D15" s="328">
        <f>ROUND((IF(MinBaseGround&gt;ROUND(((1-GroundCommDiscount06to10-GroundCommIncentive)*'Ground Base'!D10),2),ROUND(MinBaseGround*(1+GroundFuelSurcharge),2),ROUND(((1-GroundCommDiscount06to10-GroundCommIncentive)*'Ground Base'!D10)*(1+GroundFuelSurcharge),2)))*(1+FedEx_Markup),2)</f>
        <v>12.52</v>
      </c>
      <c r="E15" s="328">
        <f>ROUND((IF(MinBaseGround&gt;ROUND(((1-GroundCommDiscount06to10-GroundCommIncentive)*'Ground Base'!E10),2),ROUND(MinBaseGround*(1+GroundFuelSurcharge),2),ROUND(((1-GroundCommDiscount06to10-GroundCommIncentive)*'Ground Base'!E10)*(1+GroundFuelSurcharge),2)))*(1+FedEx_Markup),2)</f>
        <v>12.52</v>
      </c>
      <c r="F15" s="328">
        <f>ROUND((IF(MinBaseGround&gt;ROUND(((1-GroundCommDiscount06to10-GroundCommIncentive)*'Ground Base'!F10),2),ROUND(MinBaseGround*(1+GroundFuelSurcharge),2),ROUND(((1-GroundCommDiscount06to10-GroundCommIncentive)*'Ground Base'!F10)*(1+GroundFuelSurcharge),2)))*(1+FedEx_Markup),2)</f>
        <v>12.52</v>
      </c>
      <c r="G15" s="328">
        <f>ROUND((IF(MinBaseGround&gt;ROUND(((1-GroundCommDiscount06to10-GroundCommIncentive)*'Ground Base'!G10),2),ROUND(MinBaseGround*(1+GroundFuelSurcharge),2),ROUND(((1-GroundCommDiscount06to10-GroundCommIncentive)*'Ground Base'!G10)*(1+GroundFuelSurcharge),2)))*(1+FedEx_Markup),2)</f>
        <v>12.52</v>
      </c>
      <c r="H15" s="328">
        <f>ROUND((IF(MinBaseGround&gt;ROUND(((1-GroundCommDiscount06to10-GroundCommIncentive)*'Ground Base'!H10),2),ROUND(MinBaseGround*(1+GroundFuelSurcharge),2),ROUND(((1-GroundCommDiscount06to10-GroundCommIncentive)*'Ground Base'!H10)*(1+GroundFuelSurcharge),2)))*(1+FedEx_Markup),2)</f>
        <v>12.52</v>
      </c>
      <c r="I15" s="328">
        <f>ROUND((IF(MinBaseGround&gt;ROUND(((1-GroundAKHIDiscount)*'Ground Base'!I10),2),ROUND(MinBaseGround*(1+GroundFuelSurcharge),2),ROUND(((1-GroundAKHIDiscount)*'Ground Base'!I10)*(1+GroundFuelSurcharge),2)))*(1+FedEx_Markup),2)</f>
        <v>66.02</v>
      </c>
      <c r="J15" s="328">
        <f>ROUND((IF(MinBaseGround&gt;ROUND(((1-GroundAKHIDiscount)*'Ground Base'!J10),2),ROUND(MinBaseGround*(1+GroundFuelSurcharge),2),ROUND(((1-GroundAKHIDiscount)*'Ground Base'!J10)*(1+GroundFuelSurcharge),2)))*(1+FedEx_Markup),2)</f>
        <v>66.02</v>
      </c>
      <c r="K15" s="328">
        <f>ROUND((IF(MinGroundZone51&gt;ROUND(((1-GroundZone51Discount)*'Ground Base'!K10),2),ROUND(MinGroundZone51*(1+GroundFuelSurcharge),2),ROUND(((1-GroundZone51Discount)*'Ground Base'!K10)*(1+GroundFuelSurcharge),2)))*(1+FedEx_Markup),2)</f>
        <v>27.06</v>
      </c>
      <c r="L15" s="328">
        <f>ROUND((IF(MinGroundZone54&gt;ROUND(((1-GroundZone54Discount)*'Ground Base'!L10),2),ROUND(MinGroundZone54*(1+GroundFuelSurcharge),2),ROUND(((1-GroundZone54Discount)*'Ground Base'!L10)*(1+GroundFuelSurcharge),2)))*(1+FedEx_Markup),2)</f>
        <v>33.47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327">
        <v>9.0</v>
      </c>
      <c r="B16" s="328">
        <f>ROUND((IF(MinBaseGround&gt;ROUND(((1-GroundCommDiscount06to10-GroundCommIncentive)*'Ground Base'!B11),2),ROUND(MinBaseGround*(1+GroundFuelSurcharge),2),ROUND(((1-GroundCommDiscount06to10-GroundCommIncentive)*'Ground Base'!B11)*(1+GroundFuelSurcharge),2)))*(1+FedEx_Markup),2)</f>
        <v>12.52</v>
      </c>
      <c r="C16" s="328">
        <f>ROUND((IF(MinBaseGround&gt;ROUND(((1-GroundCommDiscount06to10-GroundCommIncentive)*'Ground Base'!C11),2),ROUND(MinBaseGround*(1+GroundFuelSurcharge),2),ROUND(((1-GroundCommDiscount06to10-GroundCommIncentive)*'Ground Base'!C11)*(1+GroundFuelSurcharge),2)))*(1+FedEx_Markup),2)</f>
        <v>12.52</v>
      </c>
      <c r="D16" s="328">
        <f>ROUND((IF(MinBaseGround&gt;ROUND(((1-GroundCommDiscount06to10-GroundCommIncentive)*'Ground Base'!D11),2),ROUND(MinBaseGround*(1+GroundFuelSurcharge),2),ROUND(((1-GroundCommDiscount06to10-GroundCommIncentive)*'Ground Base'!D11)*(1+GroundFuelSurcharge),2)))*(1+FedEx_Markup),2)</f>
        <v>12.52</v>
      </c>
      <c r="E16" s="328">
        <f>ROUND((IF(MinBaseGround&gt;ROUND(((1-GroundCommDiscount06to10-GroundCommIncentive)*'Ground Base'!E11),2),ROUND(MinBaseGround*(1+GroundFuelSurcharge),2),ROUND(((1-GroundCommDiscount06to10-GroundCommIncentive)*'Ground Base'!E11)*(1+GroundFuelSurcharge),2)))*(1+FedEx_Markup),2)</f>
        <v>12.52</v>
      </c>
      <c r="F16" s="328">
        <f>ROUND((IF(MinBaseGround&gt;ROUND(((1-GroundCommDiscount06to10-GroundCommIncentive)*'Ground Base'!F11),2),ROUND(MinBaseGround*(1+GroundFuelSurcharge),2),ROUND(((1-GroundCommDiscount06to10-GroundCommIncentive)*'Ground Base'!F11)*(1+GroundFuelSurcharge),2)))*(1+FedEx_Markup),2)</f>
        <v>12.52</v>
      </c>
      <c r="G16" s="328">
        <f>ROUND((IF(MinBaseGround&gt;ROUND(((1-GroundCommDiscount06to10-GroundCommIncentive)*'Ground Base'!G11),2),ROUND(MinBaseGround*(1+GroundFuelSurcharge),2),ROUND(((1-GroundCommDiscount06to10-GroundCommIncentive)*'Ground Base'!G11)*(1+GroundFuelSurcharge),2)))*(1+FedEx_Markup),2)</f>
        <v>12.52</v>
      </c>
      <c r="H16" s="328">
        <f>ROUND((IF(MinBaseGround&gt;ROUND(((1-GroundCommDiscount06to10-GroundCommIncentive)*'Ground Base'!H11),2),ROUND(MinBaseGround*(1+GroundFuelSurcharge),2),ROUND(((1-GroundCommDiscount06to10-GroundCommIncentive)*'Ground Base'!H11)*(1+GroundFuelSurcharge),2)))*(1+FedEx_Markup),2)</f>
        <v>12.52</v>
      </c>
      <c r="I16" s="328">
        <f>ROUND((IF(MinBaseGround&gt;ROUND(((1-GroundAKHIDiscount)*'Ground Base'!I11),2),ROUND(MinBaseGround*(1+GroundFuelSurcharge),2),ROUND(((1-GroundAKHIDiscount)*'Ground Base'!I11)*(1+GroundFuelSurcharge),2)))*(1+FedEx_Markup),2)</f>
        <v>70.68</v>
      </c>
      <c r="J16" s="328">
        <f>ROUND((IF(MinBaseGround&gt;ROUND(((1-GroundAKHIDiscount)*'Ground Base'!J11),2),ROUND(MinBaseGround*(1+GroundFuelSurcharge),2),ROUND(((1-GroundAKHIDiscount)*'Ground Base'!J11)*(1+GroundFuelSurcharge),2)))*(1+FedEx_Markup),2)</f>
        <v>70.68</v>
      </c>
      <c r="K16" s="328">
        <f>ROUND((IF(MinGroundZone51&gt;ROUND(((1-GroundZone51Discount)*'Ground Base'!K11),2),ROUND(MinGroundZone51*(1+GroundFuelSurcharge),2),ROUND(((1-GroundZone51Discount)*'Ground Base'!K11)*(1+GroundFuelSurcharge),2)))*(1+FedEx_Markup),2)</f>
        <v>27.06</v>
      </c>
      <c r="L16" s="328">
        <f>ROUND((IF(MinGroundZone54&gt;ROUND(((1-GroundZone54Discount)*'Ground Base'!L11),2),ROUND(MinGroundZone54*(1+GroundFuelSurcharge),2),ROUND(((1-GroundZone54Discount)*'Ground Base'!L11)*(1+GroundFuelSurcharge),2)))*(1+FedEx_Markup),2)</f>
        <v>33.47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327">
        <v>10.0</v>
      </c>
      <c r="B17" s="328">
        <f>ROUND((IF(MinBaseGround&gt;ROUND(((1-GroundCommDiscount06to10-GroundCommIncentive)*'Ground Base'!B12),2),ROUND(MinBaseGround*(1+GroundFuelSurcharge),2),ROUND(((1-GroundCommDiscount06to10-GroundCommIncentive)*'Ground Base'!B12)*(1+GroundFuelSurcharge),2)))*(1+FedEx_Markup),2)</f>
        <v>12.52</v>
      </c>
      <c r="C17" s="328">
        <f>ROUND((IF(MinBaseGround&gt;ROUND(((1-GroundCommDiscount06to10-GroundCommIncentive)*'Ground Base'!C12),2),ROUND(MinBaseGround*(1+GroundFuelSurcharge),2),ROUND(((1-GroundCommDiscount06to10-GroundCommIncentive)*'Ground Base'!C12)*(1+GroundFuelSurcharge),2)))*(1+FedEx_Markup),2)</f>
        <v>12.52</v>
      </c>
      <c r="D17" s="328">
        <f>ROUND((IF(MinBaseGround&gt;ROUND(((1-GroundCommDiscount06to10-GroundCommIncentive)*'Ground Base'!D12),2),ROUND(MinBaseGround*(1+GroundFuelSurcharge),2),ROUND(((1-GroundCommDiscount06to10-GroundCommIncentive)*'Ground Base'!D12)*(1+GroundFuelSurcharge),2)))*(1+FedEx_Markup),2)</f>
        <v>12.52</v>
      </c>
      <c r="E17" s="328">
        <f>ROUND((IF(MinBaseGround&gt;ROUND(((1-GroundCommDiscount06to10-GroundCommIncentive)*'Ground Base'!E12),2),ROUND(MinBaseGround*(1+GroundFuelSurcharge),2),ROUND(((1-GroundCommDiscount06to10-GroundCommIncentive)*'Ground Base'!E12)*(1+GroundFuelSurcharge),2)))*(1+FedEx_Markup),2)</f>
        <v>12.52</v>
      </c>
      <c r="F17" s="328">
        <f>ROUND((IF(MinBaseGround&gt;ROUND(((1-GroundCommDiscount06to10-GroundCommIncentive)*'Ground Base'!F12),2),ROUND(MinBaseGround*(1+GroundFuelSurcharge),2),ROUND(((1-GroundCommDiscount06to10-GroundCommIncentive)*'Ground Base'!F12)*(1+GroundFuelSurcharge),2)))*(1+FedEx_Markup),2)</f>
        <v>12.52</v>
      </c>
      <c r="G17" s="328">
        <f>ROUND((IF(MinBaseGround&gt;ROUND(((1-GroundCommDiscount06to10-GroundCommIncentive)*'Ground Base'!G12),2),ROUND(MinBaseGround*(1+GroundFuelSurcharge),2),ROUND(((1-GroundCommDiscount06to10-GroundCommIncentive)*'Ground Base'!G12)*(1+GroundFuelSurcharge),2)))*(1+FedEx_Markup),2)</f>
        <v>12.52</v>
      </c>
      <c r="H17" s="328">
        <f>ROUND((IF(MinBaseGround&gt;ROUND(((1-GroundCommDiscount06to10-GroundCommIncentive)*'Ground Base'!H12),2),ROUND(MinBaseGround*(1+GroundFuelSurcharge),2),ROUND(((1-GroundCommDiscount06to10-GroundCommIncentive)*'Ground Base'!H12)*(1+GroundFuelSurcharge),2)))*(1+FedEx_Markup),2)</f>
        <v>13.21</v>
      </c>
      <c r="I17" s="328">
        <f>ROUND((IF(MinBaseGround&gt;ROUND(((1-GroundAKHIDiscount)*'Ground Base'!I12),2),ROUND(MinBaseGround*(1+GroundFuelSurcharge),2),ROUND(((1-GroundAKHIDiscount)*'Ground Base'!I12)*(1+GroundFuelSurcharge),2)))*(1+FedEx_Markup),2)</f>
        <v>75.08</v>
      </c>
      <c r="J17" s="328">
        <f>ROUND((IF(MinBaseGround&gt;ROUND(((1-GroundAKHIDiscount)*'Ground Base'!J12),2),ROUND(MinBaseGround*(1+GroundFuelSurcharge),2),ROUND(((1-GroundAKHIDiscount)*'Ground Base'!J12)*(1+GroundFuelSurcharge),2)))*(1+FedEx_Markup),2)</f>
        <v>75.08</v>
      </c>
      <c r="K17" s="328">
        <f>ROUND((IF(MinGroundZone51&gt;ROUND(((1-GroundZone51Discount)*'Ground Base'!K12),2),ROUND(MinGroundZone51*(1+GroundFuelSurcharge),2),ROUND(((1-GroundZone51Discount)*'Ground Base'!K12)*(1+GroundFuelSurcharge),2)))*(1+FedEx_Markup),2)</f>
        <v>27.06</v>
      </c>
      <c r="L17" s="328">
        <f>ROUND((IF(MinGroundZone54&gt;ROUND(((1-GroundZone54Discount)*'Ground Base'!L12),2),ROUND(MinGroundZone54*(1+GroundFuelSurcharge),2),ROUND(((1-GroundZone54Discount)*'Ground Base'!L12)*(1+GroundFuelSurcharge),2)))*(1+FedEx_Markup),2)</f>
        <v>33.47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27">
        <v>11.0</v>
      </c>
      <c r="B18" s="328">
        <f>ROUND((IF(MinBaseGround&gt;ROUND(((1-GroundCommDiscount11to20-GroundCommIncentive)*'Ground Base'!B13),2),ROUND(MinBaseGround*(1+GroundFuelSurcharge),2),ROUND(((1-GroundCommDiscount11to20-GroundCommIncentive)*'Ground Base'!B13)*(1+GroundFuelSurcharge),2)))*(1+FedEx_Markup),2)</f>
        <v>12.52</v>
      </c>
      <c r="C18" s="328">
        <f>ROUND((IF(MinBaseGround&gt;ROUND(((1-GroundCommDiscount11to20-GroundCommIncentive)*'Ground Base'!C13),2),ROUND(MinBaseGround*(1+GroundFuelSurcharge),2),ROUND(((1-GroundCommDiscount11to20-GroundCommIncentive)*'Ground Base'!C13)*(1+GroundFuelSurcharge),2)))*(1+FedEx_Markup),2)</f>
        <v>12.52</v>
      </c>
      <c r="D18" s="328">
        <f>ROUND((IF(MinBaseGround&gt;ROUND(((1-GroundCommDiscount11to20-GroundCommIncentive)*'Ground Base'!D13),2),ROUND(MinBaseGround*(1+GroundFuelSurcharge),2),ROUND(((1-GroundCommDiscount11to20-GroundCommIncentive)*'Ground Base'!D13)*(1+GroundFuelSurcharge),2)))*(1+FedEx_Markup),2)</f>
        <v>12.52</v>
      </c>
      <c r="E18" s="328">
        <f>ROUND((IF(MinBaseGround&gt;ROUND(((1-GroundCommDiscount11to20-GroundCommIncentive)*'Ground Base'!E13),2),ROUND(MinBaseGround*(1+GroundFuelSurcharge),2),ROUND(((1-GroundCommDiscount11to20-GroundCommIncentive)*'Ground Base'!E13)*(1+GroundFuelSurcharge),2)))*(1+FedEx_Markup),2)</f>
        <v>12.52</v>
      </c>
      <c r="F18" s="328">
        <f>ROUND((IF(MinBaseGround&gt;ROUND(((1-GroundCommDiscount11to20-GroundCommIncentive)*'Ground Base'!F13),2),ROUND(MinBaseGround*(1+GroundFuelSurcharge),2),ROUND(((1-GroundCommDiscount11to20-GroundCommIncentive)*'Ground Base'!F13)*(1+GroundFuelSurcharge),2)))*(1+FedEx_Markup),2)</f>
        <v>12.52</v>
      </c>
      <c r="G18" s="328">
        <f>ROUND((IF(MinBaseGround&gt;ROUND(((1-GroundCommDiscount11to20-GroundCommIncentive)*'Ground Base'!G13),2),ROUND(MinBaseGround*(1+GroundFuelSurcharge),2),ROUND(((1-GroundCommDiscount11to20-GroundCommIncentive)*'Ground Base'!G13)*(1+GroundFuelSurcharge),2)))*(1+FedEx_Markup),2)</f>
        <v>12.52</v>
      </c>
      <c r="H18" s="328">
        <f>ROUND((IF(MinBaseGround&gt;ROUND(((1-GroundCommDiscount11to20-GroundCommIncentive)*'Ground Base'!H13),2),ROUND(MinBaseGround*(1+GroundFuelSurcharge),2),ROUND(((1-GroundCommDiscount11to20-GroundCommIncentive)*'Ground Base'!H13)*(1+GroundFuelSurcharge),2)))*(1+FedEx_Markup),2)</f>
        <v>12.52</v>
      </c>
      <c r="I18" s="328">
        <f>ROUND((IF(MinBaseGround&gt;ROUND(((1-GroundAKHIDiscount)*'Ground Base'!I13),2),ROUND(MinBaseGround*(1+GroundFuelSurcharge),2),ROUND(((1-GroundAKHIDiscount)*'Ground Base'!I13)*(1+GroundFuelSurcharge),2)))*(1+FedEx_Markup),2)</f>
        <v>79.07</v>
      </c>
      <c r="J18" s="328">
        <f>ROUND((IF(MinBaseGround&gt;ROUND(((1-GroundAKHIDiscount)*'Ground Base'!J13),2),ROUND(MinBaseGround*(1+GroundFuelSurcharge),2),ROUND(((1-GroundAKHIDiscount)*'Ground Base'!J13)*(1+GroundFuelSurcharge),2)))*(1+FedEx_Markup),2)</f>
        <v>79.07</v>
      </c>
      <c r="K18" s="328">
        <f>ROUND((IF(MinGroundZone51&gt;ROUND(((1-GroundZone51Discount)*'Ground Base'!K13),2),ROUND(MinGroundZone51*(1+GroundFuelSurcharge),2),ROUND(((1-GroundZone51Discount)*'Ground Base'!K13)*(1+GroundFuelSurcharge),2)))*(1+FedEx_Markup),2)</f>
        <v>28.28</v>
      </c>
      <c r="L18" s="328">
        <f>ROUND((IF(MinGroundZone54&gt;ROUND(((1-GroundZone54Discount)*'Ground Base'!L13),2),ROUND(MinGroundZone54*(1+GroundFuelSurcharge),2),ROUND(((1-GroundZone54Discount)*'Ground Base'!L13)*(1+GroundFuelSurcharge),2)))*(1+FedEx_Markup),2)</f>
        <v>34.22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327">
        <v>12.0</v>
      </c>
      <c r="B19" s="328">
        <f>ROUND((IF(MinBaseGround&gt;ROUND(((1-GroundCommDiscount11to20-GroundCommIncentive)*'Ground Base'!B14),2),ROUND(MinBaseGround*(1+GroundFuelSurcharge),2),ROUND(((1-GroundCommDiscount11to20-GroundCommIncentive)*'Ground Base'!B14)*(1+GroundFuelSurcharge),2)))*(1+FedEx_Markup),2)</f>
        <v>12.52</v>
      </c>
      <c r="C19" s="328">
        <f>ROUND((IF(MinBaseGround&gt;ROUND(((1-GroundCommDiscount11to20-GroundCommIncentive)*'Ground Base'!C14),2),ROUND(MinBaseGround*(1+GroundFuelSurcharge),2),ROUND(((1-GroundCommDiscount11to20-GroundCommIncentive)*'Ground Base'!C14)*(1+GroundFuelSurcharge),2)))*(1+FedEx_Markup),2)</f>
        <v>12.52</v>
      </c>
      <c r="D19" s="328">
        <f>ROUND((IF(MinBaseGround&gt;ROUND(((1-GroundCommDiscount11to20-GroundCommIncentive)*'Ground Base'!D14),2),ROUND(MinBaseGround*(1+GroundFuelSurcharge),2),ROUND(((1-GroundCommDiscount11to20-GroundCommIncentive)*'Ground Base'!D14)*(1+GroundFuelSurcharge),2)))*(1+FedEx_Markup),2)</f>
        <v>12.52</v>
      </c>
      <c r="E19" s="328">
        <f>ROUND((IF(MinBaseGround&gt;ROUND(((1-GroundCommDiscount11to20-GroundCommIncentive)*'Ground Base'!E14),2),ROUND(MinBaseGround*(1+GroundFuelSurcharge),2),ROUND(((1-GroundCommDiscount11to20-GroundCommIncentive)*'Ground Base'!E14)*(1+GroundFuelSurcharge),2)))*(1+FedEx_Markup),2)</f>
        <v>12.52</v>
      </c>
      <c r="F19" s="328">
        <f>ROUND((IF(MinBaseGround&gt;ROUND(((1-GroundCommDiscount11to20-GroundCommIncentive)*'Ground Base'!F14),2),ROUND(MinBaseGround*(1+GroundFuelSurcharge),2),ROUND(((1-GroundCommDiscount11to20-GroundCommIncentive)*'Ground Base'!F14)*(1+GroundFuelSurcharge),2)))*(1+FedEx_Markup),2)</f>
        <v>12.52</v>
      </c>
      <c r="G19" s="328">
        <f>ROUND((IF(MinBaseGround&gt;ROUND(((1-GroundCommDiscount11to20-GroundCommIncentive)*'Ground Base'!G14),2),ROUND(MinBaseGround*(1+GroundFuelSurcharge),2),ROUND(((1-GroundCommDiscount11to20-GroundCommIncentive)*'Ground Base'!G14)*(1+GroundFuelSurcharge),2)))*(1+FedEx_Markup),2)</f>
        <v>12.52</v>
      </c>
      <c r="H19" s="328">
        <f>ROUND((IF(MinBaseGround&gt;ROUND(((1-GroundCommDiscount11to20-GroundCommIncentive)*'Ground Base'!H14),2),ROUND(MinBaseGround*(1+GroundFuelSurcharge),2),ROUND(((1-GroundCommDiscount11to20-GroundCommIncentive)*'Ground Base'!H14)*(1+GroundFuelSurcharge),2)))*(1+FedEx_Markup),2)</f>
        <v>12.54</v>
      </c>
      <c r="I19" s="328">
        <f>ROUND((IF(MinBaseGround&gt;ROUND(((1-GroundAKHIDiscount)*'Ground Base'!I14),2),ROUND(MinBaseGround*(1+GroundFuelSurcharge),2),ROUND(((1-GroundAKHIDiscount)*'Ground Base'!I14)*(1+GroundFuelSurcharge),2)))*(1+FedEx_Markup),2)</f>
        <v>82.47</v>
      </c>
      <c r="J19" s="328">
        <f>ROUND((IF(MinBaseGround&gt;ROUND(((1-GroundAKHIDiscount)*'Ground Base'!J14),2),ROUND(MinBaseGround*(1+GroundFuelSurcharge),2),ROUND(((1-GroundAKHIDiscount)*'Ground Base'!J14)*(1+GroundFuelSurcharge),2)))*(1+FedEx_Markup),2)</f>
        <v>82.47</v>
      </c>
      <c r="K19" s="328">
        <f>ROUND((IF(MinGroundZone51&gt;ROUND(((1-GroundZone51Discount)*'Ground Base'!K14),2),ROUND(MinGroundZone51*(1+GroundFuelSurcharge),2),ROUND(((1-GroundZone51Discount)*'Ground Base'!K14)*(1+GroundFuelSurcharge),2)))*(1+FedEx_Markup),2)</f>
        <v>29.26</v>
      </c>
      <c r="L19" s="328">
        <f>ROUND((IF(MinGroundZone54&gt;ROUND(((1-GroundZone54Discount)*'Ground Base'!L14),2),ROUND(MinGroundZone54*(1+GroundFuelSurcharge),2),ROUND(((1-GroundZone54Discount)*'Ground Base'!L14)*(1+GroundFuelSurcharge),2)))*(1+FedEx_Markup),2)</f>
        <v>35.17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327">
        <v>13.0</v>
      </c>
      <c r="B20" s="328">
        <f>ROUND((IF(MinBaseGround&gt;ROUND(((1-GroundCommDiscount11to20-GroundCommIncentive)*'Ground Base'!B15),2),ROUND(MinBaseGround*(1+GroundFuelSurcharge),2),ROUND(((1-GroundCommDiscount11to20-GroundCommIncentive)*'Ground Base'!B15)*(1+GroundFuelSurcharge),2)))*(1+FedEx_Markup),2)</f>
        <v>12.52</v>
      </c>
      <c r="C20" s="328">
        <f>ROUND((IF(MinBaseGround&gt;ROUND(((1-GroundCommDiscount11to20-GroundCommIncentive)*'Ground Base'!C15),2),ROUND(MinBaseGround*(1+GroundFuelSurcharge),2),ROUND(((1-GroundCommDiscount11to20-GroundCommIncentive)*'Ground Base'!C15)*(1+GroundFuelSurcharge),2)))*(1+FedEx_Markup),2)</f>
        <v>12.52</v>
      </c>
      <c r="D20" s="328">
        <f>ROUND((IF(MinBaseGround&gt;ROUND(((1-GroundCommDiscount11to20-GroundCommIncentive)*'Ground Base'!D15),2),ROUND(MinBaseGround*(1+GroundFuelSurcharge),2),ROUND(((1-GroundCommDiscount11to20-GroundCommIncentive)*'Ground Base'!D15)*(1+GroundFuelSurcharge),2)))*(1+FedEx_Markup),2)</f>
        <v>12.52</v>
      </c>
      <c r="E20" s="328">
        <f>ROUND((IF(MinBaseGround&gt;ROUND(((1-GroundCommDiscount11to20-GroundCommIncentive)*'Ground Base'!E15),2),ROUND(MinBaseGround*(1+GroundFuelSurcharge),2),ROUND(((1-GroundCommDiscount11to20-GroundCommIncentive)*'Ground Base'!E15)*(1+GroundFuelSurcharge),2)))*(1+FedEx_Markup),2)</f>
        <v>12.52</v>
      </c>
      <c r="F20" s="328">
        <f>ROUND((IF(MinBaseGround&gt;ROUND(((1-GroundCommDiscount11to20-GroundCommIncentive)*'Ground Base'!F15),2),ROUND(MinBaseGround*(1+GroundFuelSurcharge),2),ROUND(((1-GroundCommDiscount11to20-GroundCommIncentive)*'Ground Base'!F15)*(1+GroundFuelSurcharge),2)))*(1+FedEx_Markup),2)</f>
        <v>12.52</v>
      </c>
      <c r="G20" s="328">
        <f>ROUND((IF(MinBaseGround&gt;ROUND(((1-GroundCommDiscount11to20-GroundCommIncentive)*'Ground Base'!G15),2),ROUND(MinBaseGround*(1+GroundFuelSurcharge),2),ROUND(((1-GroundCommDiscount11to20-GroundCommIncentive)*'Ground Base'!G15)*(1+GroundFuelSurcharge),2)))*(1+FedEx_Markup),2)</f>
        <v>12.52</v>
      </c>
      <c r="H20" s="328">
        <f>ROUND((IF(MinBaseGround&gt;ROUND(((1-GroundCommDiscount11to20-GroundCommIncentive)*'Ground Base'!H15),2),ROUND(MinBaseGround*(1+GroundFuelSurcharge),2),ROUND(((1-GroundCommDiscount11to20-GroundCommIncentive)*'Ground Base'!H15)*(1+GroundFuelSurcharge),2)))*(1+FedEx_Markup),2)</f>
        <v>13.11</v>
      </c>
      <c r="I20" s="328">
        <f>ROUND((IF(MinBaseGround&gt;ROUND(((1-GroundAKHIDiscount)*'Ground Base'!I15),2),ROUND(MinBaseGround*(1+GroundFuelSurcharge),2),ROUND(((1-GroundAKHIDiscount)*'Ground Base'!I15)*(1+GroundFuelSurcharge),2)))*(1+FedEx_Markup),2)</f>
        <v>85.88</v>
      </c>
      <c r="J20" s="328">
        <f>ROUND((IF(MinBaseGround&gt;ROUND(((1-GroundAKHIDiscount)*'Ground Base'!J15),2),ROUND(MinBaseGround*(1+GroundFuelSurcharge),2),ROUND(((1-GroundAKHIDiscount)*'Ground Base'!J15)*(1+GroundFuelSurcharge),2)))*(1+FedEx_Markup),2)</f>
        <v>85.88</v>
      </c>
      <c r="K20" s="328">
        <f>ROUND((IF(MinGroundZone51&gt;ROUND(((1-GroundZone51Discount)*'Ground Base'!K15),2),ROUND(MinGroundZone51*(1+GroundFuelSurcharge),2),ROUND(((1-GroundZone51Discount)*'Ground Base'!K15)*(1+GroundFuelSurcharge),2)))*(1+FedEx_Markup),2)</f>
        <v>30.43</v>
      </c>
      <c r="L20" s="328">
        <f>ROUND((IF(MinGroundZone54&gt;ROUND(((1-GroundZone54Discount)*'Ground Base'!L15),2),ROUND(MinGroundZone54*(1+GroundFuelSurcharge),2),ROUND(((1-GroundZone54Discount)*'Ground Base'!L15)*(1+GroundFuelSurcharge),2)))*(1+FedEx_Markup),2)</f>
        <v>36.31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327">
        <v>14.0</v>
      </c>
      <c r="B21" s="328">
        <f>ROUND((IF(MinBaseGround&gt;ROUND(((1-GroundCommDiscount11to20-GroundCommIncentive)*'Ground Base'!B16),2),ROUND(MinBaseGround*(1+GroundFuelSurcharge),2),ROUND(((1-GroundCommDiscount11to20-GroundCommIncentive)*'Ground Base'!B16)*(1+GroundFuelSurcharge),2)))*(1+FedEx_Markup),2)</f>
        <v>12.52</v>
      </c>
      <c r="C21" s="328">
        <f>ROUND((IF(MinBaseGround&gt;ROUND(((1-GroundCommDiscount11to20-GroundCommIncentive)*'Ground Base'!C16),2),ROUND(MinBaseGround*(1+GroundFuelSurcharge),2),ROUND(((1-GroundCommDiscount11to20-GroundCommIncentive)*'Ground Base'!C16)*(1+GroundFuelSurcharge),2)))*(1+FedEx_Markup),2)</f>
        <v>12.52</v>
      </c>
      <c r="D21" s="328">
        <f>ROUND((IF(MinBaseGround&gt;ROUND(((1-GroundCommDiscount11to20-GroundCommIncentive)*'Ground Base'!D16),2),ROUND(MinBaseGround*(1+GroundFuelSurcharge),2),ROUND(((1-GroundCommDiscount11to20-GroundCommIncentive)*'Ground Base'!D16)*(1+GroundFuelSurcharge),2)))*(1+FedEx_Markup),2)</f>
        <v>12.52</v>
      </c>
      <c r="E21" s="328">
        <f>ROUND((IF(MinBaseGround&gt;ROUND(((1-GroundCommDiscount11to20-GroundCommIncentive)*'Ground Base'!E16),2),ROUND(MinBaseGround*(1+GroundFuelSurcharge),2),ROUND(((1-GroundCommDiscount11to20-GroundCommIncentive)*'Ground Base'!E16)*(1+GroundFuelSurcharge),2)))*(1+FedEx_Markup),2)</f>
        <v>12.52</v>
      </c>
      <c r="F21" s="328">
        <f>ROUND((IF(MinBaseGround&gt;ROUND(((1-GroundCommDiscount11to20-GroundCommIncentive)*'Ground Base'!F16),2),ROUND(MinBaseGround*(1+GroundFuelSurcharge),2),ROUND(((1-GroundCommDiscount11to20-GroundCommIncentive)*'Ground Base'!F16)*(1+GroundFuelSurcharge),2)))*(1+FedEx_Markup),2)</f>
        <v>12.52</v>
      </c>
      <c r="G21" s="328">
        <f>ROUND((IF(MinBaseGround&gt;ROUND(((1-GroundCommDiscount11to20-GroundCommIncentive)*'Ground Base'!G16),2),ROUND(MinBaseGround*(1+GroundFuelSurcharge),2),ROUND(((1-GroundCommDiscount11to20-GroundCommIncentive)*'Ground Base'!G16)*(1+GroundFuelSurcharge),2)))*(1+FedEx_Markup),2)</f>
        <v>13.14</v>
      </c>
      <c r="H21" s="328">
        <f>ROUND((IF(MinBaseGround&gt;ROUND(((1-GroundCommDiscount11to20-GroundCommIncentive)*'Ground Base'!H16),2),ROUND(MinBaseGround*(1+GroundFuelSurcharge),2),ROUND(((1-GroundCommDiscount11to20-GroundCommIncentive)*'Ground Base'!H16)*(1+GroundFuelSurcharge),2)))*(1+FedEx_Markup),2)</f>
        <v>14.25</v>
      </c>
      <c r="I21" s="328">
        <f>ROUND((IF(MinBaseGround&gt;ROUND(((1-GroundAKHIDiscount)*'Ground Base'!I16),2),ROUND(MinBaseGround*(1+GroundFuelSurcharge),2),ROUND(((1-GroundAKHIDiscount)*'Ground Base'!I16)*(1+GroundFuelSurcharge),2)))*(1+FedEx_Markup),2)</f>
        <v>89.45</v>
      </c>
      <c r="J21" s="328">
        <f>ROUND((IF(MinBaseGround&gt;ROUND(((1-GroundAKHIDiscount)*'Ground Base'!J16),2),ROUND(MinBaseGround*(1+GroundFuelSurcharge),2),ROUND(((1-GroundAKHIDiscount)*'Ground Base'!J16)*(1+GroundFuelSurcharge),2)))*(1+FedEx_Markup),2)</f>
        <v>89.45</v>
      </c>
      <c r="K21" s="328">
        <f>ROUND((IF(MinGroundZone51&gt;ROUND(((1-GroundZone51Discount)*'Ground Base'!K16),2),ROUND(MinGroundZone51*(1+GroundFuelSurcharge),2),ROUND(((1-GroundZone51Discount)*'Ground Base'!K16)*(1+GroundFuelSurcharge),2)))*(1+FedEx_Markup),2)</f>
        <v>30.44</v>
      </c>
      <c r="L21" s="328">
        <f>ROUND((IF(MinGroundZone54&gt;ROUND(((1-GroundZone54Discount)*'Ground Base'!L16),2),ROUND(MinGroundZone54*(1+GroundFuelSurcharge),2),ROUND(((1-GroundZone54Discount)*'Ground Base'!L16)*(1+GroundFuelSurcharge),2)))*(1+FedEx_Markup),2)</f>
        <v>36.32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327">
        <v>15.0</v>
      </c>
      <c r="B22" s="328">
        <f>ROUND((IF(MinBaseGround&gt;ROUND(((1-GroundCommDiscount11to20-GroundCommIncentive)*'Ground Base'!B17),2),ROUND(MinBaseGround*(1+GroundFuelSurcharge),2),ROUND(((1-GroundCommDiscount11to20-GroundCommIncentive)*'Ground Base'!B17)*(1+GroundFuelSurcharge),2)))*(1+FedEx_Markup),2)</f>
        <v>12.52</v>
      </c>
      <c r="C22" s="328">
        <f>ROUND((IF(MinBaseGround&gt;ROUND(((1-GroundCommDiscount11to20-GroundCommIncentive)*'Ground Base'!C17),2),ROUND(MinBaseGround*(1+GroundFuelSurcharge),2),ROUND(((1-GroundCommDiscount11to20-GroundCommIncentive)*'Ground Base'!C17)*(1+GroundFuelSurcharge),2)))*(1+FedEx_Markup),2)</f>
        <v>12.52</v>
      </c>
      <c r="D22" s="328">
        <f>ROUND((IF(MinBaseGround&gt;ROUND(((1-GroundCommDiscount11to20-GroundCommIncentive)*'Ground Base'!D17),2),ROUND(MinBaseGround*(1+GroundFuelSurcharge),2),ROUND(((1-GroundCommDiscount11to20-GroundCommIncentive)*'Ground Base'!D17)*(1+GroundFuelSurcharge),2)))*(1+FedEx_Markup),2)</f>
        <v>12.52</v>
      </c>
      <c r="E22" s="328">
        <f>ROUND((IF(MinBaseGround&gt;ROUND(((1-GroundCommDiscount11to20-GroundCommIncentive)*'Ground Base'!E17),2),ROUND(MinBaseGround*(1+GroundFuelSurcharge),2),ROUND(((1-GroundCommDiscount11to20-GroundCommIncentive)*'Ground Base'!E17)*(1+GroundFuelSurcharge),2)))*(1+FedEx_Markup),2)</f>
        <v>12.52</v>
      </c>
      <c r="F22" s="328">
        <f>ROUND((IF(MinBaseGround&gt;ROUND(((1-GroundCommDiscount11to20-GroundCommIncentive)*'Ground Base'!F17),2),ROUND(MinBaseGround*(1+GroundFuelSurcharge),2),ROUND(((1-GroundCommDiscount11to20-GroundCommIncentive)*'Ground Base'!F17)*(1+GroundFuelSurcharge),2)))*(1+FedEx_Markup),2)</f>
        <v>12.52</v>
      </c>
      <c r="G22" s="328">
        <f>ROUND((IF(MinBaseGround&gt;ROUND(((1-GroundCommDiscount11to20-GroundCommIncentive)*'Ground Base'!G17),2),ROUND(MinBaseGround*(1+GroundFuelSurcharge),2),ROUND(((1-GroundCommDiscount11to20-GroundCommIncentive)*'Ground Base'!G17)*(1+GroundFuelSurcharge),2)))*(1+FedEx_Markup),2)</f>
        <v>13.44</v>
      </c>
      <c r="H22" s="328">
        <f>ROUND((IF(MinBaseGround&gt;ROUND(((1-GroundCommDiscount11to20-GroundCommIncentive)*'Ground Base'!H17),2),ROUND(MinBaseGround*(1+GroundFuelSurcharge),2),ROUND(((1-GroundCommDiscount11to20-GroundCommIncentive)*'Ground Base'!H17)*(1+GroundFuelSurcharge),2)))*(1+FedEx_Markup),2)</f>
        <v>14.84</v>
      </c>
      <c r="I22" s="328">
        <f>ROUND((IF(MinBaseGround&gt;ROUND(((1-GroundAKHIDiscount)*'Ground Base'!I17),2),ROUND(MinBaseGround*(1+GroundFuelSurcharge),2),ROUND(((1-GroundAKHIDiscount)*'Ground Base'!I17)*(1+GroundFuelSurcharge),2)))*(1+FedEx_Markup),2)</f>
        <v>92.74</v>
      </c>
      <c r="J22" s="328">
        <f>ROUND((IF(MinBaseGround&gt;ROUND(((1-GroundAKHIDiscount)*'Ground Base'!J17),2),ROUND(MinBaseGround*(1+GroundFuelSurcharge),2),ROUND(((1-GroundAKHIDiscount)*'Ground Base'!J17)*(1+GroundFuelSurcharge),2)))*(1+FedEx_Markup),2)</f>
        <v>92.74</v>
      </c>
      <c r="K22" s="328">
        <f>ROUND((IF(MinGroundZone51&gt;ROUND(((1-GroundZone51Discount)*'Ground Base'!K17),2),ROUND(MinGroundZone51*(1+GroundFuelSurcharge),2),ROUND(((1-GroundZone51Discount)*'Ground Base'!K17)*(1+GroundFuelSurcharge),2)))*(1+FedEx_Markup),2)</f>
        <v>31.3</v>
      </c>
      <c r="L22" s="328">
        <f>ROUND((IF(MinGroundZone54&gt;ROUND(((1-GroundZone54Discount)*'Ground Base'!L17),2),ROUND(MinGroundZone54*(1+GroundFuelSurcharge),2),ROUND(((1-GroundZone54Discount)*'Ground Base'!L17)*(1+GroundFuelSurcharge),2)))*(1+FedEx_Markup),2)</f>
        <v>36.98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7">
        <v>16.0</v>
      </c>
      <c r="B23" s="328">
        <f>ROUND((IF(MinBaseGround&gt;ROUND(((1-GroundCommDiscount11to20-GroundCommIncentive)*'Ground Base'!B18),2),ROUND(MinBaseGround*(1+GroundFuelSurcharge),2),ROUND(((1-GroundCommDiscount11to20-GroundCommIncentive)*'Ground Base'!B18)*(1+GroundFuelSurcharge),2)))*(1+FedEx_Markup),2)</f>
        <v>12.52</v>
      </c>
      <c r="C23" s="328">
        <f>ROUND((IF(MinBaseGround&gt;ROUND(((1-GroundCommDiscount11to20-GroundCommIncentive)*'Ground Base'!C18),2),ROUND(MinBaseGround*(1+GroundFuelSurcharge),2),ROUND(((1-GroundCommDiscount11to20-GroundCommIncentive)*'Ground Base'!C18)*(1+GroundFuelSurcharge),2)))*(1+FedEx_Markup),2)</f>
        <v>12.52</v>
      </c>
      <c r="D23" s="328">
        <f>ROUND((IF(MinBaseGround&gt;ROUND(((1-GroundCommDiscount11to20-GroundCommIncentive)*'Ground Base'!D18),2),ROUND(MinBaseGround*(1+GroundFuelSurcharge),2),ROUND(((1-GroundCommDiscount11to20-GroundCommIncentive)*'Ground Base'!D18)*(1+GroundFuelSurcharge),2)))*(1+FedEx_Markup),2)</f>
        <v>12.52</v>
      </c>
      <c r="E23" s="328">
        <f>ROUND((IF(MinBaseGround&gt;ROUND(((1-GroundCommDiscount11to20-GroundCommIncentive)*'Ground Base'!E18),2),ROUND(MinBaseGround*(1+GroundFuelSurcharge),2),ROUND(((1-GroundCommDiscount11to20-GroundCommIncentive)*'Ground Base'!E18)*(1+GroundFuelSurcharge),2)))*(1+FedEx_Markup),2)</f>
        <v>12.52</v>
      </c>
      <c r="F23" s="328">
        <f>ROUND((IF(MinBaseGround&gt;ROUND(((1-GroundCommDiscount11to20-GroundCommIncentive)*'Ground Base'!F18),2),ROUND(MinBaseGround*(1+GroundFuelSurcharge),2),ROUND(((1-GroundCommDiscount11to20-GroundCommIncentive)*'Ground Base'!F18)*(1+GroundFuelSurcharge),2)))*(1+FedEx_Markup),2)</f>
        <v>12.52</v>
      </c>
      <c r="G23" s="328">
        <f>ROUND((IF(MinBaseGround&gt;ROUND(((1-GroundCommDiscount11to20-GroundCommIncentive)*'Ground Base'!G18),2),ROUND(MinBaseGround*(1+GroundFuelSurcharge),2),ROUND(((1-GroundCommDiscount11to20-GroundCommIncentive)*'Ground Base'!G18)*(1+GroundFuelSurcharge),2)))*(1+FedEx_Markup),2)</f>
        <v>14.26</v>
      </c>
      <c r="H23" s="328">
        <f>ROUND((IF(MinBaseGround&gt;ROUND(((1-GroundCommDiscount11to20-GroundCommIncentive)*'Ground Base'!H18),2),ROUND(MinBaseGround*(1+GroundFuelSurcharge),2),ROUND(((1-GroundCommDiscount11to20-GroundCommIncentive)*'Ground Base'!H18)*(1+GroundFuelSurcharge),2)))*(1+FedEx_Markup),2)</f>
        <v>15.57</v>
      </c>
      <c r="I23" s="328">
        <f>ROUND((IF(MinBaseGround&gt;ROUND(((1-GroundAKHIDiscount)*'Ground Base'!I18),2),ROUND(MinBaseGround*(1+GroundFuelSurcharge),2),ROUND(((1-GroundAKHIDiscount)*'Ground Base'!I18)*(1+GroundFuelSurcharge),2)))*(1+FedEx_Markup),2)</f>
        <v>96.88</v>
      </c>
      <c r="J23" s="328">
        <f>ROUND((IF(MinBaseGround&gt;ROUND(((1-GroundAKHIDiscount)*'Ground Base'!J18),2),ROUND(MinBaseGround*(1+GroundFuelSurcharge),2),ROUND(((1-GroundAKHIDiscount)*'Ground Base'!J18)*(1+GroundFuelSurcharge),2)))*(1+FedEx_Markup),2)</f>
        <v>96.88</v>
      </c>
      <c r="K23" s="328">
        <f>ROUND((IF(MinGroundZone51&gt;ROUND(((1-GroundZone51Discount)*'Ground Base'!K18),2),ROUND(MinGroundZone51*(1+GroundFuelSurcharge),2),ROUND(((1-GroundZone51Discount)*'Ground Base'!K18)*(1+GroundFuelSurcharge),2)))*(1+FedEx_Markup),2)</f>
        <v>32.35</v>
      </c>
      <c r="L23" s="328">
        <f>ROUND((IF(MinGroundZone54&gt;ROUND(((1-GroundZone54Discount)*'Ground Base'!L18),2),ROUND(MinGroundZone54*(1+GroundFuelSurcharge),2),ROUND(((1-GroundZone54Discount)*'Ground Base'!L18)*(1+GroundFuelSurcharge),2)))*(1+FedEx_Markup),2)</f>
        <v>38.26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327">
        <v>17.0</v>
      </c>
      <c r="B24" s="328">
        <f>ROUND((IF(MinBaseGround&gt;ROUND(((1-GroundCommDiscount11to20-GroundCommIncentive)*'Ground Base'!B19),2),ROUND(MinBaseGround*(1+GroundFuelSurcharge),2),ROUND(((1-GroundCommDiscount11to20-GroundCommIncentive)*'Ground Base'!B19)*(1+GroundFuelSurcharge),2)))*(1+FedEx_Markup),2)</f>
        <v>12.52</v>
      </c>
      <c r="C24" s="328">
        <f>ROUND((IF(MinBaseGround&gt;ROUND(((1-GroundCommDiscount11to20-GroundCommIncentive)*'Ground Base'!C19),2),ROUND(MinBaseGround*(1+GroundFuelSurcharge),2),ROUND(((1-GroundCommDiscount11to20-GroundCommIncentive)*'Ground Base'!C19)*(1+GroundFuelSurcharge),2)))*(1+FedEx_Markup),2)</f>
        <v>12.52</v>
      </c>
      <c r="D24" s="328">
        <f>ROUND((IF(MinBaseGround&gt;ROUND(((1-GroundCommDiscount11to20-GroundCommIncentive)*'Ground Base'!D19),2),ROUND(MinBaseGround*(1+GroundFuelSurcharge),2),ROUND(((1-GroundCommDiscount11to20-GroundCommIncentive)*'Ground Base'!D19)*(1+GroundFuelSurcharge),2)))*(1+FedEx_Markup),2)</f>
        <v>12.52</v>
      </c>
      <c r="E24" s="328">
        <f>ROUND((IF(MinBaseGround&gt;ROUND(((1-GroundCommDiscount11to20-GroundCommIncentive)*'Ground Base'!E19),2),ROUND(MinBaseGround*(1+GroundFuelSurcharge),2),ROUND(((1-GroundCommDiscount11to20-GroundCommIncentive)*'Ground Base'!E19)*(1+GroundFuelSurcharge),2)))*(1+FedEx_Markup),2)</f>
        <v>12.52</v>
      </c>
      <c r="F24" s="328">
        <f>ROUND((IF(MinBaseGround&gt;ROUND(((1-GroundCommDiscount11to20-GroundCommIncentive)*'Ground Base'!F19),2),ROUND(MinBaseGround*(1+GroundFuelSurcharge),2),ROUND(((1-GroundCommDiscount11to20-GroundCommIncentive)*'Ground Base'!F19)*(1+GroundFuelSurcharge),2)))*(1+FedEx_Markup),2)</f>
        <v>12.52</v>
      </c>
      <c r="G24" s="328">
        <f>ROUND((IF(MinBaseGround&gt;ROUND(((1-GroundCommDiscount11to20-GroundCommIncentive)*'Ground Base'!G19),2),ROUND(MinBaseGround*(1+GroundFuelSurcharge),2),ROUND(((1-GroundCommDiscount11to20-GroundCommIncentive)*'Ground Base'!G19)*(1+GroundFuelSurcharge),2)))*(1+FedEx_Markup),2)</f>
        <v>14.88</v>
      </c>
      <c r="H24" s="328">
        <f>ROUND((IF(MinBaseGround&gt;ROUND(((1-GroundCommDiscount11to20-GroundCommIncentive)*'Ground Base'!H19),2),ROUND(MinBaseGround*(1+GroundFuelSurcharge),2),ROUND(((1-GroundCommDiscount11to20-GroundCommIncentive)*'Ground Base'!H19)*(1+GroundFuelSurcharge),2)))*(1+FedEx_Markup),2)</f>
        <v>15.58</v>
      </c>
      <c r="I24" s="328">
        <f>ROUND((IF(MinBaseGround&gt;ROUND(((1-GroundAKHIDiscount)*'Ground Base'!I19),2),ROUND(MinBaseGround*(1+GroundFuelSurcharge),2),ROUND(((1-GroundAKHIDiscount)*'Ground Base'!I19)*(1+GroundFuelSurcharge),2)))*(1+FedEx_Markup),2)</f>
        <v>101.02</v>
      </c>
      <c r="J24" s="328">
        <f>ROUND((IF(MinBaseGround&gt;ROUND(((1-GroundAKHIDiscount)*'Ground Base'!J19),2),ROUND(MinBaseGround*(1+GroundFuelSurcharge),2),ROUND(((1-GroundAKHIDiscount)*'Ground Base'!J19)*(1+GroundFuelSurcharge),2)))*(1+FedEx_Markup),2)</f>
        <v>101.02</v>
      </c>
      <c r="K24" s="328">
        <f>ROUND((IF(MinGroundZone51&gt;ROUND(((1-GroundZone51Discount)*'Ground Base'!K19),2),ROUND(MinGroundZone51*(1+GroundFuelSurcharge),2),ROUND(((1-GroundZone51Discount)*'Ground Base'!K19)*(1+GroundFuelSurcharge),2)))*(1+FedEx_Markup),2)</f>
        <v>33.21</v>
      </c>
      <c r="L24" s="328">
        <f>ROUND((IF(MinGroundZone54&gt;ROUND(((1-GroundZone54Discount)*'Ground Base'!L19),2),ROUND(MinGroundZone54*(1+GroundFuelSurcharge),2),ROUND(((1-GroundZone54Discount)*'Ground Base'!L19)*(1+GroundFuelSurcharge),2)))*(1+FedEx_Markup),2)</f>
        <v>39.34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327">
        <v>18.0</v>
      </c>
      <c r="B25" s="328">
        <f>ROUND((IF(MinBaseGround&gt;ROUND(((1-GroundCommDiscount11to20-GroundCommIncentive)*'Ground Base'!B20),2),ROUND(MinBaseGround*(1+GroundFuelSurcharge),2),ROUND(((1-GroundCommDiscount11to20-GroundCommIncentive)*'Ground Base'!B20)*(1+GroundFuelSurcharge),2)))*(1+FedEx_Markup),2)</f>
        <v>12.52</v>
      </c>
      <c r="C25" s="328">
        <f>ROUND((IF(MinBaseGround&gt;ROUND(((1-GroundCommDiscount11to20-GroundCommIncentive)*'Ground Base'!C20),2),ROUND(MinBaseGround*(1+GroundFuelSurcharge),2),ROUND(((1-GroundCommDiscount11to20-GroundCommIncentive)*'Ground Base'!C20)*(1+GroundFuelSurcharge),2)))*(1+FedEx_Markup),2)</f>
        <v>12.52</v>
      </c>
      <c r="D25" s="328">
        <f>ROUND((IF(MinBaseGround&gt;ROUND(((1-GroundCommDiscount11to20-GroundCommIncentive)*'Ground Base'!D20),2),ROUND(MinBaseGround*(1+GroundFuelSurcharge),2),ROUND(((1-GroundCommDiscount11to20-GroundCommIncentive)*'Ground Base'!D20)*(1+GroundFuelSurcharge),2)))*(1+FedEx_Markup),2)</f>
        <v>12.52</v>
      </c>
      <c r="E25" s="328">
        <f>ROUND((IF(MinBaseGround&gt;ROUND(((1-GroundCommDiscount11to20-GroundCommIncentive)*'Ground Base'!E20),2),ROUND(MinBaseGround*(1+GroundFuelSurcharge),2),ROUND(((1-GroundCommDiscount11to20-GroundCommIncentive)*'Ground Base'!E20)*(1+GroundFuelSurcharge),2)))*(1+FedEx_Markup),2)</f>
        <v>12.52</v>
      </c>
      <c r="F25" s="328">
        <f>ROUND((IF(MinBaseGround&gt;ROUND(((1-GroundCommDiscount11to20-GroundCommIncentive)*'Ground Base'!F20),2),ROUND(MinBaseGround*(1+GroundFuelSurcharge),2),ROUND(((1-GroundCommDiscount11to20-GroundCommIncentive)*'Ground Base'!F20)*(1+GroundFuelSurcharge),2)))*(1+FedEx_Markup),2)</f>
        <v>12.64</v>
      </c>
      <c r="G25" s="328">
        <f>ROUND((IF(MinBaseGround&gt;ROUND(((1-GroundCommDiscount11to20-GroundCommIncentive)*'Ground Base'!G20),2),ROUND(MinBaseGround*(1+GroundFuelSurcharge),2),ROUND(((1-GroundCommDiscount11to20-GroundCommIncentive)*'Ground Base'!G20)*(1+GroundFuelSurcharge),2)))*(1+FedEx_Markup),2)</f>
        <v>15.44</v>
      </c>
      <c r="H25" s="328">
        <f>ROUND((IF(MinBaseGround&gt;ROUND(((1-GroundCommDiscount11to20-GroundCommIncentive)*'Ground Base'!H20),2),ROUND(MinBaseGround*(1+GroundFuelSurcharge),2),ROUND(((1-GroundCommDiscount11to20-GroundCommIncentive)*'Ground Base'!H20)*(1+GroundFuelSurcharge),2)))*(1+FedEx_Markup),2)</f>
        <v>16.79</v>
      </c>
      <c r="I25" s="328">
        <f>ROUND((IF(MinBaseGround&gt;ROUND(((1-GroundAKHIDiscount)*'Ground Base'!I20),2),ROUND(MinBaseGround*(1+GroundFuelSurcharge),2),ROUND(((1-GroundAKHIDiscount)*'Ground Base'!I20)*(1+GroundFuelSurcharge),2)))*(1+FedEx_Markup),2)</f>
        <v>105.19</v>
      </c>
      <c r="J25" s="328">
        <f>ROUND((IF(MinBaseGround&gt;ROUND(((1-GroundAKHIDiscount)*'Ground Base'!J20),2),ROUND(MinBaseGround*(1+GroundFuelSurcharge),2),ROUND(((1-GroundAKHIDiscount)*'Ground Base'!J20)*(1+GroundFuelSurcharge),2)))*(1+FedEx_Markup),2)</f>
        <v>105.19</v>
      </c>
      <c r="K25" s="328">
        <f>ROUND((IF(MinGroundZone51&gt;ROUND(((1-GroundZone51Discount)*'Ground Base'!K20),2),ROUND(MinGroundZone51*(1+GroundFuelSurcharge),2),ROUND(((1-GroundZone51Discount)*'Ground Base'!K20)*(1+GroundFuelSurcharge),2)))*(1+FedEx_Markup),2)</f>
        <v>34.4</v>
      </c>
      <c r="L25" s="328">
        <f>ROUND((IF(MinGroundZone54&gt;ROUND(((1-GroundZone54Discount)*'Ground Base'!L20),2),ROUND(MinGroundZone54*(1+GroundFuelSurcharge),2),ROUND(((1-GroundZone54Discount)*'Ground Base'!L20)*(1+GroundFuelSurcharge),2)))*(1+FedEx_Markup),2)</f>
        <v>40.51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327">
        <v>19.0</v>
      </c>
      <c r="B26" s="328">
        <f>ROUND((IF(MinBaseGround&gt;ROUND(((1-GroundCommDiscount11to20-GroundCommIncentive)*'Ground Base'!B21),2),ROUND(MinBaseGround*(1+GroundFuelSurcharge),2),ROUND(((1-GroundCommDiscount11to20-GroundCommIncentive)*'Ground Base'!B21)*(1+GroundFuelSurcharge),2)))*(1+FedEx_Markup),2)</f>
        <v>12.52</v>
      </c>
      <c r="C26" s="328">
        <f>ROUND((IF(MinBaseGround&gt;ROUND(((1-GroundCommDiscount11to20-GroundCommIncentive)*'Ground Base'!C21),2),ROUND(MinBaseGround*(1+GroundFuelSurcharge),2),ROUND(((1-GroundCommDiscount11to20-GroundCommIncentive)*'Ground Base'!C21)*(1+GroundFuelSurcharge),2)))*(1+FedEx_Markup),2)</f>
        <v>12.52</v>
      </c>
      <c r="D26" s="328">
        <f>ROUND((IF(MinBaseGround&gt;ROUND(((1-GroundCommDiscount11to20-GroundCommIncentive)*'Ground Base'!D21),2),ROUND(MinBaseGround*(1+GroundFuelSurcharge),2),ROUND(((1-GroundCommDiscount11to20-GroundCommIncentive)*'Ground Base'!D21)*(1+GroundFuelSurcharge),2)))*(1+FedEx_Markup),2)</f>
        <v>12.52</v>
      </c>
      <c r="E26" s="328">
        <f>ROUND((IF(MinBaseGround&gt;ROUND(((1-GroundCommDiscount11to20-GroundCommIncentive)*'Ground Base'!E21),2),ROUND(MinBaseGround*(1+GroundFuelSurcharge),2),ROUND(((1-GroundCommDiscount11to20-GroundCommIncentive)*'Ground Base'!E21)*(1+GroundFuelSurcharge),2)))*(1+FedEx_Markup),2)</f>
        <v>12.52</v>
      </c>
      <c r="F26" s="328">
        <f>ROUND((IF(MinBaseGround&gt;ROUND(((1-GroundCommDiscount11to20-GroundCommIncentive)*'Ground Base'!F21),2),ROUND(MinBaseGround*(1+GroundFuelSurcharge),2),ROUND(((1-GroundCommDiscount11to20-GroundCommIncentive)*'Ground Base'!F21)*(1+GroundFuelSurcharge),2)))*(1+FedEx_Markup),2)</f>
        <v>13.02</v>
      </c>
      <c r="G26" s="328">
        <f>ROUND((IF(MinBaseGround&gt;ROUND(((1-GroundCommDiscount11to20-GroundCommIncentive)*'Ground Base'!G21),2),ROUND(MinBaseGround*(1+GroundFuelSurcharge),2),ROUND(((1-GroundCommDiscount11to20-GroundCommIncentive)*'Ground Base'!G21)*(1+GroundFuelSurcharge),2)))*(1+FedEx_Markup),2)</f>
        <v>15.79</v>
      </c>
      <c r="H26" s="328">
        <f>ROUND((IF(MinBaseGround&gt;ROUND(((1-GroundCommDiscount11to20-GroundCommIncentive)*'Ground Base'!H21),2),ROUND(MinBaseGround*(1+GroundFuelSurcharge),2),ROUND(((1-GroundCommDiscount11to20-GroundCommIncentive)*'Ground Base'!H21)*(1+GroundFuelSurcharge),2)))*(1+FedEx_Markup),2)</f>
        <v>17.73</v>
      </c>
      <c r="I26" s="328">
        <f>ROUND((IF(MinBaseGround&gt;ROUND(((1-GroundAKHIDiscount)*'Ground Base'!I21),2),ROUND(MinBaseGround*(1+GroundFuelSurcharge),2),ROUND(((1-GroundAKHIDiscount)*'Ground Base'!I21)*(1+GroundFuelSurcharge),2)))*(1+FedEx_Markup),2)</f>
        <v>109.34</v>
      </c>
      <c r="J26" s="328">
        <f>ROUND((IF(MinBaseGround&gt;ROUND(((1-GroundAKHIDiscount)*'Ground Base'!J21),2),ROUND(MinBaseGround*(1+GroundFuelSurcharge),2),ROUND(((1-GroundAKHIDiscount)*'Ground Base'!J21)*(1+GroundFuelSurcharge),2)))*(1+FedEx_Markup),2)</f>
        <v>109.34</v>
      </c>
      <c r="K26" s="328">
        <f>ROUND((IF(MinGroundZone51&gt;ROUND(((1-GroundZone51Discount)*'Ground Base'!K21),2),ROUND(MinGroundZone51*(1+GroundFuelSurcharge),2),ROUND(((1-GroundZone51Discount)*'Ground Base'!K21)*(1+GroundFuelSurcharge),2)))*(1+FedEx_Markup),2)</f>
        <v>35.47</v>
      </c>
      <c r="L26" s="328">
        <f>ROUND((IF(MinGroundZone54&gt;ROUND(((1-GroundZone54Discount)*'Ground Base'!L21),2),ROUND(MinGroundZone54*(1+GroundFuelSurcharge),2),ROUND(((1-GroundZone54Discount)*'Ground Base'!L21)*(1+GroundFuelSurcharge),2)))*(1+FedEx_Markup),2)</f>
        <v>41.7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327">
        <v>20.0</v>
      </c>
      <c r="B27" s="328">
        <f>ROUND((IF(MinBaseGround&gt;ROUND(((1-GroundCommDiscount11to20-GroundCommIncentive)*'Ground Base'!B22),2),ROUND(MinBaseGround*(1+GroundFuelSurcharge),2),ROUND(((1-GroundCommDiscount11to20-GroundCommIncentive)*'Ground Base'!B22)*(1+GroundFuelSurcharge),2)))*(1+FedEx_Markup),2)</f>
        <v>12.52</v>
      </c>
      <c r="C27" s="328">
        <f>ROUND((IF(MinBaseGround&gt;ROUND(((1-GroundCommDiscount11to20-GroundCommIncentive)*'Ground Base'!C22),2),ROUND(MinBaseGround*(1+GroundFuelSurcharge),2),ROUND(((1-GroundCommDiscount11to20-GroundCommIncentive)*'Ground Base'!C22)*(1+GroundFuelSurcharge),2)))*(1+FedEx_Markup),2)</f>
        <v>12.52</v>
      </c>
      <c r="D27" s="328">
        <f>ROUND((IF(MinBaseGround&gt;ROUND(((1-GroundCommDiscount11to20-GroundCommIncentive)*'Ground Base'!D22),2),ROUND(MinBaseGround*(1+GroundFuelSurcharge),2),ROUND(((1-GroundCommDiscount11to20-GroundCommIncentive)*'Ground Base'!D22)*(1+GroundFuelSurcharge),2)))*(1+FedEx_Markup),2)</f>
        <v>12.52</v>
      </c>
      <c r="E27" s="328">
        <f>ROUND((IF(MinBaseGround&gt;ROUND(((1-GroundCommDiscount11to20-GroundCommIncentive)*'Ground Base'!E22),2),ROUND(MinBaseGround*(1+GroundFuelSurcharge),2),ROUND(((1-GroundCommDiscount11to20-GroundCommIncentive)*'Ground Base'!E22)*(1+GroundFuelSurcharge),2)))*(1+FedEx_Markup),2)</f>
        <v>12.52</v>
      </c>
      <c r="F27" s="328">
        <f>ROUND((IF(MinBaseGround&gt;ROUND(((1-GroundCommDiscount11to20-GroundCommIncentive)*'Ground Base'!F22),2),ROUND(MinBaseGround*(1+GroundFuelSurcharge),2),ROUND(((1-GroundCommDiscount11to20-GroundCommIncentive)*'Ground Base'!F22)*(1+GroundFuelSurcharge),2)))*(1+FedEx_Markup),2)</f>
        <v>13.46</v>
      </c>
      <c r="G27" s="328">
        <f>ROUND((IF(MinBaseGround&gt;ROUND(((1-GroundCommDiscount11to20-GroundCommIncentive)*'Ground Base'!G22),2),ROUND(MinBaseGround*(1+GroundFuelSurcharge),2),ROUND(((1-GroundCommDiscount11to20-GroundCommIncentive)*'Ground Base'!G22)*(1+GroundFuelSurcharge),2)))*(1+FedEx_Markup),2)</f>
        <v>16.38</v>
      </c>
      <c r="H27" s="328">
        <f>ROUND((IF(MinBaseGround&gt;ROUND(((1-GroundCommDiscount11to20-GroundCommIncentive)*'Ground Base'!H22),2),ROUND(MinBaseGround*(1+GroundFuelSurcharge),2),ROUND(((1-GroundCommDiscount11to20-GroundCommIncentive)*'Ground Base'!H22)*(1+GroundFuelSurcharge),2)))*(1+FedEx_Markup),2)</f>
        <v>18.24</v>
      </c>
      <c r="I27" s="328">
        <f>ROUND((IF(MinBaseGround&gt;ROUND(((1-GroundAKHIDiscount)*'Ground Base'!I22),2),ROUND(MinBaseGround*(1+GroundFuelSurcharge),2),ROUND(((1-GroundAKHIDiscount)*'Ground Base'!I22)*(1+GroundFuelSurcharge),2)))*(1+FedEx_Markup),2)</f>
        <v>112.99</v>
      </c>
      <c r="J27" s="328">
        <f>ROUND((IF(MinBaseGround&gt;ROUND(((1-GroundAKHIDiscount)*'Ground Base'!J22),2),ROUND(MinBaseGround*(1+GroundFuelSurcharge),2),ROUND(((1-GroundAKHIDiscount)*'Ground Base'!J22)*(1+GroundFuelSurcharge),2)))*(1+FedEx_Markup),2)</f>
        <v>112.99</v>
      </c>
      <c r="K27" s="328">
        <f>ROUND((IF(MinGroundZone51&gt;ROUND(((1-GroundZone51Discount)*'Ground Base'!K22),2),ROUND(MinGroundZone51*(1+GroundFuelSurcharge),2),ROUND(((1-GroundZone51Discount)*'Ground Base'!K22)*(1+GroundFuelSurcharge),2)))*(1+FedEx_Markup),2)</f>
        <v>36.35</v>
      </c>
      <c r="L27" s="328">
        <f>ROUND((IF(MinGroundZone54&gt;ROUND(((1-GroundZone54Discount)*'Ground Base'!L22),2),ROUND(MinGroundZone54*(1+GroundFuelSurcharge),2),ROUND(((1-GroundZone54Discount)*'Ground Base'!L22)*(1+GroundFuelSurcharge),2)))*(1+FedEx_Markup),2)</f>
        <v>42.83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327">
        <v>21.0</v>
      </c>
      <c r="B28" s="328">
        <f>ROUND((IF(MinBaseGround&gt;ROUND(((1-GroundCommDiscount21to30-GroundCommIncentive)*'Ground Base'!B23),2),ROUND(MinBaseGround*(1+GroundFuelSurcharge),2),ROUND(((1-GroundCommDiscount21to30-GroundCommIncentive)*'Ground Base'!B23)*(1+GroundFuelSurcharge),2)))*(1+FedEx_Markup),2)</f>
        <v>12.52</v>
      </c>
      <c r="C28" s="328">
        <f>ROUND((IF(MinBaseGround&gt;ROUND(((1-GroundCommDiscount21to30-GroundCommIncentive)*'Ground Base'!C23),2),ROUND(MinBaseGround*(1+GroundFuelSurcharge),2),ROUND(((1-GroundCommDiscount21to30-GroundCommIncentive)*'Ground Base'!C23)*(1+GroundFuelSurcharge),2)))*(1+FedEx_Markup),2)</f>
        <v>12.52</v>
      </c>
      <c r="D28" s="328">
        <f>ROUND((IF(MinBaseGround&gt;ROUND(((1-GroundCommDiscount21to30-GroundCommIncentive)*'Ground Base'!D23),2),ROUND(MinBaseGround*(1+GroundFuelSurcharge),2),ROUND(((1-GroundCommDiscount21to30-GroundCommIncentive)*'Ground Base'!D23)*(1+GroundFuelSurcharge),2)))*(1+FedEx_Markup),2)</f>
        <v>12.52</v>
      </c>
      <c r="E28" s="328">
        <f>ROUND((IF(MinBaseGround&gt;ROUND(((1-GroundCommDiscount21to30-GroundCommIncentive)*'Ground Base'!E23),2),ROUND(MinBaseGround*(1+GroundFuelSurcharge),2),ROUND(((1-GroundCommDiscount21to30-GroundCommIncentive)*'Ground Base'!E23)*(1+GroundFuelSurcharge),2)))*(1+FedEx_Markup),2)</f>
        <v>12.52</v>
      </c>
      <c r="F28" s="328">
        <f>ROUND((IF(MinBaseGround&gt;ROUND(((1-GroundCommDiscount21to30-GroundCommIncentive)*'Ground Base'!F23),2),ROUND(MinBaseGround*(1+GroundFuelSurcharge),2),ROUND(((1-GroundCommDiscount21to30-GroundCommIncentive)*'Ground Base'!F23)*(1+GroundFuelSurcharge),2)))*(1+FedEx_Markup),2)</f>
        <v>12.52</v>
      </c>
      <c r="G28" s="328">
        <f>ROUND((IF(MinBaseGround&gt;ROUND(((1-GroundCommDiscount21to30-GroundCommIncentive)*'Ground Base'!G23),2),ROUND(MinBaseGround*(1+GroundFuelSurcharge),2),ROUND(((1-GroundCommDiscount21to30-GroundCommIncentive)*'Ground Base'!G23)*(1+GroundFuelSurcharge),2)))*(1+FedEx_Markup),2)</f>
        <v>14.03</v>
      </c>
      <c r="H28" s="328">
        <f>ROUND((IF(MinBaseGround&gt;ROUND(((1-GroundCommDiscount21to30-GroundCommIncentive)*'Ground Base'!H23),2),ROUND(MinBaseGround*(1+GroundFuelSurcharge),2),ROUND(((1-GroundCommDiscount21to30-GroundCommIncentive)*'Ground Base'!H23)*(1+GroundFuelSurcharge),2)))*(1+FedEx_Markup),2)</f>
        <v>15.66</v>
      </c>
      <c r="I28" s="328">
        <f>ROUND((IF(MinBaseGround&gt;ROUND(((1-GroundAKHIDiscount)*'Ground Base'!I23),2),ROUND(MinBaseGround*(1+GroundFuelSurcharge),2),ROUND(((1-GroundAKHIDiscount)*'Ground Base'!I23)*(1+GroundFuelSurcharge),2)))*(1+FedEx_Markup),2)</f>
        <v>115.59</v>
      </c>
      <c r="J28" s="328">
        <f>ROUND((IF(MinBaseGround&gt;ROUND(((1-GroundAKHIDiscount)*'Ground Base'!J23),2),ROUND(MinBaseGround*(1+GroundFuelSurcharge),2),ROUND(((1-GroundAKHIDiscount)*'Ground Base'!J23)*(1+GroundFuelSurcharge),2)))*(1+FedEx_Markup),2)</f>
        <v>115.59</v>
      </c>
      <c r="K28" s="328">
        <f>ROUND((IF(MinGroundZone51&gt;ROUND(((1-GroundZone51Discount)*'Ground Base'!K23),2),ROUND(MinGroundZone51*(1+GroundFuelSurcharge),2),ROUND(((1-GroundZone51Discount)*'Ground Base'!K23)*(1+GroundFuelSurcharge),2)))*(1+FedEx_Markup),2)</f>
        <v>37.15</v>
      </c>
      <c r="L28" s="328">
        <f>ROUND((IF(MinGroundZone54&gt;ROUND(((1-GroundZone54Discount)*'Ground Base'!L23),2),ROUND(MinGroundZone54*(1+GroundFuelSurcharge),2),ROUND(((1-GroundZone54Discount)*'Ground Base'!L23)*(1+GroundFuelSurcharge),2)))*(1+FedEx_Markup),2)</f>
        <v>43.92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327">
        <v>22.0</v>
      </c>
      <c r="B29" s="328">
        <f>ROUND((IF(MinBaseGround&gt;ROUND(((1-GroundCommDiscount21to30-GroundCommIncentive)*'Ground Base'!B24),2),ROUND(MinBaseGround*(1+GroundFuelSurcharge),2),ROUND(((1-GroundCommDiscount21to30-GroundCommIncentive)*'Ground Base'!B24)*(1+GroundFuelSurcharge),2)))*(1+FedEx_Markup),2)</f>
        <v>12.52</v>
      </c>
      <c r="C29" s="328">
        <f>ROUND((IF(MinBaseGround&gt;ROUND(((1-GroundCommDiscount21to30-GroundCommIncentive)*'Ground Base'!C24),2),ROUND(MinBaseGround*(1+GroundFuelSurcharge),2),ROUND(((1-GroundCommDiscount21to30-GroundCommIncentive)*'Ground Base'!C24)*(1+GroundFuelSurcharge),2)))*(1+FedEx_Markup),2)</f>
        <v>12.52</v>
      </c>
      <c r="D29" s="328">
        <f>ROUND((IF(MinBaseGround&gt;ROUND(((1-GroundCommDiscount21to30-GroundCommIncentive)*'Ground Base'!D24),2),ROUND(MinBaseGround*(1+GroundFuelSurcharge),2),ROUND(((1-GroundCommDiscount21to30-GroundCommIncentive)*'Ground Base'!D24)*(1+GroundFuelSurcharge),2)))*(1+FedEx_Markup),2)</f>
        <v>12.52</v>
      </c>
      <c r="E29" s="328">
        <f>ROUND((IF(MinBaseGround&gt;ROUND(((1-GroundCommDiscount21to30-GroundCommIncentive)*'Ground Base'!E24),2),ROUND(MinBaseGround*(1+GroundFuelSurcharge),2),ROUND(((1-GroundCommDiscount21to30-GroundCommIncentive)*'Ground Base'!E24)*(1+GroundFuelSurcharge),2)))*(1+FedEx_Markup),2)</f>
        <v>12.52</v>
      </c>
      <c r="F29" s="328">
        <f>ROUND((IF(MinBaseGround&gt;ROUND(((1-GroundCommDiscount21to30-GroundCommIncentive)*'Ground Base'!F24),2),ROUND(MinBaseGround*(1+GroundFuelSurcharge),2),ROUND(((1-GroundCommDiscount21to30-GroundCommIncentive)*'Ground Base'!F24)*(1+GroundFuelSurcharge),2)))*(1+FedEx_Markup),2)</f>
        <v>12.52</v>
      </c>
      <c r="G29" s="328">
        <f>ROUND((IF(MinBaseGround&gt;ROUND(((1-GroundCommDiscount21to30-GroundCommIncentive)*'Ground Base'!G24),2),ROUND(MinBaseGround*(1+GroundFuelSurcharge),2),ROUND(((1-GroundCommDiscount21to30-GroundCommIncentive)*'Ground Base'!G24)*(1+GroundFuelSurcharge),2)))*(1+FedEx_Markup),2)</f>
        <v>14.55</v>
      </c>
      <c r="H29" s="328">
        <f>ROUND((IF(MinBaseGround&gt;ROUND(((1-GroundCommDiscount21to30-GroundCommIncentive)*'Ground Base'!H24),2),ROUND(MinBaseGround*(1+GroundFuelSurcharge),2),ROUND(((1-GroundCommDiscount21to30-GroundCommIncentive)*'Ground Base'!H24)*(1+GroundFuelSurcharge),2)))*(1+FedEx_Markup),2)</f>
        <v>16.35</v>
      </c>
      <c r="I29" s="328">
        <f>ROUND((IF(MinBaseGround&gt;ROUND(((1-GroundAKHIDiscount)*'Ground Base'!I24),2),ROUND(MinBaseGround*(1+GroundFuelSurcharge),2),ROUND(((1-GroundAKHIDiscount)*'Ground Base'!I24)*(1+GroundFuelSurcharge),2)))*(1+FedEx_Markup),2)</f>
        <v>119.21</v>
      </c>
      <c r="J29" s="328">
        <f>ROUND((IF(MinBaseGround&gt;ROUND(((1-GroundAKHIDiscount)*'Ground Base'!J24),2),ROUND(MinBaseGround*(1+GroundFuelSurcharge),2),ROUND(((1-GroundAKHIDiscount)*'Ground Base'!J24)*(1+GroundFuelSurcharge),2)))*(1+FedEx_Markup),2)</f>
        <v>119.21</v>
      </c>
      <c r="K29" s="328">
        <f>ROUND((IF(MinGroundZone51&gt;ROUND(((1-GroundZone51Discount)*'Ground Base'!K24),2),ROUND(MinGroundZone51*(1+GroundFuelSurcharge),2),ROUND(((1-GroundZone51Discount)*'Ground Base'!K24)*(1+GroundFuelSurcharge),2)))*(1+FedEx_Markup),2)</f>
        <v>38.27</v>
      </c>
      <c r="L29" s="328">
        <f>ROUND((IF(MinGroundZone54&gt;ROUND(((1-GroundZone54Discount)*'Ground Base'!L24),2),ROUND(MinGroundZone54*(1+GroundFuelSurcharge),2),ROUND(((1-GroundZone54Discount)*'Ground Base'!L24)*(1+GroundFuelSurcharge),2)))*(1+FedEx_Markup),2)</f>
        <v>45.2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327">
        <v>23.0</v>
      </c>
      <c r="B30" s="328">
        <f>ROUND((IF(MinBaseGround&gt;ROUND(((1-GroundCommDiscount21to30-GroundCommIncentive)*'Ground Base'!B25),2),ROUND(MinBaseGround*(1+GroundFuelSurcharge),2),ROUND(((1-GroundCommDiscount21to30-GroundCommIncentive)*'Ground Base'!B25)*(1+GroundFuelSurcharge),2)))*(1+FedEx_Markup),2)</f>
        <v>12.52</v>
      </c>
      <c r="C30" s="328">
        <f>ROUND((IF(MinBaseGround&gt;ROUND(((1-GroundCommDiscount21to30-GroundCommIncentive)*'Ground Base'!C25),2),ROUND(MinBaseGround*(1+GroundFuelSurcharge),2),ROUND(((1-GroundCommDiscount21to30-GroundCommIncentive)*'Ground Base'!C25)*(1+GroundFuelSurcharge),2)))*(1+FedEx_Markup),2)</f>
        <v>12.52</v>
      </c>
      <c r="D30" s="328">
        <f>ROUND((IF(MinBaseGround&gt;ROUND(((1-GroundCommDiscount21to30-GroundCommIncentive)*'Ground Base'!D25),2),ROUND(MinBaseGround*(1+GroundFuelSurcharge),2),ROUND(((1-GroundCommDiscount21to30-GroundCommIncentive)*'Ground Base'!D25)*(1+GroundFuelSurcharge),2)))*(1+FedEx_Markup),2)</f>
        <v>12.52</v>
      </c>
      <c r="E30" s="328">
        <f>ROUND((IF(MinBaseGround&gt;ROUND(((1-GroundCommDiscount21to30-GroundCommIncentive)*'Ground Base'!E25),2),ROUND(MinBaseGround*(1+GroundFuelSurcharge),2),ROUND(((1-GroundCommDiscount21to30-GroundCommIncentive)*'Ground Base'!E25)*(1+GroundFuelSurcharge),2)))*(1+FedEx_Markup),2)</f>
        <v>12.52</v>
      </c>
      <c r="F30" s="328">
        <f>ROUND((IF(MinBaseGround&gt;ROUND(((1-GroundCommDiscount21to30-GroundCommIncentive)*'Ground Base'!F25),2),ROUND(MinBaseGround*(1+GroundFuelSurcharge),2),ROUND(((1-GroundCommDiscount21to30-GroundCommIncentive)*'Ground Base'!F25)*(1+GroundFuelSurcharge),2)))*(1+FedEx_Markup),2)</f>
        <v>12.52</v>
      </c>
      <c r="G30" s="328">
        <f>ROUND((IF(MinBaseGround&gt;ROUND(((1-GroundCommDiscount21to30-GroundCommIncentive)*'Ground Base'!G25),2),ROUND(MinBaseGround*(1+GroundFuelSurcharge),2),ROUND(((1-GroundCommDiscount21to30-GroundCommIncentive)*'Ground Base'!G25)*(1+GroundFuelSurcharge),2)))*(1+FedEx_Markup),2)</f>
        <v>14.89</v>
      </c>
      <c r="H30" s="328">
        <f>ROUND((IF(MinBaseGround&gt;ROUND(((1-GroundCommDiscount21to30-GroundCommIncentive)*'Ground Base'!H25),2),ROUND(MinBaseGround*(1+GroundFuelSurcharge),2),ROUND(((1-GroundCommDiscount21to30-GroundCommIncentive)*'Ground Base'!H25)*(1+GroundFuelSurcharge),2)))*(1+FedEx_Markup),2)</f>
        <v>17</v>
      </c>
      <c r="I30" s="328">
        <f>ROUND((IF(MinBaseGround&gt;ROUND(((1-GroundAKHIDiscount)*'Ground Base'!I25),2),ROUND(MinBaseGround*(1+GroundFuelSurcharge),2),ROUND(((1-GroundAKHIDiscount)*'Ground Base'!I25)*(1+GroundFuelSurcharge),2)))*(1+FedEx_Markup),2)</f>
        <v>122.8</v>
      </c>
      <c r="J30" s="328">
        <f>ROUND((IF(MinBaseGround&gt;ROUND(((1-GroundAKHIDiscount)*'Ground Base'!J25),2),ROUND(MinBaseGround*(1+GroundFuelSurcharge),2),ROUND(((1-GroundAKHIDiscount)*'Ground Base'!J25)*(1+GroundFuelSurcharge),2)))*(1+FedEx_Markup),2)</f>
        <v>122.8</v>
      </c>
      <c r="K30" s="328">
        <f>ROUND((IF(MinGroundZone51&gt;ROUND(((1-GroundZone51Discount)*'Ground Base'!K25),2),ROUND(MinGroundZone51*(1+GroundFuelSurcharge),2),ROUND(((1-GroundZone51Discount)*'Ground Base'!K25)*(1+GroundFuelSurcharge),2)))*(1+FedEx_Markup),2)</f>
        <v>39.23</v>
      </c>
      <c r="L30" s="328">
        <f>ROUND((IF(MinGroundZone54&gt;ROUND(((1-GroundZone54Discount)*'Ground Base'!L25),2),ROUND(MinGroundZone54*(1+GroundFuelSurcharge),2),ROUND(((1-GroundZone54Discount)*'Ground Base'!L25)*(1+GroundFuelSurcharge),2)))*(1+FedEx_Markup),2)</f>
        <v>46.32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327">
        <v>24.0</v>
      </c>
      <c r="B31" s="328">
        <f>ROUND((IF(MinBaseGround&gt;ROUND(((1-GroundCommDiscount21to30-GroundCommIncentive)*'Ground Base'!B26),2),ROUND(MinBaseGround*(1+GroundFuelSurcharge),2),ROUND(((1-GroundCommDiscount21to30-GroundCommIncentive)*'Ground Base'!B26)*(1+GroundFuelSurcharge),2)))*(1+FedEx_Markup),2)</f>
        <v>12.52</v>
      </c>
      <c r="C31" s="328">
        <f>ROUND((IF(MinBaseGround&gt;ROUND(((1-GroundCommDiscount21to30-GroundCommIncentive)*'Ground Base'!C26),2),ROUND(MinBaseGround*(1+GroundFuelSurcharge),2),ROUND(((1-GroundCommDiscount21to30-GroundCommIncentive)*'Ground Base'!C26)*(1+GroundFuelSurcharge),2)))*(1+FedEx_Markup),2)</f>
        <v>12.52</v>
      </c>
      <c r="D31" s="328">
        <f>ROUND((IF(MinBaseGround&gt;ROUND(((1-GroundCommDiscount21to30-GroundCommIncentive)*'Ground Base'!D26),2),ROUND(MinBaseGround*(1+GroundFuelSurcharge),2),ROUND(((1-GroundCommDiscount21to30-GroundCommIncentive)*'Ground Base'!D26)*(1+GroundFuelSurcharge),2)))*(1+FedEx_Markup),2)</f>
        <v>12.52</v>
      </c>
      <c r="E31" s="328">
        <f>ROUND((IF(MinBaseGround&gt;ROUND(((1-GroundCommDiscount21to30-GroundCommIncentive)*'Ground Base'!E26),2),ROUND(MinBaseGround*(1+GroundFuelSurcharge),2),ROUND(((1-GroundCommDiscount21to30-GroundCommIncentive)*'Ground Base'!E26)*(1+GroundFuelSurcharge),2)))*(1+FedEx_Markup),2)</f>
        <v>12.52</v>
      </c>
      <c r="F31" s="328">
        <f>ROUND((IF(MinBaseGround&gt;ROUND(((1-GroundCommDiscount21to30-GroundCommIncentive)*'Ground Base'!F26),2),ROUND(MinBaseGround*(1+GroundFuelSurcharge),2),ROUND(((1-GroundCommDiscount21to30-GroundCommIncentive)*'Ground Base'!F26)*(1+GroundFuelSurcharge),2)))*(1+FedEx_Markup),2)</f>
        <v>13.19</v>
      </c>
      <c r="G31" s="328">
        <f>ROUND((IF(MinBaseGround&gt;ROUND(((1-GroundCommDiscount21to30-GroundCommIncentive)*'Ground Base'!G26),2),ROUND(MinBaseGround*(1+GroundFuelSurcharge),2),ROUND(((1-GroundCommDiscount21to30-GroundCommIncentive)*'Ground Base'!G26)*(1+GroundFuelSurcharge),2)))*(1+FedEx_Markup),2)</f>
        <v>15.4</v>
      </c>
      <c r="H31" s="328">
        <f>ROUND((IF(MinBaseGround&gt;ROUND(((1-GroundCommDiscount21to30-GroundCommIncentive)*'Ground Base'!H26),2),ROUND(MinBaseGround*(1+GroundFuelSurcharge),2),ROUND(((1-GroundCommDiscount21to30-GroundCommIncentive)*'Ground Base'!H26)*(1+GroundFuelSurcharge),2)))*(1+FedEx_Markup),2)</f>
        <v>17.97</v>
      </c>
      <c r="I31" s="328">
        <f>ROUND((IF(MinBaseGround&gt;ROUND(((1-GroundAKHIDiscount)*'Ground Base'!I26),2),ROUND(MinBaseGround*(1+GroundFuelSurcharge),2),ROUND(((1-GroundAKHIDiscount)*'Ground Base'!I26)*(1+GroundFuelSurcharge),2)))*(1+FedEx_Markup),2)</f>
        <v>126.83</v>
      </c>
      <c r="J31" s="328">
        <f>ROUND((IF(MinBaseGround&gt;ROUND(((1-GroundAKHIDiscount)*'Ground Base'!J26),2),ROUND(MinBaseGround*(1+GroundFuelSurcharge),2),ROUND(((1-GroundAKHIDiscount)*'Ground Base'!J26)*(1+GroundFuelSurcharge),2)))*(1+FedEx_Markup),2)</f>
        <v>126.83</v>
      </c>
      <c r="K31" s="328">
        <f>ROUND((IF(MinGroundZone51&gt;ROUND(((1-GroundZone51Discount)*'Ground Base'!K26),2),ROUND(MinGroundZone51*(1+GroundFuelSurcharge),2),ROUND(((1-GroundZone51Discount)*'Ground Base'!K26)*(1+GroundFuelSurcharge),2)))*(1+FedEx_Markup),2)</f>
        <v>40.23</v>
      </c>
      <c r="L31" s="328">
        <f>ROUND((IF(MinGroundZone54&gt;ROUND(((1-GroundZone54Discount)*'Ground Base'!L26),2),ROUND(MinGroundZone54*(1+GroundFuelSurcharge),2),ROUND(((1-GroundZone54Discount)*'Ground Base'!L26)*(1+GroundFuelSurcharge),2)))*(1+FedEx_Markup),2)</f>
        <v>47.45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327">
        <v>25.0</v>
      </c>
      <c r="B32" s="328">
        <f>ROUND((IF(MinBaseGround&gt;ROUND(((1-GroundCommDiscount21to30-GroundCommIncentive)*'Ground Base'!B27),2),ROUND(MinBaseGround*(1+GroundFuelSurcharge),2),ROUND(((1-GroundCommDiscount21to30-GroundCommIncentive)*'Ground Base'!B27)*(1+GroundFuelSurcharge),2)))*(1+FedEx_Markup),2)</f>
        <v>12.52</v>
      </c>
      <c r="C32" s="328">
        <f>ROUND((IF(MinBaseGround&gt;ROUND(((1-GroundCommDiscount21to30-GroundCommIncentive)*'Ground Base'!C27),2),ROUND(MinBaseGround*(1+GroundFuelSurcharge),2),ROUND(((1-GroundCommDiscount21to30-GroundCommIncentive)*'Ground Base'!C27)*(1+GroundFuelSurcharge),2)))*(1+FedEx_Markup),2)</f>
        <v>12.52</v>
      </c>
      <c r="D32" s="328">
        <f>ROUND((IF(MinBaseGround&gt;ROUND(((1-GroundCommDiscount21to30-GroundCommIncentive)*'Ground Base'!D27),2),ROUND(MinBaseGround*(1+GroundFuelSurcharge),2),ROUND(((1-GroundCommDiscount21to30-GroundCommIncentive)*'Ground Base'!D27)*(1+GroundFuelSurcharge),2)))*(1+FedEx_Markup),2)</f>
        <v>12.52</v>
      </c>
      <c r="E32" s="328">
        <f>ROUND((IF(MinBaseGround&gt;ROUND(((1-GroundCommDiscount21to30-GroundCommIncentive)*'Ground Base'!E27),2),ROUND(MinBaseGround*(1+GroundFuelSurcharge),2),ROUND(((1-GroundCommDiscount21to30-GroundCommIncentive)*'Ground Base'!E27)*(1+GroundFuelSurcharge),2)))*(1+FedEx_Markup),2)</f>
        <v>12.52</v>
      </c>
      <c r="F32" s="328">
        <f>ROUND((IF(MinBaseGround&gt;ROUND(((1-GroundCommDiscount21to30-GroundCommIncentive)*'Ground Base'!F27),2),ROUND(MinBaseGround*(1+GroundFuelSurcharge),2),ROUND(((1-GroundCommDiscount21to30-GroundCommIncentive)*'Ground Base'!F27)*(1+GroundFuelSurcharge),2)))*(1+FedEx_Markup),2)</f>
        <v>13.47</v>
      </c>
      <c r="G32" s="328">
        <f>ROUND((IF(MinBaseGround&gt;ROUND(((1-GroundCommDiscount21to30-GroundCommIncentive)*'Ground Base'!G27),2),ROUND(MinBaseGround*(1+GroundFuelSurcharge),2),ROUND(((1-GroundCommDiscount21to30-GroundCommIncentive)*'Ground Base'!G27)*(1+GroundFuelSurcharge),2)))*(1+FedEx_Markup),2)</f>
        <v>16.24</v>
      </c>
      <c r="H32" s="328">
        <f>ROUND((IF(MinBaseGround&gt;ROUND(((1-GroundCommDiscount21to30-GroundCommIncentive)*'Ground Base'!H27),2),ROUND(MinBaseGround*(1+GroundFuelSurcharge),2),ROUND(((1-GroundCommDiscount21to30-GroundCommIncentive)*'Ground Base'!H27)*(1+GroundFuelSurcharge),2)))*(1+FedEx_Markup),2)</f>
        <v>18.53</v>
      </c>
      <c r="I32" s="328">
        <f>ROUND((IF(MinBaseGround&gt;ROUND(((1-GroundAKHIDiscount)*'Ground Base'!I27),2),ROUND(MinBaseGround*(1+GroundFuelSurcharge),2),ROUND(((1-GroundAKHIDiscount)*'Ground Base'!I27)*(1+GroundFuelSurcharge),2)))*(1+FedEx_Markup),2)</f>
        <v>130.76</v>
      </c>
      <c r="J32" s="328">
        <f>ROUND((IF(MinBaseGround&gt;ROUND(((1-GroundAKHIDiscount)*'Ground Base'!J27),2),ROUND(MinBaseGround*(1+GroundFuelSurcharge),2),ROUND(((1-GroundAKHIDiscount)*'Ground Base'!J27)*(1+GroundFuelSurcharge),2)))*(1+FedEx_Markup),2)</f>
        <v>130.76</v>
      </c>
      <c r="K32" s="328">
        <f>ROUND((IF(MinGroundZone51&gt;ROUND(((1-GroundZone51Discount)*'Ground Base'!K27),2),ROUND(MinGroundZone51*(1+GroundFuelSurcharge),2),ROUND(((1-GroundZone51Discount)*'Ground Base'!K27)*(1+GroundFuelSurcharge),2)))*(1+FedEx_Markup),2)</f>
        <v>41.01</v>
      </c>
      <c r="L32" s="328">
        <f>ROUND((IF(MinGroundZone54&gt;ROUND(((1-GroundZone54Discount)*'Ground Base'!L27),2),ROUND(MinGroundZone54*(1+GroundFuelSurcharge),2),ROUND(((1-GroundZone54Discount)*'Ground Base'!L27)*(1+GroundFuelSurcharge),2)))*(1+FedEx_Markup),2)</f>
        <v>48.58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327">
        <v>26.0</v>
      </c>
      <c r="B33" s="328">
        <f>ROUND((IF(MinBaseGround&gt;ROUND(((1-GroundCommDiscount21to30-GroundCommIncentive)*'Ground Base'!B28),2),ROUND(MinBaseGround*(1+GroundFuelSurcharge),2),ROUND(((1-GroundCommDiscount21to30-GroundCommIncentive)*'Ground Base'!B28)*(1+GroundFuelSurcharge),2)))*(1+FedEx_Markup),2)</f>
        <v>12.52</v>
      </c>
      <c r="C33" s="328">
        <f>ROUND((IF(MinBaseGround&gt;ROUND(((1-GroundCommDiscount21to30-GroundCommIncentive)*'Ground Base'!C28),2),ROUND(MinBaseGround*(1+GroundFuelSurcharge),2),ROUND(((1-GroundCommDiscount21to30-GroundCommIncentive)*'Ground Base'!C28)*(1+GroundFuelSurcharge),2)))*(1+FedEx_Markup),2)</f>
        <v>12.52</v>
      </c>
      <c r="D33" s="328">
        <f>ROUND((IF(MinBaseGround&gt;ROUND(((1-GroundCommDiscount21to30-GroundCommIncentive)*'Ground Base'!D28),2),ROUND(MinBaseGround*(1+GroundFuelSurcharge),2),ROUND(((1-GroundCommDiscount21to30-GroundCommIncentive)*'Ground Base'!D28)*(1+GroundFuelSurcharge),2)))*(1+FedEx_Markup),2)</f>
        <v>12.52</v>
      </c>
      <c r="E33" s="328">
        <f>ROUND((IF(MinBaseGround&gt;ROUND(((1-GroundCommDiscount21to30-GroundCommIncentive)*'Ground Base'!E28),2),ROUND(MinBaseGround*(1+GroundFuelSurcharge),2),ROUND(((1-GroundCommDiscount21to30-GroundCommIncentive)*'Ground Base'!E28)*(1+GroundFuelSurcharge),2)))*(1+FedEx_Markup),2)</f>
        <v>12.52</v>
      </c>
      <c r="F33" s="328">
        <f>ROUND((IF(MinBaseGround&gt;ROUND(((1-GroundCommDiscount21to30-GroundCommIncentive)*'Ground Base'!F28),2),ROUND(MinBaseGround*(1+GroundFuelSurcharge),2),ROUND(((1-GroundCommDiscount21to30-GroundCommIncentive)*'Ground Base'!F28)*(1+GroundFuelSurcharge),2)))*(1+FedEx_Markup),2)</f>
        <v>13.96</v>
      </c>
      <c r="G33" s="328">
        <f>ROUND((IF(MinBaseGround&gt;ROUND(((1-GroundCommDiscount21to30-GroundCommIncentive)*'Ground Base'!G28),2),ROUND(MinBaseGround*(1+GroundFuelSurcharge),2),ROUND(((1-GroundCommDiscount21to30-GroundCommIncentive)*'Ground Base'!G28)*(1+GroundFuelSurcharge),2)))*(1+FedEx_Markup),2)</f>
        <v>16.91</v>
      </c>
      <c r="H33" s="328">
        <f>ROUND((IF(MinBaseGround&gt;ROUND(((1-GroundCommDiscount21to30-GroundCommIncentive)*'Ground Base'!H28),2),ROUND(MinBaseGround*(1+GroundFuelSurcharge),2),ROUND(((1-GroundCommDiscount21to30-GroundCommIncentive)*'Ground Base'!H28)*(1+GroundFuelSurcharge),2)))*(1+FedEx_Markup),2)</f>
        <v>19.3</v>
      </c>
      <c r="I33" s="328">
        <f>ROUND((IF(MinBaseGround&gt;ROUND(((1-GroundAKHIDiscount)*'Ground Base'!I28),2),ROUND(MinBaseGround*(1+GroundFuelSurcharge),2),ROUND(((1-GroundAKHIDiscount)*'Ground Base'!I28)*(1+GroundFuelSurcharge),2)))*(1+FedEx_Markup),2)</f>
        <v>134.9</v>
      </c>
      <c r="J33" s="328">
        <f>ROUND((IF(MinBaseGround&gt;ROUND(((1-GroundAKHIDiscount)*'Ground Base'!J28),2),ROUND(MinBaseGround*(1+GroundFuelSurcharge),2),ROUND(((1-GroundAKHIDiscount)*'Ground Base'!J28)*(1+GroundFuelSurcharge),2)))*(1+FedEx_Markup),2)</f>
        <v>134.9</v>
      </c>
      <c r="K33" s="328">
        <f>ROUND((IF(MinGroundZone51&gt;ROUND(((1-GroundZone51Discount)*'Ground Base'!K28),2),ROUND(MinGroundZone51*(1+GroundFuelSurcharge),2),ROUND(((1-GroundZone51Discount)*'Ground Base'!K28)*(1+GroundFuelSurcharge),2)))*(1+FedEx_Markup),2)</f>
        <v>41.99</v>
      </c>
      <c r="L33" s="328">
        <f>ROUND((IF(MinGroundZone54&gt;ROUND(((1-GroundZone54Discount)*'Ground Base'!L28),2),ROUND(MinGroundZone54*(1+GroundFuelSurcharge),2),ROUND(((1-GroundZone54Discount)*'Ground Base'!L28)*(1+GroundFuelSurcharge),2)))*(1+FedEx_Markup),2)</f>
        <v>49.92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327">
        <v>27.0</v>
      </c>
      <c r="B34" s="328">
        <f>ROUND((IF(MinBaseGround&gt;ROUND(((1-GroundCommDiscount21to30-GroundCommIncentive)*'Ground Base'!B29),2),ROUND(MinBaseGround*(1+GroundFuelSurcharge),2),ROUND(((1-GroundCommDiscount21to30-GroundCommIncentive)*'Ground Base'!B29)*(1+GroundFuelSurcharge),2)))*(1+FedEx_Markup),2)</f>
        <v>12.52</v>
      </c>
      <c r="C34" s="328">
        <f>ROUND((IF(MinBaseGround&gt;ROUND(((1-GroundCommDiscount21to30-GroundCommIncentive)*'Ground Base'!C29),2),ROUND(MinBaseGround*(1+GroundFuelSurcharge),2),ROUND(((1-GroundCommDiscount21to30-GroundCommIncentive)*'Ground Base'!C29)*(1+GroundFuelSurcharge),2)))*(1+FedEx_Markup),2)</f>
        <v>12.52</v>
      </c>
      <c r="D34" s="328">
        <f>ROUND((IF(MinBaseGround&gt;ROUND(((1-GroundCommDiscount21to30-GroundCommIncentive)*'Ground Base'!D29),2),ROUND(MinBaseGround*(1+GroundFuelSurcharge),2),ROUND(((1-GroundCommDiscount21to30-GroundCommIncentive)*'Ground Base'!D29)*(1+GroundFuelSurcharge),2)))*(1+FedEx_Markup),2)</f>
        <v>12.52</v>
      </c>
      <c r="E34" s="328">
        <f>ROUND((IF(MinBaseGround&gt;ROUND(((1-GroundCommDiscount21to30-GroundCommIncentive)*'Ground Base'!E29),2),ROUND(MinBaseGround*(1+GroundFuelSurcharge),2),ROUND(((1-GroundCommDiscount21to30-GroundCommIncentive)*'Ground Base'!E29)*(1+GroundFuelSurcharge),2)))*(1+FedEx_Markup),2)</f>
        <v>12.52</v>
      </c>
      <c r="F34" s="328">
        <f>ROUND((IF(MinBaseGround&gt;ROUND(((1-GroundCommDiscount21to30-GroundCommIncentive)*'Ground Base'!F29),2),ROUND(MinBaseGround*(1+GroundFuelSurcharge),2),ROUND(((1-GroundCommDiscount21to30-GroundCommIncentive)*'Ground Base'!F29)*(1+GroundFuelSurcharge),2)))*(1+FedEx_Markup),2)</f>
        <v>14.52</v>
      </c>
      <c r="G34" s="328">
        <f>ROUND((IF(MinBaseGround&gt;ROUND(((1-GroundCommDiscount21to30-GroundCommIncentive)*'Ground Base'!G29),2),ROUND(MinBaseGround*(1+GroundFuelSurcharge),2),ROUND(((1-GroundCommDiscount21to30-GroundCommIncentive)*'Ground Base'!G29)*(1+GroundFuelSurcharge),2)))*(1+FedEx_Markup),2)</f>
        <v>17.22</v>
      </c>
      <c r="H34" s="328">
        <f>ROUND((IF(MinBaseGround&gt;ROUND(((1-GroundCommDiscount21to30-GroundCommIncentive)*'Ground Base'!H29),2),ROUND(MinBaseGround*(1+GroundFuelSurcharge),2),ROUND(((1-GroundCommDiscount21to30-GroundCommIncentive)*'Ground Base'!H29)*(1+GroundFuelSurcharge),2)))*(1+FedEx_Markup),2)</f>
        <v>19.62</v>
      </c>
      <c r="I34" s="328">
        <f>ROUND((IF(MinBaseGround&gt;ROUND(((1-GroundAKHIDiscount)*'Ground Base'!I29),2),ROUND(MinBaseGround*(1+GroundFuelSurcharge),2),ROUND(((1-GroundAKHIDiscount)*'Ground Base'!I29)*(1+GroundFuelSurcharge),2)))*(1+FedEx_Markup),2)</f>
        <v>138.63</v>
      </c>
      <c r="J34" s="328">
        <f>ROUND((IF(MinBaseGround&gt;ROUND(((1-GroundAKHIDiscount)*'Ground Base'!J29),2),ROUND(MinBaseGround*(1+GroundFuelSurcharge),2),ROUND(((1-GroundAKHIDiscount)*'Ground Base'!J29)*(1+GroundFuelSurcharge),2)))*(1+FedEx_Markup),2)</f>
        <v>138.63</v>
      </c>
      <c r="K34" s="328">
        <f>ROUND((IF(MinGroundZone51&gt;ROUND(((1-GroundZone51Discount)*'Ground Base'!K29),2),ROUND(MinGroundZone51*(1+GroundFuelSurcharge),2),ROUND(((1-GroundZone51Discount)*'Ground Base'!K29)*(1+GroundFuelSurcharge),2)))*(1+FedEx_Markup),2)</f>
        <v>43.16</v>
      </c>
      <c r="L34" s="328">
        <f>ROUND((IF(MinGroundZone54&gt;ROUND(((1-GroundZone54Discount)*'Ground Base'!L29),2),ROUND(MinGroundZone54*(1+GroundFuelSurcharge),2),ROUND(((1-GroundZone54Discount)*'Ground Base'!L29)*(1+GroundFuelSurcharge),2)))*(1+FedEx_Markup),2)</f>
        <v>51.14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327">
        <v>28.0</v>
      </c>
      <c r="B35" s="328">
        <f>ROUND((IF(MinBaseGround&gt;ROUND(((1-GroundCommDiscount21to30-GroundCommIncentive)*'Ground Base'!B30),2),ROUND(MinBaseGround*(1+GroundFuelSurcharge),2),ROUND(((1-GroundCommDiscount21to30-GroundCommIncentive)*'Ground Base'!B30)*(1+GroundFuelSurcharge),2)))*(1+FedEx_Markup),2)</f>
        <v>12.52</v>
      </c>
      <c r="C35" s="328">
        <f>ROUND((IF(MinBaseGround&gt;ROUND(((1-GroundCommDiscount21to30-GroundCommIncentive)*'Ground Base'!C30),2),ROUND(MinBaseGround*(1+GroundFuelSurcharge),2),ROUND(((1-GroundCommDiscount21to30-GroundCommIncentive)*'Ground Base'!C30)*(1+GroundFuelSurcharge),2)))*(1+FedEx_Markup),2)</f>
        <v>12.52</v>
      </c>
      <c r="D35" s="328">
        <f>ROUND((IF(MinBaseGround&gt;ROUND(((1-GroundCommDiscount21to30-GroundCommIncentive)*'Ground Base'!D30),2),ROUND(MinBaseGround*(1+GroundFuelSurcharge),2),ROUND(((1-GroundCommDiscount21to30-GroundCommIncentive)*'Ground Base'!D30)*(1+GroundFuelSurcharge),2)))*(1+FedEx_Markup),2)</f>
        <v>12.52</v>
      </c>
      <c r="E35" s="328">
        <f>ROUND((IF(MinBaseGround&gt;ROUND(((1-GroundCommDiscount21to30-GroundCommIncentive)*'Ground Base'!E30),2),ROUND(MinBaseGround*(1+GroundFuelSurcharge),2),ROUND(((1-GroundCommDiscount21to30-GroundCommIncentive)*'Ground Base'!E30)*(1+GroundFuelSurcharge),2)))*(1+FedEx_Markup),2)</f>
        <v>12.52</v>
      </c>
      <c r="F35" s="328">
        <f>ROUND((IF(MinBaseGround&gt;ROUND(((1-GroundCommDiscount21to30-GroundCommIncentive)*'Ground Base'!F30),2),ROUND(MinBaseGround*(1+GroundFuelSurcharge),2),ROUND(((1-GroundCommDiscount21to30-GroundCommIncentive)*'Ground Base'!F30)*(1+GroundFuelSurcharge),2)))*(1+FedEx_Markup),2)</f>
        <v>15.23</v>
      </c>
      <c r="G35" s="328">
        <f>ROUND((IF(MinBaseGround&gt;ROUND(((1-GroundCommDiscount21to30-GroundCommIncentive)*'Ground Base'!G30),2),ROUND(MinBaseGround*(1+GroundFuelSurcharge),2),ROUND(((1-GroundCommDiscount21to30-GroundCommIncentive)*'Ground Base'!G30)*(1+GroundFuelSurcharge),2)))*(1+FedEx_Markup),2)</f>
        <v>18</v>
      </c>
      <c r="H35" s="328">
        <f>ROUND((IF(MinBaseGround&gt;ROUND(((1-GroundCommDiscount21to30-GroundCommIncentive)*'Ground Base'!H30),2),ROUND(MinBaseGround*(1+GroundFuelSurcharge),2),ROUND(((1-GroundCommDiscount21to30-GroundCommIncentive)*'Ground Base'!H30)*(1+GroundFuelSurcharge),2)))*(1+FedEx_Markup),2)</f>
        <v>20.37</v>
      </c>
      <c r="I35" s="328">
        <f>ROUND((IF(MinBaseGround&gt;ROUND(((1-GroundAKHIDiscount)*'Ground Base'!I30),2),ROUND(MinBaseGround*(1+GroundFuelSurcharge),2),ROUND(((1-GroundAKHIDiscount)*'Ground Base'!I30)*(1+GroundFuelSurcharge),2)))*(1+FedEx_Markup),2)</f>
        <v>142.36</v>
      </c>
      <c r="J35" s="328">
        <f>ROUND((IF(MinBaseGround&gt;ROUND(((1-GroundAKHIDiscount)*'Ground Base'!J30),2),ROUND(MinBaseGround*(1+GroundFuelSurcharge),2),ROUND(((1-GroundAKHIDiscount)*'Ground Base'!J30)*(1+GroundFuelSurcharge),2)))*(1+FedEx_Markup),2)</f>
        <v>142.36</v>
      </c>
      <c r="K35" s="328">
        <f>ROUND((IF(MinGroundZone51&gt;ROUND(((1-GroundZone51Discount)*'Ground Base'!K30),2),ROUND(MinGroundZone51*(1+GroundFuelSurcharge),2),ROUND(((1-GroundZone51Discount)*'Ground Base'!K30)*(1+GroundFuelSurcharge),2)))*(1+FedEx_Markup),2)</f>
        <v>44.21</v>
      </c>
      <c r="L35" s="328">
        <f>ROUND((IF(MinGroundZone54&gt;ROUND(((1-GroundZone54Discount)*'Ground Base'!L30),2),ROUND(MinGroundZone54*(1+GroundFuelSurcharge),2),ROUND(((1-GroundZone54Discount)*'Ground Base'!L30)*(1+GroundFuelSurcharge),2)))*(1+FedEx_Markup),2)</f>
        <v>52.41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2.75" customHeight="1">
      <c r="A36" s="327">
        <v>29.0</v>
      </c>
      <c r="B36" s="328">
        <f>ROUND((IF(MinBaseGround&gt;ROUND(((1-GroundCommDiscount21to30-GroundCommIncentive)*'Ground Base'!B31),2),ROUND(MinBaseGround*(1+GroundFuelSurcharge),2),ROUND(((1-GroundCommDiscount21to30-GroundCommIncentive)*'Ground Base'!B31)*(1+GroundFuelSurcharge),2)))*(1+FedEx_Markup),2)</f>
        <v>12.52</v>
      </c>
      <c r="C36" s="328">
        <f>ROUND((IF(MinBaseGround&gt;ROUND(((1-GroundCommDiscount21to30-GroundCommIncentive)*'Ground Base'!C31),2),ROUND(MinBaseGround*(1+GroundFuelSurcharge),2),ROUND(((1-GroundCommDiscount21to30-GroundCommIncentive)*'Ground Base'!C31)*(1+GroundFuelSurcharge),2)))*(1+FedEx_Markup),2)</f>
        <v>12.52</v>
      </c>
      <c r="D36" s="328">
        <f>ROUND((IF(MinBaseGround&gt;ROUND(((1-GroundCommDiscount21to30-GroundCommIncentive)*'Ground Base'!D31),2),ROUND(MinBaseGround*(1+GroundFuelSurcharge),2),ROUND(((1-GroundCommDiscount21to30-GroundCommIncentive)*'Ground Base'!D31)*(1+GroundFuelSurcharge),2)))*(1+FedEx_Markup),2)</f>
        <v>12.52</v>
      </c>
      <c r="E36" s="328">
        <f>ROUND((IF(MinBaseGround&gt;ROUND(((1-GroundCommDiscount21to30-GroundCommIncentive)*'Ground Base'!E31),2),ROUND(MinBaseGround*(1+GroundFuelSurcharge),2),ROUND(((1-GroundCommDiscount21to30-GroundCommIncentive)*'Ground Base'!E31)*(1+GroundFuelSurcharge),2)))*(1+FedEx_Markup),2)</f>
        <v>12.52</v>
      </c>
      <c r="F36" s="328">
        <f>ROUND((IF(MinBaseGround&gt;ROUND(((1-GroundCommDiscount21to30-GroundCommIncentive)*'Ground Base'!F31),2),ROUND(MinBaseGround*(1+GroundFuelSurcharge),2),ROUND(((1-GroundCommDiscount21to30-GroundCommIncentive)*'Ground Base'!F31)*(1+GroundFuelSurcharge),2)))*(1+FedEx_Markup),2)</f>
        <v>15.66</v>
      </c>
      <c r="G36" s="328">
        <f>ROUND((IF(MinBaseGround&gt;ROUND(((1-GroundCommDiscount21to30-GroundCommIncentive)*'Ground Base'!G31),2),ROUND(MinBaseGround*(1+GroundFuelSurcharge),2),ROUND(((1-GroundCommDiscount21to30-GroundCommIncentive)*'Ground Base'!G31)*(1+GroundFuelSurcharge),2)))*(1+FedEx_Markup),2)</f>
        <v>18.4</v>
      </c>
      <c r="H36" s="328">
        <f>ROUND((IF(MinBaseGround&gt;ROUND(((1-GroundCommDiscount21to30-GroundCommIncentive)*'Ground Base'!H31),2),ROUND(MinBaseGround*(1+GroundFuelSurcharge),2),ROUND(((1-GroundCommDiscount21to30-GroundCommIncentive)*'Ground Base'!H31)*(1+GroundFuelSurcharge),2)))*(1+FedEx_Markup),2)</f>
        <v>20.92</v>
      </c>
      <c r="I36" s="328">
        <f>ROUND((IF(MinBaseGround&gt;ROUND(((1-GroundAKHIDiscount)*'Ground Base'!I31),2),ROUND(MinBaseGround*(1+GroundFuelSurcharge),2),ROUND(((1-GroundAKHIDiscount)*'Ground Base'!I31)*(1+GroundFuelSurcharge),2)))*(1+FedEx_Markup),2)</f>
        <v>145.87</v>
      </c>
      <c r="J36" s="328">
        <f>ROUND((IF(MinBaseGround&gt;ROUND(((1-GroundAKHIDiscount)*'Ground Base'!J31),2),ROUND(MinBaseGround*(1+GroundFuelSurcharge),2),ROUND(((1-GroundAKHIDiscount)*'Ground Base'!J31)*(1+GroundFuelSurcharge),2)))*(1+FedEx_Markup),2)</f>
        <v>145.87</v>
      </c>
      <c r="K36" s="328">
        <f>ROUND((IF(MinGroundZone51&gt;ROUND(((1-GroundZone51Discount)*'Ground Base'!K31),2),ROUND(MinGroundZone51*(1+GroundFuelSurcharge),2),ROUND(((1-GroundZone51Discount)*'Ground Base'!K31)*(1+GroundFuelSurcharge),2)))*(1+FedEx_Markup),2)</f>
        <v>45.22</v>
      </c>
      <c r="L36" s="328">
        <f>ROUND((IF(MinGroundZone54&gt;ROUND(((1-GroundZone54Discount)*'Ground Base'!L31),2),ROUND(MinGroundZone54*(1+GroundFuelSurcharge),2),ROUND(((1-GroundZone54Discount)*'Ground Base'!L31)*(1+GroundFuelSurcharge),2)))*(1+FedEx_Markup),2)</f>
        <v>53.62</v>
      </c>
    </row>
    <row r="37" ht="12.75" customHeight="1">
      <c r="A37" s="327">
        <v>30.0</v>
      </c>
      <c r="B37" s="328">
        <f>ROUND((IF(MinBaseGround&gt;ROUND(((1-GroundCommDiscount21to30-GroundCommIncentive)*'Ground Base'!B32),2),ROUND(MinBaseGround*(1+GroundFuelSurcharge),2),ROUND(((1-GroundCommDiscount21to30-GroundCommIncentive)*'Ground Base'!B32)*(1+GroundFuelSurcharge),2)))*(1+FedEx_Markup),2)</f>
        <v>12.52</v>
      </c>
      <c r="C37" s="328">
        <f>ROUND((IF(MinBaseGround&gt;ROUND(((1-GroundCommDiscount21to30-GroundCommIncentive)*'Ground Base'!C32),2),ROUND(MinBaseGround*(1+GroundFuelSurcharge),2),ROUND(((1-GroundCommDiscount21to30-GroundCommIncentive)*'Ground Base'!C32)*(1+GroundFuelSurcharge),2)))*(1+FedEx_Markup),2)</f>
        <v>12.52</v>
      </c>
      <c r="D37" s="328">
        <f>ROUND((IF(MinBaseGround&gt;ROUND(((1-GroundCommDiscount21to30-GroundCommIncentive)*'Ground Base'!D32),2),ROUND(MinBaseGround*(1+GroundFuelSurcharge),2),ROUND(((1-GroundCommDiscount21to30-GroundCommIncentive)*'Ground Base'!D32)*(1+GroundFuelSurcharge),2)))*(1+FedEx_Markup),2)</f>
        <v>12.52</v>
      </c>
      <c r="E37" s="328">
        <f>ROUND((IF(MinBaseGround&gt;ROUND(((1-GroundCommDiscount21to30-GroundCommIncentive)*'Ground Base'!E32),2),ROUND(MinBaseGround*(1+GroundFuelSurcharge),2),ROUND(((1-GroundCommDiscount21to30-GroundCommIncentive)*'Ground Base'!E32)*(1+GroundFuelSurcharge),2)))*(1+FedEx_Markup),2)</f>
        <v>12.75</v>
      </c>
      <c r="F37" s="328">
        <f>ROUND((IF(MinBaseGround&gt;ROUND(((1-GroundCommDiscount21to30-GroundCommIncentive)*'Ground Base'!F32),2),ROUND(MinBaseGround*(1+GroundFuelSurcharge),2),ROUND(((1-GroundCommDiscount21to30-GroundCommIncentive)*'Ground Base'!F32)*(1+GroundFuelSurcharge),2)))*(1+FedEx_Markup),2)</f>
        <v>15.92</v>
      </c>
      <c r="G37" s="328">
        <f>ROUND((IF(MinBaseGround&gt;ROUND(((1-GroundCommDiscount21to30-GroundCommIncentive)*'Ground Base'!G32),2),ROUND(MinBaseGround*(1+GroundFuelSurcharge),2),ROUND(((1-GroundCommDiscount21to30-GroundCommIncentive)*'Ground Base'!G32)*(1+GroundFuelSurcharge),2)))*(1+FedEx_Markup),2)</f>
        <v>18.49</v>
      </c>
      <c r="H37" s="328">
        <f>ROUND((IF(MinBaseGround&gt;ROUND(((1-GroundCommDiscount21to30-GroundCommIncentive)*'Ground Base'!H32),2),ROUND(MinBaseGround*(1+GroundFuelSurcharge),2),ROUND(((1-GroundCommDiscount21to30-GroundCommIncentive)*'Ground Base'!H32)*(1+GroundFuelSurcharge),2)))*(1+FedEx_Markup),2)</f>
        <v>21.78</v>
      </c>
      <c r="I37" s="328">
        <f>ROUND((IF(MinBaseGround&gt;ROUND(((1-GroundAKHIDiscount)*'Ground Base'!I32),2),ROUND(MinBaseGround*(1+GroundFuelSurcharge),2),ROUND(((1-GroundAKHIDiscount)*'Ground Base'!I32)*(1+GroundFuelSurcharge),2)))*(1+FedEx_Markup),2)</f>
        <v>149.35</v>
      </c>
      <c r="J37" s="328">
        <f>ROUND((IF(MinBaseGround&gt;ROUND(((1-GroundAKHIDiscount)*'Ground Base'!J32),2),ROUND(MinBaseGround*(1+GroundFuelSurcharge),2),ROUND(((1-GroundAKHIDiscount)*'Ground Base'!J32)*(1+GroundFuelSurcharge),2)))*(1+FedEx_Markup),2)</f>
        <v>149.35</v>
      </c>
      <c r="K37" s="328">
        <f>ROUND((IF(MinGroundZone51&gt;ROUND(((1-GroundZone51Discount)*'Ground Base'!K32),2),ROUND(MinGroundZone51*(1+GroundFuelSurcharge),2),ROUND(((1-GroundZone51Discount)*'Ground Base'!K32)*(1+GroundFuelSurcharge),2)))*(1+FedEx_Markup),2)</f>
        <v>46.25</v>
      </c>
      <c r="L37" s="328">
        <f>ROUND((IF(MinGroundZone54&gt;ROUND(((1-GroundZone54Discount)*'Ground Base'!L32),2),ROUND(MinGroundZone54*(1+GroundFuelSurcharge),2),ROUND(((1-GroundZone54Discount)*'Ground Base'!L32)*(1+GroundFuelSurcharge),2)))*(1+FedEx_Markup),2)</f>
        <v>54.86</v>
      </c>
    </row>
    <row r="38" ht="12.75" customHeight="1">
      <c r="A38" s="327">
        <v>31.0</v>
      </c>
      <c r="B38" s="328">
        <f>ROUND((IF(MinBaseGround&gt;ROUND(((1-GroundCommDiscount31Up-GroundCommIncentive)*'Ground Base'!B33),2),ROUND(MinBaseGround*(1+GroundFuelSurcharge),2),ROUND(((1-GroundCommDiscount31Up-GroundCommIncentive)*'Ground Base'!B33)*(1+GroundFuelSurcharge),2)))*(1+FedEx_Markup),2)</f>
        <v>12.52</v>
      </c>
      <c r="C38" s="328">
        <f>ROUND((IF(MinBaseGround&gt;ROUND(((1-GroundCommDiscount31Up-GroundCommIncentive)*'Ground Base'!C33),2),ROUND(MinBaseGround*(1+GroundFuelSurcharge),2),ROUND(((1-GroundCommDiscount31Up-GroundCommIncentive)*'Ground Base'!C33)*(1+GroundFuelSurcharge),2)))*(1+FedEx_Markup),2)</f>
        <v>12.52</v>
      </c>
      <c r="D38" s="328">
        <f>ROUND((IF(MinBaseGround&gt;ROUND(((1-GroundCommDiscount31Up-GroundCommIncentive)*'Ground Base'!D33),2),ROUND(MinBaseGround*(1+GroundFuelSurcharge),2),ROUND(((1-GroundCommDiscount31Up-GroundCommIncentive)*'Ground Base'!D33)*(1+GroundFuelSurcharge),2)))*(1+FedEx_Markup),2)</f>
        <v>12.52</v>
      </c>
      <c r="E38" s="328">
        <f>ROUND((IF(MinBaseGround&gt;ROUND(((1-GroundCommDiscount31Up-GroundCommIncentive)*'Ground Base'!E33),2),ROUND(MinBaseGround*(1+GroundFuelSurcharge),2),ROUND(((1-GroundCommDiscount31Up-GroundCommIncentive)*'Ground Base'!E33)*(1+GroundFuelSurcharge),2)))*(1+FedEx_Markup),2)</f>
        <v>13.02</v>
      </c>
      <c r="F38" s="328">
        <f>ROUND((IF(MinBaseGround&gt;ROUND(((1-GroundCommDiscount31Up-GroundCommIncentive)*'Ground Base'!F33),2),ROUND(MinBaseGround*(1+GroundFuelSurcharge),2),ROUND(((1-GroundCommDiscount31Up-GroundCommIncentive)*'Ground Base'!F33)*(1+GroundFuelSurcharge),2)))*(1+FedEx_Markup),2)</f>
        <v>16.38</v>
      </c>
      <c r="G38" s="328">
        <f>ROUND((IF(MinBaseGround&gt;ROUND(((1-GroundCommDiscount31Up-GroundCommIncentive)*'Ground Base'!G33),2),ROUND(MinBaseGround*(1+GroundFuelSurcharge),2),ROUND(((1-GroundCommDiscount31Up-GroundCommIncentive)*'Ground Base'!G33)*(1+GroundFuelSurcharge),2)))*(1+FedEx_Markup),2)</f>
        <v>19.18</v>
      </c>
      <c r="H38" s="328">
        <f>ROUND((IF(MinBaseGround&gt;ROUND(((1-GroundCommDiscount31Up-GroundCommIncentive)*'Ground Base'!H33),2),ROUND(MinBaseGround*(1+GroundFuelSurcharge),2),ROUND(((1-GroundCommDiscount31Up-GroundCommIncentive)*'Ground Base'!H33)*(1+GroundFuelSurcharge),2)))*(1+FedEx_Markup),2)</f>
        <v>22.48</v>
      </c>
      <c r="I38" s="328">
        <f>ROUND((IF(MinBaseGround&gt;ROUND(((1-GroundAKHIDiscount)*'Ground Base'!I33),2),ROUND(MinBaseGround*(1+GroundFuelSurcharge),2),ROUND(((1-GroundAKHIDiscount)*'Ground Base'!I33)*(1+GroundFuelSurcharge),2)))*(1+FedEx_Markup),2)</f>
        <v>149.36</v>
      </c>
      <c r="J38" s="328">
        <f>ROUND((IF(MinBaseGround&gt;ROUND(((1-GroundAKHIDiscount)*'Ground Base'!J33),2),ROUND(MinBaseGround*(1+GroundFuelSurcharge),2),ROUND(((1-GroundAKHIDiscount)*'Ground Base'!J33)*(1+GroundFuelSurcharge),2)))*(1+FedEx_Markup),2)</f>
        <v>149.36</v>
      </c>
      <c r="K38" s="328">
        <f>ROUND((IF(MinGroundZone51&gt;ROUND(((1-GroundZone51Discount)*'Ground Base'!K33),2),ROUND(MinGroundZone51*(1+GroundFuelSurcharge),2),ROUND(((1-GroundZone51Discount)*'Ground Base'!K33)*(1+GroundFuelSurcharge),2)))*(1+FedEx_Markup),2)</f>
        <v>47.12</v>
      </c>
      <c r="L38" s="328">
        <f>ROUND((IF(MinGroundZone54&gt;ROUND(((1-GroundZone54Discount)*'Ground Base'!L33),2),ROUND(MinGroundZone54*(1+GroundFuelSurcharge),2),ROUND(((1-GroundZone54Discount)*'Ground Base'!L33)*(1+GroundFuelSurcharge),2)))*(1+FedEx_Markup),2)</f>
        <v>56.18</v>
      </c>
    </row>
    <row r="39" ht="12.75" customHeight="1">
      <c r="A39" s="327">
        <v>32.0</v>
      </c>
      <c r="B39" s="328">
        <f>ROUND((IF(MinBaseGround&gt;ROUND(((1-GroundCommDiscount31Up-GroundCommIncentive)*'Ground Base'!B34),2),ROUND(MinBaseGround*(1+GroundFuelSurcharge),2),ROUND(((1-GroundCommDiscount31Up-GroundCommIncentive)*'Ground Base'!B34)*(1+GroundFuelSurcharge),2)))*(1+FedEx_Markup),2)</f>
        <v>12.52</v>
      </c>
      <c r="C39" s="328">
        <f>ROUND((IF(MinBaseGround&gt;ROUND(((1-GroundCommDiscount31Up-GroundCommIncentive)*'Ground Base'!C34),2),ROUND(MinBaseGround*(1+GroundFuelSurcharge),2),ROUND(((1-GroundCommDiscount31Up-GroundCommIncentive)*'Ground Base'!C34)*(1+GroundFuelSurcharge),2)))*(1+FedEx_Markup),2)</f>
        <v>12.52</v>
      </c>
      <c r="D39" s="328">
        <f>ROUND((IF(MinBaseGround&gt;ROUND(((1-GroundCommDiscount31Up-GroundCommIncentive)*'Ground Base'!D34),2),ROUND(MinBaseGround*(1+GroundFuelSurcharge),2),ROUND(((1-GroundCommDiscount31Up-GroundCommIncentive)*'Ground Base'!D34)*(1+GroundFuelSurcharge),2)))*(1+FedEx_Markup),2)</f>
        <v>12.52</v>
      </c>
      <c r="E39" s="328">
        <f>ROUND((IF(MinBaseGround&gt;ROUND(((1-GroundCommDiscount31Up-GroundCommIncentive)*'Ground Base'!E34),2),ROUND(MinBaseGround*(1+GroundFuelSurcharge),2),ROUND(((1-GroundCommDiscount31Up-GroundCommIncentive)*'Ground Base'!E34)*(1+GroundFuelSurcharge),2)))*(1+FedEx_Markup),2)</f>
        <v>13.02</v>
      </c>
      <c r="F39" s="328">
        <f>ROUND((IF(MinBaseGround&gt;ROUND(((1-GroundCommDiscount31Up-GroundCommIncentive)*'Ground Base'!F34),2),ROUND(MinBaseGround*(1+GroundFuelSurcharge),2),ROUND(((1-GroundCommDiscount31Up-GroundCommIncentive)*'Ground Base'!F34)*(1+GroundFuelSurcharge),2)))*(1+FedEx_Markup),2)</f>
        <v>16.38</v>
      </c>
      <c r="G39" s="328">
        <f>ROUND((IF(MinBaseGround&gt;ROUND(((1-GroundCommDiscount31Up-GroundCommIncentive)*'Ground Base'!G34),2),ROUND(MinBaseGround*(1+GroundFuelSurcharge),2),ROUND(((1-GroundCommDiscount31Up-GroundCommIncentive)*'Ground Base'!G34)*(1+GroundFuelSurcharge),2)))*(1+FedEx_Markup),2)</f>
        <v>19.18</v>
      </c>
      <c r="H39" s="328">
        <f>ROUND((IF(MinBaseGround&gt;ROUND(((1-GroundCommDiscount31Up-GroundCommIncentive)*'Ground Base'!H34),2),ROUND(MinBaseGround*(1+GroundFuelSurcharge),2),ROUND(((1-GroundCommDiscount31Up-GroundCommIncentive)*'Ground Base'!H34)*(1+GroundFuelSurcharge),2)))*(1+FedEx_Markup),2)</f>
        <v>22.72</v>
      </c>
      <c r="I39" s="328">
        <f>ROUND((IF(MinBaseGround&gt;ROUND(((1-GroundAKHIDiscount)*'Ground Base'!I34),2),ROUND(MinBaseGround*(1+GroundFuelSurcharge),2),ROUND(((1-GroundAKHIDiscount)*'Ground Base'!I34)*(1+GroundFuelSurcharge),2)))*(1+FedEx_Markup),2)</f>
        <v>149.88</v>
      </c>
      <c r="J39" s="328">
        <f>ROUND((IF(MinBaseGround&gt;ROUND(((1-GroundAKHIDiscount)*'Ground Base'!J34),2),ROUND(MinBaseGround*(1+GroundFuelSurcharge),2),ROUND(((1-GroundAKHIDiscount)*'Ground Base'!J34)*(1+GroundFuelSurcharge),2)))*(1+FedEx_Markup),2)</f>
        <v>149.88</v>
      </c>
      <c r="K39" s="328">
        <f>ROUND((IF(MinGroundZone51&gt;ROUND(((1-GroundZone51Discount)*'Ground Base'!K34),2),ROUND(MinGroundZone51*(1+GroundFuelSurcharge),2),ROUND(((1-GroundZone51Discount)*'Ground Base'!K34)*(1+GroundFuelSurcharge),2)))*(1+FedEx_Markup),2)</f>
        <v>48.13</v>
      </c>
      <c r="L39" s="328">
        <f>ROUND((IF(MinGroundZone54&gt;ROUND(((1-GroundZone54Discount)*'Ground Base'!L34),2),ROUND(MinGroundZone54*(1+GroundFuelSurcharge),2),ROUND(((1-GroundZone54Discount)*'Ground Base'!L34)*(1+GroundFuelSurcharge),2)))*(1+FedEx_Markup),2)</f>
        <v>57.42</v>
      </c>
    </row>
    <row r="40" ht="12.75" customHeight="1">
      <c r="A40" s="327">
        <v>33.0</v>
      </c>
      <c r="B40" s="328">
        <f>ROUND((IF(MinBaseGround&gt;ROUND(((1-GroundCommDiscount31Up-GroundCommIncentive)*'Ground Base'!B35),2),ROUND(MinBaseGround*(1+GroundFuelSurcharge),2),ROUND(((1-GroundCommDiscount31Up-GroundCommIncentive)*'Ground Base'!B35)*(1+GroundFuelSurcharge),2)))*(1+FedEx_Markup),2)</f>
        <v>12.52</v>
      </c>
      <c r="C40" s="328">
        <f>ROUND((IF(MinBaseGround&gt;ROUND(((1-GroundCommDiscount31Up-GroundCommIncentive)*'Ground Base'!C35),2),ROUND(MinBaseGround*(1+GroundFuelSurcharge),2),ROUND(((1-GroundCommDiscount31Up-GroundCommIncentive)*'Ground Base'!C35)*(1+GroundFuelSurcharge),2)))*(1+FedEx_Markup),2)</f>
        <v>12.52</v>
      </c>
      <c r="D40" s="328">
        <f>ROUND((IF(MinBaseGround&gt;ROUND(((1-GroundCommDiscount31Up-GroundCommIncentive)*'Ground Base'!D35),2),ROUND(MinBaseGround*(1+GroundFuelSurcharge),2),ROUND(((1-GroundCommDiscount31Up-GroundCommIncentive)*'Ground Base'!D35)*(1+GroundFuelSurcharge),2)))*(1+FedEx_Markup),2)</f>
        <v>12.52</v>
      </c>
      <c r="E40" s="328">
        <f>ROUND((IF(MinBaseGround&gt;ROUND(((1-GroundCommDiscount31Up-GroundCommIncentive)*'Ground Base'!E35),2),ROUND(MinBaseGround*(1+GroundFuelSurcharge),2),ROUND(((1-GroundCommDiscount31Up-GroundCommIncentive)*'Ground Base'!E35)*(1+GroundFuelSurcharge),2)))*(1+FedEx_Markup),2)</f>
        <v>13.63</v>
      </c>
      <c r="F40" s="328">
        <f>ROUND((IF(MinBaseGround&gt;ROUND(((1-GroundCommDiscount31Up-GroundCommIncentive)*'Ground Base'!F35),2),ROUND(MinBaseGround*(1+GroundFuelSurcharge),2),ROUND(((1-GroundCommDiscount31Up-GroundCommIncentive)*'Ground Base'!F35)*(1+GroundFuelSurcharge),2)))*(1+FedEx_Markup),2)</f>
        <v>17.41</v>
      </c>
      <c r="G40" s="328">
        <f>ROUND((IF(MinBaseGround&gt;ROUND(((1-GroundCommDiscount31Up-GroundCommIncentive)*'Ground Base'!G35),2),ROUND(MinBaseGround*(1+GroundFuelSurcharge),2),ROUND(((1-GroundCommDiscount31Up-GroundCommIncentive)*'Ground Base'!G35)*(1+GroundFuelSurcharge),2)))*(1+FedEx_Markup),2)</f>
        <v>19.81</v>
      </c>
      <c r="H40" s="328">
        <f>ROUND((IF(MinBaseGround&gt;ROUND(((1-GroundCommDiscount31Up-GroundCommIncentive)*'Ground Base'!H35),2),ROUND(MinBaseGround*(1+GroundFuelSurcharge),2),ROUND(((1-GroundCommDiscount31Up-GroundCommIncentive)*'Ground Base'!H35)*(1+GroundFuelSurcharge),2)))*(1+FedEx_Markup),2)</f>
        <v>23.35</v>
      </c>
      <c r="I40" s="328">
        <f>ROUND((IF(MinBaseGround&gt;ROUND(((1-GroundAKHIDiscount)*'Ground Base'!I35),2),ROUND(MinBaseGround*(1+GroundFuelSurcharge),2),ROUND(((1-GroundAKHIDiscount)*'Ground Base'!I35)*(1+GroundFuelSurcharge),2)))*(1+FedEx_Markup),2)</f>
        <v>153.02</v>
      </c>
      <c r="J40" s="328">
        <f>ROUND((IF(MinBaseGround&gt;ROUND(((1-GroundAKHIDiscount)*'Ground Base'!J35),2),ROUND(MinBaseGround*(1+GroundFuelSurcharge),2),ROUND(((1-GroundAKHIDiscount)*'Ground Base'!J35)*(1+GroundFuelSurcharge),2)))*(1+FedEx_Markup),2)</f>
        <v>153.02</v>
      </c>
      <c r="K40" s="328">
        <f>ROUND((IF(MinGroundZone51&gt;ROUND(((1-GroundZone51Discount)*'Ground Base'!K35),2),ROUND(MinGroundZone51*(1+GroundFuelSurcharge),2),ROUND(((1-GroundZone51Discount)*'Ground Base'!K35)*(1+GroundFuelSurcharge),2)))*(1+FedEx_Markup),2)</f>
        <v>49.34</v>
      </c>
      <c r="L40" s="328">
        <f>ROUND((IF(MinGroundZone54&gt;ROUND(((1-GroundZone54Discount)*'Ground Base'!L35),2),ROUND(MinGroundZone54*(1+GroundFuelSurcharge),2),ROUND(((1-GroundZone54Discount)*'Ground Base'!L35)*(1+GroundFuelSurcharge),2)))*(1+FedEx_Markup),2)</f>
        <v>58.66</v>
      </c>
    </row>
    <row r="41" ht="12.75" customHeight="1">
      <c r="A41" s="327">
        <v>34.0</v>
      </c>
      <c r="B41" s="328">
        <f>ROUND((IF(MinBaseGround&gt;ROUND(((1-GroundCommDiscount31Up-GroundCommIncentive)*'Ground Base'!B36),2),ROUND(MinBaseGround*(1+GroundFuelSurcharge),2),ROUND(((1-GroundCommDiscount31Up-GroundCommIncentive)*'Ground Base'!B36)*(1+GroundFuelSurcharge),2)))*(1+FedEx_Markup),2)</f>
        <v>12.52</v>
      </c>
      <c r="C41" s="328">
        <f>ROUND((IF(MinBaseGround&gt;ROUND(((1-GroundCommDiscount31Up-GroundCommIncentive)*'Ground Base'!C36),2),ROUND(MinBaseGround*(1+GroundFuelSurcharge),2),ROUND(((1-GroundCommDiscount31Up-GroundCommIncentive)*'Ground Base'!C36)*(1+GroundFuelSurcharge),2)))*(1+FedEx_Markup),2)</f>
        <v>12.52</v>
      </c>
      <c r="D41" s="328">
        <f>ROUND((IF(MinBaseGround&gt;ROUND(((1-GroundCommDiscount31Up-GroundCommIncentive)*'Ground Base'!D36),2),ROUND(MinBaseGround*(1+GroundFuelSurcharge),2),ROUND(((1-GroundCommDiscount31Up-GroundCommIncentive)*'Ground Base'!D36)*(1+GroundFuelSurcharge),2)))*(1+FedEx_Markup),2)</f>
        <v>12.52</v>
      </c>
      <c r="E41" s="328">
        <f>ROUND((IF(MinBaseGround&gt;ROUND(((1-GroundCommDiscount31Up-GroundCommIncentive)*'Ground Base'!E36),2),ROUND(MinBaseGround*(1+GroundFuelSurcharge),2),ROUND(((1-GroundCommDiscount31Up-GroundCommIncentive)*'Ground Base'!E36)*(1+GroundFuelSurcharge),2)))*(1+FedEx_Markup),2)</f>
        <v>14.1</v>
      </c>
      <c r="F41" s="328">
        <f>ROUND((IF(MinBaseGround&gt;ROUND(((1-GroundCommDiscount31Up-GroundCommIncentive)*'Ground Base'!F36),2),ROUND(MinBaseGround*(1+GroundFuelSurcharge),2),ROUND(((1-GroundCommDiscount31Up-GroundCommIncentive)*'Ground Base'!F36)*(1+GroundFuelSurcharge),2)))*(1+FedEx_Markup),2)</f>
        <v>17.41</v>
      </c>
      <c r="G41" s="328">
        <f>ROUND((IF(MinBaseGround&gt;ROUND(((1-GroundCommDiscount31Up-GroundCommIncentive)*'Ground Base'!G36),2),ROUND(MinBaseGround*(1+GroundFuelSurcharge),2),ROUND(((1-GroundCommDiscount31Up-GroundCommIncentive)*'Ground Base'!G36)*(1+GroundFuelSurcharge),2)))*(1+FedEx_Markup),2)</f>
        <v>20.41</v>
      </c>
      <c r="H41" s="328">
        <f>ROUND((IF(MinBaseGround&gt;ROUND(((1-GroundCommDiscount31Up-GroundCommIncentive)*'Ground Base'!H36),2),ROUND(MinBaseGround*(1+GroundFuelSurcharge),2),ROUND(((1-GroundCommDiscount31Up-GroundCommIncentive)*'Ground Base'!H36)*(1+GroundFuelSurcharge),2)))*(1+FedEx_Markup),2)</f>
        <v>24.46</v>
      </c>
      <c r="I41" s="328">
        <f>ROUND((IF(MinBaseGround&gt;ROUND(((1-GroundAKHIDiscount)*'Ground Base'!I36),2),ROUND(MinBaseGround*(1+GroundFuelSurcharge),2),ROUND(((1-GroundAKHIDiscount)*'Ground Base'!I36)*(1+GroundFuelSurcharge),2)))*(1+FedEx_Markup),2)</f>
        <v>156.45</v>
      </c>
      <c r="J41" s="328">
        <f>ROUND((IF(MinBaseGround&gt;ROUND(((1-GroundAKHIDiscount)*'Ground Base'!J36),2),ROUND(MinBaseGround*(1+GroundFuelSurcharge),2),ROUND(((1-GroundAKHIDiscount)*'Ground Base'!J36)*(1+GroundFuelSurcharge),2)))*(1+FedEx_Markup),2)</f>
        <v>156.45</v>
      </c>
      <c r="K41" s="328">
        <f>ROUND((IF(MinGroundZone51&gt;ROUND(((1-GroundZone51Discount)*'Ground Base'!K36),2),ROUND(MinGroundZone51*(1+GroundFuelSurcharge),2),ROUND(((1-GroundZone51Discount)*'Ground Base'!K36)*(1+GroundFuelSurcharge),2)))*(1+FedEx_Markup),2)</f>
        <v>50.27</v>
      </c>
      <c r="L41" s="328">
        <f>ROUND((IF(MinGroundZone54&gt;ROUND(((1-GroundZone54Discount)*'Ground Base'!L36),2),ROUND(MinGroundZone54*(1+GroundFuelSurcharge),2),ROUND(((1-GroundZone54Discount)*'Ground Base'!L36)*(1+GroundFuelSurcharge),2)))*(1+FedEx_Markup),2)</f>
        <v>59.88</v>
      </c>
    </row>
    <row r="42" ht="12.75" customHeight="1">
      <c r="A42" s="327">
        <v>35.0</v>
      </c>
      <c r="B42" s="328">
        <f>ROUND((IF(MinBaseGround&gt;ROUND(((1-GroundCommDiscount31Up-GroundCommIncentive)*'Ground Base'!B37),2),ROUND(MinBaseGround*(1+GroundFuelSurcharge),2),ROUND(((1-GroundCommDiscount31Up-GroundCommIncentive)*'Ground Base'!B37)*(1+GroundFuelSurcharge),2)))*(1+FedEx_Markup),2)</f>
        <v>12.52</v>
      </c>
      <c r="C42" s="328">
        <f>ROUND((IF(MinBaseGround&gt;ROUND(((1-GroundCommDiscount31Up-GroundCommIncentive)*'Ground Base'!C37),2),ROUND(MinBaseGround*(1+GroundFuelSurcharge),2),ROUND(((1-GroundCommDiscount31Up-GroundCommIncentive)*'Ground Base'!C37)*(1+GroundFuelSurcharge),2)))*(1+FedEx_Markup),2)</f>
        <v>12.52</v>
      </c>
      <c r="D42" s="328">
        <f>ROUND((IF(MinBaseGround&gt;ROUND(((1-GroundCommDiscount31Up-GroundCommIncentive)*'Ground Base'!D37),2),ROUND(MinBaseGround*(1+GroundFuelSurcharge),2),ROUND(((1-GroundCommDiscount31Up-GroundCommIncentive)*'Ground Base'!D37)*(1+GroundFuelSurcharge),2)))*(1+FedEx_Markup),2)</f>
        <v>12.52</v>
      </c>
      <c r="E42" s="328">
        <f>ROUND((IF(MinBaseGround&gt;ROUND(((1-GroundCommDiscount31Up-GroundCommIncentive)*'Ground Base'!E37),2),ROUND(MinBaseGround*(1+GroundFuelSurcharge),2),ROUND(((1-GroundCommDiscount31Up-GroundCommIncentive)*'Ground Base'!E37)*(1+GroundFuelSurcharge),2)))*(1+FedEx_Markup),2)</f>
        <v>14.33</v>
      </c>
      <c r="F42" s="328">
        <f>ROUND((IF(MinBaseGround&gt;ROUND(((1-GroundCommDiscount31Up-GroundCommIncentive)*'Ground Base'!F37),2),ROUND(MinBaseGround*(1+GroundFuelSurcharge),2),ROUND(((1-GroundCommDiscount31Up-GroundCommIncentive)*'Ground Base'!F37)*(1+GroundFuelSurcharge),2)))*(1+FedEx_Markup),2)</f>
        <v>17.71</v>
      </c>
      <c r="G42" s="328">
        <f>ROUND((IF(MinBaseGround&gt;ROUND(((1-GroundCommDiscount31Up-GroundCommIncentive)*'Ground Base'!G37),2),ROUND(MinBaseGround*(1+GroundFuelSurcharge),2),ROUND(((1-GroundCommDiscount31Up-GroundCommIncentive)*'Ground Base'!G37)*(1+GroundFuelSurcharge),2)))*(1+FedEx_Markup),2)</f>
        <v>20.93</v>
      </c>
      <c r="H42" s="328">
        <f>ROUND((IF(MinBaseGround&gt;ROUND(((1-GroundCommDiscount31Up-GroundCommIncentive)*'Ground Base'!H37),2),ROUND(MinBaseGround*(1+GroundFuelSurcharge),2),ROUND(((1-GroundCommDiscount31Up-GroundCommIncentive)*'Ground Base'!H37)*(1+GroundFuelSurcharge),2)))*(1+FedEx_Markup),2)</f>
        <v>24.63</v>
      </c>
      <c r="I42" s="328">
        <f>ROUND((IF(MinBaseGround&gt;ROUND(((1-GroundAKHIDiscount)*'Ground Base'!I37),2),ROUND(MinBaseGround*(1+GroundFuelSurcharge),2),ROUND(((1-GroundAKHIDiscount)*'Ground Base'!I37)*(1+GroundFuelSurcharge),2)))*(1+FedEx_Markup),2)</f>
        <v>160.33</v>
      </c>
      <c r="J42" s="328">
        <f>ROUND((IF(MinBaseGround&gt;ROUND(((1-GroundAKHIDiscount)*'Ground Base'!J37),2),ROUND(MinBaseGround*(1+GroundFuelSurcharge),2),ROUND(((1-GroundAKHIDiscount)*'Ground Base'!J37)*(1+GroundFuelSurcharge),2)))*(1+FedEx_Markup),2)</f>
        <v>160.33</v>
      </c>
      <c r="K42" s="328">
        <f>ROUND((IF(MinGroundZone51&gt;ROUND(((1-GroundZone51Discount)*'Ground Base'!K37),2),ROUND(MinGroundZone51*(1+GroundFuelSurcharge),2),ROUND(((1-GroundZone51Discount)*'Ground Base'!K37)*(1+GroundFuelSurcharge),2)))*(1+FedEx_Markup),2)</f>
        <v>51.22</v>
      </c>
      <c r="L42" s="328">
        <f>ROUND((IF(MinGroundZone54&gt;ROUND(((1-GroundZone54Discount)*'Ground Base'!L37),2),ROUND(MinGroundZone54*(1+GroundFuelSurcharge),2),ROUND(((1-GroundZone54Discount)*'Ground Base'!L37)*(1+GroundFuelSurcharge),2)))*(1+FedEx_Markup),2)</f>
        <v>60.67</v>
      </c>
    </row>
    <row r="43" ht="12.75" customHeight="1">
      <c r="A43" s="327">
        <v>36.0</v>
      </c>
      <c r="B43" s="328">
        <f>ROUND((IF(MinBaseGround&gt;ROUND(((1-GroundCommDiscount31Up-GroundCommIncentive)*'Ground Base'!B38),2),ROUND(MinBaseGround*(1+GroundFuelSurcharge),2),ROUND(((1-GroundCommDiscount31Up-GroundCommIncentive)*'Ground Base'!B38)*(1+GroundFuelSurcharge),2)))*(1+FedEx_Markup),2)</f>
        <v>12.52</v>
      </c>
      <c r="C43" s="328">
        <f>ROUND((IF(MinBaseGround&gt;ROUND(((1-GroundCommDiscount31Up-GroundCommIncentive)*'Ground Base'!C38),2),ROUND(MinBaseGround*(1+GroundFuelSurcharge),2),ROUND(((1-GroundCommDiscount31Up-GroundCommIncentive)*'Ground Base'!C38)*(1+GroundFuelSurcharge),2)))*(1+FedEx_Markup),2)</f>
        <v>12.52</v>
      </c>
      <c r="D43" s="328">
        <f>ROUND((IF(MinBaseGround&gt;ROUND(((1-GroundCommDiscount31Up-GroundCommIncentive)*'Ground Base'!D38),2),ROUND(MinBaseGround*(1+GroundFuelSurcharge),2),ROUND(((1-GroundCommDiscount31Up-GroundCommIncentive)*'Ground Base'!D38)*(1+GroundFuelSurcharge),2)))*(1+FedEx_Markup),2)</f>
        <v>12.52</v>
      </c>
      <c r="E43" s="328">
        <f>ROUND((IF(MinBaseGround&gt;ROUND(((1-GroundCommDiscount31Up-GroundCommIncentive)*'Ground Base'!E38),2),ROUND(MinBaseGround*(1+GroundFuelSurcharge),2),ROUND(((1-GroundCommDiscount31Up-GroundCommIncentive)*'Ground Base'!E38)*(1+GroundFuelSurcharge),2)))*(1+FedEx_Markup),2)</f>
        <v>14.8</v>
      </c>
      <c r="F43" s="328">
        <f>ROUND((IF(MinBaseGround&gt;ROUND(((1-GroundCommDiscount31Up-GroundCommIncentive)*'Ground Base'!F38),2),ROUND(MinBaseGround*(1+GroundFuelSurcharge),2),ROUND(((1-GroundCommDiscount31Up-GroundCommIncentive)*'Ground Base'!F38)*(1+GroundFuelSurcharge),2)))*(1+FedEx_Markup),2)</f>
        <v>18.46</v>
      </c>
      <c r="G43" s="328">
        <f>ROUND((IF(MinBaseGround&gt;ROUND(((1-GroundCommDiscount31Up-GroundCommIncentive)*'Ground Base'!G38),2),ROUND(MinBaseGround*(1+GroundFuelSurcharge),2),ROUND(((1-GroundCommDiscount31Up-GroundCommIncentive)*'Ground Base'!G38)*(1+GroundFuelSurcharge),2)))*(1+FedEx_Markup),2)</f>
        <v>21.64</v>
      </c>
      <c r="H43" s="328">
        <f>ROUND((IF(MinBaseGround&gt;ROUND(((1-GroundCommDiscount31Up-GroundCommIncentive)*'Ground Base'!H38),2),ROUND(MinBaseGround*(1+GroundFuelSurcharge),2),ROUND(((1-GroundCommDiscount31Up-GroundCommIncentive)*'Ground Base'!H38)*(1+GroundFuelSurcharge),2)))*(1+FedEx_Markup),2)</f>
        <v>25.6</v>
      </c>
      <c r="I43" s="328">
        <f>ROUND((IF(MinBaseGround&gt;ROUND(((1-GroundAKHIDiscount)*'Ground Base'!I38),2),ROUND(MinBaseGround*(1+GroundFuelSurcharge),2),ROUND(((1-GroundAKHIDiscount)*'Ground Base'!I38)*(1+GroundFuelSurcharge),2)))*(1+FedEx_Markup),2)</f>
        <v>163.75</v>
      </c>
      <c r="J43" s="328">
        <f>ROUND((IF(MinBaseGround&gt;ROUND(((1-GroundAKHIDiscount)*'Ground Base'!J38),2),ROUND(MinBaseGround*(1+GroundFuelSurcharge),2),ROUND(((1-GroundAKHIDiscount)*'Ground Base'!J38)*(1+GroundFuelSurcharge),2)))*(1+FedEx_Markup),2)</f>
        <v>163.75</v>
      </c>
      <c r="K43" s="328">
        <f>ROUND((IF(MinGroundZone51&gt;ROUND(((1-GroundZone51Discount)*'Ground Base'!K38),2),ROUND(MinGroundZone51*(1+GroundFuelSurcharge),2),ROUND(((1-GroundZone51Discount)*'Ground Base'!K38)*(1+GroundFuelSurcharge),2)))*(1+FedEx_Markup),2)</f>
        <v>52.16</v>
      </c>
      <c r="L43" s="328">
        <f>ROUND((IF(MinGroundZone54&gt;ROUND(((1-GroundZone54Discount)*'Ground Base'!L38),2),ROUND(MinGroundZone54*(1+GroundFuelSurcharge),2),ROUND(((1-GroundZone54Discount)*'Ground Base'!L38)*(1+GroundFuelSurcharge),2)))*(1+FedEx_Markup),2)</f>
        <v>62.09</v>
      </c>
    </row>
    <row r="44" ht="12.75" customHeight="1">
      <c r="A44" s="327">
        <v>37.0</v>
      </c>
      <c r="B44" s="328">
        <f>ROUND((IF(MinBaseGround&gt;ROUND(((1-GroundCommDiscount31Up-GroundCommIncentive)*'Ground Base'!B39),2),ROUND(MinBaseGround*(1+GroundFuelSurcharge),2),ROUND(((1-GroundCommDiscount31Up-GroundCommIncentive)*'Ground Base'!B39)*(1+GroundFuelSurcharge),2)))*(1+FedEx_Markup),2)</f>
        <v>12.52</v>
      </c>
      <c r="C44" s="328">
        <f>ROUND((IF(MinBaseGround&gt;ROUND(((1-GroundCommDiscount31Up-GroundCommIncentive)*'Ground Base'!C39),2),ROUND(MinBaseGround*(1+GroundFuelSurcharge),2),ROUND(((1-GroundCommDiscount31Up-GroundCommIncentive)*'Ground Base'!C39)*(1+GroundFuelSurcharge),2)))*(1+FedEx_Markup),2)</f>
        <v>12.52</v>
      </c>
      <c r="D44" s="328">
        <f>ROUND((IF(MinBaseGround&gt;ROUND(((1-GroundCommDiscount31Up-GroundCommIncentive)*'Ground Base'!D39),2),ROUND(MinBaseGround*(1+GroundFuelSurcharge),2),ROUND(((1-GroundCommDiscount31Up-GroundCommIncentive)*'Ground Base'!D39)*(1+GroundFuelSurcharge),2)))*(1+FedEx_Markup),2)</f>
        <v>12.52</v>
      </c>
      <c r="E44" s="328">
        <f>ROUND((IF(MinBaseGround&gt;ROUND(((1-GroundCommDiscount31Up-GroundCommIncentive)*'Ground Base'!E39),2),ROUND(MinBaseGround*(1+GroundFuelSurcharge),2),ROUND(((1-GroundCommDiscount31Up-GroundCommIncentive)*'Ground Base'!E39)*(1+GroundFuelSurcharge),2)))*(1+FedEx_Markup),2)</f>
        <v>15.02</v>
      </c>
      <c r="F44" s="328">
        <f>ROUND((IF(MinBaseGround&gt;ROUND(((1-GroundCommDiscount31Up-GroundCommIncentive)*'Ground Base'!F39),2),ROUND(MinBaseGround*(1+GroundFuelSurcharge),2),ROUND(((1-GroundCommDiscount31Up-GroundCommIncentive)*'Ground Base'!F39)*(1+GroundFuelSurcharge),2)))*(1+FedEx_Markup),2)</f>
        <v>18.54</v>
      </c>
      <c r="G44" s="328">
        <f>ROUND((IF(MinBaseGround&gt;ROUND(((1-GroundCommDiscount31Up-GroundCommIncentive)*'Ground Base'!G39),2),ROUND(MinBaseGround*(1+GroundFuelSurcharge),2),ROUND(((1-GroundCommDiscount31Up-GroundCommIncentive)*'Ground Base'!G39)*(1+GroundFuelSurcharge),2)))*(1+FedEx_Markup),2)</f>
        <v>22.34</v>
      </c>
      <c r="H44" s="328">
        <f>ROUND((IF(MinBaseGround&gt;ROUND(((1-GroundCommDiscount31Up-GroundCommIncentive)*'Ground Base'!H39),2),ROUND(MinBaseGround*(1+GroundFuelSurcharge),2),ROUND(((1-GroundCommDiscount31Up-GroundCommIncentive)*'Ground Base'!H39)*(1+GroundFuelSurcharge),2)))*(1+FedEx_Markup),2)</f>
        <v>25.85</v>
      </c>
      <c r="I44" s="328">
        <f>ROUND((IF(MinBaseGround&gt;ROUND(((1-GroundAKHIDiscount)*'Ground Base'!I39),2),ROUND(MinBaseGround*(1+GroundFuelSurcharge),2),ROUND(((1-GroundAKHIDiscount)*'Ground Base'!I39)*(1+GroundFuelSurcharge),2)))*(1+FedEx_Markup),2)</f>
        <v>167.51</v>
      </c>
      <c r="J44" s="328">
        <f>ROUND((IF(MinBaseGround&gt;ROUND(((1-GroundAKHIDiscount)*'Ground Base'!J39),2),ROUND(MinBaseGround*(1+GroundFuelSurcharge),2),ROUND(((1-GroundAKHIDiscount)*'Ground Base'!J39)*(1+GroundFuelSurcharge),2)))*(1+FedEx_Markup),2)</f>
        <v>167.51</v>
      </c>
      <c r="K44" s="328">
        <f>ROUND((IF(MinGroundZone51&gt;ROUND(((1-GroundZone51Discount)*'Ground Base'!K39),2),ROUND(MinGroundZone51*(1+GroundFuelSurcharge),2),ROUND(((1-GroundZone51Discount)*'Ground Base'!K39)*(1+GroundFuelSurcharge),2)))*(1+FedEx_Markup),2)</f>
        <v>53.34</v>
      </c>
      <c r="L44" s="328">
        <f>ROUND((IF(MinGroundZone54&gt;ROUND(((1-GroundZone54Discount)*'Ground Base'!L39),2),ROUND(MinGroundZone54*(1+GroundFuelSurcharge),2),ROUND(((1-GroundZone54Discount)*'Ground Base'!L39)*(1+GroundFuelSurcharge),2)))*(1+FedEx_Markup),2)</f>
        <v>63.35</v>
      </c>
    </row>
    <row r="45" ht="12.75" customHeight="1">
      <c r="A45" s="327">
        <v>38.0</v>
      </c>
      <c r="B45" s="328">
        <f>ROUND((IF(MinBaseGround&gt;ROUND(((1-GroundCommDiscount31Up-GroundCommIncentive)*'Ground Base'!B40),2),ROUND(MinBaseGround*(1+GroundFuelSurcharge),2),ROUND(((1-GroundCommDiscount31Up-GroundCommIncentive)*'Ground Base'!B40)*(1+GroundFuelSurcharge),2)))*(1+FedEx_Markup),2)</f>
        <v>12.52</v>
      </c>
      <c r="C45" s="328">
        <f>ROUND((IF(MinBaseGround&gt;ROUND(((1-GroundCommDiscount31Up-GroundCommIncentive)*'Ground Base'!C40),2),ROUND(MinBaseGround*(1+GroundFuelSurcharge),2),ROUND(((1-GroundCommDiscount31Up-GroundCommIncentive)*'Ground Base'!C40)*(1+GroundFuelSurcharge),2)))*(1+FedEx_Markup),2)</f>
        <v>12.52</v>
      </c>
      <c r="D45" s="328">
        <f>ROUND((IF(MinBaseGround&gt;ROUND(((1-GroundCommDiscount31Up-GroundCommIncentive)*'Ground Base'!D40),2),ROUND(MinBaseGround*(1+GroundFuelSurcharge),2),ROUND(((1-GroundCommDiscount31Up-GroundCommIncentive)*'Ground Base'!D40)*(1+GroundFuelSurcharge),2)))*(1+FedEx_Markup),2)</f>
        <v>12.81</v>
      </c>
      <c r="E45" s="328">
        <f>ROUND((IF(MinBaseGround&gt;ROUND(((1-GroundCommDiscount31Up-GroundCommIncentive)*'Ground Base'!E40),2),ROUND(MinBaseGround*(1+GroundFuelSurcharge),2),ROUND(((1-GroundCommDiscount31Up-GroundCommIncentive)*'Ground Base'!E40)*(1+GroundFuelSurcharge),2)))*(1+FedEx_Markup),2)</f>
        <v>15.38</v>
      </c>
      <c r="F45" s="328">
        <f>ROUND((IF(MinBaseGround&gt;ROUND(((1-GroundCommDiscount31Up-GroundCommIncentive)*'Ground Base'!F40),2),ROUND(MinBaseGround*(1+GroundFuelSurcharge),2),ROUND(((1-GroundCommDiscount31Up-GroundCommIncentive)*'Ground Base'!F40)*(1+GroundFuelSurcharge),2)))*(1+FedEx_Markup),2)</f>
        <v>18.96</v>
      </c>
      <c r="G45" s="328">
        <f>ROUND((IF(MinBaseGround&gt;ROUND(((1-GroundCommDiscount31Up-GroundCommIncentive)*'Ground Base'!G40),2),ROUND(MinBaseGround*(1+GroundFuelSurcharge),2),ROUND(((1-GroundCommDiscount31Up-GroundCommIncentive)*'Ground Base'!G40)*(1+GroundFuelSurcharge),2)))*(1+FedEx_Markup),2)</f>
        <v>22.44</v>
      </c>
      <c r="H45" s="328">
        <f>ROUND((IF(MinBaseGround&gt;ROUND(((1-GroundCommDiscount31Up-GroundCommIncentive)*'Ground Base'!H40),2),ROUND(MinBaseGround*(1+GroundFuelSurcharge),2),ROUND(((1-GroundCommDiscount31Up-GroundCommIncentive)*'Ground Base'!H40)*(1+GroundFuelSurcharge),2)))*(1+FedEx_Markup),2)</f>
        <v>26.34</v>
      </c>
      <c r="I45" s="328">
        <f>ROUND((IF(MinBaseGround&gt;ROUND(((1-GroundAKHIDiscount)*'Ground Base'!I40),2),ROUND(MinBaseGround*(1+GroundFuelSurcharge),2),ROUND(((1-GroundAKHIDiscount)*'Ground Base'!I40)*(1+GroundFuelSurcharge),2)))*(1+FedEx_Markup),2)</f>
        <v>171.51</v>
      </c>
      <c r="J45" s="328">
        <f>ROUND((IF(MinBaseGround&gt;ROUND(((1-GroundAKHIDiscount)*'Ground Base'!J40),2),ROUND(MinBaseGround*(1+GroundFuelSurcharge),2),ROUND(((1-GroundAKHIDiscount)*'Ground Base'!J40)*(1+GroundFuelSurcharge),2)))*(1+FedEx_Markup),2)</f>
        <v>171.51</v>
      </c>
      <c r="K45" s="328">
        <f>ROUND((IF(MinGroundZone51&gt;ROUND(((1-GroundZone51Discount)*'Ground Base'!K40),2),ROUND(MinGroundZone51*(1+GroundFuelSurcharge),2),ROUND(((1-GroundZone51Discount)*'Ground Base'!K40)*(1+GroundFuelSurcharge),2)))*(1+FedEx_Markup),2)</f>
        <v>54.31</v>
      </c>
      <c r="L45" s="328">
        <f>ROUND((IF(MinGroundZone54&gt;ROUND(((1-GroundZone54Discount)*'Ground Base'!L40),2),ROUND(MinGroundZone54*(1+GroundFuelSurcharge),2),ROUND(((1-GroundZone54Discount)*'Ground Base'!L40)*(1+GroundFuelSurcharge),2)))*(1+FedEx_Markup),2)</f>
        <v>64.43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327">
        <v>39.0</v>
      </c>
      <c r="B46" s="328">
        <f>ROUND((IF(MinBaseGround&gt;ROUND(((1-GroundCommDiscount31Up-GroundCommIncentive)*'Ground Base'!B41),2),ROUND(MinBaseGround*(1+GroundFuelSurcharge),2),ROUND(((1-GroundCommDiscount31Up-GroundCommIncentive)*'Ground Base'!B41)*(1+GroundFuelSurcharge),2)))*(1+FedEx_Markup),2)</f>
        <v>12.52</v>
      </c>
      <c r="C46" s="328">
        <f>ROUND((IF(MinBaseGround&gt;ROUND(((1-GroundCommDiscount31Up-GroundCommIncentive)*'Ground Base'!C41),2),ROUND(MinBaseGround*(1+GroundFuelSurcharge),2),ROUND(((1-GroundCommDiscount31Up-GroundCommIncentive)*'Ground Base'!C41)*(1+GroundFuelSurcharge),2)))*(1+FedEx_Markup),2)</f>
        <v>12.52</v>
      </c>
      <c r="D46" s="328">
        <f>ROUND((IF(MinBaseGround&gt;ROUND(((1-GroundCommDiscount31Up-GroundCommIncentive)*'Ground Base'!D41),2),ROUND(MinBaseGround*(1+GroundFuelSurcharge),2),ROUND(((1-GroundCommDiscount31Up-GroundCommIncentive)*'Ground Base'!D41)*(1+GroundFuelSurcharge),2)))*(1+FedEx_Markup),2)</f>
        <v>13.36</v>
      </c>
      <c r="E46" s="328">
        <f>ROUND((IF(MinBaseGround&gt;ROUND(((1-GroundCommDiscount31Up-GroundCommIncentive)*'Ground Base'!E41),2),ROUND(MinBaseGround*(1+GroundFuelSurcharge),2),ROUND(((1-GroundCommDiscount31Up-GroundCommIncentive)*'Ground Base'!E41)*(1+GroundFuelSurcharge),2)))*(1+FedEx_Markup),2)</f>
        <v>15.97</v>
      </c>
      <c r="F46" s="328">
        <f>ROUND((IF(MinBaseGround&gt;ROUND(((1-GroundCommDiscount31Up-GroundCommIncentive)*'Ground Base'!F41),2),ROUND(MinBaseGround*(1+GroundFuelSurcharge),2),ROUND(((1-GroundCommDiscount31Up-GroundCommIncentive)*'Ground Base'!F41)*(1+GroundFuelSurcharge),2)))*(1+FedEx_Markup),2)</f>
        <v>19.83</v>
      </c>
      <c r="G46" s="328">
        <f>ROUND((IF(MinBaseGround&gt;ROUND(((1-GroundCommDiscount31Up-GroundCommIncentive)*'Ground Base'!G41),2),ROUND(MinBaseGround*(1+GroundFuelSurcharge),2),ROUND(((1-GroundCommDiscount31Up-GroundCommIncentive)*'Ground Base'!G41)*(1+GroundFuelSurcharge),2)))*(1+FedEx_Markup),2)</f>
        <v>23.31</v>
      </c>
      <c r="H46" s="328">
        <f>ROUND((IF(MinBaseGround&gt;ROUND(((1-GroundCommDiscount31Up-GroundCommIncentive)*'Ground Base'!H41),2),ROUND(MinBaseGround*(1+GroundFuelSurcharge),2),ROUND(((1-GroundCommDiscount31Up-GroundCommIncentive)*'Ground Base'!H41)*(1+GroundFuelSurcharge),2)))*(1+FedEx_Markup),2)</f>
        <v>26.88</v>
      </c>
      <c r="I46" s="328">
        <f>ROUND((IF(MinBaseGround&gt;ROUND(((1-GroundAKHIDiscount)*'Ground Base'!I41),2),ROUND(MinBaseGround*(1+GroundFuelSurcharge),2),ROUND(((1-GroundAKHIDiscount)*'Ground Base'!I41)*(1+GroundFuelSurcharge),2)))*(1+FedEx_Markup),2)</f>
        <v>175.2</v>
      </c>
      <c r="J46" s="328">
        <f>ROUND((IF(MinBaseGround&gt;ROUND(((1-GroundAKHIDiscount)*'Ground Base'!J41),2),ROUND(MinBaseGround*(1+GroundFuelSurcharge),2),ROUND(((1-GroundAKHIDiscount)*'Ground Base'!J41)*(1+GroundFuelSurcharge),2)))*(1+FedEx_Markup),2)</f>
        <v>175.2</v>
      </c>
      <c r="K46" s="328">
        <f>ROUND((IF(MinGroundZone51&gt;ROUND(((1-GroundZone51Discount)*'Ground Base'!K41),2),ROUND(MinGroundZone51*(1+GroundFuelSurcharge),2),ROUND(((1-GroundZone51Discount)*'Ground Base'!K41)*(1+GroundFuelSurcharge),2)))*(1+FedEx_Markup),2)</f>
        <v>55.55</v>
      </c>
      <c r="L46" s="328">
        <f>ROUND((IF(MinGroundZone54&gt;ROUND(((1-GroundZone54Discount)*'Ground Base'!L41),2),ROUND(MinGroundZone54*(1+GroundFuelSurcharge),2),ROUND(((1-GroundZone54Discount)*'Ground Base'!L41)*(1+GroundFuelSurcharge),2)))*(1+FedEx_Markup),2)</f>
        <v>65.47</v>
      </c>
    </row>
    <row r="47" ht="12.75" customHeight="1">
      <c r="A47" s="327">
        <v>40.0</v>
      </c>
      <c r="B47" s="328">
        <f>ROUND((IF(MinBaseGround&gt;ROUND(((1-GroundCommDiscount31Up-GroundCommIncentive)*'Ground Base'!B42),2),ROUND(MinBaseGround*(1+GroundFuelSurcharge),2),ROUND(((1-GroundCommDiscount31Up-GroundCommIncentive)*'Ground Base'!B42)*(1+GroundFuelSurcharge),2)))*(1+FedEx_Markup),2)</f>
        <v>12.52</v>
      </c>
      <c r="C47" s="328">
        <f>ROUND((IF(MinBaseGround&gt;ROUND(((1-GroundCommDiscount31Up-GroundCommIncentive)*'Ground Base'!C42),2),ROUND(MinBaseGround*(1+GroundFuelSurcharge),2),ROUND(((1-GroundCommDiscount31Up-GroundCommIncentive)*'Ground Base'!C42)*(1+GroundFuelSurcharge),2)))*(1+FedEx_Markup),2)</f>
        <v>12.52</v>
      </c>
      <c r="D47" s="328">
        <f>ROUND((IF(MinBaseGround&gt;ROUND(((1-GroundCommDiscount31Up-GroundCommIncentive)*'Ground Base'!D42),2),ROUND(MinBaseGround*(1+GroundFuelSurcharge),2),ROUND(((1-GroundCommDiscount31Up-GroundCommIncentive)*'Ground Base'!D42)*(1+GroundFuelSurcharge),2)))*(1+FedEx_Markup),2)</f>
        <v>13.36</v>
      </c>
      <c r="E47" s="328">
        <f>ROUND((IF(MinBaseGround&gt;ROUND(((1-GroundCommDiscount31Up-GroundCommIncentive)*'Ground Base'!E42),2),ROUND(MinBaseGround*(1+GroundFuelSurcharge),2),ROUND(((1-GroundCommDiscount31Up-GroundCommIncentive)*'Ground Base'!E42)*(1+GroundFuelSurcharge),2)))*(1+FedEx_Markup),2)</f>
        <v>15.97</v>
      </c>
      <c r="F47" s="328">
        <f>ROUND((IF(MinBaseGround&gt;ROUND(((1-GroundCommDiscount31Up-GroundCommIncentive)*'Ground Base'!F42),2),ROUND(MinBaseGround*(1+GroundFuelSurcharge),2),ROUND(((1-GroundCommDiscount31Up-GroundCommIncentive)*'Ground Base'!F42)*(1+GroundFuelSurcharge),2)))*(1+FedEx_Markup),2)</f>
        <v>19.85</v>
      </c>
      <c r="G47" s="328">
        <f>ROUND((IF(MinBaseGround&gt;ROUND(((1-GroundCommDiscount31Up-GroundCommIncentive)*'Ground Base'!G42),2),ROUND(MinBaseGround*(1+GroundFuelSurcharge),2),ROUND(((1-GroundCommDiscount31Up-GroundCommIncentive)*'Ground Base'!G42)*(1+GroundFuelSurcharge),2)))*(1+FedEx_Markup),2)</f>
        <v>23.32</v>
      </c>
      <c r="H47" s="328">
        <f>ROUND((IF(MinBaseGround&gt;ROUND(((1-GroundCommDiscount31Up-GroundCommIncentive)*'Ground Base'!H42),2),ROUND(MinBaseGround*(1+GroundFuelSurcharge),2),ROUND(((1-GroundCommDiscount31Up-GroundCommIncentive)*'Ground Base'!H42)*(1+GroundFuelSurcharge),2)))*(1+FedEx_Markup),2)</f>
        <v>26.88</v>
      </c>
      <c r="I47" s="328">
        <f>ROUND((IF(MinBaseGround&gt;ROUND(((1-GroundAKHIDiscount)*'Ground Base'!I42),2),ROUND(MinBaseGround*(1+GroundFuelSurcharge),2),ROUND(((1-GroundAKHIDiscount)*'Ground Base'!I42)*(1+GroundFuelSurcharge),2)))*(1+FedEx_Markup),2)</f>
        <v>178.95</v>
      </c>
      <c r="J47" s="328">
        <f>ROUND((IF(MinBaseGround&gt;ROUND(((1-GroundAKHIDiscount)*'Ground Base'!J42),2),ROUND(MinBaseGround*(1+GroundFuelSurcharge),2),ROUND(((1-GroundAKHIDiscount)*'Ground Base'!J42)*(1+GroundFuelSurcharge),2)))*(1+FedEx_Markup),2)</f>
        <v>178.95</v>
      </c>
      <c r="K47" s="328">
        <f>ROUND((IF(MinGroundZone51&gt;ROUND(((1-GroundZone51Discount)*'Ground Base'!K42),2),ROUND(MinGroundZone51*(1+GroundFuelSurcharge),2),ROUND(((1-GroundZone51Discount)*'Ground Base'!K42)*(1+GroundFuelSurcharge),2)))*(1+FedEx_Markup),2)</f>
        <v>56.48</v>
      </c>
      <c r="L47" s="328">
        <f>ROUND((IF(MinGroundZone54&gt;ROUND(((1-GroundZone54Discount)*'Ground Base'!L42),2),ROUND(MinGroundZone54*(1+GroundFuelSurcharge),2),ROUND(((1-GroundZone54Discount)*'Ground Base'!L42)*(1+GroundFuelSurcharge),2)))*(1+FedEx_Markup),2)</f>
        <v>66.72</v>
      </c>
    </row>
    <row r="48" ht="12.75" customHeight="1">
      <c r="A48" s="327">
        <v>41.0</v>
      </c>
      <c r="B48" s="328">
        <f>ROUND((IF(MinBaseGround&gt;ROUND(((1-GroundCommDiscount31Up-GroundCommIncentive)*'Ground Base'!B43),2),ROUND(MinBaseGround*(1+GroundFuelSurcharge),2),ROUND(((1-GroundCommDiscount31Up-GroundCommIncentive)*'Ground Base'!B43)*(1+GroundFuelSurcharge),2)))*(1+FedEx_Markup),2)</f>
        <v>12.52</v>
      </c>
      <c r="C48" s="328">
        <f>ROUND((IF(MinBaseGround&gt;ROUND(((1-GroundCommDiscount31Up-GroundCommIncentive)*'Ground Base'!C43),2),ROUND(MinBaseGround*(1+GroundFuelSurcharge),2),ROUND(((1-GroundCommDiscount31Up-GroundCommIncentive)*'Ground Base'!C43)*(1+GroundFuelSurcharge),2)))*(1+FedEx_Markup),2)</f>
        <v>12.52</v>
      </c>
      <c r="D48" s="328">
        <f>ROUND((IF(MinBaseGround&gt;ROUND(((1-GroundCommDiscount31Up-GroundCommIncentive)*'Ground Base'!D43),2),ROUND(MinBaseGround*(1+GroundFuelSurcharge),2),ROUND(((1-GroundCommDiscount31Up-GroundCommIncentive)*'Ground Base'!D43)*(1+GroundFuelSurcharge),2)))*(1+FedEx_Markup),2)</f>
        <v>13.75</v>
      </c>
      <c r="E48" s="328">
        <f>ROUND((IF(MinBaseGround&gt;ROUND(((1-GroundCommDiscount31Up-GroundCommIncentive)*'Ground Base'!E43),2),ROUND(MinBaseGround*(1+GroundFuelSurcharge),2),ROUND(((1-GroundCommDiscount31Up-GroundCommIncentive)*'Ground Base'!E43)*(1+GroundFuelSurcharge),2)))*(1+FedEx_Markup),2)</f>
        <v>16.54</v>
      </c>
      <c r="F48" s="328">
        <f>ROUND((IF(MinBaseGround&gt;ROUND(((1-GroundCommDiscount31Up-GroundCommIncentive)*'Ground Base'!F43),2),ROUND(MinBaseGround*(1+GroundFuelSurcharge),2),ROUND(((1-GroundCommDiscount31Up-GroundCommIncentive)*'Ground Base'!F43)*(1+GroundFuelSurcharge),2)))*(1+FedEx_Markup),2)</f>
        <v>20.77</v>
      </c>
      <c r="G48" s="328">
        <f>ROUND((IF(MinBaseGround&gt;ROUND(((1-GroundCommDiscount31Up-GroundCommIncentive)*'Ground Base'!G43),2),ROUND(MinBaseGround*(1+GroundFuelSurcharge),2),ROUND(((1-GroundCommDiscount31Up-GroundCommIncentive)*'Ground Base'!G43)*(1+GroundFuelSurcharge),2)))*(1+FedEx_Markup),2)</f>
        <v>24.04</v>
      </c>
      <c r="H48" s="328">
        <f>ROUND((IF(MinBaseGround&gt;ROUND(((1-GroundCommDiscount31Up-GroundCommIncentive)*'Ground Base'!H43),2),ROUND(MinBaseGround*(1+GroundFuelSurcharge),2),ROUND(((1-GroundCommDiscount31Up-GroundCommIncentive)*'Ground Base'!H43)*(1+GroundFuelSurcharge),2)))*(1+FedEx_Markup),2)</f>
        <v>28.04</v>
      </c>
      <c r="I48" s="328">
        <f>ROUND((IF(MinBaseGround&gt;ROUND(((1-GroundAKHIDiscount)*'Ground Base'!I43),2),ROUND(MinBaseGround*(1+GroundFuelSurcharge),2),ROUND(((1-GroundAKHIDiscount)*'Ground Base'!I43)*(1+GroundFuelSurcharge),2)))*(1+FedEx_Markup),2)</f>
        <v>182.05</v>
      </c>
      <c r="J48" s="328">
        <f>ROUND((IF(MinBaseGround&gt;ROUND(((1-GroundAKHIDiscount)*'Ground Base'!J43),2),ROUND(MinBaseGround*(1+GroundFuelSurcharge),2),ROUND(((1-GroundAKHIDiscount)*'Ground Base'!J43)*(1+GroundFuelSurcharge),2)))*(1+FedEx_Markup),2)</f>
        <v>182.05</v>
      </c>
      <c r="K48" s="328">
        <f>ROUND((IF(MinGroundZone51&gt;ROUND(((1-GroundZone51Discount)*'Ground Base'!K43),2),ROUND(MinGroundZone51*(1+GroundFuelSurcharge),2),ROUND(((1-GroundZone51Discount)*'Ground Base'!K43)*(1+GroundFuelSurcharge),2)))*(1+FedEx_Markup),2)</f>
        <v>57.45</v>
      </c>
      <c r="L48" s="328">
        <f>ROUND((IF(MinGroundZone54&gt;ROUND(((1-GroundZone54Discount)*'Ground Base'!L43),2),ROUND(MinGroundZone54*(1+GroundFuelSurcharge),2),ROUND(((1-GroundZone54Discount)*'Ground Base'!L43)*(1+GroundFuelSurcharge),2)))*(1+FedEx_Markup),2)</f>
        <v>67.86</v>
      </c>
    </row>
    <row r="49" ht="12.75" customHeight="1">
      <c r="A49" s="327">
        <v>42.0</v>
      </c>
      <c r="B49" s="328">
        <f>ROUND((IF(MinBaseGround&gt;ROUND(((1-GroundCommDiscount31Up-GroundCommIncentive)*'Ground Base'!B44),2),ROUND(MinBaseGround*(1+GroundFuelSurcharge),2),ROUND(((1-GroundCommDiscount31Up-GroundCommIncentive)*'Ground Base'!B44)*(1+GroundFuelSurcharge),2)))*(1+FedEx_Markup),2)</f>
        <v>12.52</v>
      </c>
      <c r="C49" s="328">
        <f>ROUND((IF(MinBaseGround&gt;ROUND(((1-GroundCommDiscount31Up-GroundCommIncentive)*'Ground Base'!C44),2),ROUND(MinBaseGround*(1+GroundFuelSurcharge),2),ROUND(((1-GroundCommDiscount31Up-GroundCommIncentive)*'Ground Base'!C44)*(1+GroundFuelSurcharge),2)))*(1+FedEx_Markup),2)</f>
        <v>12.52</v>
      </c>
      <c r="D49" s="328">
        <f>ROUND((IF(MinBaseGround&gt;ROUND(((1-GroundCommDiscount31Up-GroundCommIncentive)*'Ground Base'!D44),2),ROUND(MinBaseGround*(1+GroundFuelSurcharge),2),ROUND(((1-GroundCommDiscount31Up-GroundCommIncentive)*'Ground Base'!D44)*(1+GroundFuelSurcharge),2)))*(1+FedEx_Markup),2)</f>
        <v>14.28</v>
      </c>
      <c r="E49" s="328">
        <f>ROUND((IF(MinBaseGround&gt;ROUND(((1-GroundCommDiscount31Up-GroundCommIncentive)*'Ground Base'!E44),2),ROUND(MinBaseGround*(1+GroundFuelSurcharge),2),ROUND(((1-GroundCommDiscount31Up-GroundCommIncentive)*'Ground Base'!E44)*(1+GroundFuelSurcharge),2)))*(1+FedEx_Markup),2)</f>
        <v>16.55</v>
      </c>
      <c r="F49" s="328">
        <f>ROUND((IF(MinBaseGround&gt;ROUND(((1-GroundCommDiscount31Up-GroundCommIncentive)*'Ground Base'!F44),2),ROUND(MinBaseGround*(1+GroundFuelSurcharge),2),ROUND(((1-GroundCommDiscount31Up-GroundCommIncentive)*'Ground Base'!F44)*(1+GroundFuelSurcharge),2)))*(1+FedEx_Markup),2)</f>
        <v>20.77</v>
      </c>
      <c r="G49" s="328">
        <f>ROUND((IF(MinBaseGround&gt;ROUND(((1-GroundCommDiscount31Up-GroundCommIncentive)*'Ground Base'!G44),2),ROUND(MinBaseGround*(1+GroundFuelSurcharge),2),ROUND(((1-GroundCommDiscount31Up-GroundCommIncentive)*'Ground Base'!G44)*(1+GroundFuelSurcharge),2)))*(1+FedEx_Markup),2)</f>
        <v>24.45</v>
      </c>
      <c r="H49" s="328">
        <f>ROUND((IF(MinBaseGround&gt;ROUND(((1-GroundCommDiscount31Up-GroundCommIncentive)*'Ground Base'!H44),2),ROUND(MinBaseGround*(1+GroundFuelSurcharge),2),ROUND(((1-GroundCommDiscount31Up-GroundCommIncentive)*'Ground Base'!H44)*(1+GroundFuelSurcharge),2)))*(1+FedEx_Markup),2)</f>
        <v>28.04</v>
      </c>
      <c r="I49" s="328">
        <f>ROUND((IF(MinBaseGround&gt;ROUND(((1-GroundAKHIDiscount)*'Ground Base'!I44),2),ROUND(MinBaseGround*(1+GroundFuelSurcharge),2),ROUND(((1-GroundAKHIDiscount)*'Ground Base'!I44)*(1+GroundFuelSurcharge),2)))*(1+FedEx_Markup),2)</f>
        <v>185.48</v>
      </c>
      <c r="J49" s="328">
        <f>ROUND((IF(MinBaseGround&gt;ROUND(((1-GroundAKHIDiscount)*'Ground Base'!J44),2),ROUND(MinBaseGround*(1+GroundFuelSurcharge),2),ROUND(((1-GroundAKHIDiscount)*'Ground Base'!J44)*(1+GroundFuelSurcharge),2)))*(1+FedEx_Markup),2)</f>
        <v>185.48</v>
      </c>
      <c r="K49" s="328">
        <f>ROUND((IF(MinGroundZone51&gt;ROUND(((1-GroundZone51Discount)*'Ground Base'!K44),2),ROUND(MinGroundZone51*(1+GroundFuelSurcharge),2),ROUND(((1-GroundZone51Discount)*'Ground Base'!K44)*(1+GroundFuelSurcharge),2)))*(1+FedEx_Markup),2)</f>
        <v>58.37</v>
      </c>
      <c r="L49" s="328">
        <f>ROUND((IF(MinGroundZone54&gt;ROUND(((1-GroundZone54Discount)*'Ground Base'!L44),2),ROUND(MinGroundZone54*(1+GroundFuelSurcharge),2),ROUND(((1-GroundZone54Discount)*'Ground Base'!L44)*(1+GroundFuelSurcharge),2)))*(1+FedEx_Markup),2)</f>
        <v>68.87</v>
      </c>
    </row>
    <row r="50" ht="12.75" customHeight="1">
      <c r="A50" s="327">
        <v>43.0</v>
      </c>
      <c r="B50" s="328">
        <f>ROUND((IF(MinBaseGround&gt;ROUND(((1-GroundCommDiscount31Up-GroundCommIncentive)*'Ground Base'!B45),2),ROUND(MinBaseGround*(1+GroundFuelSurcharge),2),ROUND(((1-GroundCommDiscount31Up-GroundCommIncentive)*'Ground Base'!B45)*(1+GroundFuelSurcharge),2)))*(1+FedEx_Markup),2)</f>
        <v>12.52</v>
      </c>
      <c r="C50" s="328">
        <f>ROUND((IF(MinBaseGround&gt;ROUND(((1-GroundCommDiscount31Up-GroundCommIncentive)*'Ground Base'!C45),2),ROUND(MinBaseGround*(1+GroundFuelSurcharge),2),ROUND(((1-GroundCommDiscount31Up-GroundCommIncentive)*'Ground Base'!C45)*(1+GroundFuelSurcharge),2)))*(1+FedEx_Markup),2)</f>
        <v>12.52</v>
      </c>
      <c r="D50" s="328">
        <f>ROUND((IF(MinBaseGround&gt;ROUND(((1-GroundCommDiscount31Up-GroundCommIncentive)*'Ground Base'!D45),2),ROUND(MinBaseGround*(1+GroundFuelSurcharge),2),ROUND(((1-GroundCommDiscount31Up-GroundCommIncentive)*'Ground Base'!D45)*(1+GroundFuelSurcharge),2)))*(1+FedEx_Markup),2)</f>
        <v>14.31</v>
      </c>
      <c r="E50" s="328">
        <f>ROUND((IF(MinBaseGround&gt;ROUND(((1-GroundCommDiscount31Up-GroundCommIncentive)*'Ground Base'!E45),2),ROUND(MinBaseGround*(1+GroundFuelSurcharge),2),ROUND(((1-GroundCommDiscount31Up-GroundCommIncentive)*'Ground Base'!E45)*(1+GroundFuelSurcharge),2)))*(1+FedEx_Markup),2)</f>
        <v>17.43</v>
      </c>
      <c r="F50" s="328">
        <f>ROUND((IF(MinBaseGround&gt;ROUND(((1-GroundCommDiscount31Up-GroundCommIncentive)*'Ground Base'!F45),2),ROUND(MinBaseGround*(1+GroundFuelSurcharge),2),ROUND(((1-GroundCommDiscount31Up-GroundCommIncentive)*'Ground Base'!F45)*(1+GroundFuelSurcharge),2)))*(1+FedEx_Markup),2)</f>
        <v>22.01</v>
      </c>
      <c r="G50" s="328">
        <f>ROUND((IF(MinBaseGround&gt;ROUND(((1-GroundCommDiscount31Up-GroundCommIncentive)*'Ground Base'!G45),2),ROUND(MinBaseGround*(1+GroundFuelSurcharge),2),ROUND(((1-GroundCommDiscount31Up-GroundCommIncentive)*'Ground Base'!G45)*(1+GroundFuelSurcharge),2)))*(1+FedEx_Markup),2)</f>
        <v>25.33</v>
      </c>
      <c r="H50" s="328">
        <f>ROUND((IF(MinBaseGround&gt;ROUND(((1-GroundCommDiscount31Up-GroundCommIncentive)*'Ground Base'!H45),2),ROUND(MinBaseGround*(1+GroundFuelSurcharge),2),ROUND(((1-GroundCommDiscount31Up-GroundCommIncentive)*'Ground Base'!H45)*(1+GroundFuelSurcharge),2)))*(1+FedEx_Markup),2)</f>
        <v>28.8</v>
      </c>
      <c r="I50" s="328">
        <f>ROUND((IF(MinBaseGround&gt;ROUND(((1-GroundAKHIDiscount)*'Ground Base'!I45),2),ROUND(MinBaseGround*(1+GroundFuelSurcharge),2),ROUND(((1-GroundAKHIDiscount)*'Ground Base'!I45)*(1+GroundFuelSurcharge),2)))*(1+FedEx_Markup),2)</f>
        <v>189.27</v>
      </c>
      <c r="J50" s="328">
        <f>ROUND((IF(MinBaseGround&gt;ROUND(((1-GroundAKHIDiscount)*'Ground Base'!J45),2),ROUND(MinBaseGround*(1+GroundFuelSurcharge),2),ROUND(((1-GroundAKHIDiscount)*'Ground Base'!J45)*(1+GroundFuelSurcharge),2)))*(1+FedEx_Markup),2)</f>
        <v>189.27</v>
      </c>
      <c r="K50" s="328">
        <f>ROUND((IF(MinGroundZone51&gt;ROUND(((1-GroundZone51Discount)*'Ground Base'!K45),2),ROUND(MinGroundZone51*(1+GroundFuelSurcharge),2),ROUND(((1-GroundZone51Discount)*'Ground Base'!K45)*(1+GroundFuelSurcharge),2)))*(1+FedEx_Markup),2)</f>
        <v>59.46</v>
      </c>
      <c r="L50" s="328">
        <f>ROUND((IF(MinGroundZone54&gt;ROUND(((1-GroundZone54Discount)*'Ground Base'!L45),2),ROUND(MinGroundZone54*(1+GroundFuelSurcharge),2),ROUND(((1-GroundZone54Discount)*'Ground Base'!L45)*(1+GroundFuelSurcharge),2)))*(1+FedEx_Markup),2)</f>
        <v>70.04</v>
      </c>
    </row>
    <row r="51" ht="12.75" customHeight="1">
      <c r="A51" s="327">
        <v>44.0</v>
      </c>
      <c r="B51" s="328">
        <f>ROUND((IF(MinBaseGround&gt;ROUND(((1-GroundCommDiscount31Up-GroundCommIncentive)*'Ground Base'!B46),2),ROUND(MinBaseGround*(1+GroundFuelSurcharge),2),ROUND(((1-GroundCommDiscount31Up-GroundCommIncentive)*'Ground Base'!B46)*(1+GroundFuelSurcharge),2)))*(1+FedEx_Markup),2)</f>
        <v>12.52</v>
      </c>
      <c r="C51" s="328">
        <f>ROUND((IF(MinBaseGround&gt;ROUND(((1-GroundCommDiscount31Up-GroundCommIncentive)*'Ground Base'!C46),2),ROUND(MinBaseGround*(1+GroundFuelSurcharge),2),ROUND(((1-GroundCommDiscount31Up-GroundCommIncentive)*'Ground Base'!C46)*(1+GroundFuelSurcharge),2)))*(1+FedEx_Markup),2)</f>
        <v>12.62</v>
      </c>
      <c r="D51" s="328">
        <f>ROUND((IF(MinBaseGround&gt;ROUND(((1-GroundCommDiscount31Up-GroundCommIncentive)*'Ground Base'!D46),2),ROUND(MinBaseGround*(1+GroundFuelSurcharge),2),ROUND(((1-GroundCommDiscount31Up-GroundCommIncentive)*'Ground Base'!D46)*(1+GroundFuelSurcharge),2)))*(1+FedEx_Markup),2)</f>
        <v>14.67</v>
      </c>
      <c r="E51" s="328">
        <f>ROUND((IF(MinBaseGround&gt;ROUND(((1-GroundCommDiscount31Up-GroundCommIncentive)*'Ground Base'!E46),2),ROUND(MinBaseGround*(1+GroundFuelSurcharge),2),ROUND(((1-GroundCommDiscount31Up-GroundCommIncentive)*'Ground Base'!E46)*(1+GroundFuelSurcharge),2)))*(1+FedEx_Markup),2)</f>
        <v>17.74</v>
      </c>
      <c r="F51" s="328">
        <f>ROUND((IF(MinBaseGround&gt;ROUND(((1-GroundCommDiscount31Up-GroundCommIncentive)*'Ground Base'!F46),2),ROUND(MinBaseGround*(1+GroundFuelSurcharge),2),ROUND(((1-GroundCommDiscount31Up-GroundCommIncentive)*'Ground Base'!F46)*(1+GroundFuelSurcharge),2)))*(1+FedEx_Markup),2)</f>
        <v>22.02</v>
      </c>
      <c r="G51" s="328">
        <f>ROUND((IF(MinBaseGround&gt;ROUND(((1-GroundCommDiscount31Up-GroundCommIncentive)*'Ground Base'!G46),2),ROUND(MinBaseGround*(1+GroundFuelSurcharge),2),ROUND(((1-GroundCommDiscount31Up-GroundCommIncentive)*'Ground Base'!G46)*(1+GroundFuelSurcharge),2)))*(1+FedEx_Markup),2)</f>
        <v>26.13</v>
      </c>
      <c r="H51" s="328">
        <f>ROUND((IF(MinBaseGround&gt;ROUND(((1-GroundCommDiscount31Up-GroundCommIncentive)*'Ground Base'!H46),2),ROUND(MinBaseGround*(1+GroundFuelSurcharge),2),ROUND(((1-GroundCommDiscount31Up-GroundCommIncentive)*'Ground Base'!H46)*(1+GroundFuelSurcharge),2)))*(1+FedEx_Markup),2)</f>
        <v>29.1</v>
      </c>
      <c r="I51" s="328">
        <f>ROUND((IF(MinBaseGround&gt;ROUND(((1-GroundAKHIDiscount)*'Ground Base'!I46),2),ROUND(MinBaseGround*(1+GroundFuelSurcharge),2),ROUND(((1-GroundAKHIDiscount)*'Ground Base'!I46)*(1+GroundFuelSurcharge),2)))*(1+FedEx_Markup),2)</f>
        <v>191.98</v>
      </c>
      <c r="J51" s="328">
        <f>ROUND((IF(MinBaseGround&gt;ROUND(((1-GroundAKHIDiscount)*'Ground Base'!J46),2),ROUND(MinBaseGround*(1+GroundFuelSurcharge),2),ROUND(((1-GroundAKHIDiscount)*'Ground Base'!J46)*(1+GroundFuelSurcharge),2)))*(1+FedEx_Markup),2)</f>
        <v>191.98</v>
      </c>
      <c r="K51" s="328">
        <f>ROUND((IF(MinGroundZone51&gt;ROUND(((1-GroundZone51Discount)*'Ground Base'!K46),2),ROUND(MinGroundZone51*(1+GroundFuelSurcharge),2),ROUND(((1-GroundZone51Discount)*'Ground Base'!K46)*(1+GroundFuelSurcharge),2)))*(1+FedEx_Markup),2)</f>
        <v>60.21</v>
      </c>
      <c r="L51" s="328">
        <f>ROUND((IF(MinGroundZone54&gt;ROUND(((1-GroundZone54Discount)*'Ground Base'!L46),2),ROUND(MinGroundZone54*(1+GroundFuelSurcharge),2),ROUND(((1-GroundZone54Discount)*'Ground Base'!L46)*(1+GroundFuelSurcharge),2)))*(1+FedEx_Markup),2)</f>
        <v>70.93</v>
      </c>
    </row>
    <row r="52" ht="12.75" customHeight="1">
      <c r="A52" s="327">
        <v>45.0</v>
      </c>
      <c r="B52" s="328">
        <f>ROUND((IF(MinBaseGround&gt;ROUND(((1-GroundCommDiscount31Up-GroundCommIncentive)*'Ground Base'!B47),2),ROUND(MinBaseGround*(1+GroundFuelSurcharge),2),ROUND(((1-GroundCommDiscount31Up-GroundCommIncentive)*'Ground Base'!B47)*(1+GroundFuelSurcharge),2)))*(1+FedEx_Markup),2)</f>
        <v>12.52</v>
      </c>
      <c r="C52" s="328">
        <f>ROUND((IF(MinBaseGround&gt;ROUND(((1-GroundCommDiscount31Up-GroundCommIncentive)*'Ground Base'!C47),2),ROUND(MinBaseGround*(1+GroundFuelSurcharge),2),ROUND(((1-GroundCommDiscount31Up-GroundCommIncentive)*'Ground Base'!C47)*(1+GroundFuelSurcharge),2)))*(1+FedEx_Markup),2)</f>
        <v>12.62</v>
      </c>
      <c r="D52" s="328">
        <f>ROUND((IF(MinBaseGround&gt;ROUND(((1-GroundCommDiscount31Up-GroundCommIncentive)*'Ground Base'!D47),2),ROUND(MinBaseGround*(1+GroundFuelSurcharge),2),ROUND(((1-GroundCommDiscount31Up-GroundCommIncentive)*'Ground Base'!D47)*(1+GroundFuelSurcharge),2)))*(1+FedEx_Markup),2)</f>
        <v>14.69</v>
      </c>
      <c r="E52" s="328">
        <f>ROUND((IF(MinBaseGround&gt;ROUND(((1-GroundCommDiscount31Up-GroundCommIncentive)*'Ground Base'!E47),2),ROUND(MinBaseGround*(1+GroundFuelSurcharge),2),ROUND(((1-GroundCommDiscount31Up-GroundCommIncentive)*'Ground Base'!E47)*(1+GroundFuelSurcharge),2)))*(1+FedEx_Markup),2)</f>
        <v>17.76</v>
      </c>
      <c r="F52" s="328">
        <f>ROUND((IF(MinBaseGround&gt;ROUND(((1-GroundCommDiscount31Up-GroundCommIncentive)*'Ground Base'!F47),2),ROUND(MinBaseGround*(1+GroundFuelSurcharge),2),ROUND(((1-GroundCommDiscount31Up-GroundCommIncentive)*'Ground Base'!F47)*(1+GroundFuelSurcharge),2)))*(1+FedEx_Markup),2)</f>
        <v>22.02</v>
      </c>
      <c r="G52" s="328">
        <f>ROUND((IF(MinBaseGround&gt;ROUND(((1-GroundCommDiscount31Up-GroundCommIncentive)*'Ground Base'!G47),2),ROUND(MinBaseGround*(1+GroundFuelSurcharge),2),ROUND(((1-GroundCommDiscount31Up-GroundCommIncentive)*'Ground Base'!G47)*(1+GroundFuelSurcharge),2)))*(1+FedEx_Markup),2)</f>
        <v>26.63</v>
      </c>
      <c r="H52" s="328">
        <f>ROUND((IF(MinBaseGround&gt;ROUND(((1-GroundCommDiscount31Up-GroundCommIncentive)*'Ground Base'!H47),2),ROUND(MinBaseGround*(1+GroundFuelSurcharge),2),ROUND(((1-GroundCommDiscount31Up-GroundCommIncentive)*'Ground Base'!H47)*(1+GroundFuelSurcharge),2)))*(1+FedEx_Markup),2)</f>
        <v>29.3</v>
      </c>
      <c r="I52" s="328">
        <f>ROUND((IF(MinBaseGround&gt;ROUND(((1-GroundAKHIDiscount)*'Ground Base'!I47),2),ROUND(MinBaseGround*(1+GroundFuelSurcharge),2),ROUND(((1-GroundAKHIDiscount)*'Ground Base'!I47)*(1+GroundFuelSurcharge),2)))*(1+FedEx_Markup),2)</f>
        <v>195.67</v>
      </c>
      <c r="J52" s="328">
        <f>ROUND((IF(MinBaseGround&gt;ROUND(((1-GroundAKHIDiscount)*'Ground Base'!J47),2),ROUND(MinBaseGround*(1+GroundFuelSurcharge),2),ROUND(((1-GroundAKHIDiscount)*'Ground Base'!J47)*(1+GroundFuelSurcharge),2)))*(1+FedEx_Markup),2)</f>
        <v>195.67</v>
      </c>
      <c r="K52" s="328">
        <f>ROUND((IF(MinGroundZone51&gt;ROUND(((1-GroundZone51Discount)*'Ground Base'!K47),2),ROUND(MinGroundZone51*(1+GroundFuelSurcharge),2),ROUND(((1-GroundZone51Discount)*'Ground Base'!K47)*(1+GroundFuelSurcharge),2)))*(1+FedEx_Markup),2)</f>
        <v>61.35</v>
      </c>
      <c r="L52" s="328">
        <f>ROUND((IF(MinGroundZone54&gt;ROUND(((1-GroundZone54Discount)*'Ground Base'!L47),2),ROUND(MinGroundZone54*(1+GroundFuelSurcharge),2),ROUND(((1-GroundZone54Discount)*'Ground Base'!L47)*(1+GroundFuelSurcharge),2)))*(1+FedEx_Markup),2)</f>
        <v>72.25</v>
      </c>
    </row>
    <row r="53" ht="12.75" customHeight="1">
      <c r="A53" s="327">
        <v>46.0</v>
      </c>
      <c r="B53" s="328">
        <f>ROUND((IF(MinBaseGround&gt;ROUND(((1-GroundCommDiscount31Up-GroundCommIncentive)*'Ground Base'!B48),2),ROUND(MinBaseGround*(1+GroundFuelSurcharge),2),ROUND(((1-GroundCommDiscount31Up-GroundCommIncentive)*'Ground Base'!B48)*(1+GroundFuelSurcharge),2)))*(1+FedEx_Markup),2)</f>
        <v>12.52</v>
      </c>
      <c r="C53" s="328">
        <f>ROUND((IF(MinBaseGround&gt;ROUND(((1-GroundCommDiscount31Up-GroundCommIncentive)*'Ground Base'!C48),2),ROUND(MinBaseGround*(1+GroundFuelSurcharge),2),ROUND(((1-GroundCommDiscount31Up-GroundCommIncentive)*'Ground Base'!C48)*(1+GroundFuelSurcharge),2)))*(1+FedEx_Markup),2)</f>
        <v>12.74</v>
      </c>
      <c r="D53" s="328">
        <f>ROUND((IF(MinBaseGround&gt;ROUND(((1-GroundCommDiscount31Up-GroundCommIncentive)*'Ground Base'!D48),2),ROUND(MinBaseGround*(1+GroundFuelSurcharge),2),ROUND(((1-GroundCommDiscount31Up-GroundCommIncentive)*'Ground Base'!D48)*(1+GroundFuelSurcharge),2)))*(1+FedEx_Markup),2)</f>
        <v>15.15</v>
      </c>
      <c r="E53" s="328">
        <f>ROUND((IF(MinBaseGround&gt;ROUND(((1-GroundCommDiscount31Up-GroundCommIncentive)*'Ground Base'!E48),2),ROUND(MinBaseGround*(1+GroundFuelSurcharge),2),ROUND(((1-GroundCommDiscount31Up-GroundCommIncentive)*'Ground Base'!E48)*(1+GroundFuelSurcharge),2)))*(1+FedEx_Markup),2)</f>
        <v>18.09</v>
      </c>
      <c r="F53" s="328">
        <f>ROUND((IF(MinBaseGround&gt;ROUND(((1-GroundCommDiscount31Up-GroundCommIncentive)*'Ground Base'!F48),2),ROUND(MinBaseGround*(1+GroundFuelSurcharge),2),ROUND(((1-GroundCommDiscount31Up-GroundCommIncentive)*'Ground Base'!F48)*(1+GroundFuelSurcharge),2)))*(1+FedEx_Markup),2)</f>
        <v>22.61</v>
      </c>
      <c r="G53" s="328">
        <f>ROUND((IF(MinBaseGround&gt;ROUND(((1-GroundCommDiscount31Up-GroundCommIncentive)*'Ground Base'!G48),2),ROUND(MinBaseGround*(1+GroundFuelSurcharge),2),ROUND(((1-GroundCommDiscount31Up-GroundCommIncentive)*'Ground Base'!G48)*(1+GroundFuelSurcharge),2)))*(1+FedEx_Markup),2)</f>
        <v>26.92</v>
      </c>
      <c r="H53" s="328">
        <f>ROUND((IF(MinBaseGround&gt;ROUND(((1-GroundCommDiscount31Up-GroundCommIncentive)*'Ground Base'!H48),2),ROUND(MinBaseGround*(1+GroundFuelSurcharge),2),ROUND(((1-GroundCommDiscount31Up-GroundCommIncentive)*'Ground Base'!H48)*(1+GroundFuelSurcharge),2)))*(1+FedEx_Markup),2)</f>
        <v>30.08</v>
      </c>
      <c r="I53" s="328">
        <f>ROUND((IF(MinBaseGround&gt;ROUND(((1-GroundAKHIDiscount)*'Ground Base'!I48),2),ROUND(MinBaseGround*(1+GroundFuelSurcharge),2),ROUND(((1-GroundAKHIDiscount)*'Ground Base'!I48)*(1+GroundFuelSurcharge),2)))*(1+FedEx_Markup),2)</f>
        <v>199.44</v>
      </c>
      <c r="J53" s="328">
        <f>ROUND((IF(MinBaseGround&gt;ROUND(((1-GroundAKHIDiscount)*'Ground Base'!J48),2),ROUND(MinBaseGround*(1+GroundFuelSurcharge),2),ROUND(((1-GroundAKHIDiscount)*'Ground Base'!J48)*(1+GroundFuelSurcharge),2)))*(1+FedEx_Markup),2)</f>
        <v>199.44</v>
      </c>
      <c r="K53" s="328">
        <f>ROUND((IF(MinGroundZone51&gt;ROUND(((1-GroundZone51Discount)*'Ground Base'!K48),2),ROUND(MinGroundZone51*(1+GroundFuelSurcharge),2),ROUND(((1-GroundZone51Discount)*'Ground Base'!K48)*(1+GroundFuelSurcharge),2)))*(1+FedEx_Markup),2)</f>
        <v>62.34</v>
      </c>
      <c r="L53" s="328">
        <f>ROUND((IF(MinGroundZone54&gt;ROUND(((1-GroundZone54Discount)*'Ground Base'!L48),2),ROUND(MinGroundZone54*(1+GroundFuelSurcharge),2),ROUND(((1-GroundZone54Discount)*'Ground Base'!L48)*(1+GroundFuelSurcharge),2)))*(1+FedEx_Markup),2)</f>
        <v>73.29</v>
      </c>
    </row>
    <row r="54" ht="12.75" customHeight="1">
      <c r="A54" s="327">
        <v>47.0</v>
      </c>
      <c r="B54" s="328">
        <f>ROUND((IF(MinBaseGround&gt;ROUND(((1-GroundCommDiscount31Up-GroundCommIncentive)*'Ground Base'!B49),2),ROUND(MinBaseGround*(1+GroundFuelSurcharge),2),ROUND(((1-GroundCommDiscount31Up-GroundCommIncentive)*'Ground Base'!B49)*(1+GroundFuelSurcharge),2)))*(1+FedEx_Markup),2)</f>
        <v>12.52</v>
      </c>
      <c r="C54" s="328">
        <f>ROUND((IF(MinBaseGround&gt;ROUND(((1-GroundCommDiscount31Up-GroundCommIncentive)*'Ground Base'!C49),2),ROUND(MinBaseGround*(1+GroundFuelSurcharge),2),ROUND(((1-GroundCommDiscount31Up-GroundCommIncentive)*'Ground Base'!C49)*(1+GroundFuelSurcharge),2)))*(1+FedEx_Markup),2)</f>
        <v>13.03</v>
      </c>
      <c r="D54" s="328">
        <f>ROUND((IF(MinBaseGround&gt;ROUND(((1-GroundCommDiscount31Up-GroundCommIncentive)*'Ground Base'!D49),2),ROUND(MinBaseGround*(1+GroundFuelSurcharge),2),ROUND(((1-GroundCommDiscount31Up-GroundCommIncentive)*'Ground Base'!D49)*(1+GroundFuelSurcharge),2)))*(1+FedEx_Markup),2)</f>
        <v>15.39</v>
      </c>
      <c r="E54" s="328">
        <f>ROUND((IF(MinBaseGround&gt;ROUND(((1-GroundCommDiscount31Up-GroundCommIncentive)*'Ground Base'!E49),2),ROUND(MinBaseGround*(1+GroundFuelSurcharge),2),ROUND(((1-GroundCommDiscount31Up-GroundCommIncentive)*'Ground Base'!E49)*(1+GroundFuelSurcharge),2)))*(1+FedEx_Markup),2)</f>
        <v>18.23</v>
      </c>
      <c r="F54" s="328">
        <f>ROUND((IF(MinBaseGround&gt;ROUND(((1-GroundCommDiscount31Up-GroundCommIncentive)*'Ground Base'!F49),2),ROUND(MinBaseGround*(1+GroundFuelSurcharge),2),ROUND(((1-GroundCommDiscount31Up-GroundCommIncentive)*'Ground Base'!F49)*(1+GroundFuelSurcharge),2)))*(1+FedEx_Markup),2)</f>
        <v>22.93</v>
      </c>
      <c r="G54" s="328">
        <f>ROUND((IF(MinBaseGround&gt;ROUND(((1-GroundCommDiscount31Up-GroundCommIncentive)*'Ground Base'!G49),2),ROUND(MinBaseGround*(1+GroundFuelSurcharge),2),ROUND(((1-GroundCommDiscount31Up-GroundCommIncentive)*'Ground Base'!G49)*(1+GroundFuelSurcharge),2)))*(1+FedEx_Markup),2)</f>
        <v>27.44</v>
      </c>
      <c r="H54" s="328">
        <f>ROUND((IF(MinBaseGround&gt;ROUND(((1-GroundCommDiscount31Up-GroundCommIncentive)*'Ground Base'!H49),2),ROUND(MinBaseGround*(1+GroundFuelSurcharge),2),ROUND(((1-GroundCommDiscount31Up-GroundCommIncentive)*'Ground Base'!H49)*(1+GroundFuelSurcharge),2)))*(1+FedEx_Markup),2)</f>
        <v>30.57</v>
      </c>
      <c r="I54" s="328">
        <f>ROUND((IF(MinBaseGround&gt;ROUND(((1-GroundAKHIDiscount)*'Ground Base'!I49),2),ROUND(MinBaseGround*(1+GroundFuelSurcharge),2),ROUND(((1-GroundAKHIDiscount)*'Ground Base'!I49)*(1+GroundFuelSurcharge),2)))*(1+FedEx_Markup),2)</f>
        <v>203.26</v>
      </c>
      <c r="J54" s="328">
        <f>ROUND((IF(MinBaseGround&gt;ROUND(((1-GroundAKHIDiscount)*'Ground Base'!J49),2),ROUND(MinBaseGround*(1+GroundFuelSurcharge),2),ROUND(((1-GroundAKHIDiscount)*'Ground Base'!J49)*(1+GroundFuelSurcharge),2)))*(1+FedEx_Markup),2)</f>
        <v>203.26</v>
      </c>
      <c r="K54" s="328">
        <f>ROUND((IF(MinGroundZone51&gt;ROUND(((1-GroundZone51Discount)*'Ground Base'!K49),2),ROUND(MinGroundZone51*(1+GroundFuelSurcharge),2),ROUND(((1-GroundZone51Discount)*'Ground Base'!K49)*(1+GroundFuelSurcharge),2)))*(1+FedEx_Markup),2)</f>
        <v>63.31</v>
      </c>
      <c r="L54" s="328">
        <f>ROUND((IF(MinGroundZone54&gt;ROUND(((1-GroundZone54Discount)*'Ground Base'!L49),2),ROUND(MinGroundZone54*(1+GroundFuelSurcharge),2),ROUND(((1-GroundZone54Discount)*'Ground Base'!L49)*(1+GroundFuelSurcharge),2)))*(1+FedEx_Markup),2)</f>
        <v>74.43</v>
      </c>
    </row>
    <row r="55" ht="12.75" customHeight="1">
      <c r="A55" s="327">
        <v>48.0</v>
      </c>
      <c r="B55" s="328">
        <f>ROUND((IF(MinBaseGround&gt;ROUND(((1-GroundCommDiscount31Up-GroundCommIncentive)*'Ground Base'!B50),2),ROUND(MinBaseGround*(1+GroundFuelSurcharge),2),ROUND(((1-GroundCommDiscount31Up-GroundCommIncentive)*'Ground Base'!B50)*(1+GroundFuelSurcharge),2)))*(1+FedEx_Markup),2)</f>
        <v>12.52</v>
      </c>
      <c r="C55" s="328">
        <f>ROUND((IF(MinBaseGround&gt;ROUND(((1-GroundCommDiscount31Up-GroundCommIncentive)*'Ground Base'!C50),2),ROUND(MinBaseGround*(1+GroundFuelSurcharge),2),ROUND(((1-GroundCommDiscount31Up-GroundCommIncentive)*'Ground Base'!C50)*(1+GroundFuelSurcharge),2)))*(1+FedEx_Markup),2)</f>
        <v>13.06</v>
      </c>
      <c r="D55" s="328">
        <f>ROUND((IF(MinBaseGround&gt;ROUND(((1-GroundCommDiscount31Up-GroundCommIncentive)*'Ground Base'!D50),2),ROUND(MinBaseGround*(1+GroundFuelSurcharge),2),ROUND(((1-GroundCommDiscount31Up-GroundCommIncentive)*'Ground Base'!D50)*(1+GroundFuelSurcharge),2)))*(1+FedEx_Markup),2)</f>
        <v>15.57</v>
      </c>
      <c r="E55" s="328">
        <f>ROUND((IF(MinBaseGround&gt;ROUND(((1-GroundCommDiscount31Up-GroundCommIncentive)*'Ground Base'!E50),2),ROUND(MinBaseGround*(1+GroundFuelSurcharge),2),ROUND(((1-GroundCommDiscount31Up-GroundCommIncentive)*'Ground Base'!E50)*(1+GroundFuelSurcharge),2)))*(1+FedEx_Markup),2)</f>
        <v>18.88</v>
      </c>
      <c r="F55" s="328">
        <f>ROUND((IF(MinBaseGround&gt;ROUND(((1-GroundCommDiscount31Up-GroundCommIncentive)*'Ground Base'!F50),2),ROUND(MinBaseGround*(1+GroundFuelSurcharge),2),ROUND(((1-GroundCommDiscount31Up-GroundCommIncentive)*'Ground Base'!F50)*(1+GroundFuelSurcharge),2)))*(1+FedEx_Markup),2)</f>
        <v>23.25</v>
      </c>
      <c r="G55" s="328">
        <f>ROUND((IF(MinBaseGround&gt;ROUND(((1-GroundCommDiscount31Up-GroundCommIncentive)*'Ground Base'!G50),2),ROUND(MinBaseGround*(1+GroundFuelSurcharge),2),ROUND(((1-GroundCommDiscount31Up-GroundCommIncentive)*'Ground Base'!G50)*(1+GroundFuelSurcharge),2)))*(1+FedEx_Markup),2)</f>
        <v>27.9</v>
      </c>
      <c r="H55" s="328">
        <f>ROUND((IF(MinBaseGround&gt;ROUND(((1-GroundCommDiscount31Up-GroundCommIncentive)*'Ground Base'!H50),2),ROUND(MinBaseGround*(1+GroundFuelSurcharge),2),ROUND(((1-GroundCommDiscount31Up-GroundCommIncentive)*'Ground Base'!H50)*(1+GroundFuelSurcharge),2)))*(1+FedEx_Markup),2)</f>
        <v>31.28</v>
      </c>
      <c r="I55" s="328">
        <f>ROUND((IF(MinBaseGround&gt;ROUND(((1-GroundAKHIDiscount)*'Ground Base'!I50),2),ROUND(MinBaseGround*(1+GroundFuelSurcharge),2),ROUND(((1-GroundAKHIDiscount)*'Ground Base'!I50)*(1+GroundFuelSurcharge),2)))*(1+FedEx_Markup),2)</f>
        <v>206.75</v>
      </c>
      <c r="J55" s="328">
        <f>ROUND((IF(MinBaseGround&gt;ROUND(((1-GroundAKHIDiscount)*'Ground Base'!J50),2),ROUND(MinBaseGround*(1+GroundFuelSurcharge),2),ROUND(((1-GroundAKHIDiscount)*'Ground Base'!J50)*(1+GroundFuelSurcharge),2)))*(1+FedEx_Markup),2)</f>
        <v>206.75</v>
      </c>
      <c r="K55" s="328">
        <f>ROUND((IF(MinGroundZone51&gt;ROUND(((1-GroundZone51Discount)*'Ground Base'!K50),2),ROUND(MinGroundZone51*(1+GroundFuelSurcharge),2),ROUND(((1-GroundZone51Discount)*'Ground Base'!K50)*(1+GroundFuelSurcharge),2)))*(1+FedEx_Markup),2)</f>
        <v>64.14</v>
      </c>
      <c r="L55" s="328">
        <f>ROUND((IF(MinGroundZone54&gt;ROUND(((1-GroundZone54Discount)*'Ground Base'!L50),2),ROUND(MinGroundZone54*(1+GroundFuelSurcharge),2),ROUND(((1-GroundZone54Discount)*'Ground Base'!L50)*(1+GroundFuelSurcharge),2)))*(1+FedEx_Markup),2)</f>
        <v>75.54</v>
      </c>
    </row>
    <row r="56" ht="12.75" customHeight="1">
      <c r="A56" s="327">
        <v>49.0</v>
      </c>
      <c r="B56" s="328">
        <f>ROUND((IF(MinBaseGround&gt;ROUND(((1-GroundCommDiscount31Up-GroundCommIncentive)*'Ground Base'!B51),2),ROUND(MinBaseGround*(1+GroundFuelSurcharge),2),ROUND(((1-GroundCommDiscount31Up-GroundCommIncentive)*'Ground Base'!B51)*(1+GroundFuelSurcharge),2)))*(1+FedEx_Markup),2)</f>
        <v>12.52</v>
      </c>
      <c r="C56" s="328">
        <f>ROUND((IF(MinBaseGround&gt;ROUND(((1-GroundCommDiscount31Up-GroundCommIncentive)*'Ground Base'!C51),2),ROUND(MinBaseGround*(1+GroundFuelSurcharge),2),ROUND(((1-GroundCommDiscount31Up-GroundCommIncentive)*'Ground Base'!C51)*(1+GroundFuelSurcharge),2)))*(1+FedEx_Markup),2)</f>
        <v>13.06</v>
      </c>
      <c r="D56" s="328">
        <f>ROUND((IF(MinBaseGround&gt;ROUND(((1-GroundCommDiscount31Up-GroundCommIncentive)*'Ground Base'!D51),2),ROUND(MinBaseGround*(1+GroundFuelSurcharge),2),ROUND(((1-GroundCommDiscount31Up-GroundCommIncentive)*'Ground Base'!D51)*(1+GroundFuelSurcharge),2)))*(1+FedEx_Markup),2)</f>
        <v>15.57</v>
      </c>
      <c r="E56" s="328">
        <f>ROUND((IF(MinBaseGround&gt;ROUND(((1-GroundCommDiscount31Up-GroundCommIncentive)*'Ground Base'!E51),2),ROUND(MinBaseGround*(1+GroundFuelSurcharge),2),ROUND(((1-GroundCommDiscount31Up-GroundCommIncentive)*'Ground Base'!E51)*(1+GroundFuelSurcharge),2)))*(1+FedEx_Markup),2)</f>
        <v>18.88</v>
      </c>
      <c r="F56" s="328">
        <f>ROUND((IF(MinBaseGround&gt;ROUND(((1-GroundCommDiscount31Up-GroundCommIncentive)*'Ground Base'!F51),2),ROUND(MinBaseGround*(1+GroundFuelSurcharge),2),ROUND(((1-GroundCommDiscount31Up-GroundCommIncentive)*'Ground Base'!F51)*(1+GroundFuelSurcharge),2)))*(1+FedEx_Markup),2)</f>
        <v>23.61</v>
      </c>
      <c r="G56" s="328">
        <f>ROUND((IF(MinBaseGround&gt;ROUND(((1-GroundCommDiscount31Up-GroundCommIncentive)*'Ground Base'!G51),2),ROUND(MinBaseGround*(1+GroundFuelSurcharge),2),ROUND(((1-GroundCommDiscount31Up-GroundCommIncentive)*'Ground Base'!G51)*(1+GroundFuelSurcharge),2)))*(1+FedEx_Markup),2)</f>
        <v>28.46</v>
      </c>
      <c r="H56" s="328">
        <f>ROUND((IF(MinBaseGround&gt;ROUND(((1-GroundCommDiscount31Up-GroundCommIncentive)*'Ground Base'!H51),2),ROUND(MinBaseGround*(1+GroundFuelSurcharge),2),ROUND(((1-GroundCommDiscount31Up-GroundCommIncentive)*'Ground Base'!H51)*(1+GroundFuelSurcharge),2)))*(1+FedEx_Markup),2)</f>
        <v>31.46</v>
      </c>
      <c r="I56" s="328">
        <f>ROUND((IF(MinBaseGround&gt;ROUND(((1-GroundAKHIDiscount)*'Ground Base'!I51),2),ROUND(MinBaseGround*(1+GroundFuelSurcharge),2),ROUND(((1-GroundAKHIDiscount)*'Ground Base'!I51)*(1+GroundFuelSurcharge),2)))*(1+FedEx_Markup),2)</f>
        <v>210.29</v>
      </c>
      <c r="J56" s="328">
        <f>ROUND((IF(MinBaseGround&gt;ROUND(((1-GroundAKHIDiscount)*'Ground Base'!J51),2),ROUND(MinBaseGround*(1+GroundFuelSurcharge),2),ROUND(((1-GroundAKHIDiscount)*'Ground Base'!J51)*(1+GroundFuelSurcharge),2)))*(1+FedEx_Markup),2)</f>
        <v>210.29</v>
      </c>
      <c r="K56" s="328">
        <f>ROUND((IF(MinGroundZone51&gt;ROUND(((1-GroundZone51Discount)*'Ground Base'!K51),2),ROUND(MinGroundZone51*(1+GroundFuelSurcharge),2),ROUND(((1-GroundZone51Discount)*'Ground Base'!K51)*(1+GroundFuelSurcharge),2)))*(1+FedEx_Markup),2)</f>
        <v>65.21</v>
      </c>
      <c r="L56" s="328">
        <f>ROUND((IF(MinGroundZone54&gt;ROUND(((1-GroundZone54Discount)*'Ground Base'!L51),2),ROUND(MinGroundZone54*(1+GroundFuelSurcharge),2),ROUND(((1-GroundZone54Discount)*'Ground Base'!L51)*(1+GroundFuelSurcharge),2)))*(1+FedEx_Markup),2)</f>
        <v>76.58</v>
      </c>
    </row>
    <row r="57" ht="12.75" customHeight="1">
      <c r="A57" s="327">
        <v>50.0</v>
      </c>
      <c r="B57" s="328">
        <f>ROUND((IF(MinBaseGround&gt;ROUND(((1-GroundCommDiscount31Up-GroundCommIncentive)*'Ground Base'!B52),2),ROUND(MinBaseGround*(1+GroundFuelSurcharge),2),ROUND(((1-GroundCommDiscount31Up-GroundCommIncentive)*'Ground Base'!B52)*(1+GroundFuelSurcharge),2)))*(1+FedEx_Markup),2)</f>
        <v>12.52</v>
      </c>
      <c r="C57" s="328">
        <f>ROUND((IF(MinBaseGround&gt;ROUND(((1-GroundCommDiscount31Up-GroundCommIncentive)*'Ground Base'!C52),2),ROUND(MinBaseGround*(1+GroundFuelSurcharge),2),ROUND(((1-GroundCommDiscount31Up-GroundCommIncentive)*'Ground Base'!C52)*(1+GroundFuelSurcharge),2)))*(1+FedEx_Markup),2)</f>
        <v>13.06</v>
      </c>
      <c r="D57" s="328">
        <f>ROUND((IF(MinBaseGround&gt;ROUND(((1-GroundCommDiscount31Up-GroundCommIncentive)*'Ground Base'!D52),2),ROUND(MinBaseGround*(1+GroundFuelSurcharge),2),ROUND(((1-GroundCommDiscount31Up-GroundCommIncentive)*'Ground Base'!D52)*(1+GroundFuelSurcharge),2)))*(1+FedEx_Markup),2)</f>
        <v>15.58</v>
      </c>
      <c r="E57" s="328">
        <f>ROUND((IF(MinBaseGround&gt;ROUND(((1-GroundCommDiscount31Up-GroundCommIncentive)*'Ground Base'!E52),2),ROUND(MinBaseGround*(1+GroundFuelSurcharge),2),ROUND(((1-GroundCommDiscount31Up-GroundCommIncentive)*'Ground Base'!E52)*(1+GroundFuelSurcharge),2)))*(1+FedEx_Markup),2)</f>
        <v>18.89</v>
      </c>
      <c r="F57" s="328">
        <f>ROUND((IF(MinBaseGround&gt;ROUND(((1-GroundCommDiscount31Up-GroundCommIncentive)*'Ground Base'!F52),2),ROUND(MinBaseGround*(1+GroundFuelSurcharge),2),ROUND(((1-GroundCommDiscount31Up-GroundCommIncentive)*'Ground Base'!F52)*(1+GroundFuelSurcharge),2)))*(1+FedEx_Markup),2)</f>
        <v>23.63</v>
      </c>
      <c r="G57" s="328">
        <f>ROUND((IF(MinBaseGround&gt;ROUND(((1-GroundCommDiscount31Up-GroundCommIncentive)*'Ground Base'!G52),2),ROUND(MinBaseGround*(1+GroundFuelSurcharge),2),ROUND(((1-GroundCommDiscount31Up-GroundCommIncentive)*'Ground Base'!G52)*(1+GroundFuelSurcharge),2)))*(1+FedEx_Markup),2)</f>
        <v>28.5</v>
      </c>
      <c r="H57" s="328">
        <f>ROUND((IF(MinBaseGround&gt;ROUND(((1-GroundCommDiscount31Up-GroundCommIncentive)*'Ground Base'!H52),2),ROUND(MinBaseGround*(1+GroundFuelSurcharge),2),ROUND(((1-GroundCommDiscount31Up-GroundCommIncentive)*'Ground Base'!H52)*(1+GroundFuelSurcharge),2)))*(1+FedEx_Markup),2)</f>
        <v>31.67</v>
      </c>
      <c r="I57" s="328">
        <f>ROUND((IF(MinBaseGround&gt;ROUND(((1-GroundAKHIDiscount)*'Ground Base'!I52),2),ROUND(MinBaseGround*(1+GroundFuelSurcharge),2),ROUND(((1-GroundAKHIDiscount)*'Ground Base'!I52)*(1+GroundFuelSurcharge),2)))*(1+FedEx_Markup),2)</f>
        <v>213.82</v>
      </c>
      <c r="J57" s="328">
        <f>ROUND((IF(MinBaseGround&gt;ROUND(((1-GroundAKHIDiscount)*'Ground Base'!J52),2),ROUND(MinBaseGround*(1+GroundFuelSurcharge),2),ROUND(((1-GroundAKHIDiscount)*'Ground Base'!J52)*(1+GroundFuelSurcharge),2)))*(1+FedEx_Markup),2)</f>
        <v>213.82</v>
      </c>
      <c r="K57" s="328">
        <f>ROUND((IF(MinGroundZone51&gt;ROUND(((1-GroundZone51Discount)*'Ground Base'!K52),2),ROUND(MinGroundZone51*(1+GroundFuelSurcharge),2),ROUND(((1-GroundZone51Discount)*'Ground Base'!K52)*(1+GroundFuelSurcharge),2)))*(1+FedEx_Markup),2)</f>
        <v>66.29</v>
      </c>
      <c r="L57" s="328">
        <f>ROUND((IF(MinGroundZone54&gt;ROUND(((1-GroundZone54Discount)*'Ground Base'!L52),2),ROUND(MinGroundZone54*(1+GroundFuelSurcharge),2),ROUND(((1-GroundZone54Discount)*'Ground Base'!L52)*(1+GroundFuelSurcharge),2)))*(1+FedEx_Markup),2)</f>
        <v>77.81</v>
      </c>
    </row>
    <row r="58" ht="12.75" customHeight="1">
      <c r="A58" s="327">
        <v>51.0</v>
      </c>
      <c r="B58" s="328">
        <f>ROUND((IF(MinBaseGround&gt;ROUND(((1-GroundCommDiscount31Up-GroundCommIncentive)*'Ground Base'!B53),2),ROUND(MinBaseGround*(1+GroundFuelSurcharge),2),ROUND(((1-GroundCommDiscount31Up-GroundCommIncentive)*'Ground Base'!B53)*(1+GroundFuelSurcharge),2)))*(1+FedEx_Markup),2)</f>
        <v>12.52</v>
      </c>
      <c r="C58" s="328">
        <f>ROUND((IF(MinBaseGround&gt;ROUND(((1-GroundCommDiscount31Up-GroundCommIncentive)*'Ground Base'!C53),2),ROUND(MinBaseGround*(1+GroundFuelSurcharge),2),ROUND(((1-GroundCommDiscount31Up-GroundCommIncentive)*'Ground Base'!C53)*(1+GroundFuelSurcharge),2)))*(1+FedEx_Markup),2)</f>
        <v>13.08</v>
      </c>
      <c r="D58" s="328">
        <f>ROUND((IF(MinBaseGround&gt;ROUND(((1-GroundCommDiscount31Up-GroundCommIncentive)*'Ground Base'!D53),2),ROUND(MinBaseGround*(1+GroundFuelSurcharge),2),ROUND(((1-GroundCommDiscount31Up-GroundCommIncentive)*'Ground Base'!D53)*(1+GroundFuelSurcharge),2)))*(1+FedEx_Markup),2)</f>
        <v>15.58</v>
      </c>
      <c r="E58" s="328">
        <f>ROUND((IF(MinBaseGround&gt;ROUND(((1-GroundCommDiscount31Up-GroundCommIncentive)*'Ground Base'!E53),2),ROUND(MinBaseGround*(1+GroundFuelSurcharge),2),ROUND(((1-GroundCommDiscount31Up-GroundCommIncentive)*'Ground Base'!E53)*(1+GroundFuelSurcharge),2)))*(1+FedEx_Markup),2)</f>
        <v>18.91</v>
      </c>
      <c r="F58" s="328">
        <f>ROUND((IF(MinBaseGround&gt;ROUND(((1-GroundCommDiscount31Up-GroundCommIncentive)*'Ground Base'!F53),2),ROUND(MinBaseGround*(1+GroundFuelSurcharge),2),ROUND(((1-GroundCommDiscount31Up-GroundCommIncentive)*'Ground Base'!F53)*(1+GroundFuelSurcharge),2)))*(1+FedEx_Markup),2)</f>
        <v>23.82</v>
      </c>
      <c r="G58" s="328">
        <f>ROUND((IF(MinBaseGround&gt;ROUND(((1-GroundCommDiscount31Up-GroundCommIncentive)*'Ground Base'!G53),2),ROUND(MinBaseGround*(1+GroundFuelSurcharge),2),ROUND(((1-GroundCommDiscount31Up-GroundCommIncentive)*'Ground Base'!G53)*(1+GroundFuelSurcharge),2)))*(1+FedEx_Markup),2)</f>
        <v>28.72</v>
      </c>
      <c r="H58" s="328">
        <f>ROUND((IF(MinBaseGround&gt;ROUND(((1-GroundCommDiscount31Up-GroundCommIncentive)*'Ground Base'!H53),2),ROUND(MinBaseGround*(1+GroundFuelSurcharge),2),ROUND(((1-GroundCommDiscount31Up-GroundCommIncentive)*'Ground Base'!H53)*(1+GroundFuelSurcharge),2)))*(1+FedEx_Markup),2)</f>
        <v>32.56</v>
      </c>
      <c r="I58" s="328">
        <f>ROUND((IF(MinBaseGround&gt;ROUND(((1-GroundAKHIDiscount)*'Ground Base'!I53),2),ROUND(MinBaseGround*(1+GroundFuelSurcharge),2),ROUND(((1-GroundAKHIDiscount)*'Ground Base'!I53)*(1+GroundFuelSurcharge),2)))*(1+FedEx_Markup),2)</f>
        <v>218.37</v>
      </c>
      <c r="J58" s="328">
        <f>ROUND((IF(MinBaseGround&gt;ROUND(((1-GroundAKHIDiscount)*'Ground Base'!J53),2),ROUND(MinBaseGround*(1+GroundFuelSurcharge),2),ROUND(((1-GroundAKHIDiscount)*'Ground Base'!J53)*(1+GroundFuelSurcharge),2)))*(1+FedEx_Markup),2)</f>
        <v>218.37</v>
      </c>
      <c r="K58" s="328">
        <f>ROUND((IF(MinGroundZone51&gt;ROUND(((1-GroundZone51Discount)*'Ground Base'!K53),2),ROUND(MinGroundZone51*(1+GroundFuelSurcharge),2),ROUND(((1-GroundZone51Discount)*'Ground Base'!K53)*(1+GroundFuelSurcharge),2)))*(1+FedEx_Markup),2)</f>
        <v>68.3</v>
      </c>
      <c r="L58" s="328">
        <f>ROUND((IF(MinGroundZone54&gt;ROUND(((1-GroundZone54Discount)*'Ground Base'!L53),2),ROUND(MinGroundZone54*(1+GroundFuelSurcharge),2),ROUND(((1-GroundZone54Discount)*'Ground Base'!L53)*(1+GroundFuelSurcharge),2)))*(1+FedEx_Markup),2)</f>
        <v>79.43</v>
      </c>
    </row>
    <row r="59" ht="12.75" customHeight="1">
      <c r="A59" s="327">
        <v>52.0</v>
      </c>
      <c r="B59" s="328">
        <f>ROUND((IF(MinBaseGround&gt;ROUND(((1-GroundCommDiscount31Up-GroundCommIncentive)*'Ground Base'!B54),2),ROUND(MinBaseGround*(1+GroundFuelSurcharge),2),ROUND(((1-GroundCommDiscount31Up-GroundCommIncentive)*'Ground Base'!B54)*(1+GroundFuelSurcharge),2)))*(1+FedEx_Markup),2)</f>
        <v>12.52</v>
      </c>
      <c r="C59" s="328">
        <f>ROUND((IF(MinBaseGround&gt;ROUND(((1-GroundCommDiscount31Up-GroundCommIncentive)*'Ground Base'!C54),2),ROUND(MinBaseGround*(1+GroundFuelSurcharge),2),ROUND(((1-GroundCommDiscount31Up-GroundCommIncentive)*'Ground Base'!C54)*(1+GroundFuelSurcharge),2)))*(1+FedEx_Markup),2)</f>
        <v>13.08</v>
      </c>
      <c r="D59" s="328">
        <f>ROUND((IF(MinBaseGround&gt;ROUND(((1-GroundCommDiscount31Up-GroundCommIncentive)*'Ground Base'!D54),2),ROUND(MinBaseGround*(1+GroundFuelSurcharge),2),ROUND(((1-GroundCommDiscount31Up-GroundCommIncentive)*'Ground Base'!D54)*(1+GroundFuelSurcharge),2)))*(1+FedEx_Markup),2)</f>
        <v>15.59</v>
      </c>
      <c r="E59" s="328">
        <f>ROUND((IF(MinBaseGround&gt;ROUND(((1-GroundCommDiscount31Up-GroundCommIncentive)*'Ground Base'!E54),2),ROUND(MinBaseGround*(1+GroundFuelSurcharge),2),ROUND(((1-GroundCommDiscount31Up-GroundCommIncentive)*'Ground Base'!E54)*(1+GroundFuelSurcharge),2)))*(1+FedEx_Markup),2)</f>
        <v>18.91</v>
      </c>
      <c r="F59" s="328">
        <f>ROUND((IF(MinBaseGround&gt;ROUND(((1-GroundCommDiscount31Up-GroundCommIncentive)*'Ground Base'!F54),2),ROUND(MinBaseGround*(1+GroundFuelSurcharge),2),ROUND(((1-GroundCommDiscount31Up-GroundCommIncentive)*'Ground Base'!F54)*(1+GroundFuelSurcharge),2)))*(1+FedEx_Markup),2)</f>
        <v>23.82</v>
      </c>
      <c r="G59" s="328">
        <f>ROUND((IF(MinBaseGround&gt;ROUND(((1-GroundCommDiscount31Up-GroundCommIncentive)*'Ground Base'!G54),2),ROUND(MinBaseGround*(1+GroundFuelSurcharge),2),ROUND(((1-GroundCommDiscount31Up-GroundCommIncentive)*'Ground Base'!G54)*(1+GroundFuelSurcharge),2)))*(1+FedEx_Markup),2)</f>
        <v>28.73</v>
      </c>
      <c r="H59" s="328">
        <f>ROUND((IF(MinBaseGround&gt;ROUND(((1-GroundCommDiscount31Up-GroundCommIncentive)*'Ground Base'!H54),2),ROUND(MinBaseGround*(1+GroundFuelSurcharge),2),ROUND(((1-GroundCommDiscount31Up-GroundCommIncentive)*'Ground Base'!H54)*(1+GroundFuelSurcharge),2)))*(1+FedEx_Markup),2)</f>
        <v>32.56</v>
      </c>
      <c r="I59" s="328">
        <f>ROUND((IF(MinBaseGround&gt;ROUND(((1-GroundAKHIDiscount)*'Ground Base'!I54),2),ROUND(MinBaseGround*(1+GroundFuelSurcharge),2),ROUND(((1-GroundAKHIDiscount)*'Ground Base'!I54)*(1+GroundFuelSurcharge),2)))*(1+FedEx_Markup),2)</f>
        <v>218.81</v>
      </c>
      <c r="J59" s="328">
        <f>ROUND((IF(MinBaseGround&gt;ROUND(((1-GroundAKHIDiscount)*'Ground Base'!J54),2),ROUND(MinBaseGround*(1+GroundFuelSurcharge),2),ROUND(((1-GroundAKHIDiscount)*'Ground Base'!J54)*(1+GroundFuelSurcharge),2)))*(1+FedEx_Markup),2)</f>
        <v>218.81</v>
      </c>
      <c r="K59" s="328">
        <f>ROUND((IF(MinGroundZone51&gt;ROUND(((1-GroundZone51Discount)*'Ground Base'!K54),2),ROUND(MinGroundZone51*(1+GroundFuelSurcharge),2),ROUND(((1-GroundZone51Discount)*'Ground Base'!K54)*(1+GroundFuelSurcharge),2)))*(1+FedEx_Markup),2)</f>
        <v>68.31</v>
      </c>
      <c r="L59" s="328">
        <f>ROUND((IF(MinGroundZone54&gt;ROUND(((1-GroundZone54Discount)*'Ground Base'!L54),2),ROUND(MinGroundZone54*(1+GroundFuelSurcharge),2),ROUND(((1-GroundZone54Discount)*'Ground Base'!L54)*(1+GroundFuelSurcharge),2)))*(1+FedEx_Markup),2)</f>
        <v>79.44</v>
      </c>
    </row>
    <row r="60" ht="12.75" customHeight="1">
      <c r="A60" s="327">
        <v>53.0</v>
      </c>
      <c r="B60" s="328">
        <f>ROUND((IF(MinBaseGround&gt;ROUND(((1-GroundCommDiscount31Up-GroundCommIncentive)*'Ground Base'!B55),2),ROUND(MinBaseGround*(1+GroundFuelSurcharge),2),ROUND(((1-GroundCommDiscount31Up-GroundCommIncentive)*'Ground Base'!B55)*(1+GroundFuelSurcharge),2)))*(1+FedEx_Markup),2)</f>
        <v>12.52</v>
      </c>
      <c r="C60" s="328">
        <f>ROUND((IF(MinBaseGround&gt;ROUND(((1-GroundCommDiscount31Up-GroundCommIncentive)*'Ground Base'!C55),2),ROUND(MinBaseGround*(1+GroundFuelSurcharge),2),ROUND(((1-GroundCommDiscount31Up-GroundCommIncentive)*'Ground Base'!C55)*(1+GroundFuelSurcharge),2)))*(1+FedEx_Markup),2)</f>
        <v>13.09</v>
      </c>
      <c r="D60" s="328">
        <f>ROUND((IF(MinBaseGround&gt;ROUND(((1-GroundCommDiscount31Up-GroundCommIncentive)*'Ground Base'!D55),2),ROUND(MinBaseGround*(1+GroundFuelSurcharge),2),ROUND(((1-GroundCommDiscount31Up-GroundCommIncentive)*'Ground Base'!D55)*(1+GroundFuelSurcharge),2)))*(1+FedEx_Markup),2)</f>
        <v>15.59</v>
      </c>
      <c r="E60" s="328">
        <f>ROUND((IF(MinBaseGround&gt;ROUND(((1-GroundCommDiscount31Up-GroundCommIncentive)*'Ground Base'!E55),2),ROUND(MinBaseGround*(1+GroundFuelSurcharge),2),ROUND(((1-GroundCommDiscount31Up-GroundCommIncentive)*'Ground Base'!E55)*(1+GroundFuelSurcharge),2)))*(1+FedEx_Markup),2)</f>
        <v>19.1</v>
      </c>
      <c r="F60" s="328">
        <f>ROUND((IF(MinBaseGround&gt;ROUND(((1-GroundCommDiscount31Up-GroundCommIncentive)*'Ground Base'!F55),2),ROUND(MinBaseGround*(1+GroundFuelSurcharge),2),ROUND(((1-GroundCommDiscount31Up-GroundCommIncentive)*'Ground Base'!F55)*(1+GroundFuelSurcharge),2)))*(1+FedEx_Markup),2)</f>
        <v>23.83</v>
      </c>
      <c r="G60" s="328">
        <f>ROUND((IF(MinBaseGround&gt;ROUND(((1-GroundCommDiscount31Up-GroundCommIncentive)*'Ground Base'!G55),2),ROUND(MinBaseGround*(1+GroundFuelSurcharge),2),ROUND(((1-GroundCommDiscount31Up-GroundCommIncentive)*'Ground Base'!G55)*(1+GroundFuelSurcharge),2)))*(1+FedEx_Markup),2)</f>
        <v>28.73</v>
      </c>
      <c r="H60" s="328">
        <f>ROUND((IF(MinBaseGround&gt;ROUND(((1-GroundCommDiscount31Up-GroundCommIncentive)*'Ground Base'!H55),2),ROUND(MinBaseGround*(1+GroundFuelSurcharge),2),ROUND(((1-GroundCommDiscount31Up-GroundCommIncentive)*'Ground Base'!H55)*(1+GroundFuelSurcharge),2)))*(1+FedEx_Markup),2)</f>
        <v>32.88</v>
      </c>
      <c r="I60" s="328">
        <f>ROUND((IF(MinBaseGround&gt;ROUND(((1-GroundAKHIDiscount)*'Ground Base'!I55),2),ROUND(MinBaseGround*(1+GroundFuelSurcharge),2),ROUND(((1-GroundAKHIDiscount)*'Ground Base'!I55)*(1+GroundFuelSurcharge),2)))*(1+FedEx_Markup),2)</f>
        <v>222.12</v>
      </c>
      <c r="J60" s="328">
        <f>ROUND((IF(MinBaseGround&gt;ROUND(((1-GroundAKHIDiscount)*'Ground Base'!J55),2),ROUND(MinBaseGround*(1+GroundFuelSurcharge),2),ROUND(((1-GroundAKHIDiscount)*'Ground Base'!J55)*(1+GroundFuelSurcharge),2)))*(1+FedEx_Markup),2)</f>
        <v>222.12</v>
      </c>
      <c r="K60" s="328">
        <f>ROUND((IF(MinGroundZone51&gt;ROUND(((1-GroundZone51Discount)*'Ground Base'!K55),2),ROUND(MinGroundZone51*(1+GroundFuelSurcharge),2),ROUND(((1-GroundZone51Discount)*'Ground Base'!K55)*(1+GroundFuelSurcharge),2)))*(1+FedEx_Markup),2)</f>
        <v>70.2</v>
      </c>
      <c r="L60" s="328">
        <f>ROUND((IF(MinGroundZone54&gt;ROUND(((1-GroundZone54Discount)*'Ground Base'!L55),2),ROUND(MinGroundZone54*(1+GroundFuelSurcharge),2),ROUND(((1-GroundZone54Discount)*'Ground Base'!L55)*(1+GroundFuelSurcharge),2)))*(1+FedEx_Markup),2)</f>
        <v>80.96</v>
      </c>
    </row>
    <row r="61" ht="12.75" customHeight="1">
      <c r="A61" s="327">
        <v>54.0</v>
      </c>
      <c r="B61" s="328">
        <f>ROUND((IF(MinBaseGround&gt;ROUND(((1-GroundCommDiscount31Up-GroundCommIncentive)*'Ground Base'!B56),2),ROUND(MinBaseGround*(1+GroundFuelSurcharge),2),ROUND(((1-GroundCommDiscount31Up-GroundCommIncentive)*'Ground Base'!B56)*(1+GroundFuelSurcharge),2)))*(1+FedEx_Markup),2)</f>
        <v>12.52</v>
      </c>
      <c r="C61" s="328">
        <f>ROUND((IF(MinBaseGround&gt;ROUND(((1-GroundCommDiscount31Up-GroundCommIncentive)*'Ground Base'!C56),2),ROUND(MinBaseGround*(1+GroundFuelSurcharge),2),ROUND(((1-GroundCommDiscount31Up-GroundCommIncentive)*'Ground Base'!C56)*(1+GroundFuelSurcharge),2)))*(1+FedEx_Markup),2)</f>
        <v>13.09</v>
      </c>
      <c r="D61" s="328">
        <f>ROUND((IF(MinBaseGround&gt;ROUND(((1-GroundCommDiscount31Up-GroundCommIncentive)*'Ground Base'!D56),2),ROUND(MinBaseGround*(1+GroundFuelSurcharge),2),ROUND(((1-GroundCommDiscount31Up-GroundCommIncentive)*'Ground Base'!D56)*(1+GroundFuelSurcharge),2)))*(1+FedEx_Markup),2)</f>
        <v>15.62</v>
      </c>
      <c r="E61" s="328">
        <f>ROUND((IF(MinBaseGround&gt;ROUND(((1-GroundCommDiscount31Up-GroundCommIncentive)*'Ground Base'!E56),2),ROUND(MinBaseGround*(1+GroundFuelSurcharge),2),ROUND(((1-GroundCommDiscount31Up-GroundCommIncentive)*'Ground Base'!E56)*(1+GroundFuelSurcharge),2)))*(1+FedEx_Markup),2)</f>
        <v>19.14</v>
      </c>
      <c r="F61" s="328">
        <f>ROUND((IF(MinBaseGround&gt;ROUND(((1-GroundCommDiscount31Up-GroundCommIncentive)*'Ground Base'!F56),2),ROUND(MinBaseGround*(1+GroundFuelSurcharge),2),ROUND(((1-GroundCommDiscount31Up-GroundCommIncentive)*'Ground Base'!F56)*(1+GroundFuelSurcharge),2)))*(1+FedEx_Markup),2)</f>
        <v>23.83</v>
      </c>
      <c r="G61" s="328">
        <f>ROUND((IF(MinBaseGround&gt;ROUND(((1-GroundCommDiscount31Up-GroundCommIncentive)*'Ground Base'!G56),2),ROUND(MinBaseGround*(1+GroundFuelSurcharge),2),ROUND(((1-GroundCommDiscount31Up-GroundCommIncentive)*'Ground Base'!G56)*(1+GroundFuelSurcharge),2)))*(1+FedEx_Markup),2)</f>
        <v>28.73</v>
      </c>
      <c r="H61" s="328">
        <f>ROUND((IF(MinBaseGround&gt;ROUND(((1-GroundCommDiscount31Up-GroundCommIncentive)*'Ground Base'!H56),2),ROUND(MinBaseGround*(1+GroundFuelSurcharge),2),ROUND(((1-GroundCommDiscount31Up-GroundCommIncentive)*'Ground Base'!H56)*(1+GroundFuelSurcharge),2)))*(1+FedEx_Markup),2)</f>
        <v>32.88</v>
      </c>
      <c r="I61" s="328">
        <f>ROUND((IF(MinBaseGround&gt;ROUND(((1-GroundAKHIDiscount)*'Ground Base'!I56),2),ROUND(MinBaseGround*(1+GroundFuelSurcharge),2),ROUND(((1-GroundAKHIDiscount)*'Ground Base'!I56)*(1+GroundFuelSurcharge),2)))*(1+FedEx_Markup),2)</f>
        <v>225.26</v>
      </c>
      <c r="J61" s="328">
        <f>ROUND((IF(MinBaseGround&gt;ROUND(((1-GroundAKHIDiscount)*'Ground Base'!J56),2),ROUND(MinBaseGround*(1+GroundFuelSurcharge),2),ROUND(((1-GroundAKHIDiscount)*'Ground Base'!J56)*(1+GroundFuelSurcharge),2)))*(1+FedEx_Markup),2)</f>
        <v>225.26</v>
      </c>
      <c r="K61" s="328">
        <f>ROUND((IF(MinGroundZone51&gt;ROUND(((1-GroundZone51Discount)*'Ground Base'!K56),2),ROUND(MinGroundZone51*(1+GroundFuelSurcharge),2),ROUND(((1-GroundZone51Discount)*'Ground Base'!K56)*(1+GroundFuelSurcharge),2)))*(1+FedEx_Markup),2)</f>
        <v>70.21</v>
      </c>
      <c r="L61" s="328">
        <f>ROUND((IF(MinGroundZone54&gt;ROUND(((1-GroundZone54Discount)*'Ground Base'!L56),2),ROUND(MinGroundZone54*(1+GroundFuelSurcharge),2),ROUND(((1-GroundZone54Discount)*'Ground Base'!L56)*(1+GroundFuelSurcharge),2)))*(1+FedEx_Markup),2)</f>
        <v>80.98</v>
      </c>
    </row>
    <row r="62" ht="12.75" customHeight="1">
      <c r="A62" s="327">
        <v>55.0</v>
      </c>
      <c r="B62" s="328">
        <f>ROUND((IF(MinBaseGround&gt;ROUND(((1-GroundCommDiscount31Up-GroundCommIncentive)*'Ground Base'!B57),2),ROUND(MinBaseGround*(1+GroundFuelSurcharge),2),ROUND(((1-GroundCommDiscount31Up-GroundCommIncentive)*'Ground Base'!B57)*(1+GroundFuelSurcharge),2)))*(1+FedEx_Markup),2)</f>
        <v>12.52</v>
      </c>
      <c r="C62" s="328">
        <f>ROUND((IF(MinBaseGround&gt;ROUND(((1-GroundCommDiscount31Up-GroundCommIncentive)*'Ground Base'!C57),2),ROUND(MinBaseGround*(1+GroundFuelSurcharge),2),ROUND(((1-GroundCommDiscount31Up-GroundCommIncentive)*'Ground Base'!C57)*(1+GroundFuelSurcharge),2)))*(1+FedEx_Markup),2)</f>
        <v>13.09</v>
      </c>
      <c r="D62" s="328">
        <f>ROUND((IF(MinBaseGround&gt;ROUND(((1-GroundCommDiscount31Up-GroundCommIncentive)*'Ground Base'!D57),2),ROUND(MinBaseGround*(1+GroundFuelSurcharge),2),ROUND(((1-GroundCommDiscount31Up-GroundCommIncentive)*'Ground Base'!D57)*(1+GroundFuelSurcharge),2)))*(1+FedEx_Markup),2)</f>
        <v>15.63</v>
      </c>
      <c r="E62" s="328">
        <f>ROUND((IF(MinBaseGround&gt;ROUND(((1-GroundCommDiscount31Up-GroundCommIncentive)*'Ground Base'!E57),2),ROUND(MinBaseGround*(1+GroundFuelSurcharge),2),ROUND(((1-GroundCommDiscount31Up-GroundCommIncentive)*'Ground Base'!E57)*(1+GroundFuelSurcharge),2)))*(1+FedEx_Markup),2)</f>
        <v>19.14</v>
      </c>
      <c r="F62" s="328">
        <f>ROUND((IF(MinBaseGround&gt;ROUND(((1-GroundCommDiscount31Up-GroundCommIncentive)*'Ground Base'!F57),2),ROUND(MinBaseGround*(1+GroundFuelSurcharge),2),ROUND(((1-GroundCommDiscount31Up-GroundCommIncentive)*'Ground Base'!F57)*(1+GroundFuelSurcharge),2)))*(1+FedEx_Markup),2)</f>
        <v>23.83</v>
      </c>
      <c r="G62" s="328">
        <f>ROUND((IF(MinBaseGround&gt;ROUND(((1-GroundCommDiscount31Up-GroundCommIncentive)*'Ground Base'!G57),2),ROUND(MinBaseGround*(1+GroundFuelSurcharge),2),ROUND(((1-GroundCommDiscount31Up-GroundCommIncentive)*'Ground Base'!G57)*(1+GroundFuelSurcharge),2)))*(1+FedEx_Markup),2)</f>
        <v>28.74</v>
      </c>
      <c r="H62" s="328">
        <f>ROUND((IF(MinBaseGround&gt;ROUND(((1-GroundCommDiscount31Up-GroundCommIncentive)*'Ground Base'!H57),2),ROUND(MinBaseGround*(1+GroundFuelSurcharge),2),ROUND(((1-GroundCommDiscount31Up-GroundCommIncentive)*'Ground Base'!H57)*(1+GroundFuelSurcharge),2)))*(1+FedEx_Markup),2)</f>
        <v>32.88</v>
      </c>
      <c r="I62" s="328">
        <f>ROUND((IF(MinBaseGround&gt;ROUND(((1-GroundAKHIDiscount)*'Ground Base'!I57),2),ROUND(MinBaseGround*(1+GroundFuelSurcharge),2),ROUND(((1-GroundAKHIDiscount)*'Ground Base'!I57)*(1+GroundFuelSurcharge),2)))*(1+FedEx_Markup),2)</f>
        <v>228.3</v>
      </c>
      <c r="J62" s="328">
        <f>ROUND((IF(MinBaseGround&gt;ROUND(((1-GroundAKHIDiscount)*'Ground Base'!J57),2),ROUND(MinBaseGround*(1+GroundFuelSurcharge),2),ROUND(((1-GroundAKHIDiscount)*'Ground Base'!J57)*(1+GroundFuelSurcharge),2)))*(1+FedEx_Markup),2)</f>
        <v>228.3</v>
      </c>
      <c r="K62" s="328">
        <f>ROUND((IF(MinGroundZone51&gt;ROUND(((1-GroundZone51Discount)*'Ground Base'!K57),2),ROUND(MinGroundZone51*(1+GroundFuelSurcharge),2),ROUND(((1-GroundZone51Discount)*'Ground Base'!K57)*(1+GroundFuelSurcharge),2)))*(1+FedEx_Markup),2)</f>
        <v>71.84</v>
      </c>
      <c r="L62" s="328">
        <f>ROUND((IF(MinGroundZone54&gt;ROUND(((1-GroundZone54Discount)*'Ground Base'!L57),2),ROUND(MinGroundZone54*(1+GroundFuelSurcharge),2),ROUND(((1-GroundZone54Discount)*'Ground Base'!L57)*(1+GroundFuelSurcharge),2)))*(1+FedEx_Markup),2)</f>
        <v>82.64</v>
      </c>
    </row>
    <row r="63" ht="12.75" customHeight="1">
      <c r="A63" s="327">
        <v>56.0</v>
      </c>
      <c r="B63" s="328">
        <f>ROUND((IF(MinBaseGround&gt;ROUND(((1-GroundCommDiscount31Up-GroundCommIncentive)*'Ground Base'!B58),2),ROUND(MinBaseGround*(1+GroundFuelSurcharge),2),ROUND(((1-GroundCommDiscount31Up-GroundCommIncentive)*'Ground Base'!B58)*(1+GroundFuelSurcharge),2)))*(1+FedEx_Markup),2)</f>
        <v>12.52</v>
      </c>
      <c r="C63" s="328">
        <f>ROUND((IF(MinBaseGround&gt;ROUND(((1-GroundCommDiscount31Up-GroundCommIncentive)*'Ground Base'!C58),2),ROUND(MinBaseGround*(1+GroundFuelSurcharge),2),ROUND(((1-GroundCommDiscount31Up-GroundCommIncentive)*'Ground Base'!C58)*(1+GroundFuelSurcharge),2)))*(1+FedEx_Markup),2)</f>
        <v>13.1</v>
      </c>
      <c r="D63" s="328">
        <f>ROUND((IF(MinBaseGround&gt;ROUND(((1-GroundCommDiscount31Up-GroundCommIncentive)*'Ground Base'!D58),2),ROUND(MinBaseGround*(1+GroundFuelSurcharge),2),ROUND(((1-GroundCommDiscount31Up-GroundCommIncentive)*'Ground Base'!D58)*(1+GroundFuelSurcharge),2)))*(1+FedEx_Markup),2)</f>
        <v>15.63</v>
      </c>
      <c r="E63" s="328">
        <f>ROUND((IF(MinBaseGround&gt;ROUND(((1-GroundCommDiscount31Up-GroundCommIncentive)*'Ground Base'!E58),2),ROUND(MinBaseGround*(1+GroundFuelSurcharge),2),ROUND(((1-GroundCommDiscount31Up-GroundCommIncentive)*'Ground Base'!E58)*(1+GroundFuelSurcharge),2)))*(1+FedEx_Markup),2)</f>
        <v>19.14</v>
      </c>
      <c r="F63" s="328">
        <f>ROUND((IF(MinBaseGround&gt;ROUND(((1-GroundCommDiscount31Up-GroundCommIncentive)*'Ground Base'!F58),2),ROUND(MinBaseGround*(1+GroundFuelSurcharge),2),ROUND(((1-GroundCommDiscount31Up-GroundCommIncentive)*'Ground Base'!F58)*(1+GroundFuelSurcharge),2)))*(1+FedEx_Markup),2)</f>
        <v>23.84</v>
      </c>
      <c r="G63" s="328">
        <f>ROUND((IF(MinBaseGround&gt;ROUND(((1-GroundCommDiscount31Up-GroundCommIncentive)*'Ground Base'!G58),2),ROUND(MinBaseGround*(1+GroundFuelSurcharge),2),ROUND(((1-GroundCommDiscount31Up-GroundCommIncentive)*'Ground Base'!G58)*(1+GroundFuelSurcharge),2)))*(1+FedEx_Markup),2)</f>
        <v>28.74</v>
      </c>
      <c r="H63" s="328">
        <f>ROUND((IF(MinBaseGround&gt;ROUND(((1-GroundCommDiscount31Up-GroundCommIncentive)*'Ground Base'!H58),2),ROUND(MinBaseGround*(1+GroundFuelSurcharge),2),ROUND(((1-GroundCommDiscount31Up-GroundCommIncentive)*'Ground Base'!H58)*(1+GroundFuelSurcharge),2)))*(1+FedEx_Markup),2)</f>
        <v>32.98</v>
      </c>
      <c r="I63" s="328">
        <f>ROUND((IF(MinBaseGround&gt;ROUND(((1-GroundAKHIDiscount)*'Ground Base'!I58),2),ROUND(MinBaseGround*(1+GroundFuelSurcharge),2),ROUND(((1-GroundAKHIDiscount)*'Ground Base'!I58)*(1+GroundFuelSurcharge),2)))*(1+FedEx_Markup),2)</f>
        <v>231.38</v>
      </c>
      <c r="J63" s="328">
        <f>ROUND((IF(MinBaseGround&gt;ROUND(((1-GroundAKHIDiscount)*'Ground Base'!J58),2),ROUND(MinBaseGround*(1+GroundFuelSurcharge),2),ROUND(((1-GroundAKHIDiscount)*'Ground Base'!J58)*(1+GroundFuelSurcharge),2)))*(1+FedEx_Markup),2)</f>
        <v>231.38</v>
      </c>
      <c r="K63" s="328">
        <f>ROUND((IF(MinGroundZone51&gt;ROUND(((1-GroundZone51Discount)*'Ground Base'!K58),2),ROUND(MinGroundZone51*(1+GroundFuelSurcharge),2),ROUND(((1-GroundZone51Discount)*'Ground Base'!K58)*(1+GroundFuelSurcharge),2)))*(1+FedEx_Markup),2)</f>
        <v>71.85</v>
      </c>
      <c r="L63" s="328">
        <f>ROUND((IF(MinGroundZone54&gt;ROUND(((1-GroundZone54Discount)*'Ground Base'!L58),2),ROUND(MinGroundZone54*(1+GroundFuelSurcharge),2),ROUND(((1-GroundZone54Discount)*'Ground Base'!L58)*(1+GroundFuelSurcharge),2)))*(1+FedEx_Markup),2)</f>
        <v>82.65</v>
      </c>
    </row>
    <row r="64" ht="12.75" customHeight="1">
      <c r="A64" s="327">
        <v>57.0</v>
      </c>
      <c r="B64" s="328">
        <f>ROUND((IF(MinBaseGround&gt;ROUND(((1-GroundCommDiscount31Up-GroundCommIncentive)*'Ground Base'!B59),2),ROUND(MinBaseGround*(1+GroundFuelSurcharge),2),ROUND(((1-GroundCommDiscount31Up-GroundCommIncentive)*'Ground Base'!B59)*(1+GroundFuelSurcharge),2)))*(1+FedEx_Markup),2)</f>
        <v>12.52</v>
      </c>
      <c r="C64" s="328">
        <f>ROUND((IF(MinBaseGround&gt;ROUND(((1-GroundCommDiscount31Up-GroundCommIncentive)*'Ground Base'!C59),2),ROUND(MinBaseGround*(1+GroundFuelSurcharge),2),ROUND(((1-GroundCommDiscount31Up-GroundCommIncentive)*'Ground Base'!C59)*(1+GroundFuelSurcharge),2)))*(1+FedEx_Markup),2)</f>
        <v>13.16</v>
      </c>
      <c r="D64" s="328">
        <f>ROUND((IF(MinBaseGround&gt;ROUND(((1-GroundCommDiscount31Up-GroundCommIncentive)*'Ground Base'!D59),2),ROUND(MinBaseGround*(1+GroundFuelSurcharge),2),ROUND(((1-GroundCommDiscount31Up-GroundCommIncentive)*'Ground Base'!D59)*(1+GroundFuelSurcharge),2)))*(1+FedEx_Markup),2)</f>
        <v>15.63</v>
      </c>
      <c r="E64" s="328">
        <f>ROUND((IF(MinBaseGround&gt;ROUND(((1-GroundCommDiscount31Up-GroundCommIncentive)*'Ground Base'!E59),2),ROUND(MinBaseGround*(1+GroundFuelSurcharge),2),ROUND(((1-GroundCommDiscount31Up-GroundCommIncentive)*'Ground Base'!E59)*(1+GroundFuelSurcharge),2)))*(1+FedEx_Markup),2)</f>
        <v>19.72</v>
      </c>
      <c r="F64" s="328">
        <f>ROUND((IF(MinBaseGround&gt;ROUND(((1-GroundCommDiscount31Up-GroundCommIncentive)*'Ground Base'!F59),2),ROUND(MinBaseGround*(1+GroundFuelSurcharge),2),ROUND(((1-GroundCommDiscount31Up-GroundCommIncentive)*'Ground Base'!F59)*(1+GroundFuelSurcharge),2)))*(1+FedEx_Markup),2)</f>
        <v>23.85</v>
      </c>
      <c r="G64" s="328">
        <f>ROUND((IF(MinBaseGround&gt;ROUND(((1-GroundCommDiscount31Up-GroundCommIncentive)*'Ground Base'!G59),2),ROUND(MinBaseGround*(1+GroundFuelSurcharge),2),ROUND(((1-GroundCommDiscount31Up-GroundCommIncentive)*'Ground Base'!G59)*(1+GroundFuelSurcharge),2)))*(1+FedEx_Markup),2)</f>
        <v>28.75</v>
      </c>
      <c r="H64" s="328">
        <f>ROUND((IF(MinBaseGround&gt;ROUND(((1-GroundCommDiscount31Up-GroundCommIncentive)*'Ground Base'!H59),2),ROUND(MinBaseGround*(1+GroundFuelSurcharge),2),ROUND(((1-GroundCommDiscount31Up-GroundCommIncentive)*'Ground Base'!H59)*(1+GroundFuelSurcharge),2)))*(1+FedEx_Markup),2)</f>
        <v>33.6</v>
      </c>
      <c r="I64" s="328">
        <f>ROUND((IF(MinBaseGround&gt;ROUND(((1-GroundAKHIDiscount)*'Ground Base'!I59),2),ROUND(MinBaseGround*(1+GroundFuelSurcharge),2),ROUND(((1-GroundAKHIDiscount)*'Ground Base'!I59)*(1+GroundFuelSurcharge),2)))*(1+FedEx_Markup),2)</f>
        <v>234.58</v>
      </c>
      <c r="J64" s="328">
        <f>ROUND((IF(MinBaseGround&gt;ROUND(((1-GroundAKHIDiscount)*'Ground Base'!J59),2),ROUND(MinBaseGround*(1+GroundFuelSurcharge),2),ROUND(((1-GroundAKHIDiscount)*'Ground Base'!J59)*(1+GroundFuelSurcharge),2)))*(1+FedEx_Markup),2)</f>
        <v>234.58</v>
      </c>
      <c r="K64" s="328">
        <f>ROUND((IF(MinGroundZone51&gt;ROUND(((1-GroundZone51Discount)*'Ground Base'!K59),2),ROUND(MinGroundZone51*(1+GroundFuelSurcharge),2),ROUND(((1-GroundZone51Discount)*'Ground Base'!K59)*(1+GroundFuelSurcharge),2)))*(1+FedEx_Markup),2)</f>
        <v>73.17</v>
      </c>
      <c r="L64" s="328">
        <f>ROUND((IF(MinGroundZone54&gt;ROUND(((1-GroundZone54Discount)*'Ground Base'!L59),2),ROUND(MinGroundZone54*(1+GroundFuelSurcharge),2),ROUND(((1-GroundZone54Discount)*'Ground Base'!L59)*(1+GroundFuelSurcharge),2)))*(1+FedEx_Markup),2)</f>
        <v>84.32</v>
      </c>
    </row>
    <row r="65" ht="12.75" customHeight="1">
      <c r="A65" s="327">
        <v>58.0</v>
      </c>
      <c r="B65" s="328">
        <f>ROUND((IF(MinBaseGround&gt;ROUND(((1-GroundCommDiscount31Up-GroundCommIncentive)*'Ground Base'!B60),2),ROUND(MinBaseGround*(1+GroundFuelSurcharge),2),ROUND(((1-GroundCommDiscount31Up-GroundCommIncentive)*'Ground Base'!B60)*(1+GroundFuelSurcharge),2)))*(1+FedEx_Markup),2)</f>
        <v>12.52</v>
      </c>
      <c r="C65" s="328">
        <f>ROUND((IF(MinBaseGround&gt;ROUND(((1-GroundCommDiscount31Up-GroundCommIncentive)*'Ground Base'!C60),2),ROUND(MinBaseGround*(1+GroundFuelSurcharge),2),ROUND(((1-GroundCommDiscount31Up-GroundCommIncentive)*'Ground Base'!C60)*(1+GroundFuelSurcharge),2)))*(1+FedEx_Markup),2)</f>
        <v>13.17</v>
      </c>
      <c r="D65" s="328">
        <f>ROUND((IF(MinBaseGround&gt;ROUND(((1-GroundCommDiscount31Up-GroundCommIncentive)*'Ground Base'!D60),2),ROUND(MinBaseGround*(1+GroundFuelSurcharge),2),ROUND(((1-GroundCommDiscount31Up-GroundCommIncentive)*'Ground Base'!D60)*(1+GroundFuelSurcharge),2)))*(1+FedEx_Markup),2)</f>
        <v>15.64</v>
      </c>
      <c r="E65" s="328">
        <f>ROUND((IF(MinBaseGround&gt;ROUND(((1-GroundCommDiscount31Up-GroundCommIncentive)*'Ground Base'!E60),2),ROUND(MinBaseGround*(1+GroundFuelSurcharge),2),ROUND(((1-GroundCommDiscount31Up-GroundCommIncentive)*'Ground Base'!E60)*(1+GroundFuelSurcharge),2)))*(1+FedEx_Markup),2)</f>
        <v>19.72</v>
      </c>
      <c r="F65" s="328">
        <f>ROUND((IF(MinBaseGround&gt;ROUND(((1-GroundCommDiscount31Up-GroundCommIncentive)*'Ground Base'!F60),2),ROUND(MinBaseGround*(1+GroundFuelSurcharge),2),ROUND(((1-GroundCommDiscount31Up-GroundCommIncentive)*'Ground Base'!F60)*(1+GroundFuelSurcharge),2)))*(1+FedEx_Markup),2)</f>
        <v>23.85</v>
      </c>
      <c r="G65" s="328">
        <f>ROUND((IF(MinBaseGround&gt;ROUND(((1-GroundCommDiscount31Up-GroundCommIncentive)*'Ground Base'!G60),2),ROUND(MinBaseGround*(1+GroundFuelSurcharge),2),ROUND(((1-GroundCommDiscount31Up-GroundCommIncentive)*'Ground Base'!G60)*(1+GroundFuelSurcharge),2)))*(1+FedEx_Markup),2)</f>
        <v>28.75</v>
      </c>
      <c r="H65" s="328">
        <f>ROUND((IF(MinBaseGround&gt;ROUND(((1-GroundCommDiscount31Up-GroundCommIncentive)*'Ground Base'!H60),2),ROUND(MinBaseGround*(1+GroundFuelSurcharge),2),ROUND(((1-GroundCommDiscount31Up-GroundCommIncentive)*'Ground Base'!H60)*(1+GroundFuelSurcharge),2)))*(1+FedEx_Markup),2)</f>
        <v>33.61</v>
      </c>
      <c r="I65" s="328">
        <f>ROUND((IF(MinBaseGround&gt;ROUND(((1-GroundAKHIDiscount)*'Ground Base'!I60),2),ROUND(MinBaseGround*(1+GroundFuelSurcharge),2),ROUND(((1-GroundAKHIDiscount)*'Ground Base'!I60)*(1+GroundFuelSurcharge),2)))*(1+FedEx_Markup),2)</f>
        <v>237.65</v>
      </c>
      <c r="J65" s="328">
        <f>ROUND((IF(MinBaseGround&gt;ROUND(((1-GroundAKHIDiscount)*'Ground Base'!J60),2),ROUND(MinBaseGround*(1+GroundFuelSurcharge),2),ROUND(((1-GroundAKHIDiscount)*'Ground Base'!J60)*(1+GroundFuelSurcharge),2)))*(1+FedEx_Markup),2)</f>
        <v>237.65</v>
      </c>
      <c r="K65" s="328">
        <f>ROUND((IF(MinGroundZone51&gt;ROUND(((1-GroundZone51Discount)*'Ground Base'!K60),2),ROUND(MinGroundZone51*(1+GroundFuelSurcharge),2),ROUND(((1-GroundZone51Discount)*'Ground Base'!K60)*(1+GroundFuelSurcharge),2)))*(1+FedEx_Markup),2)</f>
        <v>79.2</v>
      </c>
      <c r="L65" s="328">
        <f>ROUND((IF(MinGroundZone54&gt;ROUND(((1-GroundZone54Discount)*'Ground Base'!L60),2),ROUND(MinGroundZone54*(1+GroundFuelSurcharge),2),ROUND(((1-GroundZone54Discount)*'Ground Base'!L60)*(1+GroundFuelSurcharge),2)))*(1+FedEx_Markup),2)</f>
        <v>84.32</v>
      </c>
    </row>
    <row r="66" ht="12.75" customHeight="1">
      <c r="A66" s="327">
        <v>59.0</v>
      </c>
      <c r="B66" s="328">
        <f>ROUND((IF(MinBaseGround&gt;ROUND(((1-GroundCommDiscount31Up-GroundCommIncentive)*'Ground Base'!B61),2),ROUND(MinBaseGround*(1+GroundFuelSurcharge),2),ROUND(((1-GroundCommDiscount31Up-GroundCommIncentive)*'Ground Base'!B61)*(1+GroundFuelSurcharge),2)))*(1+FedEx_Markup),2)</f>
        <v>12.52</v>
      </c>
      <c r="C66" s="328">
        <f>ROUND((IF(MinBaseGround&gt;ROUND(((1-GroundCommDiscount31Up-GroundCommIncentive)*'Ground Base'!C61),2),ROUND(MinBaseGround*(1+GroundFuelSurcharge),2),ROUND(((1-GroundCommDiscount31Up-GroundCommIncentive)*'Ground Base'!C61)*(1+GroundFuelSurcharge),2)))*(1+FedEx_Markup),2)</f>
        <v>13.18</v>
      </c>
      <c r="D66" s="328">
        <f>ROUND((IF(MinBaseGround&gt;ROUND(((1-GroundCommDiscount31Up-GroundCommIncentive)*'Ground Base'!D61),2),ROUND(MinBaseGround*(1+GroundFuelSurcharge),2),ROUND(((1-GroundCommDiscount31Up-GroundCommIncentive)*'Ground Base'!D61)*(1+GroundFuelSurcharge),2)))*(1+FedEx_Markup),2)</f>
        <v>15.76</v>
      </c>
      <c r="E66" s="328">
        <f>ROUND((IF(MinBaseGround&gt;ROUND(((1-GroundCommDiscount31Up-GroundCommIncentive)*'Ground Base'!E61),2),ROUND(MinBaseGround*(1+GroundFuelSurcharge),2),ROUND(((1-GroundCommDiscount31Up-GroundCommIncentive)*'Ground Base'!E61)*(1+GroundFuelSurcharge),2)))*(1+FedEx_Markup),2)</f>
        <v>19.73</v>
      </c>
      <c r="F66" s="328">
        <f>ROUND((IF(MinBaseGround&gt;ROUND(((1-GroundCommDiscount31Up-GroundCommIncentive)*'Ground Base'!F61),2),ROUND(MinBaseGround*(1+GroundFuelSurcharge),2),ROUND(((1-GroundCommDiscount31Up-GroundCommIncentive)*'Ground Base'!F61)*(1+GroundFuelSurcharge),2)))*(1+FedEx_Markup),2)</f>
        <v>24.02</v>
      </c>
      <c r="G66" s="328">
        <f>ROUND((IF(MinBaseGround&gt;ROUND(((1-GroundCommDiscount31Up-GroundCommIncentive)*'Ground Base'!G61),2),ROUND(MinBaseGround*(1+GroundFuelSurcharge),2),ROUND(((1-GroundCommDiscount31Up-GroundCommIncentive)*'Ground Base'!G61)*(1+GroundFuelSurcharge),2)))*(1+FedEx_Markup),2)</f>
        <v>28.75</v>
      </c>
      <c r="H66" s="328">
        <f>ROUND((IF(MinBaseGround&gt;ROUND(((1-GroundCommDiscount31Up-GroundCommIncentive)*'Ground Base'!H61),2),ROUND(MinBaseGround*(1+GroundFuelSurcharge),2),ROUND(((1-GroundCommDiscount31Up-GroundCommIncentive)*'Ground Base'!H61)*(1+GroundFuelSurcharge),2)))*(1+FedEx_Markup),2)</f>
        <v>34.17</v>
      </c>
      <c r="I66" s="328">
        <f>ROUND((IF(MinBaseGround&gt;ROUND(((1-GroundAKHIDiscount)*'Ground Base'!I61),2),ROUND(MinBaseGround*(1+GroundFuelSurcharge),2),ROUND(((1-GroundAKHIDiscount)*'Ground Base'!I61)*(1+GroundFuelSurcharge),2)))*(1+FedEx_Markup),2)</f>
        <v>241.25</v>
      </c>
      <c r="J66" s="328">
        <f>ROUND((IF(MinBaseGround&gt;ROUND(((1-GroundAKHIDiscount)*'Ground Base'!J61),2),ROUND(MinBaseGround*(1+GroundFuelSurcharge),2),ROUND(((1-GroundAKHIDiscount)*'Ground Base'!J61)*(1+GroundFuelSurcharge),2)))*(1+FedEx_Markup),2)</f>
        <v>241.25</v>
      </c>
      <c r="K66" s="328">
        <f>ROUND((IF(MinGroundZone51&gt;ROUND(((1-GroundZone51Discount)*'Ground Base'!K61),2),ROUND(MinGroundZone51*(1+GroundFuelSurcharge),2),ROUND(((1-GroundZone51Discount)*'Ground Base'!K61)*(1+GroundFuelSurcharge),2)))*(1+FedEx_Markup),2)</f>
        <v>79.21</v>
      </c>
      <c r="L66" s="328">
        <f>ROUND((IF(MinGroundZone54&gt;ROUND(((1-GroundZone54Discount)*'Ground Base'!L61),2),ROUND(MinGroundZone54*(1+GroundFuelSurcharge),2),ROUND(((1-GroundZone54Discount)*'Ground Base'!L61)*(1+GroundFuelSurcharge),2)))*(1+FedEx_Markup),2)</f>
        <v>85.8</v>
      </c>
    </row>
    <row r="67" ht="12.75" customHeight="1">
      <c r="A67" s="327">
        <v>60.0</v>
      </c>
      <c r="B67" s="328">
        <f>ROUND((IF(MinBaseGround&gt;ROUND(((1-GroundCommDiscount31Up-GroundCommIncentive)*'Ground Base'!B62),2),ROUND(MinBaseGround*(1+GroundFuelSurcharge),2),ROUND(((1-GroundCommDiscount31Up-GroundCommIncentive)*'Ground Base'!B62)*(1+GroundFuelSurcharge),2)))*(1+FedEx_Markup),2)</f>
        <v>12.52</v>
      </c>
      <c r="C67" s="328">
        <f>ROUND((IF(MinBaseGround&gt;ROUND(((1-GroundCommDiscount31Up-GroundCommIncentive)*'Ground Base'!C62),2),ROUND(MinBaseGround*(1+GroundFuelSurcharge),2),ROUND(((1-GroundCommDiscount31Up-GroundCommIncentive)*'Ground Base'!C62)*(1+GroundFuelSurcharge),2)))*(1+FedEx_Markup),2)</f>
        <v>13.69</v>
      </c>
      <c r="D67" s="328">
        <f>ROUND((IF(MinBaseGround&gt;ROUND(((1-GroundCommDiscount31Up-GroundCommIncentive)*'Ground Base'!D62),2),ROUND(MinBaseGround*(1+GroundFuelSurcharge),2),ROUND(((1-GroundCommDiscount31Up-GroundCommIncentive)*'Ground Base'!D62)*(1+GroundFuelSurcharge),2)))*(1+FedEx_Markup),2)</f>
        <v>16.02</v>
      </c>
      <c r="E67" s="328">
        <f>ROUND((IF(MinBaseGround&gt;ROUND(((1-GroundCommDiscount31Up-GroundCommIncentive)*'Ground Base'!E62),2),ROUND(MinBaseGround*(1+GroundFuelSurcharge),2),ROUND(((1-GroundCommDiscount31Up-GroundCommIncentive)*'Ground Base'!E62)*(1+GroundFuelSurcharge),2)))*(1+FedEx_Markup),2)</f>
        <v>20.42</v>
      </c>
      <c r="F67" s="328">
        <f>ROUND((IF(MinBaseGround&gt;ROUND(((1-GroundCommDiscount31Up-GroundCommIncentive)*'Ground Base'!F62),2),ROUND(MinBaseGround*(1+GroundFuelSurcharge),2),ROUND(((1-GroundCommDiscount31Up-GroundCommIncentive)*'Ground Base'!F62)*(1+GroundFuelSurcharge),2)))*(1+FedEx_Markup),2)</f>
        <v>24.46</v>
      </c>
      <c r="G67" s="328">
        <f>ROUND((IF(MinBaseGround&gt;ROUND(((1-GroundCommDiscount31Up-GroundCommIncentive)*'Ground Base'!G62),2),ROUND(MinBaseGround*(1+GroundFuelSurcharge),2),ROUND(((1-GroundCommDiscount31Up-GroundCommIncentive)*'Ground Base'!G62)*(1+GroundFuelSurcharge),2)))*(1+FedEx_Markup),2)</f>
        <v>28.85</v>
      </c>
      <c r="H67" s="328">
        <f>ROUND((IF(MinBaseGround&gt;ROUND(((1-GroundCommDiscount31Up-GroundCommIncentive)*'Ground Base'!H62),2),ROUND(MinBaseGround*(1+GroundFuelSurcharge),2),ROUND(((1-GroundCommDiscount31Up-GroundCommIncentive)*'Ground Base'!H62)*(1+GroundFuelSurcharge),2)))*(1+FedEx_Markup),2)</f>
        <v>34.37</v>
      </c>
      <c r="I67" s="328">
        <f>ROUND((IF(MinBaseGround&gt;ROUND(((1-GroundAKHIDiscount)*'Ground Base'!I62),2),ROUND(MinBaseGround*(1+GroundFuelSurcharge),2),ROUND(((1-GroundAKHIDiscount)*'Ground Base'!I62)*(1+GroundFuelSurcharge),2)))*(1+FedEx_Markup),2)</f>
        <v>245.01</v>
      </c>
      <c r="J67" s="328">
        <f>ROUND((IF(MinBaseGround&gt;ROUND(((1-GroundAKHIDiscount)*'Ground Base'!J62),2),ROUND(MinBaseGround*(1+GroundFuelSurcharge),2),ROUND(((1-GroundAKHIDiscount)*'Ground Base'!J62)*(1+GroundFuelSurcharge),2)))*(1+FedEx_Markup),2)</f>
        <v>245.01</v>
      </c>
      <c r="K67" s="328">
        <f>ROUND((IF(MinGroundZone51&gt;ROUND(((1-GroundZone51Discount)*'Ground Base'!K62),2),ROUND(MinGroundZone51*(1+GroundFuelSurcharge),2),ROUND(((1-GroundZone51Discount)*'Ground Base'!K62)*(1+GroundFuelSurcharge),2)))*(1+FedEx_Markup),2)</f>
        <v>79.21</v>
      </c>
      <c r="L67" s="328">
        <f>ROUND((IF(MinGroundZone54&gt;ROUND(((1-GroundZone54Discount)*'Ground Base'!L62),2),ROUND(MinGroundZone54*(1+GroundFuelSurcharge),2),ROUND(((1-GroundZone54Discount)*'Ground Base'!L62)*(1+GroundFuelSurcharge),2)))*(1+FedEx_Markup),2)</f>
        <v>85.81</v>
      </c>
    </row>
    <row r="68" ht="12.75" customHeight="1">
      <c r="A68" s="327">
        <v>61.0</v>
      </c>
      <c r="B68" s="328">
        <f>ROUND((IF(MinBaseGround&gt;ROUND(((1-GroundCommDiscount31Up-GroundCommIncentive)*'Ground Base'!B63),2),ROUND(MinBaseGround*(1+GroundFuelSurcharge),2),ROUND(((1-GroundCommDiscount31Up-GroundCommIncentive)*'Ground Base'!B63)*(1+GroundFuelSurcharge),2)))*(1+FedEx_Markup),2)</f>
        <v>12.52</v>
      </c>
      <c r="C68" s="328">
        <f>ROUND((IF(MinBaseGround&gt;ROUND(((1-GroundCommDiscount31Up-GroundCommIncentive)*'Ground Base'!C63),2),ROUND(MinBaseGround*(1+GroundFuelSurcharge),2),ROUND(((1-GroundCommDiscount31Up-GroundCommIncentive)*'Ground Base'!C63)*(1+GroundFuelSurcharge),2)))*(1+FedEx_Markup),2)</f>
        <v>13.73</v>
      </c>
      <c r="D68" s="328">
        <f>ROUND((IF(MinBaseGround&gt;ROUND(((1-GroundCommDiscount31Up-GroundCommIncentive)*'Ground Base'!D63),2),ROUND(MinBaseGround*(1+GroundFuelSurcharge),2),ROUND(((1-GroundCommDiscount31Up-GroundCommIncentive)*'Ground Base'!D63)*(1+GroundFuelSurcharge),2)))*(1+FedEx_Markup),2)</f>
        <v>16.17</v>
      </c>
      <c r="E68" s="328">
        <f>ROUND((IF(MinBaseGround&gt;ROUND(((1-GroundCommDiscount31Up-GroundCommIncentive)*'Ground Base'!E63),2),ROUND(MinBaseGround*(1+GroundFuelSurcharge),2),ROUND(((1-GroundCommDiscount31Up-GroundCommIncentive)*'Ground Base'!E63)*(1+GroundFuelSurcharge),2)))*(1+FedEx_Markup),2)</f>
        <v>20.44</v>
      </c>
      <c r="F68" s="328">
        <f>ROUND((IF(MinBaseGround&gt;ROUND(((1-GroundCommDiscount31Up-GroundCommIncentive)*'Ground Base'!F63),2),ROUND(MinBaseGround*(1+GroundFuelSurcharge),2),ROUND(((1-GroundCommDiscount31Up-GroundCommIncentive)*'Ground Base'!F63)*(1+GroundFuelSurcharge),2)))*(1+FedEx_Markup),2)</f>
        <v>24.47</v>
      </c>
      <c r="G68" s="328">
        <f>ROUND((IF(MinBaseGround&gt;ROUND(((1-GroundCommDiscount31Up-GroundCommIncentive)*'Ground Base'!G63),2),ROUND(MinBaseGround*(1+GroundFuelSurcharge),2),ROUND(((1-GroundCommDiscount31Up-GroundCommIncentive)*'Ground Base'!G63)*(1+GroundFuelSurcharge),2)))*(1+FedEx_Markup),2)</f>
        <v>28.87</v>
      </c>
      <c r="H68" s="328">
        <f>ROUND((IF(MinBaseGround&gt;ROUND(((1-GroundCommDiscount31Up-GroundCommIncentive)*'Ground Base'!H63),2),ROUND(MinBaseGround*(1+GroundFuelSurcharge),2),ROUND(((1-GroundCommDiscount31Up-GroundCommIncentive)*'Ground Base'!H63)*(1+GroundFuelSurcharge),2)))*(1+FedEx_Markup),2)</f>
        <v>34.39</v>
      </c>
      <c r="I68" s="328">
        <f>ROUND((IF(MinBaseGround&gt;ROUND(((1-GroundAKHIDiscount)*'Ground Base'!I63),2),ROUND(MinBaseGround*(1+GroundFuelSurcharge),2),ROUND(((1-GroundAKHIDiscount)*'Ground Base'!I63)*(1+GroundFuelSurcharge),2)))*(1+FedEx_Markup),2)</f>
        <v>248.03</v>
      </c>
      <c r="J68" s="328">
        <f>ROUND((IF(MinBaseGround&gt;ROUND(((1-GroundAKHIDiscount)*'Ground Base'!J63),2),ROUND(MinBaseGround*(1+GroundFuelSurcharge),2),ROUND(((1-GroundAKHIDiscount)*'Ground Base'!J63)*(1+GroundFuelSurcharge),2)))*(1+FedEx_Markup),2)</f>
        <v>248.03</v>
      </c>
      <c r="K68" s="328">
        <f>ROUND((IF(MinGroundZone51&gt;ROUND(((1-GroundZone51Discount)*'Ground Base'!K63),2),ROUND(MinGroundZone51*(1+GroundFuelSurcharge),2),ROUND(((1-GroundZone51Discount)*'Ground Base'!K63)*(1+GroundFuelSurcharge),2)))*(1+FedEx_Markup),2)</f>
        <v>79.22</v>
      </c>
      <c r="L68" s="328">
        <f>ROUND((IF(MinGroundZone54&gt;ROUND(((1-GroundZone54Discount)*'Ground Base'!L63),2),ROUND(MinGroundZone54*(1+GroundFuelSurcharge),2),ROUND(((1-GroundZone54Discount)*'Ground Base'!L63)*(1+GroundFuelSurcharge),2)))*(1+FedEx_Markup),2)</f>
        <v>87.65</v>
      </c>
    </row>
    <row r="69" ht="12.75" customHeight="1">
      <c r="A69" s="327">
        <v>62.0</v>
      </c>
      <c r="B69" s="328">
        <f>ROUND((IF(MinBaseGround&gt;ROUND(((1-GroundCommDiscount31Up-GroundCommIncentive)*'Ground Base'!B64),2),ROUND(MinBaseGround*(1+GroundFuelSurcharge),2),ROUND(((1-GroundCommDiscount31Up-GroundCommIncentive)*'Ground Base'!B64)*(1+GroundFuelSurcharge),2)))*(1+FedEx_Markup),2)</f>
        <v>12.52</v>
      </c>
      <c r="C69" s="328">
        <f>ROUND((IF(MinBaseGround&gt;ROUND(((1-GroundCommDiscount31Up-GroundCommIncentive)*'Ground Base'!C64),2),ROUND(MinBaseGround*(1+GroundFuelSurcharge),2),ROUND(((1-GroundCommDiscount31Up-GroundCommIncentive)*'Ground Base'!C64)*(1+GroundFuelSurcharge),2)))*(1+FedEx_Markup),2)</f>
        <v>14.71</v>
      </c>
      <c r="D69" s="328">
        <f>ROUND((IF(MinBaseGround&gt;ROUND(((1-GroundCommDiscount31Up-GroundCommIncentive)*'Ground Base'!D64),2),ROUND(MinBaseGround*(1+GroundFuelSurcharge),2),ROUND(((1-GroundCommDiscount31Up-GroundCommIncentive)*'Ground Base'!D64)*(1+GroundFuelSurcharge),2)))*(1+FedEx_Markup),2)</f>
        <v>16.43</v>
      </c>
      <c r="E69" s="328">
        <f>ROUND((IF(MinBaseGround&gt;ROUND(((1-GroundCommDiscount31Up-GroundCommIncentive)*'Ground Base'!E64),2),ROUND(MinBaseGround*(1+GroundFuelSurcharge),2),ROUND(((1-GroundCommDiscount31Up-GroundCommIncentive)*'Ground Base'!E64)*(1+GroundFuelSurcharge),2)))*(1+FedEx_Markup),2)</f>
        <v>20.91</v>
      </c>
      <c r="F69" s="328">
        <f>ROUND((IF(MinBaseGround&gt;ROUND(((1-GroundCommDiscount31Up-GroundCommIncentive)*'Ground Base'!F64),2),ROUND(MinBaseGround*(1+GroundFuelSurcharge),2),ROUND(((1-GroundCommDiscount31Up-GroundCommIncentive)*'Ground Base'!F64)*(1+GroundFuelSurcharge),2)))*(1+FedEx_Markup),2)</f>
        <v>24.85</v>
      </c>
      <c r="G69" s="328">
        <f>ROUND((IF(MinBaseGround&gt;ROUND(((1-GroundCommDiscount31Up-GroundCommIncentive)*'Ground Base'!G64),2),ROUND(MinBaseGround*(1+GroundFuelSurcharge),2),ROUND(((1-GroundCommDiscount31Up-GroundCommIncentive)*'Ground Base'!G64)*(1+GroundFuelSurcharge),2)))*(1+FedEx_Markup),2)</f>
        <v>29.3</v>
      </c>
      <c r="H69" s="328">
        <f>ROUND((IF(MinBaseGround&gt;ROUND(((1-GroundCommDiscount31Up-GroundCommIncentive)*'Ground Base'!H64),2),ROUND(MinBaseGround*(1+GroundFuelSurcharge),2),ROUND(((1-GroundCommDiscount31Up-GroundCommIncentive)*'Ground Base'!H64)*(1+GroundFuelSurcharge),2)))*(1+FedEx_Markup),2)</f>
        <v>35.13</v>
      </c>
      <c r="I69" s="328">
        <f>ROUND((IF(MinBaseGround&gt;ROUND(((1-GroundAKHIDiscount)*'Ground Base'!I64),2),ROUND(MinBaseGround*(1+GroundFuelSurcharge),2),ROUND(((1-GroundAKHIDiscount)*'Ground Base'!I64)*(1+GroundFuelSurcharge),2)))*(1+FedEx_Markup),2)</f>
        <v>252.1</v>
      </c>
      <c r="J69" s="328">
        <f>ROUND((IF(MinBaseGround&gt;ROUND(((1-GroundAKHIDiscount)*'Ground Base'!J64),2),ROUND(MinBaseGround*(1+GroundFuelSurcharge),2),ROUND(((1-GroundAKHIDiscount)*'Ground Base'!J64)*(1+GroundFuelSurcharge),2)))*(1+FedEx_Markup),2)</f>
        <v>252.1</v>
      </c>
      <c r="K69" s="328">
        <f>ROUND((IF(MinGroundZone51&gt;ROUND(((1-GroundZone51Discount)*'Ground Base'!K64),2),ROUND(MinGroundZone51*(1+GroundFuelSurcharge),2),ROUND(((1-GroundZone51Discount)*'Ground Base'!K64)*(1+GroundFuelSurcharge),2)))*(1+FedEx_Markup),2)</f>
        <v>79.24</v>
      </c>
      <c r="L69" s="328">
        <f>ROUND((IF(MinGroundZone54&gt;ROUND(((1-GroundZone54Discount)*'Ground Base'!L64),2),ROUND(MinGroundZone54*(1+GroundFuelSurcharge),2),ROUND(((1-GroundZone54Discount)*'Ground Base'!L64)*(1+GroundFuelSurcharge),2)))*(1+FedEx_Markup),2)</f>
        <v>87.65</v>
      </c>
    </row>
    <row r="70" ht="12.75" customHeight="1">
      <c r="A70" s="327">
        <v>63.0</v>
      </c>
      <c r="B70" s="328">
        <f>ROUND((IF(MinBaseGround&gt;ROUND(((1-GroundCommDiscount31Up-GroundCommIncentive)*'Ground Base'!B65),2),ROUND(MinBaseGround*(1+GroundFuelSurcharge),2),ROUND(((1-GroundCommDiscount31Up-GroundCommIncentive)*'Ground Base'!B65)*(1+GroundFuelSurcharge),2)))*(1+FedEx_Markup),2)</f>
        <v>12.52</v>
      </c>
      <c r="C70" s="328">
        <f>ROUND((IF(MinBaseGround&gt;ROUND(((1-GroundCommDiscount31Up-GroundCommIncentive)*'Ground Base'!C65),2),ROUND(MinBaseGround*(1+GroundFuelSurcharge),2),ROUND(((1-GroundCommDiscount31Up-GroundCommIncentive)*'Ground Base'!C65)*(1+GroundFuelSurcharge),2)))*(1+FedEx_Markup),2)</f>
        <v>14.71</v>
      </c>
      <c r="D70" s="328">
        <f>ROUND((IF(MinBaseGround&gt;ROUND(((1-GroundCommDiscount31Up-GroundCommIncentive)*'Ground Base'!D65),2),ROUND(MinBaseGround*(1+GroundFuelSurcharge),2),ROUND(((1-GroundCommDiscount31Up-GroundCommIncentive)*'Ground Base'!D65)*(1+GroundFuelSurcharge),2)))*(1+FedEx_Markup),2)</f>
        <v>16.59</v>
      </c>
      <c r="E70" s="328">
        <f>ROUND((IF(MinBaseGround&gt;ROUND(((1-GroundCommDiscount31Up-GroundCommIncentive)*'Ground Base'!E65),2),ROUND(MinBaseGround*(1+GroundFuelSurcharge),2),ROUND(((1-GroundCommDiscount31Up-GroundCommIncentive)*'Ground Base'!E65)*(1+GroundFuelSurcharge),2)))*(1+FedEx_Markup),2)</f>
        <v>20.91</v>
      </c>
      <c r="F70" s="328">
        <f>ROUND((IF(MinBaseGround&gt;ROUND(((1-GroundCommDiscount31Up-GroundCommIncentive)*'Ground Base'!F65),2),ROUND(MinBaseGround*(1+GroundFuelSurcharge),2),ROUND(((1-GroundCommDiscount31Up-GroundCommIncentive)*'Ground Base'!F65)*(1+GroundFuelSurcharge),2)))*(1+FedEx_Markup),2)</f>
        <v>25.01</v>
      </c>
      <c r="G70" s="328">
        <f>ROUND((IF(MinBaseGround&gt;ROUND(((1-GroundCommDiscount31Up-GroundCommIncentive)*'Ground Base'!G65),2),ROUND(MinBaseGround*(1+GroundFuelSurcharge),2),ROUND(((1-GroundCommDiscount31Up-GroundCommIncentive)*'Ground Base'!G65)*(1+GroundFuelSurcharge),2)))*(1+FedEx_Markup),2)</f>
        <v>29.54</v>
      </c>
      <c r="H70" s="328">
        <f>ROUND((IF(MinBaseGround&gt;ROUND(((1-GroundCommDiscount31Up-GroundCommIncentive)*'Ground Base'!H65),2),ROUND(MinBaseGround*(1+GroundFuelSurcharge),2),ROUND(((1-GroundCommDiscount31Up-GroundCommIncentive)*'Ground Base'!H65)*(1+GroundFuelSurcharge),2)))*(1+FedEx_Markup),2)</f>
        <v>35.13</v>
      </c>
      <c r="I70" s="328">
        <f>ROUND((IF(MinBaseGround&gt;ROUND(((1-GroundAKHIDiscount)*'Ground Base'!I65),2),ROUND(MinBaseGround*(1+GroundFuelSurcharge),2),ROUND(((1-GroundAKHIDiscount)*'Ground Base'!I65)*(1+GroundFuelSurcharge),2)))*(1+FedEx_Markup),2)</f>
        <v>256.24</v>
      </c>
      <c r="J70" s="328">
        <f>ROUND((IF(MinBaseGround&gt;ROUND(((1-GroundAKHIDiscount)*'Ground Base'!J65),2),ROUND(MinBaseGround*(1+GroundFuelSurcharge),2),ROUND(((1-GroundAKHIDiscount)*'Ground Base'!J65)*(1+GroundFuelSurcharge),2)))*(1+FedEx_Markup),2)</f>
        <v>256.24</v>
      </c>
      <c r="K70" s="328">
        <f>ROUND((IF(MinGroundZone51&gt;ROUND(((1-GroundZone51Discount)*'Ground Base'!K65),2),ROUND(MinGroundZone51*(1+GroundFuelSurcharge),2),ROUND(((1-GroundZone51Discount)*'Ground Base'!K65)*(1+GroundFuelSurcharge),2)))*(1+FedEx_Markup),2)</f>
        <v>79.25</v>
      </c>
      <c r="L70" s="328">
        <f>ROUND((IF(MinGroundZone54&gt;ROUND(((1-GroundZone54Discount)*'Ground Base'!L65),2),ROUND(MinGroundZone54*(1+GroundFuelSurcharge),2),ROUND(((1-GroundZone54Discount)*'Ground Base'!L65)*(1+GroundFuelSurcharge),2)))*(1+FedEx_Markup),2)</f>
        <v>89.29</v>
      </c>
    </row>
    <row r="71" ht="12.75" customHeight="1">
      <c r="A71" s="327">
        <v>64.0</v>
      </c>
      <c r="B71" s="328">
        <f>ROUND((IF(MinBaseGround&gt;ROUND(((1-GroundCommDiscount31Up-GroundCommIncentive)*'Ground Base'!B66),2),ROUND(MinBaseGround*(1+GroundFuelSurcharge),2),ROUND(((1-GroundCommDiscount31Up-GroundCommIncentive)*'Ground Base'!B66)*(1+GroundFuelSurcharge),2)))*(1+FedEx_Markup),2)</f>
        <v>12.52</v>
      </c>
      <c r="C71" s="328">
        <f>ROUND((IF(MinBaseGround&gt;ROUND(((1-GroundCommDiscount31Up-GroundCommIncentive)*'Ground Base'!C66),2),ROUND(MinBaseGround*(1+GroundFuelSurcharge),2),ROUND(((1-GroundCommDiscount31Up-GroundCommIncentive)*'Ground Base'!C66)*(1+GroundFuelSurcharge),2)))*(1+FedEx_Markup),2)</f>
        <v>14.72</v>
      </c>
      <c r="D71" s="328">
        <f>ROUND((IF(MinBaseGround&gt;ROUND(((1-GroundCommDiscount31Up-GroundCommIncentive)*'Ground Base'!D66),2),ROUND(MinBaseGround*(1+GroundFuelSurcharge),2),ROUND(((1-GroundCommDiscount31Up-GroundCommIncentive)*'Ground Base'!D66)*(1+GroundFuelSurcharge),2)))*(1+FedEx_Markup),2)</f>
        <v>16.74</v>
      </c>
      <c r="E71" s="328">
        <f>ROUND((IF(MinBaseGround&gt;ROUND(((1-GroundCommDiscount31Up-GroundCommIncentive)*'Ground Base'!E66),2),ROUND(MinBaseGround*(1+GroundFuelSurcharge),2),ROUND(((1-GroundCommDiscount31Up-GroundCommIncentive)*'Ground Base'!E66)*(1+GroundFuelSurcharge),2)))*(1+FedEx_Markup),2)</f>
        <v>20.91</v>
      </c>
      <c r="F71" s="328">
        <f>ROUND((IF(MinBaseGround&gt;ROUND(((1-GroundCommDiscount31Up-GroundCommIncentive)*'Ground Base'!F66),2),ROUND(MinBaseGround*(1+GroundFuelSurcharge),2),ROUND(((1-GroundCommDiscount31Up-GroundCommIncentive)*'Ground Base'!F66)*(1+GroundFuelSurcharge),2)))*(1+FedEx_Markup),2)</f>
        <v>25.2</v>
      </c>
      <c r="G71" s="328">
        <f>ROUND((IF(MinBaseGround&gt;ROUND(((1-GroundCommDiscount31Up-GroundCommIncentive)*'Ground Base'!G66),2),ROUND(MinBaseGround*(1+GroundFuelSurcharge),2),ROUND(((1-GroundCommDiscount31Up-GroundCommIncentive)*'Ground Base'!G66)*(1+GroundFuelSurcharge),2)))*(1+FedEx_Markup),2)</f>
        <v>29.56</v>
      </c>
      <c r="H71" s="328">
        <f>ROUND((IF(MinBaseGround&gt;ROUND(((1-GroundCommDiscount31Up-GroundCommIncentive)*'Ground Base'!H66),2),ROUND(MinBaseGround*(1+GroundFuelSurcharge),2),ROUND(((1-GroundCommDiscount31Up-GroundCommIncentive)*'Ground Base'!H66)*(1+GroundFuelSurcharge),2)))*(1+FedEx_Markup),2)</f>
        <v>35.28</v>
      </c>
      <c r="I71" s="328">
        <f>ROUND((IF(MinBaseGround&gt;ROUND(((1-GroundAKHIDiscount)*'Ground Base'!I66),2),ROUND(MinBaseGround*(1+GroundFuelSurcharge),2),ROUND(((1-GroundAKHIDiscount)*'Ground Base'!I66)*(1+GroundFuelSurcharge),2)))*(1+FedEx_Markup),2)</f>
        <v>260.51</v>
      </c>
      <c r="J71" s="328">
        <f>ROUND((IF(MinBaseGround&gt;ROUND(((1-GroundAKHIDiscount)*'Ground Base'!J66),2),ROUND(MinBaseGround*(1+GroundFuelSurcharge),2),ROUND(((1-GroundAKHIDiscount)*'Ground Base'!J66)*(1+GroundFuelSurcharge),2)))*(1+FedEx_Markup),2)</f>
        <v>260.51</v>
      </c>
      <c r="K71" s="328">
        <f>ROUND((IF(MinGroundZone51&gt;ROUND(((1-GroundZone51Discount)*'Ground Base'!K66),2),ROUND(MinGroundZone51*(1+GroundFuelSurcharge),2),ROUND(((1-GroundZone51Discount)*'Ground Base'!K66)*(1+GroundFuelSurcharge),2)))*(1+FedEx_Markup),2)</f>
        <v>79.25</v>
      </c>
      <c r="L71" s="328">
        <f>ROUND((IF(MinGroundZone54&gt;ROUND(((1-GroundZone54Discount)*'Ground Base'!L66),2),ROUND(MinGroundZone54*(1+GroundFuelSurcharge),2),ROUND(((1-GroundZone54Discount)*'Ground Base'!L66)*(1+GroundFuelSurcharge),2)))*(1+FedEx_Markup),2)</f>
        <v>89.3</v>
      </c>
    </row>
    <row r="72" ht="12.75" customHeight="1">
      <c r="A72" s="327">
        <v>65.0</v>
      </c>
      <c r="B72" s="328">
        <f>ROUND((IF(MinBaseGround&gt;ROUND(((1-GroundCommDiscount31Up-GroundCommIncentive)*'Ground Base'!B67),2),ROUND(MinBaseGround*(1+GroundFuelSurcharge),2),ROUND(((1-GroundCommDiscount31Up-GroundCommIncentive)*'Ground Base'!B67)*(1+GroundFuelSurcharge),2)))*(1+FedEx_Markup),2)</f>
        <v>12.52</v>
      </c>
      <c r="C72" s="328">
        <f>ROUND((IF(MinBaseGround&gt;ROUND(((1-GroundCommDiscount31Up-GroundCommIncentive)*'Ground Base'!C67),2),ROUND(MinBaseGround*(1+GroundFuelSurcharge),2),ROUND(((1-GroundCommDiscount31Up-GroundCommIncentive)*'Ground Base'!C67)*(1+GroundFuelSurcharge),2)))*(1+FedEx_Markup),2)</f>
        <v>14.96</v>
      </c>
      <c r="D72" s="328">
        <f>ROUND((IF(MinBaseGround&gt;ROUND(((1-GroundCommDiscount31Up-GroundCommIncentive)*'Ground Base'!D67),2),ROUND(MinBaseGround*(1+GroundFuelSurcharge),2),ROUND(((1-GroundCommDiscount31Up-GroundCommIncentive)*'Ground Base'!D67)*(1+GroundFuelSurcharge),2)))*(1+FedEx_Markup),2)</f>
        <v>16.74</v>
      </c>
      <c r="E72" s="328">
        <f>ROUND((IF(MinBaseGround&gt;ROUND(((1-GroundCommDiscount31Up-GroundCommIncentive)*'Ground Base'!E67),2),ROUND(MinBaseGround*(1+GroundFuelSurcharge),2),ROUND(((1-GroundCommDiscount31Up-GroundCommIncentive)*'Ground Base'!E67)*(1+GroundFuelSurcharge),2)))*(1+FedEx_Markup),2)</f>
        <v>20.92</v>
      </c>
      <c r="F72" s="328">
        <f>ROUND((IF(MinBaseGround&gt;ROUND(((1-GroundCommDiscount31Up-GroundCommIncentive)*'Ground Base'!F67),2),ROUND(MinBaseGround*(1+GroundFuelSurcharge),2),ROUND(((1-GroundCommDiscount31Up-GroundCommIncentive)*'Ground Base'!F67)*(1+GroundFuelSurcharge),2)))*(1+FedEx_Markup),2)</f>
        <v>25.42</v>
      </c>
      <c r="G72" s="328">
        <f>ROUND((IF(MinBaseGround&gt;ROUND(((1-GroundCommDiscount31Up-GroundCommIncentive)*'Ground Base'!G67),2),ROUND(MinBaseGround*(1+GroundFuelSurcharge),2),ROUND(((1-GroundCommDiscount31Up-GroundCommIncentive)*'Ground Base'!G67)*(1+GroundFuelSurcharge),2)))*(1+FedEx_Markup),2)</f>
        <v>29.62</v>
      </c>
      <c r="H72" s="328">
        <f>ROUND((IF(MinBaseGround&gt;ROUND(((1-GroundCommDiscount31Up-GroundCommIncentive)*'Ground Base'!H67),2),ROUND(MinBaseGround*(1+GroundFuelSurcharge),2),ROUND(((1-GroundCommDiscount31Up-GroundCommIncentive)*'Ground Base'!H67)*(1+GroundFuelSurcharge),2)))*(1+FedEx_Markup),2)</f>
        <v>35.28</v>
      </c>
      <c r="I72" s="328">
        <f>ROUND((IF(MinBaseGround&gt;ROUND(((1-GroundAKHIDiscount)*'Ground Base'!I67),2),ROUND(MinBaseGround*(1+GroundFuelSurcharge),2),ROUND(((1-GroundAKHIDiscount)*'Ground Base'!I67)*(1+GroundFuelSurcharge),2)))*(1+FedEx_Markup),2)</f>
        <v>264.76</v>
      </c>
      <c r="J72" s="328">
        <f>ROUND((IF(MinBaseGround&gt;ROUND(((1-GroundAKHIDiscount)*'Ground Base'!J67),2),ROUND(MinBaseGround*(1+GroundFuelSurcharge),2),ROUND(((1-GroundAKHIDiscount)*'Ground Base'!J67)*(1+GroundFuelSurcharge),2)))*(1+FedEx_Markup),2)</f>
        <v>264.76</v>
      </c>
      <c r="K72" s="328">
        <f>ROUND((IF(MinGroundZone51&gt;ROUND(((1-GroundZone51Discount)*'Ground Base'!K67),2),ROUND(MinGroundZone51*(1+GroundFuelSurcharge),2),ROUND(((1-GroundZone51Discount)*'Ground Base'!K67)*(1+GroundFuelSurcharge),2)))*(1+FedEx_Markup),2)</f>
        <v>79.26</v>
      </c>
      <c r="L72" s="328">
        <f>ROUND((IF(MinGroundZone54&gt;ROUND(((1-GroundZone54Discount)*'Ground Base'!L67),2),ROUND(MinGroundZone54*(1+GroundFuelSurcharge),2),ROUND(((1-GroundZone54Discount)*'Ground Base'!L67)*(1+GroundFuelSurcharge),2)))*(1+FedEx_Markup),2)</f>
        <v>90.74</v>
      </c>
    </row>
    <row r="73" ht="12.75" customHeight="1">
      <c r="A73" s="327">
        <v>66.0</v>
      </c>
      <c r="B73" s="328">
        <f>ROUND((IF(MinBaseGround&gt;ROUND(((1-GroundCommDiscount31Up-GroundCommIncentive)*'Ground Base'!B68),2),ROUND(MinBaseGround*(1+GroundFuelSurcharge),2),ROUND(((1-GroundCommDiscount31Up-GroundCommIncentive)*'Ground Base'!B68)*(1+GroundFuelSurcharge),2)))*(1+FedEx_Markup),2)</f>
        <v>12.52</v>
      </c>
      <c r="C73" s="328">
        <f>ROUND((IF(MinBaseGround&gt;ROUND(((1-GroundCommDiscount31Up-GroundCommIncentive)*'Ground Base'!C68),2),ROUND(MinBaseGround*(1+GroundFuelSurcharge),2),ROUND(((1-GroundCommDiscount31Up-GroundCommIncentive)*'Ground Base'!C68)*(1+GroundFuelSurcharge),2)))*(1+FedEx_Markup),2)</f>
        <v>15.26</v>
      </c>
      <c r="D73" s="328">
        <f>ROUND((IF(MinBaseGround&gt;ROUND(((1-GroundCommDiscount31Up-GroundCommIncentive)*'Ground Base'!D68),2),ROUND(MinBaseGround*(1+GroundFuelSurcharge),2),ROUND(((1-GroundCommDiscount31Up-GroundCommIncentive)*'Ground Base'!D68)*(1+GroundFuelSurcharge),2)))*(1+FedEx_Markup),2)</f>
        <v>16.87</v>
      </c>
      <c r="E73" s="328">
        <f>ROUND((IF(MinBaseGround&gt;ROUND(((1-GroundCommDiscount31Up-GroundCommIncentive)*'Ground Base'!E68),2),ROUND(MinBaseGround*(1+GroundFuelSurcharge),2),ROUND(((1-GroundCommDiscount31Up-GroundCommIncentive)*'Ground Base'!E68)*(1+GroundFuelSurcharge),2)))*(1+FedEx_Markup),2)</f>
        <v>21.08</v>
      </c>
      <c r="F73" s="328">
        <f>ROUND((IF(MinBaseGround&gt;ROUND(((1-GroundCommDiscount31Up-GroundCommIncentive)*'Ground Base'!F68),2),ROUND(MinBaseGround*(1+GroundFuelSurcharge),2),ROUND(((1-GroundCommDiscount31Up-GroundCommIncentive)*'Ground Base'!F68)*(1+GroundFuelSurcharge),2)))*(1+FedEx_Markup),2)</f>
        <v>25.43</v>
      </c>
      <c r="G73" s="328">
        <f>ROUND((IF(MinBaseGround&gt;ROUND(((1-GroundCommDiscount31Up-GroundCommIncentive)*'Ground Base'!G68),2),ROUND(MinBaseGround*(1+GroundFuelSurcharge),2),ROUND(((1-GroundCommDiscount31Up-GroundCommIncentive)*'Ground Base'!G68)*(1+GroundFuelSurcharge),2)))*(1+FedEx_Markup),2)</f>
        <v>29.72</v>
      </c>
      <c r="H73" s="328">
        <f>ROUND((IF(MinBaseGround&gt;ROUND(((1-GroundCommDiscount31Up-GroundCommIncentive)*'Ground Base'!H68),2),ROUND(MinBaseGround*(1+GroundFuelSurcharge),2),ROUND(((1-GroundCommDiscount31Up-GroundCommIncentive)*'Ground Base'!H68)*(1+GroundFuelSurcharge),2)))*(1+FedEx_Markup),2)</f>
        <v>35.77</v>
      </c>
      <c r="I73" s="328">
        <f>ROUND((IF(MinBaseGround&gt;ROUND(((1-GroundAKHIDiscount)*'Ground Base'!I68),2),ROUND(MinBaseGround*(1+GroundFuelSurcharge),2),ROUND(((1-GroundAKHIDiscount)*'Ground Base'!I68)*(1+GroundFuelSurcharge),2)))*(1+FedEx_Markup),2)</f>
        <v>268.86</v>
      </c>
      <c r="J73" s="328">
        <f>ROUND((IF(MinBaseGround&gt;ROUND(((1-GroundAKHIDiscount)*'Ground Base'!J68),2),ROUND(MinBaseGround*(1+GroundFuelSurcharge),2),ROUND(((1-GroundAKHIDiscount)*'Ground Base'!J68)*(1+GroundFuelSurcharge),2)))*(1+FedEx_Markup),2)</f>
        <v>268.86</v>
      </c>
      <c r="K73" s="328">
        <f>ROUND((IF(MinGroundZone51&gt;ROUND(((1-GroundZone51Discount)*'Ground Base'!K68),2),ROUND(MinGroundZone51*(1+GroundFuelSurcharge),2),ROUND(((1-GroundZone51Discount)*'Ground Base'!K68)*(1+GroundFuelSurcharge),2)))*(1+FedEx_Markup),2)</f>
        <v>79.27</v>
      </c>
      <c r="L73" s="328">
        <f>ROUND((IF(MinGroundZone54&gt;ROUND(((1-GroundZone54Discount)*'Ground Base'!L68),2),ROUND(MinGroundZone54*(1+GroundFuelSurcharge),2),ROUND(((1-GroundZone54Discount)*'Ground Base'!L68)*(1+GroundFuelSurcharge),2)))*(1+FedEx_Markup),2)</f>
        <v>90.75</v>
      </c>
    </row>
    <row r="74" ht="12.75" customHeight="1">
      <c r="A74" s="327">
        <v>67.0</v>
      </c>
      <c r="B74" s="328">
        <f>ROUND((IF(MinBaseGround&gt;ROUND(((1-GroundCommDiscount31Up-GroundCommIncentive)*'Ground Base'!B69),2),ROUND(MinBaseGround*(1+GroundFuelSurcharge),2),ROUND(((1-GroundCommDiscount31Up-GroundCommIncentive)*'Ground Base'!B69)*(1+GroundFuelSurcharge),2)))*(1+FedEx_Markup),2)</f>
        <v>12.52</v>
      </c>
      <c r="C74" s="328">
        <f>ROUND((IF(MinBaseGround&gt;ROUND(((1-GroundCommDiscount31Up-GroundCommIncentive)*'Ground Base'!C69),2),ROUND(MinBaseGround*(1+GroundFuelSurcharge),2),ROUND(((1-GroundCommDiscount31Up-GroundCommIncentive)*'Ground Base'!C69)*(1+GroundFuelSurcharge),2)))*(1+FedEx_Markup),2)</f>
        <v>15.26</v>
      </c>
      <c r="D74" s="328">
        <f>ROUND((IF(MinBaseGround&gt;ROUND(((1-GroundCommDiscount31Up-GroundCommIncentive)*'Ground Base'!D69),2),ROUND(MinBaseGround*(1+GroundFuelSurcharge),2),ROUND(((1-GroundCommDiscount31Up-GroundCommIncentive)*'Ground Base'!D69)*(1+GroundFuelSurcharge),2)))*(1+FedEx_Markup),2)</f>
        <v>16.88</v>
      </c>
      <c r="E74" s="328">
        <f>ROUND((IF(MinBaseGround&gt;ROUND(((1-GroundCommDiscount31Up-GroundCommIncentive)*'Ground Base'!E69),2),ROUND(MinBaseGround*(1+GroundFuelSurcharge),2),ROUND(((1-GroundCommDiscount31Up-GroundCommIncentive)*'Ground Base'!E69)*(1+GroundFuelSurcharge),2)))*(1+FedEx_Markup),2)</f>
        <v>21.11</v>
      </c>
      <c r="F74" s="328">
        <f>ROUND((IF(MinBaseGround&gt;ROUND(((1-GroundCommDiscount31Up-GroundCommIncentive)*'Ground Base'!F69),2),ROUND(MinBaseGround*(1+GroundFuelSurcharge),2),ROUND(((1-GroundCommDiscount31Up-GroundCommIncentive)*'Ground Base'!F69)*(1+GroundFuelSurcharge),2)))*(1+FedEx_Markup),2)</f>
        <v>25.63</v>
      </c>
      <c r="G74" s="328">
        <f>ROUND((IF(MinBaseGround&gt;ROUND(((1-GroundCommDiscount31Up-GroundCommIncentive)*'Ground Base'!G69),2),ROUND(MinBaseGround*(1+GroundFuelSurcharge),2),ROUND(((1-GroundCommDiscount31Up-GroundCommIncentive)*'Ground Base'!G69)*(1+GroundFuelSurcharge),2)))*(1+FedEx_Markup),2)</f>
        <v>29.85</v>
      </c>
      <c r="H74" s="328">
        <f>ROUND((IF(MinBaseGround&gt;ROUND(((1-GroundCommDiscount31Up-GroundCommIncentive)*'Ground Base'!H69),2),ROUND(MinBaseGround*(1+GroundFuelSurcharge),2),ROUND(((1-GroundCommDiscount31Up-GroundCommIncentive)*'Ground Base'!H69)*(1+GroundFuelSurcharge),2)))*(1+FedEx_Markup),2)</f>
        <v>35.77</v>
      </c>
      <c r="I74" s="328">
        <f>ROUND((IF(MinBaseGround&gt;ROUND(((1-GroundAKHIDiscount)*'Ground Base'!I69),2),ROUND(MinBaseGround*(1+GroundFuelSurcharge),2),ROUND(((1-GroundAKHIDiscount)*'Ground Base'!I69)*(1+GroundFuelSurcharge),2)))*(1+FedEx_Markup),2)</f>
        <v>272.94</v>
      </c>
      <c r="J74" s="328">
        <f>ROUND((IF(MinBaseGround&gt;ROUND(((1-GroundAKHIDiscount)*'Ground Base'!J69),2),ROUND(MinBaseGround*(1+GroundFuelSurcharge),2),ROUND(((1-GroundAKHIDiscount)*'Ground Base'!J69)*(1+GroundFuelSurcharge),2)))*(1+FedEx_Markup),2)</f>
        <v>272.94</v>
      </c>
      <c r="K74" s="328">
        <f>ROUND((IF(MinGroundZone51&gt;ROUND(((1-GroundZone51Discount)*'Ground Base'!K69),2),ROUND(MinGroundZone51*(1+GroundFuelSurcharge),2),ROUND(((1-GroundZone51Discount)*'Ground Base'!K69)*(1+GroundFuelSurcharge),2)))*(1+FedEx_Markup),2)</f>
        <v>79.29</v>
      </c>
      <c r="L74" s="328">
        <f>ROUND((IF(MinGroundZone54&gt;ROUND(((1-GroundZone54Discount)*'Ground Base'!L69),2),ROUND(MinGroundZone54*(1+GroundFuelSurcharge),2),ROUND(((1-GroundZone54Discount)*'Ground Base'!L69)*(1+GroundFuelSurcharge),2)))*(1+FedEx_Markup),2)</f>
        <v>92.36</v>
      </c>
    </row>
    <row r="75" ht="12.75" customHeight="1">
      <c r="A75" s="327">
        <v>68.0</v>
      </c>
      <c r="B75" s="328">
        <f>ROUND((IF(MinBaseGround&gt;ROUND(((1-GroundCommDiscount31Up-GroundCommIncentive)*'Ground Base'!B70),2),ROUND(MinBaseGround*(1+GroundFuelSurcharge),2),ROUND(((1-GroundCommDiscount31Up-GroundCommIncentive)*'Ground Base'!B70)*(1+GroundFuelSurcharge),2)))*(1+FedEx_Markup),2)</f>
        <v>12.52</v>
      </c>
      <c r="C75" s="328">
        <f>ROUND((IF(MinBaseGround&gt;ROUND(((1-GroundCommDiscount31Up-GroundCommIncentive)*'Ground Base'!C70),2),ROUND(MinBaseGround*(1+GroundFuelSurcharge),2),ROUND(((1-GroundCommDiscount31Up-GroundCommIncentive)*'Ground Base'!C70)*(1+GroundFuelSurcharge),2)))*(1+FedEx_Markup),2)</f>
        <v>15.55</v>
      </c>
      <c r="D75" s="328">
        <f>ROUND((IF(MinBaseGround&gt;ROUND(((1-GroundCommDiscount31Up-GroundCommIncentive)*'Ground Base'!D70),2),ROUND(MinBaseGround*(1+GroundFuelSurcharge),2),ROUND(((1-GroundCommDiscount31Up-GroundCommIncentive)*'Ground Base'!D70)*(1+GroundFuelSurcharge),2)))*(1+FedEx_Markup),2)</f>
        <v>17.91</v>
      </c>
      <c r="E75" s="328">
        <f>ROUND((IF(MinBaseGround&gt;ROUND(((1-GroundCommDiscount31Up-GroundCommIncentive)*'Ground Base'!E70),2),ROUND(MinBaseGround*(1+GroundFuelSurcharge),2),ROUND(((1-GroundCommDiscount31Up-GroundCommIncentive)*'Ground Base'!E70)*(1+GroundFuelSurcharge),2)))*(1+FedEx_Markup),2)</f>
        <v>21.6</v>
      </c>
      <c r="F75" s="328">
        <f>ROUND((IF(MinBaseGround&gt;ROUND(((1-GroundCommDiscount31Up-GroundCommIncentive)*'Ground Base'!F70),2),ROUND(MinBaseGround*(1+GroundFuelSurcharge),2),ROUND(((1-GroundCommDiscount31Up-GroundCommIncentive)*'Ground Base'!F70)*(1+GroundFuelSurcharge),2)))*(1+FedEx_Markup),2)</f>
        <v>26.01</v>
      </c>
      <c r="G75" s="328">
        <f>ROUND((IF(MinBaseGround&gt;ROUND(((1-GroundCommDiscount31Up-GroundCommIncentive)*'Ground Base'!G70),2),ROUND(MinBaseGround*(1+GroundFuelSurcharge),2),ROUND(((1-GroundCommDiscount31Up-GroundCommIncentive)*'Ground Base'!G70)*(1+GroundFuelSurcharge),2)))*(1+FedEx_Markup),2)</f>
        <v>30.31</v>
      </c>
      <c r="H75" s="328">
        <f>ROUND((IF(MinBaseGround&gt;ROUND(((1-GroundCommDiscount31Up-GroundCommIncentive)*'Ground Base'!H70),2),ROUND(MinBaseGround*(1+GroundFuelSurcharge),2),ROUND(((1-GroundCommDiscount31Up-GroundCommIncentive)*'Ground Base'!H70)*(1+GroundFuelSurcharge),2)))*(1+FedEx_Markup),2)</f>
        <v>35.78</v>
      </c>
      <c r="I75" s="328">
        <f>ROUND((IF(MinBaseGround&gt;ROUND(((1-GroundAKHIDiscount)*'Ground Base'!I70),2),ROUND(MinBaseGround*(1+GroundFuelSurcharge),2),ROUND(((1-GroundAKHIDiscount)*'Ground Base'!I70)*(1+GroundFuelSurcharge),2)))*(1+FedEx_Markup),2)</f>
        <v>276.86</v>
      </c>
      <c r="J75" s="328">
        <f>ROUND((IF(MinBaseGround&gt;ROUND(((1-GroundAKHIDiscount)*'Ground Base'!J70),2),ROUND(MinBaseGround*(1+GroundFuelSurcharge),2),ROUND(((1-GroundAKHIDiscount)*'Ground Base'!J70)*(1+GroundFuelSurcharge),2)))*(1+FedEx_Markup),2)</f>
        <v>276.86</v>
      </c>
      <c r="K75" s="328">
        <f>ROUND((IF(MinGroundZone51&gt;ROUND(((1-GroundZone51Discount)*'Ground Base'!K70),2),ROUND(MinGroundZone51*(1+GroundFuelSurcharge),2),ROUND(((1-GroundZone51Discount)*'Ground Base'!K70)*(1+GroundFuelSurcharge),2)))*(1+FedEx_Markup),2)</f>
        <v>79.29</v>
      </c>
      <c r="L75" s="328">
        <f>ROUND((IF(MinGroundZone54&gt;ROUND(((1-GroundZone54Discount)*'Ground Base'!L70),2),ROUND(MinGroundZone54*(1+GroundFuelSurcharge),2),ROUND(((1-GroundZone54Discount)*'Ground Base'!L70)*(1+GroundFuelSurcharge),2)))*(1+FedEx_Markup),2)</f>
        <v>92.37</v>
      </c>
    </row>
    <row r="76" ht="12.75" customHeight="1">
      <c r="A76" s="327">
        <v>69.0</v>
      </c>
      <c r="B76" s="328">
        <f>ROUND((IF(MinBaseGround&gt;ROUND(((1-GroundCommDiscount31Up-GroundCommIncentive)*'Ground Base'!B71),2),ROUND(MinBaseGround*(1+GroundFuelSurcharge),2),ROUND(((1-GroundCommDiscount31Up-GroundCommIncentive)*'Ground Base'!B71)*(1+GroundFuelSurcharge),2)))*(1+FedEx_Markup),2)</f>
        <v>12.52</v>
      </c>
      <c r="C76" s="328">
        <f>ROUND((IF(MinBaseGround&gt;ROUND(((1-GroundCommDiscount31Up-GroundCommIncentive)*'Ground Base'!C71),2),ROUND(MinBaseGround*(1+GroundFuelSurcharge),2),ROUND(((1-GroundCommDiscount31Up-GroundCommIncentive)*'Ground Base'!C71)*(1+GroundFuelSurcharge),2)))*(1+FedEx_Markup),2)</f>
        <v>15.7</v>
      </c>
      <c r="D76" s="328">
        <f>ROUND((IF(MinBaseGround&gt;ROUND(((1-GroundCommDiscount31Up-GroundCommIncentive)*'Ground Base'!D71),2),ROUND(MinBaseGround*(1+GroundFuelSurcharge),2),ROUND(((1-GroundCommDiscount31Up-GroundCommIncentive)*'Ground Base'!D71)*(1+GroundFuelSurcharge),2)))*(1+FedEx_Markup),2)</f>
        <v>18.08</v>
      </c>
      <c r="E76" s="328">
        <f>ROUND((IF(MinBaseGround&gt;ROUND(((1-GroundCommDiscount31Up-GroundCommIncentive)*'Ground Base'!E71),2),ROUND(MinBaseGround*(1+GroundFuelSurcharge),2),ROUND(((1-GroundCommDiscount31Up-GroundCommIncentive)*'Ground Base'!E71)*(1+GroundFuelSurcharge),2)))*(1+FedEx_Markup),2)</f>
        <v>21.75</v>
      </c>
      <c r="F76" s="328">
        <f>ROUND((IF(MinBaseGround&gt;ROUND(((1-GroundCommDiscount31Up-GroundCommIncentive)*'Ground Base'!F71),2),ROUND(MinBaseGround*(1+GroundFuelSurcharge),2),ROUND(((1-GroundCommDiscount31Up-GroundCommIncentive)*'Ground Base'!F71)*(1+GroundFuelSurcharge),2)))*(1+FedEx_Markup),2)</f>
        <v>26.39</v>
      </c>
      <c r="G76" s="328">
        <f>ROUND((IF(MinBaseGround&gt;ROUND(((1-GroundCommDiscount31Up-GroundCommIncentive)*'Ground Base'!G71),2),ROUND(MinBaseGround*(1+GroundFuelSurcharge),2),ROUND(((1-GroundCommDiscount31Up-GroundCommIncentive)*'Ground Base'!G71)*(1+GroundFuelSurcharge),2)))*(1+FedEx_Markup),2)</f>
        <v>30.31</v>
      </c>
      <c r="H76" s="328">
        <f>ROUND((IF(MinBaseGround&gt;ROUND(((1-GroundCommDiscount31Up-GroundCommIncentive)*'Ground Base'!H71),2),ROUND(MinBaseGround*(1+GroundFuelSurcharge),2),ROUND(((1-GroundCommDiscount31Up-GroundCommIncentive)*'Ground Base'!H71)*(1+GroundFuelSurcharge),2)))*(1+FedEx_Markup),2)</f>
        <v>36.27</v>
      </c>
      <c r="I76" s="328">
        <f>ROUND((IF(MinBaseGround&gt;ROUND(((1-GroundAKHIDiscount)*'Ground Base'!I71),2),ROUND(MinBaseGround*(1+GroundFuelSurcharge),2),ROUND(((1-GroundAKHIDiscount)*'Ground Base'!I71)*(1+GroundFuelSurcharge),2)))*(1+FedEx_Markup),2)</f>
        <v>280.89</v>
      </c>
      <c r="J76" s="328">
        <f>ROUND((IF(MinBaseGround&gt;ROUND(((1-GroundAKHIDiscount)*'Ground Base'!J71),2),ROUND(MinBaseGround*(1+GroundFuelSurcharge),2),ROUND(((1-GroundAKHIDiscount)*'Ground Base'!J71)*(1+GroundFuelSurcharge),2)))*(1+FedEx_Markup),2)</f>
        <v>280.89</v>
      </c>
      <c r="K76" s="328">
        <f>ROUND((IF(MinGroundZone51&gt;ROUND(((1-GroundZone51Discount)*'Ground Base'!K71),2),ROUND(MinGroundZone51*(1+GroundFuelSurcharge),2),ROUND(((1-GroundZone51Discount)*'Ground Base'!K71)*(1+GroundFuelSurcharge),2)))*(1+FedEx_Markup),2)</f>
        <v>80.45</v>
      </c>
      <c r="L76" s="328">
        <f>ROUND((IF(MinGroundZone54&gt;ROUND(((1-GroundZone54Discount)*'Ground Base'!L71),2),ROUND(MinGroundZone54*(1+GroundFuelSurcharge),2),ROUND(((1-GroundZone54Discount)*'Ground Base'!L71)*(1+GroundFuelSurcharge),2)))*(1+FedEx_Markup),2)</f>
        <v>94.21</v>
      </c>
    </row>
    <row r="77" ht="12.75" customHeight="1">
      <c r="A77" s="327">
        <v>70.0</v>
      </c>
      <c r="B77" s="328">
        <f>ROUND((IF(MinBaseGround&gt;ROUND(((1-GroundCommDiscount31Up-GroundCommIncentive)*'Ground Base'!B72),2),ROUND(MinBaseGround*(1+GroundFuelSurcharge),2),ROUND(((1-GroundCommDiscount31Up-GroundCommIncentive)*'Ground Base'!B72)*(1+GroundFuelSurcharge),2)))*(1+FedEx_Markup),2)</f>
        <v>12.52</v>
      </c>
      <c r="C77" s="328">
        <f>ROUND((IF(MinBaseGround&gt;ROUND(((1-GroundCommDiscount31Up-GroundCommIncentive)*'Ground Base'!C72),2),ROUND(MinBaseGround*(1+GroundFuelSurcharge),2),ROUND(((1-GroundCommDiscount31Up-GroundCommIncentive)*'Ground Base'!C72)*(1+GroundFuelSurcharge),2)))*(1+FedEx_Markup),2)</f>
        <v>15.9</v>
      </c>
      <c r="D77" s="328">
        <f>ROUND((IF(MinBaseGround&gt;ROUND(((1-GroundCommDiscount31Up-GroundCommIncentive)*'Ground Base'!D72),2),ROUND(MinBaseGround*(1+GroundFuelSurcharge),2),ROUND(((1-GroundCommDiscount31Up-GroundCommIncentive)*'Ground Base'!D72)*(1+GroundFuelSurcharge),2)))*(1+FedEx_Markup),2)</f>
        <v>18.33</v>
      </c>
      <c r="E77" s="328">
        <f>ROUND((IF(MinBaseGround&gt;ROUND(((1-GroundCommDiscount31Up-GroundCommIncentive)*'Ground Base'!E72),2),ROUND(MinBaseGround*(1+GroundFuelSurcharge),2),ROUND(((1-GroundCommDiscount31Up-GroundCommIncentive)*'Ground Base'!E72)*(1+GroundFuelSurcharge),2)))*(1+FedEx_Markup),2)</f>
        <v>22.63</v>
      </c>
      <c r="F77" s="328">
        <f>ROUND((IF(MinBaseGround&gt;ROUND(((1-GroundCommDiscount31Up-GroundCommIncentive)*'Ground Base'!F72),2),ROUND(MinBaseGround*(1+GroundFuelSurcharge),2),ROUND(((1-GroundCommDiscount31Up-GroundCommIncentive)*'Ground Base'!F72)*(1+GroundFuelSurcharge),2)))*(1+FedEx_Markup),2)</f>
        <v>26.67</v>
      </c>
      <c r="G77" s="328">
        <f>ROUND((IF(MinBaseGround&gt;ROUND(((1-GroundCommDiscount31Up-GroundCommIncentive)*'Ground Base'!G72),2),ROUND(MinBaseGround*(1+GroundFuelSurcharge),2),ROUND(((1-GroundCommDiscount31Up-GroundCommIncentive)*'Ground Base'!G72)*(1+GroundFuelSurcharge),2)))*(1+FedEx_Markup),2)</f>
        <v>30.31</v>
      </c>
      <c r="H77" s="328">
        <f>ROUND((IF(MinBaseGround&gt;ROUND(((1-GroundCommDiscount31Up-GroundCommIncentive)*'Ground Base'!H72),2),ROUND(MinBaseGround*(1+GroundFuelSurcharge),2),ROUND(((1-GroundCommDiscount31Up-GroundCommIncentive)*'Ground Base'!H72)*(1+GroundFuelSurcharge),2)))*(1+FedEx_Markup),2)</f>
        <v>36.27</v>
      </c>
      <c r="I77" s="328">
        <f>ROUND((IF(MinBaseGround&gt;ROUND(((1-GroundAKHIDiscount)*'Ground Base'!I72),2),ROUND(MinBaseGround*(1+GroundFuelSurcharge),2),ROUND(((1-GroundAKHIDiscount)*'Ground Base'!I72)*(1+GroundFuelSurcharge),2)))*(1+FedEx_Markup),2)</f>
        <v>286.8</v>
      </c>
      <c r="J77" s="328">
        <f>ROUND((IF(MinBaseGround&gt;ROUND(((1-GroundAKHIDiscount)*'Ground Base'!J72),2),ROUND(MinBaseGround*(1+GroundFuelSurcharge),2),ROUND(((1-GroundAKHIDiscount)*'Ground Base'!J72)*(1+GroundFuelSurcharge),2)))*(1+FedEx_Markup),2)</f>
        <v>286.8</v>
      </c>
      <c r="K77" s="328">
        <f>ROUND((IF(MinGroundZone51&gt;ROUND(((1-GroundZone51Discount)*'Ground Base'!K72),2),ROUND(MinGroundZone51*(1+GroundFuelSurcharge),2),ROUND(((1-GroundZone51Discount)*'Ground Base'!K72)*(1+GroundFuelSurcharge),2)))*(1+FedEx_Markup),2)</f>
        <v>80.47</v>
      </c>
      <c r="L77" s="328">
        <f>ROUND((IF(MinGroundZone54&gt;ROUND(((1-GroundZone54Discount)*'Ground Base'!L72),2),ROUND(MinGroundZone54*(1+GroundFuelSurcharge),2),ROUND(((1-GroundZone54Discount)*'Ground Base'!L72)*(1+GroundFuelSurcharge),2)))*(1+FedEx_Markup),2)</f>
        <v>94.22</v>
      </c>
    </row>
    <row r="78" ht="12.75" customHeight="1">
      <c r="A78" s="327">
        <v>71.0</v>
      </c>
      <c r="B78" s="328">
        <f>ROUND((IF(MinBaseGround&gt;ROUND(((1-GroundCommDiscount31Up-GroundCommIncentive)*'Ground Base'!B73),2),ROUND(MinBaseGround*(1+GroundFuelSurcharge),2),ROUND(((1-GroundCommDiscount31Up-GroundCommIncentive)*'Ground Base'!B73)*(1+GroundFuelSurcharge),2)))*(1+FedEx_Markup),2)</f>
        <v>12.52</v>
      </c>
      <c r="C78" s="328">
        <f>ROUND((IF(MinBaseGround&gt;ROUND(((1-GroundCommDiscount31Up-GroundCommIncentive)*'Ground Base'!C73),2),ROUND(MinBaseGround*(1+GroundFuelSurcharge),2),ROUND(((1-GroundCommDiscount31Up-GroundCommIncentive)*'Ground Base'!C73)*(1+GroundFuelSurcharge),2)))*(1+FedEx_Markup),2)</f>
        <v>15.92</v>
      </c>
      <c r="D78" s="328">
        <f>ROUND((IF(MinBaseGround&gt;ROUND(((1-GroundCommDiscount31Up-GroundCommIncentive)*'Ground Base'!D73),2),ROUND(MinBaseGround*(1+GroundFuelSurcharge),2),ROUND(((1-GroundCommDiscount31Up-GroundCommIncentive)*'Ground Base'!D73)*(1+GroundFuelSurcharge),2)))*(1+FedEx_Markup),2)</f>
        <v>18.76</v>
      </c>
      <c r="E78" s="328">
        <f>ROUND((IF(MinBaseGround&gt;ROUND(((1-GroundCommDiscount31Up-GroundCommIncentive)*'Ground Base'!E73),2),ROUND(MinBaseGround*(1+GroundFuelSurcharge),2),ROUND(((1-GroundCommDiscount31Up-GroundCommIncentive)*'Ground Base'!E73)*(1+GroundFuelSurcharge),2)))*(1+FedEx_Markup),2)</f>
        <v>22.63</v>
      </c>
      <c r="F78" s="328">
        <f>ROUND((IF(MinBaseGround&gt;ROUND(((1-GroundCommDiscount31Up-GroundCommIncentive)*'Ground Base'!F73),2),ROUND(MinBaseGround*(1+GroundFuelSurcharge),2),ROUND(((1-GroundCommDiscount31Up-GroundCommIncentive)*'Ground Base'!F73)*(1+GroundFuelSurcharge),2)))*(1+FedEx_Markup),2)</f>
        <v>26.84</v>
      </c>
      <c r="G78" s="328">
        <f>ROUND((IF(MinBaseGround&gt;ROUND(((1-GroundCommDiscount31Up-GroundCommIncentive)*'Ground Base'!G73),2),ROUND(MinBaseGround*(1+GroundFuelSurcharge),2),ROUND(((1-GroundCommDiscount31Up-GroundCommIncentive)*'Ground Base'!G73)*(1+GroundFuelSurcharge),2)))*(1+FedEx_Markup),2)</f>
        <v>30.81</v>
      </c>
      <c r="H78" s="328">
        <f>ROUND((IF(MinBaseGround&gt;ROUND(((1-GroundCommDiscount31Up-GroundCommIncentive)*'Ground Base'!H73),2),ROUND(MinBaseGround*(1+GroundFuelSurcharge),2),ROUND(((1-GroundCommDiscount31Up-GroundCommIncentive)*'Ground Base'!H73)*(1+GroundFuelSurcharge),2)))*(1+FedEx_Markup),2)</f>
        <v>36.28</v>
      </c>
      <c r="I78" s="328">
        <f>ROUND((IF(MinBaseGround&gt;ROUND(((1-GroundAKHIDiscount)*'Ground Base'!I73),2),ROUND(MinBaseGround*(1+GroundFuelSurcharge),2),ROUND(((1-GroundAKHIDiscount)*'Ground Base'!I73)*(1+GroundFuelSurcharge),2)))*(1+FedEx_Markup),2)</f>
        <v>291.21</v>
      </c>
      <c r="J78" s="328">
        <f>ROUND((IF(MinBaseGround&gt;ROUND(((1-GroundAKHIDiscount)*'Ground Base'!J73),2),ROUND(MinBaseGround*(1+GroundFuelSurcharge),2),ROUND(((1-GroundAKHIDiscount)*'Ground Base'!J73)*(1+GroundFuelSurcharge),2)))*(1+FedEx_Markup),2)</f>
        <v>291.21</v>
      </c>
      <c r="K78" s="328">
        <f>ROUND((IF(MinGroundZone51&gt;ROUND(((1-GroundZone51Discount)*'Ground Base'!K73),2),ROUND(MinGroundZone51*(1+GroundFuelSurcharge),2),ROUND(((1-GroundZone51Discount)*'Ground Base'!K73)*(1+GroundFuelSurcharge),2)))*(1+FedEx_Markup),2)</f>
        <v>82.39</v>
      </c>
      <c r="L78" s="328">
        <f>ROUND((IF(MinGroundZone54&gt;ROUND(((1-GroundZone54Discount)*'Ground Base'!L73),2),ROUND(MinGroundZone54*(1+GroundFuelSurcharge),2),ROUND(((1-GroundZone54Discount)*'Ground Base'!L73)*(1+GroundFuelSurcharge),2)))*(1+FedEx_Markup),2)</f>
        <v>95.75</v>
      </c>
    </row>
    <row r="79" ht="12.75" customHeight="1">
      <c r="A79" s="327">
        <v>72.0</v>
      </c>
      <c r="B79" s="328">
        <f>ROUND((IF(MinBaseGround&gt;ROUND(((1-GroundCommDiscount31Up-GroundCommIncentive)*'Ground Base'!B74),2),ROUND(MinBaseGround*(1+GroundFuelSurcharge),2),ROUND(((1-GroundCommDiscount31Up-GroundCommIncentive)*'Ground Base'!B74)*(1+GroundFuelSurcharge),2)))*(1+FedEx_Markup),2)</f>
        <v>12.73</v>
      </c>
      <c r="C79" s="328">
        <f>ROUND((IF(MinBaseGround&gt;ROUND(((1-GroundCommDiscount31Up-GroundCommIncentive)*'Ground Base'!C74),2),ROUND(MinBaseGround*(1+GroundFuelSurcharge),2),ROUND(((1-GroundCommDiscount31Up-GroundCommIncentive)*'Ground Base'!C74)*(1+GroundFuelSurcharge),2)))*(1+FedEx_Markup),2)</f>
        <v>15.92</v>
      </c>
      <c r="D79" s="328">
        <f>ROUND((IF(MinBaseGround&gt;ROUND(((1-GroundCommDiscount31Up-GroundCommIncentive)*'Ground Base'!D74),2),ROUND(MinBaseGround*(1+GroundFuelSurcharge),2),ROUND(((1-GroundCommDiscount31Up-GroundCommIncentive)*'Ground Base'!D74)*(1+GroundFuelSurcharge),2)))*(1+FedEx_Markup),2)</f>
        <v>19.15</v>
      </c>
      <c r="E79" s="328">
        <f>ROUND((IF(MinBaseGround&gt;ROUND(((1-GroundCommDiscount31Up-GroundCommIncentive)*'Ground Base'!E74),2),ROUND(MinBaseGround*(1+GroundFuelSurcharge),2),ROUND(((1-GroundCommDiscount31Up-GroundCommIncentive)*'Ground Base'!E74)*(1+GroundFuelSurcharge),2)))*(1+FedEx_Markup),2)</f>
        <v>22.8</v>
      </c>
      <c r="F79" s="328">
        <f>ROUND((IF(MinBaseGround&gt;ROUND(((1-GroundCommDiscount31Up-GroundCommIncentive)*'Ground Base'!F74),2),ROUND(MinBaseGround*(1+GroundFuelSurcharge),2),ROUND(((1-GroundCommDiscount31Up-GroundCommIncentive)*'Ground Base'!F74)*(1+GroundFuelSurcharge),2)))*(1+FedEx_Markup),2)</f>
        <v>27.29</v>
      </c>
      <c r="G79" s="328">
        <f>ROUND((IF(MinBaseGround&gt;ROUND(((1-GroundCommDiscount31Up-GroundCommIncentive)*'Ground Base'!G74),2),ROUND(MinBaseGround*(1+GroundFuelSurcharge),2),ROUND(((1-GroundCommDiscount31Up-GroundCommIncentive)*'Ground Base'!G74)*(1+GroundFuelSurcharge),2)))*(1+FedEx_Markup),2)</f>
        <v>32.12</v>
      </c>
      <c r="H79" s="328">
        <f>ROUND((IF(MinBaseGround&gt;ROUND(((1-GroundCommDiscount31Up-GroundCommIncentive)*'Ground Base'!H74),2),ROUND(MinBaseGround*(1+GroundFuelSurcharge),2),ROUND(((1-GroundCommDiscount31Up-GroundCommIncentive)*'Ground Base'!H74)*(1+GroundFuelSurcharge),2)))*(1+FedEx_Markup),2)</f>
        <v>36.34</v>
      </c>
      <c r="I79" s="328">
        <f>ROUND((IF(MinBaseGround&gt;ROUND(((1-GroundAKHIDiscount)*'Ground Base'!I74),2),ROUND(MinBaseGround*(1+GroundFuelSurcharge),2),ROUND(((1-GroundAKHIDiscount)*'Ground Base'!I74)*(1+GroundFuelSurcharge),2)))*(1+FedEx_Markup),2)</f>
        <v>295.54</v>
      </c>
      <c r="J79" s="328">
        <f>ROUND((IF(MinBaseGround&gt;ROUND(((1-GroundAKHIDiscount)*'Ground Base'!J74),2),ROUND(MinBaseGround*(1+GroundFuelSurcharge),2),ROUND(((1-GroundAKHIDiscount)*'Ground Base'!J74)*(1+GroundFuelSurcharge),2)))*(1+FedEx_Markup),2)</f>
        <v>295.54</v>
      </c>
      <c r="K79" s="328">
        <f>ROUND((IF(MinGroundZone51&gt;ROUND(((1-GroundZone51Discount)*'Ground Base'!K74),2),ROUND(MinGroundZone51*(1+GroundFuelSurcharge),2),ROUND(((1-GroundZone51Discount)*'Ground Base'!K74)*(1+GroundFuelSurcharge),2)))*(1+FedEx_Markup),2)</f>
        <v>82.4</v>
      </c>
      <c r="L79" s="328">
        <f>ROUND((IF(MinGroundZone54&gt;ROUND(((1-GroundZone54Discount)*'Ground Base'!L74),2),ROUND(MinGroundZone54*(1+GroundFuelSurcharge),2),ROUND(((1-GroundZone54Discount)*'Ground Base'!L74)*(1+GroundFuelSurcharge),2)))*(1+FedEx_Markup),2)</f>
        <v>95.76</v>
      </c>
    </row>
    <row r="80" ht="12.75" customHeight="1">
      <c r="A80" s="327">
        <v>73.0</v>
      </c>
      <c r="B80" s="328">
        <f>ROUND((IF(MinBaseGround&gt;ROUND(((1-GroundCommDiscount31Up-GroundCommIncentive)*'Ground Base'!B75),2),ROUND(MinBaseGround*(1+GroundFuelSurcharge),2),ROUND(((1-GroundCommDiscount31Up-GroundCommIncentive)*'Ground Base'!B75)*(1+GroundFuelSurcharge),2)))*(1+FedEx_Markup),2)</f>
        <v>12.81</v>
      </c>
      <c r="C80" s="328">
        <f>ROUND((IF(MinBaseGround&gt;ROUND(((1-GroundCommDiscount31Up-GroundCommIncentive)*'Ground Base'!C75),2),ROUND(MinBaseGround*(1+GroundFuelSurcharge),2),ROUND(((1-GroundCommDiscount31Up-GroundCommIncentive)*'Ground Base'!C75)*(1+GroundFuelSurcharge),2)))*(1+FedEx_Markup),2)</f>
        <v>16.08</v>
      </c>
      <c r="D80" s="328">
        <f>ROUND((IF(MinBaseGround&gt;ROUND(((1-GroundCommDiscount31Up-GroundCommIncentive)*'Ground Base'!D75),2),ROUND(MinBaseGround*(1+GroundFuelSurcharge),2),ROUND(((1-GroundCommDiscount31Up-GroundCommIncentive)*'Ground Base'!D75)*(1+GroundFuelSurcharge),2)))*(1+FedEx_Markup),2)</f>
        <v>19.15</v>
      </c>
      <c r="E80" s="328">
        <f>ROUND((IF(MinBaseGround&gt;ROUND(((1-GroundCommDiscount31Up-GroundCommIncentive)*'Ground Base'!E75),2),ROUND(MinBaseGround*(1+GroundFuelSurcharge),2),ROUND(((1-GroundCommDiscount31Up-GroundCommIncentive)*'Ground Base'!E75)*(1+GroundFuelSurcharge),2)))*(1+FedEx_Markup),2)</f>
        <v>22.98</v>
      </c>
      <c r="F80" s="328">
        <f>ROUND((IF(MinBaseGround&gt;ROUND(((1-GroundCommDiscount31Up-GroundCommIncentive)*'Ground Base'!F75),2),ROUND(MinBaseGround*(1+GroundFuelSurcharge),2),ROUND(((1-GroundCommDiscount31Up-GroundCommIncentive)*'Ground Base'!F75)*(1+GroundFuelSurcharge),2)))*(1+FedEx_Markup),2)</f>
        <v>27.58</v>
      </c>
      <c r="G80" s="328">
        <f>ROUND((IF(MinBaseGround&gt;ROUND(((1-GroundCommDiscount31Up-GroundCommIncentive)*'Ground Base'!G75),2),ROUND(MinBaseGround*(1+GroundFuelSurcharge),2),ROUND(((1-GroundCommDiscount31Up-GroundCommIncentive)*'Ground Base'!G75)*(1+GroundFuelSurcharge),2)))*(1+FedEx_Markup),2)</f>
        <v>32.18</v>
      </c>
      <c r="H80" s="328">
        <f>ROUND((IF(MinBaseGround&gt;ROUND(((1-GroundCommDiscount31Up-GroundCommIncentive)*'Ground Base'!H75),2),ROUND(MinBaseGround*(1+GroundFuelSurcharge),2),ROUND(((1-GroundCommDiscount31Up-GroundCommIncentive)*'Ground Base'!H75)*(1+GroundFuelSurcharge),2)))*(1+FedEx_Markup),2)</f>
        <v>36.34</v>
      </c>
      <c r="I80" s="328">
        <f>ROUND((IF(MinBaseGround&gt;ROUND(((1-GroundAKHIDiscount)*'Ground Base'!I75),2),ROUND(MinBaseGround*(1+GroundFuelSurcharge),2),ROUND(((1-GroundAKHIDiscount)*'Ground Base'!I75)*(1+GroundFuelSurcharge),2)))*(1+FedEx_Markup),2)</f>
        <v>299.87</v>
      </c>
      <c r="J80" s="328">
        <f>ROUND((IF(MinBaseGround&gt;ROUND(((1-GroundAKHIDiscount)*'Ground Base'!J75),2),ROUND(MinBaseGround*(1+GroundFuelSurcharge),2),ROUND(((1-GroundAKHIDiscount)*'Ground Base'!J75)*(1+GroundFuelSurcharge),2)))*(1+FedEx_Markup),2)</f>
        <v>299.87</v>
      </c>
      <c r="K80" s="328">
        <f>ROUND((IF(MinGroundZone51&gt;ROUND(((1-GroundZone51Discount)*'Ground Base'!K75),2),ROUND(MinGroundZone51*(1+GroundFuelSurcharge),2),ROUND(((1-GroundZone51Discount)*'Ground Base'!K75)*(1+GroundFuelSurcharge),2)))*(1+FedEx_Markup),2)</f>
        <v>83.66</v>
      </c>
      <c r="L80" s="328">
        <f>ROUND((IF(MinGroundZone54&gt;ROUND(((1-GroundZone54Discount)*'Ground Base'!L75),2),ROUND(MinGroundZone54*(1+GroundFuelSurcharge),2),ROUND(((1-GroundZone54Discount)*'Ground Base'!L75)*(1+GroundFuelSurcharge),2)))*(1+FedEx_Markup),2)</f>
        <v>97.57</v>
      </c>
    </row>
    <row r="81" ht="12.75" customHeight="1">
      <c r="A81" s="327">
        <v>74.0</v>
      </c>
      <c r="B81" s="328">
        <f>ROUND((IF(MinBaseGround&gt;ROUND(((1-GroundCommDiscount31Up-GroundCommIncentive)*'Ground Base'!B76),2),ROUND(MinBaseGround*(1+GroundFuelSurcharge),2),ROUND(((1-GroundCommDiscount31Up-GroundCommIncentive)*'Ground Base'!B76)*(1+GroundFuelSurcharge),2)))*(1+FedEx_Markup),2)</f>
        <v>13.14</v>
      </c>
      <c r="C81" s="328">
        <f>ROUND((IF(MinBaseGround&gt;ROUND(((1-GroundCommDiscount31Up-GroundCommIncentive)*'Ground Base'!C76),2),ROUND(MinBaseGround*(1+GroundFuelSurcharge),2),ROUND(((1-GroundCommDiscount31Up-GroundCommIncentive)*'Ground Base'!C76)*(1+GroundFuelSurcharge),2)))*(1+FedEx_Markup),2)</f>
        <v>16.08</v>
      </c>
      <c r="D81" s="328">
        <f>ROUND((IF(MinBaseGround&gt;ROUND(((1-GroundCommDiscount31Up-GroundCommIncentive)*'Ground Base'!D76),2),ROUND(MinBaseGround*(1+GroundFuelSurcharge),2),ROUND(((1-GroundCommDiscount31Up-GroundCommIncentive)*'Ground Base'!D76)*(1+GroundFuelSurcharge),2)))*(1+FedEx_Markup),2)</f>
        <v>19.16</v>
      </c>
      <c r="E81" s="328">
        <f>ROUND((IF(MinBaseGround&gt;ROUND(((1-GroundCommDiscount31Up-GroundCommIncentive)*'Ground Base'!E76),2),ROUND(MinBaseGround*(1+GroundFuelSurcharge),2),ROUND(((1-GroundCommDiscount31Up-GroundCommIncentive)*'Ground Base'!E76)*(1+GroundFuelSurcharge),2)))*(1+FedEx_Markup),2)</f>
        <v>23.15</v>
      </c>
      <c r="F81" s="328">
        <f>ROUND((IF(MinBaseGround&gt;ROUND(((1-GroundCommDiscount31Up-GroundCommIncentive)*'Ground Base'!F76),2),ROUND(MinBaseGround*(1+GroundFuelSurcharge),2),ROUND(((1-GroundCommDiscount31Up-GroundCommIncentive)*'Ground Base'!F76)*(1+GroundFuelSurcharge),2)))*(1+FedEx_Markup),2)</f>
        <v>28</v>
      </c>
      <c r="G81" s="328">
        <f>ROUND((IF(MinBaseGround&gt;ROUND(((1-GroundCommDiscount31Up-GroundCommIncentive)*'Ground Base'!G76),2),ROUND(MinBaseGround*(1+GroundFuelSurcharge),2),ROUND(((1-GroundCommDiscount31Up-GroundCommIncentive)*'Ground Base'!G76)*(1+GroundFuelSurcharge),2)))*(1+FedEx_Markup),2)</f>
        <v>32.19</v>
      </c>
      <c r="H81" s="328">
        <f>ROUND((IF(MinBaseGround&gt;ROUND(((1-GroundCommDiscount31Up-GroundCommIncentive)*'Ground Base'!H76),2),ROUND(MinBaseGround*(1+GroundFuelSurcharge),2),ROUND(((1-GroundCommDiscount31Up-GroundCommIncentive)*'Ground Base'!H76)*(1+GroundFuelSurcharge),2)))*(1+FedEx_Markup),2)</f>
        <v>36.35</v>
      </c>
      <c r="I81" s="328">
        <f>ROUND((IF(MinBaseGround&gt;ROUND(((1-GroundAKHIDiscount)*'Ground Base'!I76),2),ROUND(MinBaseGround*(1+GroundFuelSurcharge),2),ROUND(((1-GroundAKHIDiscount)*'Ground Base'!I76)*(1+GroundFuelSurcharge),2)))*(1+FedEx_Markup),2)</f>
        <v>302.76</v>
      </c>
      <c r="J81" s="328">
        <f>ROUND((IF(MinBaseGround&gt;ROUND(((1-GroundAKHIDiscount)*'Ground Base'!J76),2),ROUND(MinBaseGround*(1+GroundFuelSurcharge),2),ROUND(((1-GroundAKHIDiscount)*'Ground Base'!J76)*(1+GroundFuelSurcharge),2)))*(1+FedEx_Markup),2)</f>
        <v>302.76</v>
      </c>
      <c r="K81" s="328">
        <f>ROUND((IF(MinGroundZone51&gt;ROUND(((1-GroundZone51Discount)*'Ground Base'!K76),2),ROUND(MinGroundZone51*(1+GroundFuelSurcharge),2),ROUND(((1-GroundZone51Discount)*'Ground Base'!K76)*(1+GroundFuelSurcharge),2)))*(1+FedEx_Markup),2)</f>
        <v>83.67</v>
      </c>
      <c r="L81" s="328">
        <f>ROUND((IF(MinGroundZone54&gt;ROUND(((1-GroundZone54Discount)*'Ground Base'!L76),2),ROUND(MinGroundZone54*(1+GroundFuelSurcharge),2),ROUND(((1-GroundZone54Discount)*'Ground Base'!L76)*(1+GroundFuelSurcharge),2)))*(1+FedEx_Markup),2)</f>
        <v>97.58</v>
      </c>
    </row>
    <row r="82" ht="12.75" customHeight="1">
      <c r="A82" s="327">
        <v>75.0</v>
      </c>
      <c r="B82" s="328">
        <f>ROUND((IF(MinBaseGround&gt;ROUND(((1-GroundCommDiscount31Up-GroundCommIncentive)*'Ground Base'!B77),2),ROUND(MinBaseGround*(1+GroundFuelSurcharge),2),ROUND(((1-GroundCommDiscount31Up-GroundCommIncentive)*'Ground Base'!B77)*(1+GroundFuelSurcharge),2)))*(1+FedEx_Markup),2)</f>
        <v>13.51</v>
      </c>
      <c r="C82" s="328">
        <f>ROUND((IF(MinBaseGround&gt;ROUND(((1-GroundCommDiscount31Up-GroundCommIncentive)*'Ground Base'!C77),2),ROUND(MinBaseGround*(1+GroundFuelSurcharge),2),ROUND(((1-GroundCommDiscount31Up-GroundCommIncentive)*'Ground Base'!C77)*(1+GroundFuelSurcharge),2)))*(1+FedEx_Markup),2)</f>
        <v>16.09</v>
      </c>
      <c r="D82" s="328">
        <f>ROUND((IF(MinBaseGround&gt;ROUND(((1-GroundCommDiscount31Up-GroundCommIncentive)*'Ground Base'!D77),2),ROUND(MinBaseGround*(1+GroundFuelSurcharge),2),ROUND(((1-GroundCommDiscount31Up-GroundCommIncentive)*'Ground Base'!D77)*(1+GroundFuelSurcharge),2)))*(1+FedEx_Markup),2)</f>
        <v>19.16</v>
      </c>
      <c r="E82" s="328">
        <f>ROUND((IF(MinBaseGround&gt;ROUND(((1-GroundCommDiscount31Up-GroundCommIncentive)*'Ground Base'!E77),2),ROUND(MinBaseGround*(1+GroundFuelSurcharge),2),ROUND(((1-GroundCommDiscount31Up-GroundCommIncentive)*'Ground Base'!E77)*(1+GroundFuelSurcharge),2)))*(1+FedEx_Markup),2)</f>
        <v>23.16</v>
      </c>
      <c r="F82" s="328">
        <f>ROUND((IF(MinBaseGround&gt;ROUND(((1-GroundCommDiscount31Up-GroundCommIncentive)*'Ground Base'!F77),2),ROUND(MinBaseGround*(1+GroundFuelSurcharge),2),ROUND(((1-GroundCommDiscount31Up-GroundCommIncentive)*'Ground Base'!F77)*(1+GroundFuelSurcharge),2)))*(1+FedEx_Markup),2)</f>
        <v>28</v>
      </c>
      <c r="G82" s="328">
        <f>ROUND((IF(MinBaseGround&gt;ROUND(((1-GroundCommDiscount31Up-GroundCommIncentive)*'Ground Base'!G77),2),ROUND(MinBaseGround*(1+GroundFuelSurcharge),2),ROUND(((1-GroundCommDiscount31Up-GroundCommIncentive)*'Ground Base'!G77)*(1+GroundFuelSurcharge),2)))*(1+FedEx_Markup),2)</f>
        <v>32.51</v>
      </c>
      <c r="H82" s="328">
        <f>ROUND((IF(MinBaseGround&gt;ROUND(((1-GroundCommDiscount31Up-GroundCommIncentive)*'Ground Base'!H77),2),ROUND(MinBaseGround*(1+GroundFuelSurcharge),2),ROUND(((1-GroundCommDiscount31Up-GroundCommIncentive)*'Ground Base'!H77)*(1+GroundFuelSurcharge),2)))*(1+FedEx_Markup),2)</f>
        <v>36.35</v>
      </c>
      <c r="I82" s="328">
        <f>ROUND((IF(MinBaseGround&gt;ROUND(((1-GroundAKHIDiscount)*'Ground Base'!I77),2),ROUND(MinBaseGround*(1+GroundFuelSurcharge),2),ROUND(((1-GroundAKHIDiscount)*'Ground Base'!I77)*(1+GroundFuelSurcharge),2)))*(1+FedEx_Markup),2)</f>
        <v>306.18</v>
      </c>
      <c r="J82" s="328">
        <f>ROUND((IF(MinBaseGround&gt;ROUND(((1-GroundAKHIDiscount)*'Ground Base'!J77),2),ROUND(MinBaseGround*(1+GroundFuelSurcharge),2),ROUND(((1-GroundAKHIDiscount)*'Ground Base'!J77)*(1+GroundFuelSurcharge),2)))*(1+FedEx_Markup),2)</f>
        <v>306.18</v>
      </c>
      <c r="K82" s="328">
        <f>ROUND((IF(MinGroundZone51&gt;ROUND(((1-GroundZone51Discount)*'Ground Base'!K77),2),ROUND(MinGroundZone51*(1+GroundFuelSurcharge),2),ROUND(((1-GroundZone51Discount)*'Ground Base'!K77)*(1+GroundFuelSurcharge),2)))*(1+FedEx_Markup),2)</f>
        <v>84.85</v>
      </c>
      <c r="L82" s="328">
        <f>ROUND((IF(MinGroundZone54&gt;ROUND(((1-GroundZone54Discount)*'Ground Base'!L77),2),ROUND(MinGroundZone54*(1+GroundFuelSurcharge),2),ROUND(((1-GroundZone54Discount)*'Ground Base'!L77)*(1+GroundFuelSurcharge),2)))*(1+FedEx_Markup),2)</f>
        <v>99.82</v>
      </c>
    </row>
    <row r="83" ht="12.75" customHeight="1">
      <c r="A83" s="327">
        <v>76.0</v>
      </c>
      <c r="B83" s="328">
        <f>ROUND((IF(MinBaseGround&gt;ROUND(((1-GroundCommDiscount31Up-GroundCommIncentive)*'Ground Base'!B78),2),ROUND(MinBaseGround*(1+GroundFuelSurcharge),2),ROUND(((1-GroundCommDiscount31Up-GroundCommIncentive)*'Ground Base'!B78)*(1+GroundFuelSurcharge),2)))*(1+FedEx_Markup),2)</f>
        <v>14.69</v>
      </c>
      <c r="C83" s="328">
        <f>ROUND((IF(MinBaseGround&gt;ROUND(((1-GroundCommDiscount31Up-GroundCommIncentive)*'Ground Base'!C78),2),ROUND(MinBaseGround*(1+GroundFuelSurcharge),2),ROUND(((1-GroundCommDiscount31Up-GroundCommIncentive)*'Ground Base'!C78)*(1+GroundFuelSurcharge),2)))*(1+FedEx_Markup),2)</f>
        <v>16.99</v>
      </c>
      <c r="D83" s="328">
        <f>ROUND((IF(MinBaseGround&gt;ROUND(((1-GroundCommDiscount31Up-GroundCommIncentive)*'Ground Base'!D78),2),ROUND(MinBaseGround*(1+GroundFuelSurcharge),2),ROUND(((1-GroundCommDiscount31Up-GroundCommIncentive)*'Ground Base'!D78)*(1+GroundFuelSurcharge),2)))*(1+FedEx_Markup),2)</f>
        <v>19.29</v>
      </c>
      <c r="E83" s="328">
        <f>ROUND((IF(MinBaseGround&gt;ROUND(((1-GroundCommDiscount31Up-GroundCommIncentive)*'Ground Base'!E78),2),ROUND(MinBaseGround*(1+GroundFuelSurcharge),2),ROUND(((1-GroundCommDiscount31Up-GroundCommIncentive)*'Ground Base'!E78)*(1+GroundFuelSurcharge),2)))*(1+FedEx_Markup),2)</f>
        <v>23.69</v>
      </c>
      <c r="F83" s="328">
        <f>ROUND((IF(MinBaseGround&gt;ROUND(((1-GroundCommDiscount31Up-GroundCommIncentive)*'Ground Base'!F78),2),ROUND(MinBaseGround*(1+GroundFuelSurcharge),2),ROUND(((1-GroundCommDiscount31Up-GroundCommIncentive)*'Ground Base'!F78)*(1+GroundFuelSurcharge),2)))*(1+FedEx_Markup),2)</f>
        <v>28.62</v>
      </c>
      <c r="G83" s="328">
        <f>ROUND((IF(MinBaseGround&gt;ROUND(((1-GroundCommDiscount31Up-GroundCommIncentive)*'Ground Base'!G78),2),ROUND(MinBaseGround*(1+GroundFuelSurcharge),2),ROUND(((1-GroundCommDiscount31Up-GroundCommIncentive)*'Ground Base'!G78)*(1+GroundFuelSurcharge),2)))*(1+FedEx_Markup),2)</f>
        <v>33.04</v>
      </c>
      <c r="H83" s="328">
        <f>ROUND((IF(MinBaseGround&gt;ROUND(((1-GroundCommDiscount31Up-GroundCommIncentive)*'Ground Base'!H78),2),ROUND(MinBaseGround*(1+GroundFuelSurcharge),2),ROUND(((1-GroundCommDiscount31Up-GroundCommIncentive)*'Ground Base'!H78)*(1+GroundFuelSurcharge),2)))*(1+FedEx_Markup),2)</f>
        <v>36.7</v>
      </c>
      <c r="I83" s="328">
        <f>ROUND((IF(MinBaseGround&gt;ROUND(((1-GroundAKHIDiscount)*'Ground Base'!I78),2),ROUND(MinBaseGround*(1+GroundFuelSurcharge),2),ROUND(((1-GroundAKHIDiscount)*'Ground Base'!I78)*(1+GroundFuelSurcharge),2)))*(1+FedEx_Markup),2)</f>
        <v>309.96</v>
      </c>
      <c r="J83" s="328">
        <f>ROUND((IF(MinBaseGround&gt;ROUND(((1-GroundAKHIDiscount)*'Ground Base'!J78),2),ROUND(MinBaseGround*(1+GroundFuelSurcharge),2),ROUND(((1-GroundAKHIDiscount)*'Ground Base'!J78)*(1+GroundFuelSurcharge),2)))*(1+FedEx_Markup),2)</f>
        <v>309.96</v>
      </c>
      <c r="K83" s="328">
        <f>ROUND((IF(MinGroundZone51&gt;ROUND(((1-GroundZone51Discount)*'Ground Base'!K78),2),ROUND(MinGroundZone51*(1+GroundFuelSurcharge),2),ROUND(((1-GroundZone51Discount)*'Ground Base'!K78)*(1+GroundFuelSurcharge),2)))*(1+FedEx_Markup),2)</f>
        <v>84.85</v>
      </c>
      <c r="L83" s="328">
        <f>ROUND((IF(MinGroundZone54&gt;ROUND(((1-GroundZone54Discount)*'Ground Base'!L78),2),ROUND(MinGroundZone54*(1+GroundFuelSurcharge),2),ROUND(((1-GroundZone54Discount)*'Ground Base'!L78)*(1+GroundFuelSurcharge),2)))*(1+FedEx_Markup),2)</f>
        <v>99.83</v>
      </c>
    </row>
    <row r="84" ht="12.75" customHeight="1">
      <c r="A84" s="327">
        <v>77.0</v>
      </c>
      <c r="B84" s="328">
        <f>ROUND((IF(MinBaseGround&gt;ROUND(((1-GroundCommDiscount31Up-GroundCommIncentive)*'Ground Base'!B79),2),ROUND(MinBaseGround*(1+GroundFuelSurcharge),2),ROUND(((1-GroundCommDiscount31Up-GroundCommIncentive)*'Ground Base'!B79)*(1+GroundFuelSurcharge),2)))*(1+FedEx_Markup),2)</f>
        <v>15.26</v>
      </c>
      <c r="C84" s="328">
        <f>ROUND((IF(MinBaseGround&gt;ROUND(((1-GroundCommDiscount31Up-GroundCommIncentive)*'Ground Base'!C79),2),ROUND(MinBaseGround*(1+GroundFuelSurcharge),2),ROUND(((1-GroundCommDiscount31Up-GroundCommIncentive)*'Ground Base'!C79)*(1+GroundFuelSurcharge),2)))*(1+FedEx_Markup),2)</f>
        <v>17.23</v>
      </c>
      <c r="D84" s="328">
        <f>ROUND((IF(MinBaseGround&gt;ROUND(((1-GroundCommDiscount31Up-GroundCommIncentive)*'Ground Base'!D79),2),ROUND(MinBaseGround*(1+GroundFuelSurcharge),2),ROUND(((1-GroundCommDiscount31Up-GroundCommIncentive)*'Ground Base'!D79)*(1+GroundFuelSurcharge),2)))*(1+FedEx_Markup),2)</f>
        <v>19.5</v>
      </c>
      <c r="E84" s="328">
        <f>ROUND((IF(MinBaseGround&gt;ROUND(((1-GroundCommDiscount31Up-GroundCommIncentive)*'Ground Base'!E79),2),ROUND(MinBaseGround*(1+GroundFuelSurcharge),2),ROUND(((1-GroundCommDiscount31Up-GroundCommIncentive)*'Ground Base'!E79)*(1+GroundFuelSurcharge),2)))*(1+FedEx_Markup),2)</f>
        <v>23.79</v>
      </c>
      <c r="F84" s="328">
        <f>ROUND((IF(MinBaseGround&gt;ROUND(((1-GroundCommDiscount31Up-GroundCommIncentive)*'Ground Base'!F79),2),ROUND(MinBaseGround*(1+GroundFuelSurcharge),2),ROUND(((1-GroundCommDiscount31Up-GroundCommIncentive)*'Ground Base'!F79)*(1+GroundFuelSurcharge),2)))*(1+FedEx_Markup),2)</f>
        <v>28.8</v>
      </c>
      <c r="G84" s="328">
        <f>ROUND((IF(MinBaseGround&gt;ROUND(((1-GroundCommDiscount31Up-GroundCommIncentive)*'Ground Base'!G79),2),ROUND(MinBaseGround*(1+GroundFuelSurcharge),2),ROUND(((1-GroundCommDiscount31Up-GroundCommIncentive)*'Ground Base'!G79)*(1+GroundFuelSurcharge),2)))*(1+FedEx_Markup),2)</f>
        <v>33.98</v>
      </c>
      <c r="H84" s="328">
        <f>ROUND((IF(MinBaseGround&gt;ROUND(((1-GroundCommDiscount31Up-GroundCommIncentive)*'Ground Base'!H79),2),ROUND(MinBaseGround*(1+GroundFuelSurcharge),2),ROUND(((1-GroundCommDiscount31Up-GroundCommIncentive)*'Ground Base'!H79)*(1+GroundFuelSurcharge),2)))*(1+FedEx_Markup),2)</f>
        <v>36.7</v>
      </c>
      <c r="I84" s="328">
        <f>ROUND((IF(MinBaseGround&gt;ROUND(((1-GroundAKHIDiscount)*'Ground Base'!I79),2),ROUND(MinBaseGround*(1+GroundFuelSurcharge),2),ROUND(((1-GroundAKHIDiscount)*'Ground Base'!I79)*(1+GroundFuelSurcharge),2)))*(1+FedEx_Markup),2)</f>
        <v>312.51</v>
      </c>
      <c r="J84" s="328">
        <f>ROUND((IF(MinBaseGround&gt;ROUND(((1-GroundAKHIDiscount)*'Ground Base'!J79),2),ROUND(MinBaseGround*(1+GroundFuelSurcharge),2),ROUND(((1-GroundAKHIDiscount)*'Ground Base'!J79)*(1+GroundFuelSurcharge),2)))*(1+FedEx_Markup),2)</f>
        <v>312.51</v>
      </c>
      <c r="K84" s="328">
        <f>ROUND((IF(MinGroundZone51&gt;ROUND(((1-GroundZone51Discount)*'Ground Base'!K79),2),ROUND(MinGroundZone51*(1+GroundFuelSurcharge),2),ROUND(((1-GroundZone51Discount)*'Ground Base'!K79)*(1+GroundFuelSurcharge),2)))*(1+FedEx_Markup),2)</f>
        <v>85.05</v>
      </c>
      <c r="L84" s="328">
        <f>ROUND((IF(MinGroundZone54&gt;ROUND(((1-GroundZone54Discount)*'Ground Base'!L79),2),ROUND(MinGroundZone54*(1+GroundFuelSurcharge),2),ROUND(((1-GroundZone54Discount)*'Ground Base'!L79)*(1+GroundFuelSurcharge),2)))*(1+FedEx_Markup),2)</f>
        <v>100.4</v>
      </c>
    </row>
    <row r="85" ht="12.75" customHeight="1">
      <c r="A85" s="327">
        <v>78.0</v>
      </c>
      <c r="B85" s="328">
        <f>ROUND((IF(MinBaseGround&gt;ROUND(((1-GroundCommDiscount31Up-GroundCommIncentive)*'Ground Base'!B80),2),ROUND(MinBaseGround*(1+GroundFuelSurcharge),2),ROUND(((1-GroundCommDiscount31Up-GroundCommIncentive)*'Ground Base'!B80)*(1+GroundFuelSurcharge),2)))*(1+FedEx_Markup),2)</f>
        <v>15.28</v>
      </c>
      <c r="C85" s="328">
        <f>ROUND((IF(MinBaseGround&gt;ROUND(((1-GroundCommDiscount31Up-GroundCommIncentive)*'Ground Base'!C80),2),ROUND(MinBaseGround*(1+GroundFuelSurcharge),2),ROUND(((1-GroundCommDiscount31Up-GroundCommIncentive)*'Ground Base'!C80)*(1+GroundFuelSurcharge),2)))*(1+FedEx_Markup),2)</f>
        <v>17.88</v>
      </c>
      <c r="D85" s="328">
        <f>ROUND((IF(MinBaseGround&gt;ROUND(((1-GroundCommDiscount31Up-GroundCommIncentive)*'Ground Base'!D80),2),ROUND(MinBaseGround*(1+GroundFuelSurcharge),2),ROUND(((1-GroundCommDiscount31Up-GroundCommIncentive)*'Ground Base'!D80)*(1+GroundFuelSurcharge),2)))*(1+FedEx_Markup),2)</f>
        <v>20.08</v>
      </c>
      <c r="E85" s="328">
        <f>ROUND((IF(MinBaseGround&gt;ROUND(((1-GroundCommDiscount31Up-GroundCommIncentive)*'Ground Base'!E80),2),ROUND(MinBaseGround*(1+GroundFuelSurcharge),2),ROUND(((1-GroundCommDiscount31Up-GroundCommIncentive)*'Ground Base'!E80)*(1+GroundFuelSurcharge),2)))*(1+FedEx_Markup),2)</f>
        <v>24.05</v>
      </c>
      <c r="F85" s="328">
        <f>ROUND((IF(MinBaseGround&gt;ROUND(((1-GroundCommDiscount31Up-GroundCommIncentive)*'Ground Base'!F80),2),ROUND(MinBaseGround*(1+GroundFuelSurcharge),2),ROUND(((1-GroundCommDiscount31Up-GroundCommIncentive)*'Ground Base'!F80)*(1+GroundFuelSurcharge),2)))*(1+FedEx_Markup),2)</f>
        <v>28.97</v>
      </c>
      <c r="G85" s="328">
        <f>ROUND((IF(MinBaseGround&gt;ROUND(((1-GroundCommDiscount31Up-GroundCommIncentive)*'Ground Base'!G80),2),ROUND(MinBaseGround*(1+GroundFuelSurcharge),2),ROUND(((1-GroundCommDiscount31Up-GroundCommIncentive)*'Ground Base'!G80)*(1+GroundFuelSurcharge),2)))*(1+FedEx_Markup),2)</f>
        <v>34.24</v>
      </c>
      <c r="H85" s="328">
        <f>ROUND((IF(MinBaseGround&gt;ROUND(((1-GroundCommDiscount31Up-GroundCommIncentive)*'Ground Base'!H80),2),ROUND(MinBaseGround*(1+GroundFuelSurcharge),2),ROUND(((1-GroundCommDiscount31Up-GroundCommIncentive)*'Ground Base'!H80)*(1+GroundFuelSurcharge),2)))*(1+FedEx_Markup),2)</f>
        <v>36.7</v>
      </c>
      <c r="I85" s="328">
        <f>ROUND((IF(MinBaseGround&gt;ROUND(((1-GroundAKHIDiscount)*'Ground Base'!I80),2),ROUND(MinBaseGround*(1+GroundFuelSurcharge),2),ROUND(((1-GroundAKHIDiscount)*'Ground Base'!I80)*(1+GroundFuelSurcharge),2)))*(1+FedEx_Markup),2)</f>
        <v>314.19</v>
      </c>
      <c r="J85" s="328">
        <f>ROUND((IF(MinBaseGround&gt;ROUND(((1-GroundAKHIDiscount)*'Ground Base'!J80),2),ROUND(MinBaseGround*(1+GroundFuelSurcharge),2),ROUND(((1-GroundAKHIDiscount)*'Ground Base'!J80)*(1+GroundFuelSurcharge),2)))*(1+FedEx_Markup),2)</f>
        <v>314.19</v>
      </c>
      <c r="K85" s="328">
        <f>ROUND((IF(MinGroundZone51&gt;ROUND(((1-GroundZone51Discount)*'Ground Base'!K80),2),ROUND(MinGroundZone51*(1+GroundFuelSurcharge),2),ROUND(((1-GroundZone51Discount)*'Ground Base'!K80)*(1+GroundFuelSurcharge),2)))*(1+FedEx_Markup),2)</f>
        <v>85.07</v>
      </c>
      <c r="L85" s="328">
        <f>ROUND((IF(MinGroundZone54&gt;ROUND(((1-GroundZone54Discount)*'Ground Base'!L80),2),ROUND(MinGroundZone54*(1+GroundFuelSurcharge),2),ROUND(((1-GroundZone54Discount)*'Ground Base'!L80)*(1+GroundFuelSurcharge),2)))*(1+FedEx_Markup),2)</f>
        <v>100.4</v>
      </c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327">
        <v>79.0</v>
      </c>
      <c r="B86" s="328">
        <f>ROUND((IF(MinBaseGround&gt;ROUND(((1-GroundCommDiscount31Up-GroundCommIncentive)*'Ground Base'!B81),2),ROUND(MinBaseGround*(1+GroundFuelSurcharge),2),ROUND(((1-GroundCommDiscount31Up-GroundCommIncentive)*'Ground Base'!B81)*(1+GroundFuelSurcharge),2)))*(1+FedEx_Markup),2)</f>
        <v>15.81</v>
      </c>
      <c r="C86" s="328">
        <f>ROUND((IF(MinBaseGround&gt;ROUND(((1-GroundCommDiscount31Up-GroundCommIncentive)*'Ground Base'!C81),2),ROUND(MinBaseGround*(1+GroundFuelSurcharge),2),ROUND(((1-GroundCommDiscount31Up-GroundCommIncentive)*'Ground Base'!C81)*(1+GroundFuelSurcharge),2)))*(1+FedEx_Markup),2)</f>
        <v>18.45</v>
      </c>
      <c r="D86" s="328">
        <f>ROUND((IF(MinBaseGround&gt;ROUND(((1-GroundCommDiscount31Up-GroundCommIncentive)*'Ground Base'!D81),2),ROUND(MinBaseGround*(1+GroundFuelSurcharge),2),ROUND(((1-GroundCommDiscount31Up-GroundCommIncentive)*'Ground Base'!D81)*(1+GroundFuelSurcharge),2)))*(1+FedEx_Markup),2)</f>
        <v>20.59</v>
      </c>
      <c r="E86" s="328">
        <f>ROUND((IF(MinBaseGround&gt;ROUND(((1-GroundCommDiscount31Up-GroundCommIncentive)*'Ground Base'!E81),2),ROUND(MinBaseGround*(1+GroundFuelSurcharge),2),ROUND(((1-GroundCommDiscount31Up-GroundCommIncentive)*'Ground Base'!E81)*(1+GroundFuelSurcharge),2)))*(1+FedEx_Markup),2)</f>
        <v>24.24</v>
      </c>
      <c r="F86" s="328">
        <f>ROUND((IF(MinBaseGround&gt;ROUND(((1-GroundCommDiscount31Up-GroundCommIncentive)*'Ground Base'!F81),2),ROUND(MinBaseGround*(1+GroundFuelSurcharge),2),ROUND(((1-GroundCommDiscount31Up-GroundCommIncentive)*'Ground Base'!F81)*(1+GroundFuelSurcharge),2)))*(1+FedEx_Markup),2)</f>
        <v>29.58</v>
      </c>
      <c r="G86" s="328">
        <f>ROUND((IF(MinBaseGround&gt;ROUND(((1-GroundCommDiscount31Up-GroundCommIncentive)*'Ground Base'!G81),2),ROUND(MinBaseGround*(1+GroundFuelSurcharge),2),ROUND(((1-GroundCommDiscount31Up-GroundCommIncentive)*'Ground Base'!G81)*(1+GroundFuelSurcharge),2)))*(1+FedEx_Markup),2)</f>
        <v>34.76</v>
      </c>
      <c r="H86" s="328">
        <f>ROUND((IF(MinBaseGround&gt;ROUND(((1-GroundCommDiscount31Up-GroundCommIncentive)*'Ground Base'!H81),2),ROUND(MinBaseGround*(1+GroundFuelSurcharge),2),ROUND(((1-GroundCommDiscount31Up-GroundCommIncentive)*'Ground Base'!H81)*(1+GroundFuelSurcharge),2)))*(1+FedEx_Markup),2)</f>
        <v>37.29</v>
      </c>
      <c r="I86" s="328">
        <f>ROUND((IF(MinBaseGround&gt;ROUND(((1-GroundAKHIDiscount)*'Ground Base'!I81),2),ROUND(MinBaseGround*(1+GroundFuelSurcharge),2),ROUND(((1-GroundAKHIDiscount)*'Ground Base'!I81)*(1+GroundFuelSurcharge),2)))*(1+FedEx_Markup),2)</f>
        <v>314.25</v>
      </c>
      <c r="J86" s="328">
        <f>ROUND((IF(MinBaseGround&gt;ROUND(((1-GroundAKHIDiscount)*'Ground Base'!J81),2),ROUND(MinBaseGround*(1+GroundFuelSurcharge),2),ROUND(((1-GroundAKHIDiscount)*'Ground Base'!J81)*(1+GroundFuelSurcharge),2)))*(1+FedEx_Markup),2)</f>
        <v>314.25</v>
      </c>
      <c r="K86" s="328">
        <f>ROUND((IF(MinGroundZone51&gt;ROUND(((1-GroundZone51Discount)*'Ground Base'!K81),2),ROUND(MinGroundZone51*(1+GroundFuelSurcharge),2),ROUND(((1-GroundZone51Discount)*'Ground Base'!K81)*(1+GroundFuelSurcharge),2)))*(1+FedEx_Markup),2)</f>
        <v>86.12</v>
      </c>
      <c r="L86" s="328">
        <f>ROUND((IF(MinGroundZone54&gt;ROUND(((1-GroundZone54Discount)*'Ground Base'!L81),2),ROUND(MinGroundZone54*(1+GroundFuelSurcharge),2),ROUND(((1-GroundZone54Discount)*'Ground Base'!L81)*(1+GroundFuelSurcharge),2)))*(1+FedEx_Markup),2)</f>
        <v>102.79</v>
      </c>
    </row>
    <row r="87" ht="12.75" customHeight="1">
      <c r="A87" s="327">
        <v>80.0</v>
      </c>
      <c r="B87" s="328">
        <f>ROUND((IF(MinBaseGround&gt;ROUND(((1-GroundCommDiscount31Up-GroundCommIncentive)*'Ground Base'!B82),2),ROUND(MinBaseGround*(1+GroundFuelSurcharge),2),ROUND(((1-GroundCommDiscount31Up-GroundCommIncentive)*'Ground Base'!B82)*(1+GroundFuelSurcharge),2)))*(1+FedEx_Markup),2)</f>
        <v>16.4</v>
      </c>
      <c r="C87" s="328">
        <f>ROUND((IF(MinBaseGround&gt;ROUND(((1-GroundCommDiscount31Up-GroundCommIncentive)*'Ground Base'!C82),2),ROUND(MinBaseGround*(1+GroundFuelSurcharge),2),ROUND(((1-GroundCommDiscount31Up-GroundCommIncentive)*'Ground Base'!C82)*(1+GroundFuelSurcharge),2)))*(1+FedEx_Markup),2)</f>
        <v>18.98</v>
      </c>
      <c r="D87" s="328">
        <f>ROUND((IF(MinBaseGround&gt;ROUND(((1-GroundCommDiscount31Up-GroundCommIncentive)*'Ground Base'!D82),2),ROUND(MinBaseGround*(1+GroundFuelSurcharge),2),ROUND(((1-GroundCommDiscount31Up-GroundCommIncentive)*'Ground Base'!D82)*(1+GroundFuelSurcharge),2)))*(1+FedEx_Markup),2)</f>
        <v>20.68</v>
      </c>
      <c r="E87" s="328">
        <f>ROUND((IF(MinBaseGround&gt;ROUND(((1-GroundCommDiscount31Up-GroundCommIncentive)*'Ground Base'!E82),2),ROUND(MinBaseGround*(1+GroundFuelSurcharge),2),ROUND(((1-GroundCommDiscount31Up-GroundCommIncentive)*'Ground Base'!E82)*(1+GroundFuelSurcharge),2)))*(1+FedEx_Markup),2)</f>
        <v>25.01</v>
      </c>
      <c r="F87" s="328">
        <f>ROUND((IF(MinBaseGround&gt;ROUND(((1-GroundCommDiscount31Up-GroundCommIncentive)*'Ground Base'!F82),2),ROUND(MinBaseGround*(1+GroundFuelSurcharge),2),ROUND(((1-GroundCommDiscount31Up-GroundCommIncentive)*'Ground Base'!F82)*(1+GroundFuelSurcharge),2)))*(1+FedEx_Markup),2)</f>
        <v>30.35</v>
      </c>
      <c r="G87" s="328">
        <f>ROUND((IF(MinBaseGround&gt;ROUND(((1-GroundCommDiscount31Up-GroundCommIncentive)*'Ground Base'!G82),2),ROUND(MinBaseGround*(1+GroundFuelSurcharge),2),ROUND(((1-GroundCommDiscount31Up-GroundCommIncentive)*'Ground Base'!G82)*(1+GroundFuelSurcharge),2)))*(1+FedEx_Markup),2)</f>
        <v>35.44</v>
      </c>
      <c r="H87" s="328">
        <f>ROUND((IF(MinBaseGround&gt;ROUND(((1-GroundCommDiscount31Up-GroundCommIncentive)*'Ground Base'!H82),2),ROUND(MinBaseGround*(1+GroundFuelSurcharge),2),ROUND(((1-GroundCommDiscount31Up-GroundCommIncentive)*'Ground Base'!H82)*(1+GroundFuelSurcharge),2)))*(1+FedEx_Markup),2)</f>
        <v>37.71</v>
      </c>
      <c r="I87" s="328">
        <f>ROUND((IF(MinBaseGround&gt;ROUND(((1-GroundAKHIDiscount)*'Ground Base'!I82),2),ROUND(MinBaseGround*(1+GroundFuelSurcharge),2),ROUND(((1-GroundAKHIDiscount)*'Ground Base'!I82)*(1+GroundFuelSurcharge),2)))*(1+FedEx_Markup),2)</f>
        <v>317.54</v>
      </c>
      <c r="J87" s="328">
        <f>ROUND((IF(MinBaseGround&gt;ROUND(((1-GroundAKHIDiscount)*'Ground Base'!J82),2),ROUND(MinBaseGround*(1+GroundFuelSurcharge),2),ROUND(((1-GroundAKHIDiscount)*'Ground Base'!J82)*(1+GroundFuelSurcharge),2)))*(1+FedEx_Markup),2)</f>
        <v>317.54</v>
      </c>
      <c r="K87" s="328">
        <f>ROUND((IF(MinGroundZone51&gt;ROUND(((1-GroundZone51Discount)*'Ground Base'!K82),2),ROUND(MinGroundZone51*(1+GroundFuelSurcharge),2),ROUND(((1-GroundZone51Discount)*'Ground Base'!K82)*(1+GroundFuelSurcharge),2)))*(1+FedEx_Markup),2)</f>
        <v>86.14</v>
      </c>
      <c r="L87" s="328">
        <f>ROUND((IF(MinGroundZone54&gt;ROUND(((1-GroundZone54Discount)*'Ground Base'!L82),2),ROUND(MinGroundZone54*(1+GroundFuelSurcharge),2),ROUND(((1-GroundZone54Discount)*'Ground Base'!L82)*(1+GroundFuelSurcharge),2)))*(1+FedEx_Markup),2)</f>
        <v>102.8</v>
      </c>
    </row>
    <row r="88" ht="12.75" customHeight="1">
      <c r="A88" s="327">
        <v>81.0</v>
      </c>
      <c r="B88" s="328">
        <f>ROUND((IF(MinBaseGround&gt;ROUND(((1-GroundCommDiscount31Up-GroundCommIncentive)*'Ground Base'!B83),2),ROUND(MinBaseGround*(1+GroundFuelSurcharge),2),ROUND(((1-GroundCommDiscount31Up-GroundCommIncentive)*'Ground Base'!B83)*(1+GroundFuelSurcharge),2)))*(1+FedEx_Markup),2)</f>
        <v>16.64</v>
      </c>
      <c r="C88" s="328">
        <f>ROUND((IF(MinBaseGround&gt;ROUND(((1-GroundCommDiscount31Up-GroundCommIncentive)*'Ground Base'!C83),2),ROUND(MinBaseGround*(1+GroundFuelSurcharge),2),ROUND(((1-GroundCommDiscount31Up-GroundCommIncentive)*'Ground Base'!C83)*(1+GroundFuelSurcharge),2)))*(1+FedEx_Markup),2)</f>
        <v>19.14</v>
      </c>
      <c r="D88" s="328">
        <f>ROUND((IF(MinBaseGround&gt;ROUND(((1-GroundCommDiscount31Up-GroundCommIncentive)*'Ground Base'!D83),2),ROUND(MinBaseGround*(1+GroundFuelSurcharge),2),ROUND(((1-GroundCommDiscount31Up-GroundCommIncentive)*'Ground Base'!D83)*(1+GroundFuelSurcharge),2)))*(1+FedEx_Markup),2)</f>
        <v>21.17</v>
      </c>
      <c r="E88" s="328">
        <f>ROUND((IF(MinBaseGround&gt;ROUND(((1-GroundCommDiscount31Up-GroundCommIncentive)*'Ground Base'!E83),2),ROUND(MinBaseGround*(1+GroundFuelSurcharge),2),ROUND(((1-GroundCommDiscount31Up-GroundCommIncentive)*'Ground Base'!E83)*(1+GroundFuelSurcharge),2)))*(1+FedEx_Markup),2)</f>
        <v>25.01</v>
      </c>
      <c r="F88" s="328">
        <f>ROUND((IF(MinBaseGround&gt;ROUND(((1-GroundCommDiscount31Up-GroundCommIncentive)*'Ground Base'!F83),2),ROUND(MinBaseGround*(1+GroundFuelSurcharge),2),ROUND(((1-GroundCommDiscount31Up-GroundCommIncentive)*'Ground Base'!F83)*(1+GroundFuelSurcharge),2)))*(1+FedEx_Markup),2)</f>
        <v>30.46</v>
      </c>
      <c r="G88" s="328">
        <f>ROUND((IF(MinBaseGround&gt;ROUND(((1-GroundCommDiscount31Up-GroundCommIncentive)*'Ground Base'!G83),2),ROUND(MinBaseGround*(1+GroundFuelSurcharge),2),ROUND(((1-GroundCommDiscount31Up-GroundCommIncentive)*'Ground Base'!G83)*(1+GroundFuelSurcharge),2)))*(1+FedEx_Markup),2)</f>
        <v>35.45</v>
      </c>
      <c r="H88" s="328">
        <f>ROUND((IF(MinBaseGround&gt;ROUND(((1-GroundCommDiscount31Up-GroundCommIncentive)*'Ground Base'!H83),2),ROUND(MinBaseGround*(1+GroundFuelSurcharge),2),ROUND(((1-GroundCommDiscount31Up-GroundCommIncentive)*'Ground Base'!H83)*(1+GroundFuelSurcharge),2)))*(1+FedEx_Markup),2)</f>
        <v>37.71</v>
      </c>
      <c r="I88" s="328">
        <f>ROUND((IF(MinBaseGround&gt;ROUND(((1-GroundAKHIDiscount)*'Ground Base'!I83),2),ROUND(MinBaseGround*(1+GroundFuelSurcharge),2),ROUND(((1-GroundAKHIDiscount)*'Ground Base'!I83)*(1+GroundFuelSurcharge),2)))*(1+FedEx_Markup),2)</f>
        <v>320.18</v>
      </c>
      <c r="J88" s="328">
        <f>ROUND((IF(MinBaseGround&gt;ROUND(((1-GroundAKHIDiscount)*'Ground Base'!J83),2),ROUND(MinBaseGround*(1+GroundFuelSurcharge),2),ROUND(((1-GroundAKHIDiscount)*'Ground Base'!J83)*(1+GroundFuelSurcharge),2)))*(1+FedEx_Markup),2)</f>
        <v>320.18</v>
      </c>
      <c r="K88" s="328">
        <f>ROUND((IF(MinGroundZone51&gt;ROUND(((1-GroundZone51Discount)*'Ground Base'!K83),2),ROUND(MinGroundZone51*(1+GroundFuelSurcharge),2),ROUND(((1-GroundZone51Discount)*'Ground Base'!K83)*(1+GroundFuelSurcharge),2)))*(1+FedEx_Markup),2)</f>
        <v>86.55</v>
      </c>
      <c r="L88" s="328">
        <f>ROUND((IF(MinGroundZone54&gt;ROUND(((1-GroundZone54Discount)*'Ground Base'!L83),2),ROUND(MinGroundZone54*(1+GroundFuelSurcharge),2),ROUND(((1-GroundZone54Discount)*'Ground Base'!L83)*(1+GroundFuelSurcharge),2)))*(1+FedEx_Markup),2)</f>
        <v>104.7</v>
      </c>
    </row>
    <row r="89" ht="12.75" customHeight="1">
      <c r="A89" s="327">
        <v>82.0</v>
      </c>
      <c r="B89" s="328">
        <f>ROUND((IF(MinBaseGround&gt;ROUND(((1-GroundCommDiscount31Up-GroundCommIncentive)*'Ground Base'!B84),2),ROUND(MinBaseGround*(1+GroundFuelSurcharge),2),ROUND(((1-GroundCommDiscount31Up-GroundCommIncentive)*'Ground Base'!B84)*(1+GroundFuelSurcharge),2)))*(1+FedEx_Markup),2)</f>
        <v>17.18</v>
      </c>
      <c r="C89" s="328">
        <f>ROUND((IF(MinBaseGround&gt;ROUND(((1-GroundCommDiscount31Up-GroundCommIncentive)*'Ground Base'!C84),2),ROUND(MinBaseGround*(1+GroundFuelSurcharge),2),ROUND(((1-GroundCommDiscount31Up-GroundCommIncentive)*'Ground Base'!C84)*(1+GroundFuelSurcharge),2)))*(1+FedEx_Markup),2)</f>
        <v>19.41</v>
      </c>
      <c r="D89" s="328">
        <f>ROUND((IF(MinBaseGround&gt;ROUND(((1-GroundCommDiscount31Up-GroundCommIncentive)*'Ground Base'!D84),2),ROUND(MinBaseGround*(1+GroundFuelSurcharge),2),ROUND(((1-GroundCommDiscount31Up-GroundCommIncentive)*'Ground Base'!D84)*(1+GroundFuelSurcharge),2)))*(1+FedEx_Markup),2)</f>
        <v>22.13</v>
      </c>
      <c r="E89" s="328">
        <f>ROUND((IF(MinBaseGround&gt;ROUND(((1-GroundCommDiscount31Up-GroundCommIncentive)*'Ground Base'!E84),2),ROUND(MinBaseGround*(1+GroundFuelSurcharge),2),ROUND(((1-GroundCommDiscount31Up-GroundCommIncentive)*'Ground Base'!E84)*(1+GroundFuelSurcharge),2)))*(1+FedEx_Markup),2)</f>
        <v>25.82</v>
      </c>
      <c r="F89" s="328">
        <f>ROUND((IF(MinBaseGround&gt;ROUND(((1-GroundCommDiscount31Up-GroundCommIncentive)*'Ground Base'!F84),2),ROUND(MinBaseGround*(1+GroundFuelSurcharge),2),ROUND(((1-GroundCommDiscount31Up-GroundCommIncentive)*'Ground Base'!F84)*(1+GroundFuelSurcharge),2)))*(1+FedEx_Markup),2)</f>
        <v>30.62</v>
      </c>
      <c r="G89" s="328">
        <f>ROUND((IF(MinBaseGround&gt;ROUND(((1-GroundCommDiscount31Up-GroundCommIncentive)*'Ground Base'!G84),2),ROUND(MinBaseGround*(1+GroundFuelSurcharge),2),ROUND(((1-GroundCommDiscount31Up-GroundCommIncentive)*'Ground Base'!G84)*(1+GroundFuelSurcharge),2)))*(1+FedEx_Markup),2)</f>
        <v>36.37</v>
      </c>
      <c r="H89" s="328">
        <f>ROUND((IF(MinBaseGround&gt;ROUND(((1-GroundCommDiscount31Up-GroundCommIncentive)*'Ground Base'!H84),2),ROUND(MinBaseGround*(1+GroundFuelSurcharge),2),ROUND(((1-GroundCommDiscount31Up-GroundCommIncentive)*'Ground Base'!H84)*(1+GroundFuelSurcharge),2)))*(1+FedEx_Markup),2)</f>
        <v>37.72</v>
      </c>
      <c r="I89" s="328">
        <f>ROUND((IF(MinBaseGround&gt;ROUND(((1-GroundAKHIDiscount)*'Ground Base'!I84),2),ROUND(MinBaseGround*(1+GroundFuelSurcharge),2),ROUND(((1-GroundAKHIDiscount)*'Ground Base'!I84)*(1+GroundFuelSurcharge),2)))*(1+FedEx_Markup),2)</f>
        <v>321.79</v>
      </c>
      <c r="J89" s="328">
        <f>ROUND((IF(MinBaseGround&gt;ROUND(((1-GroundAKHIDiscount)*'Ground Base'!J84),2),ROUND(MinBaseGround*(1+GroundFuelSurcharge),2),ROUND(((1-GroundAKHIDiscount)*'Ground Base'!J84)*(1+GroundFuelSurcharge),2)))*(1+FedEx_Markup),2)</f>
        <v>321.79</v>
      </c>
      <c r="K89" s="328">
        <f>ROUND((IF(MinGroundZone51&gt;ROUND(((1-GroundZone51Discount)*'Ground Base'!K84),2),ROUND(MinGroundZone51*(1+GroundFuelSurcharge),2),ROUND(((1-GroundZone51Discount)*'Ground Base'!K84)*(1+GroundFuelSurcharge),2)))*(1+FedEx_Markup),2)</f>
        <v>86.55</v>
      </c>
      <c r="L89" s="328">
        <f>ROUND((IF(MinGroundZone54&gt;ROUND(((1-GroundZone54Discount)*'Ground Base'!L84),2),ROUND(MinGroundZone54*(1+GroundFuelSurcharge),2),ROUND(((1-GroundZone54Discount)*'Ground Base'!L84)*(1+GroundFuelSurcharge),2)))*(1+FedEx_Markup),2)</f>
        <v>104.71</v>
      </c>
    </row>
    <row r="90" ht="12.75" customHeight="1">
      <c r="A90" s="327">
        <v>83.0</v>
      </c>
      <c r="B90" s="328">
        <f>ROUND((IF(MinBaseGround&gt;ROUND(((1-GroundCommDiscount31Up-GroundCommIncentive)*'Ground Base'!B85),2),ROUND(MinBaseGround*(1+GroundFuelSurcharge),2),ROUND(((1-GroundCommDiscount31Up-GroundCommIncentive)*'Ground Base'!B85)*(1+GroundFuelSurcharge),2)))*(1+FedEx_Markup),2)</f>
        <v>17.19</v>
      </c>
      <c r="C90" s="328">
        <f>ROUND((IF(MinBaseGround&gt;ROUND(((1-GroundCommDiscount31Up-GroundCommIncentive)*'Ground Base'!C85),2),ROUND(MinBaseGround*(1+GroundFuelSurcharge),2),ROUND(((1-GroundCommDiscount31Up-GroundCommIncentive)*'Ground Base'!C85)*(1+GroundFuelSurcharge),2)))*(1+FedEx_Markup),2)</f>
        <v>19.41</v>
      </c>
      <c r="D90" s="328">
        <f>ROUND((IF(MinBaseGround&gt;ROUND(((1-GroundCommDiscount31Up-GroundCommIncentive)*'Ground Base'!D85),2),ROUND(MinBaseGround*(1+GroundFuelSurcharge),2),ROUND(((1-GroundCommDiscount31Up-GroundCommIncentive)*'Ground Base'!D85)*(1+GroundFuelSurcharge),2)))*(1+FedEx_Markup),2)</f>
        <v>22.14</v>
      </c>
      <c r="E90" s="328">
        <f>ROUND((IF(MinBaseGround&gt;ROUND(((1-GroundCommDiscount31Up-GroundCommIncentive)*'Ground Base'!E85),2),ROUND(MinBaseGround*(1+GroundFuelSurcharge),2),ROUND(((1-GroundCommDiscount31Up-GroundCommIncentive)*'Ground Base'!E85)*(1+GroundFuelSurcharge),2)))*(1+FedEx_Markup),2)</f>
        <v>25.83</v>
      </c>
      <c r="F90" s="328">
        <f>ROUND((IF(MinBaseGround&gt;ROUND(((1-GroundCommDiscount31Up-GroundCommIncentive)*'Ground Base'!F85),2),ROUND(MinBaseGround*(1+GroundFuelSurcharge),2),ROUND(((1-GroundCommDiscount31Up-GroundCommIncentive)*'Ground Base'!F85)*(1+GroundFuelSurcharge),2)))*(1+FedEx_Markup),2)</f>
        <v>30.64</v>
      </c>
      <c r="G90" s="328">
        <f>ROUND((IF(MinBaseGround&gt;ROUND(((1-GroundCommDiscount31Up-GroundCommIncentive)*'Ground Base'!G85),2),ROUND(MinBaseGround*(1+GroundFuelSurcharge),2),ROUND(((1-GroundCommDiscount31Up-GroundCommIncentive)*'Ground Base'!G85)*(1+GroundFuelSurcharge),2)))*(1+FedEx_Markup),2)</f>
        <v>36.37</v>
      </c>
      <c r="H90" s="328">
        <f>ROUND((IF(MinBaseGround&gt;ROUND(((1-GroundCommDiscount31Up-GroundCommIncentive)*'Ground Base'!H85),2),ROUND(MinBaseGround*(1+GroundFuelSurcharge),2),ROUND(((1-GroundCommDiscount31Up-GroundCommIncentive)*'Ground Base'!H85)*(1+GroundFuelSurcharge),2)))*(1+FedEx_Markup),2)</f>
        <v>37.72</v>
      </c>
      <c r="I90" s="328">
        <f>ROUND((IF(MinBaseGround&gt;ROUND(((1-GroundAKHIDiscount)*'Ground Base'!I85),2),ROUND(MinBaseGround*(1+GroundFuelSurcharge),2),ROUND(((1-GroundAKHIDiscount)*'Ground Base'!I85)*(1+GroundFuelSurcharge),2)))*(1+FedEx_Markup),2)</f>
        <v>325.3</v>
      </c>
      <c r="J90" s="328">
        <f>ROUND((IF(MinBaseGround&gt;ROUND(((1-GroundAKHIDiscount)*'Ground Base'!J85),2),ROUND(MinBaseGround*(1+GroundFuelSurcharge),2),ROUND(((1-GroundAKHIDiscount)*'Ground Base'!J85)*(1+GroundFuelSurcharge),2)))*(1+FedEx_Markup),2)</f>
        <v>325.3</v>
      </c>
      <c r="K90" s="328">
        <f>ROUND((IF(MinGroundZone51&gt;ROUND(((1-GroundZone51Discount)*'Ground Base'!K85),2),ROUND(MinGroundZone51*(1+GroundFuelSurcharge),2),ROUND(((1-GroundZone51Discount)*'Ground Base'!K85)*(1+GroundFuelSurcharge),2)))*(1+FedEx_Markup),2)</f>
        <v>87.31</v>
      </c>
      <c r="L90" s="328">
        <f>ROUND((IF(MinGroundZone54&gt;ROUND(((1-GroundZone54Discount)*'Ground Base'!L85),2),ROUND(MinGroundZone54*(1+GroundFuelSurcharge),2),ROUND(((1-GroundZone54Discount)*'Ground Base'!L85)*(1+GroundFuelSurcharge),2)))*(1+FedEx_Markup),2)</f>
        <v>106.56</v>
      </c>
    </row>
    <row r="91" ht="12.75" customHeight="1">
      <c r="A91" s="327">
        <v>84.0</v>
      </c>
      <c r="B91" s="328">
        <f>ROUND((IF(MinBaseGround&gt;ROUND(((1-GroundCommDiscount31Up-GroundCommIncentive)*'Ground Base'!B86),2),ROUND(MinBaseGround*(1+GroundFuelSurcharge),2),ROUND(((1-GroundCommDiscount31Up-GroundCommIncentive)*'Ground Base'!B86)*(1+GroundFuelSurcharge),2)))*(1+FedEx_Markup),2)</f>
        <v>18.04</v>
      </c>
      <c r="C91" s="328">
        <f>ROUND((IF(MinBaseGround&gt;ROUND(((1-GroundCommDiscount31Up-GroundCommIncentive)*'Ground Base'!C86),2),ROUND(MinBaseGround*(1+GroundFuelSurcharge),2),ROUND(((1-GroundCommDiscount31Up-GroundCommIncentive)*'Ground Base'!C86)*(1+GroundFuelSurcharge),2)))*(1+FedEx_Markup),2)</f>
        <v>20.38</v>
      </c>
      <c r="D91" s="328">
        <f>ROUND((IF(MinBaseGround&gt;ROUND(((1-GroundCommDiscount31Up-GroundCommIncentive)*'Ground Base'!D86),2),ROUND(MinBaseGround*(1+GroundFuelSurcharge),2),ROUND(((1-GroundCommDiscount31Up-GroundCommIncentive)*'Ground Base'!D86)*(1+GroundFuelSurcharge),2)))*(1+FedEx_Markup),2)</f>
        <v>22.78</v>
      </c>
      <c r="E91" s="328">
        <f>ROUND((IF(MinBaseGround&gt;ROUND(((1-GroundCommDiscount31Up-GroundCommIncentive)*'Ground Base'!E86),2),ROUND(MinBaseGround*(1+GroundFuelSurcharge),2),ROUND(((1-GroundCommDiscount31Up-GroundCommIncentive)*'Ground Base'!E86)*(1+GroundFuelSurcharge),2)))*(1+FedEx_Markup),2)</f>
        <v>26.07</v>
      </c>
      <c r="F91" s="328">
        <f>ROUND((IF(MinBaseGround&gt;ROUND(((1-GroundCommDiscount31Up-GroundCommIncentive)*'Ground Base'!F86),2),ROUND(MinBaseGround*(1+GroundFuelSurcharge),2),ROUND(((1-GroundCommDiscount31Up-GroundCommIncentive)*'Ground Base'!F86)*(1+GroundFuelSurcharge),2)))*(1+FedEx_Markup),2)</f>
        <v>31.38</v>
      </c>
      <c r="G91" s="328">
        <f>ROUND((IF(MinBaseGround&gt;ROUND(((1-GroundCommDiscount31Up-GroundCommIncentive)*'Ground Base'!G86),2),ROUND(MinBaseGround*(1+GroundFuelSurcharge),2),ROUND(((1-GroundCommDiscount31Up-GroundCommIncentive)*'Ground Base'!G86)*(1+GroundFuelSurcharge),2)))*(1+FedEx_Markup),2)</f>
        <v>36.81</v>
      </c>
      <c r="H91" s="328">
        <f>ROUND((IF(MinBaseGround&gt;ROUND(((1-GroundCommDiscount31Up-GroundCommIncentive)*'Ground Base'!H86),2),ROUND(MinBaseGround*(1+GroundFuelSurcharge),2),ROUND(((1-GroundCommDiscount31Up-GroundCommIncentive)*'Ground Base'!H86)*(1+GroundFuelSurcharge),2)))*(1+FedEx_Markup),2)</f>
        <v>38.01</v>
      </c>
      <c r="I91" s="328">
        <f>ROUND((IF(MinBaseGround&gt;ROUND(((1-GroundAKHIDiscount)*'Ground Base'!I86),2),ROUND(MinBaseGround*(1+GroundFuelSurcharge),2),ROUND(((1-GroundAKHIDiscount)*'Ground Base'!I86)*(1+GroundFuelSurcharge),2)))*(1+FedEx_Markup),2)</f>
        <v>329.05</v>
      </c>
      <c r="J91" s="328">
        <f>ROUND((IF(MinBaseGround&gt;ROUND(((1-GroundAKHIDiscount)*'Ground Base'!J86),2),ROUND(MinBaseGround*(1+GroundFuelSurcharge),2),ROUND(((1-GroundAKHIDiscount)*'Ground Base'!J86)*(1+GroundFuelSurcharge),2)))*(1+FedEx_Markup),2)</f>
        <v>329.05</v>
      </c>
      <c r="K91" s="328">
        <f>ROUND((IF(MinGroundZone51&gt;ROUND(((1-GroundZone51Discount)*'Ground Base'!K86),2),ROUND(MinGroundZone51*(1+GroundFuelSurcharge),2),ROUND(((1-GroundZone51Discount)*'Ground Base'!K86)*(1+GroundFuelSurcharge),2)))*(1+FedEx_Markup),2)</f>
        <v>87.33</v>
      </c>
      <c r="L91" s="328">
        <f>ROUND((IF(MinGroundZone54&gt;ROUND(((1-GroundZone54Discount)*'Ground Base'!L86),2),ROUND(MinGroundZone54*(1+GroundFuelSurcharge),2),ROUND(((1-GroundZone54Discount)*'Ground Base'!L86)*(1+GroundFuelSurcharge),2)))*(1+FedEx_Markup),2)</f>
        <v>106.57</v>
      </c>
    </row>
    <row r="92" ht="12.75" customHeight="1">
      <c r="A92" s="327">
        <v>85.0</v>
      </c>
      <c r="B92" s="328">
        <f>ROUND((IF(MinBaseGround&gt;ROUND(((1-GroundCommDiscount31Up-GroundCommIncentive)*'Ground Base'!B87),2),ROUND(MinBaseGround*(1+GroundFuelSurcharge),2),ROUND(((1-GroundCommDiscount31Up-GroundCommIncentive)*'Ground Base'!B87)*(1+GroundFuelSurcharge),2)))*(1+FedEx_Markup),2)</f>
        <v>18.35</v>
      </c>
      <c r="C92" s="328">
        <f>ROUND((IF(MinBaseGround&gt;ROUND(((1-GroundCommDiscount31Up-GroundCommIncentive)*'Ground Base'!C87),2),ROUND(MinBaseGround*(1+GroundFuelSurcharge),2),ROUND(((1-GroundCommDiscount31Up-GroundCommIncentive)*'Ground Base'!C87)*(1+GroundFuelSurcharge),2)))*(1+FedEx_Markup),2)</f>
        <v>20.38</v>
      </c>
      <c r="D92" s="328">
        <f>ROUND((IF(MinBaseGround&gt;ROUND(((1-GroundCommDiscount31Up-GroundCommIncentive)*'Ground Base'!D87),2),ROUND(MinBaseGround*(1+GroundFuelSurcharge),2),ROUND(((1-GroundCommDiscount31Up-GroundCommIncentive)*'Ground Base'!D87)*(1+GroundFuelSurcharge),2)))*(1+FedEx_Markup),2)</f>
        <v>22.79</v>
      </c>
      <c r="E92" s="328">
        <f>ROUND((IF(MinBaseGround&gt;ROUND(((1-GroundCommDiscount31Up-GroundCommIncentive)*'Ground Base'!E87),2),ROUND(MinBaseGround*(1+GroundFuelSurcharge),2),ROUND(((1-GroundCommDiscount31Up-GroundCommIncentive)*'Ground Base'!E87)*(1+GroundFuelSurcharge),2)))*(1+FedEx_Markup),2)</f>
        <v>26.3</v>
      </c>
      <c r="F92" s="328">
        <f>ROUND((IF(MinBaseGround&gt;ROUND(((1-GroundCommDiscount31Up-GroundCommIncentive)*'Ground Base'!F87),2),ROUND(MinBaseGround*(1+GroundFuelSurcharge),2),ROUND(((1-GroundCommDiscount31Up-GroundCommIncentive)*'Ground Base'!F87)*(1+GroundFuelSurcharge),2)))*(1+FedEx_Markup),2)</f>
        <v>31.58</v>
      </c>
      <c r="G92" s="328">
        <f>ROUND((IF(MinBaseGround&gt;ROUND(((1-GroundCommDiscount31Up-GroundCommIncentive)*'Ground Base'!G87),2),ROUND(MinBaseGround*(1+GroundFuelSurcharge),2),ROUND(((1-GroundCommDiscount31Up-GroundCommIncentive)*'Ground Base'!G87)*(1+GroundFuelSurcharge),2)))*(1+FedEx_Markup),2)</f>
        <v>37.2</v>
      </c>
      <c r="H92" s="328">
        <f>ROUND((IF(MinBaseGround&gt;ROUND(((1-GroundCommDiscount31Up-GroundCommIncentive)*'Ground Base'!H87),2),ROUND(MinBaseGround*(1+GroundFuelSurcharge),2),ROUND(((1-GroundCommDiscount31Up-GroundCommIncentive)*'Ground Base'!H87)*(1+GroundFuelSurcharge),2)))*(1+FedEx_Markup),2)</f>
        <v>38.42</v>
      </c>
      <c r="I92" s="328">
        <f>ROUND((IF(MinBaseGround&gt;ROUND(((1-GroundAKHIDiscount)*'Ground Base'!I87),2),ROUND(MinBaseGround*(1+GroundFuelSurcharge),2),ROUND(((1-GroundAKHIDiscount)*'Ground Base'!I87)*(1+GroundFuelSurcharge),2)))*(1+FedEx_Markup),2)</f>
        <v>332.88</v>
      </c>
      <c r="J92" s="328">
        <f>ROUND((IF(MinBaseGround&gt;ROUND(((1-GroundAKHIDiscount)*'Ground Base'!J87),2),ROUND(MinBaseGround*(1+GroundFuelSurcharge),2),ROUND(((1-GroundAKHIDiscount)*'Ground Base'!J87)*(1+GroundFuelSurcharge),2)))*(1+FedEx_Markup),2)</f>
        <v>332.88</v>
      </c>
      <c r="K92" s="328">
        <f>ROUND((IF(MinGroundZone51&gt;ROUND(((1-GroundZone51Discount)*'Ground Base'!K87),2),ROUND(MinGroundZone51*(1+GroundFuelSurcharge),2),ROUND(((1-GroundZone51Discount)*'Ground Base'!K87)*(1+GroundFuelSurcharge),2)))*(1+FedEx_Markup),2)</f>
        <v>87.62</v>
      </c>
      <c r="L92" s="328">
        <f>ROUND((IF(MinGroundZone54&gt;ROUND(((1-GroundZone54Discount)*'Ground Base'!L87),2),ROUND(MinGroundZone54*(1+GroundFuelSurcharge),2),ROUND(((1-GroundZone54Discount)*'Ground Base'!L87)*(1+GroundFuelSurcharge),2)))*(1+FedEx_Markup),2)</f>
        <v>108.95</v>
      </c>
    </row>
    <row r="93" ht="12.75" customHeight="1">
      <c r="A93" s="327">
        <v>86.0</v>
      </c>
      <c r="B93" s="328">
        <f>ROUND((IF(MinBaseGround&gt;ROUND(((1-GroundCommDiscount31Up-GroundCommIncentive)*'Ground Base'!B88),2),ROUND(MinBaseGround*(1+GroundFuelSurcharge),2),ROUND(((1-GroundCommDiscount31Up-GroundCommIncentive)*'Ground Base'!B88)*(1+GroundFuelSurcharge),2)))*(1+FedEx_Markup),2)</f>
        <v>19.21</v>
      </c>
      <c r="C93" s="328">
        <f>ROUND((IF(MinBaseGround&gt;ROUND(((1-GroundCommDiscount31Up-GroundCommIncentive)*'Ground Base'!C88),2),ROUND(MinBaseGround*(1+GroundFuelSurcharge),2),ROUND(((1-GroundCommDiscount31Up-GroundCommIncentive)*'Ground Base'!C88)*(1+GroundFuelSurcharge),2)))*(1+FedEx_Markup),2)</f>
        <v>21.52</v>
      </c>
      <c r="D93" s="328">
        <f>ROUND((IF(MinBaseGround&gt;ROUND(((1-GroundCommDiscount31Up-GroundCommIncentive)*'Ground Base'!D88),2),ROUND(MinBaseGround*(1+GroundFuelSurcharge),2),ROUND(((1-GroundCommDiscount31Up-GroundCommIncentive)*'Ground Base'!D88)*(1+GroundFuelSurcharge),2)))*(1+FedEx_Markup),2)</f>
        <v>23.69</v>
      </c>
      <c r="E93" s="328">
        <f>ROUND((IF(MinBaseGround&gt;ROUND(((1-GroundCommDiscount31Up-GroundCommIncentive)*'Ground Base'!E88),2),ROUND(MinBaseGround*(1+GroundFuelSurcharge),2),ROUND(((1-GroundCommDiscount31Up-GroundCommIncentive)*'Ground Base'!E88)*(1+GroundFuelSurcharge),2)))*(1+FedEx_Markup),2)</f>
        <v>26.99</v>
      </c>
      <c r="F93" s="328">
        <f>ROUND((IF(MinBaseGround&gt;ROUND(((1-GroundCommDiscount31Up-GroundCommIncentive)*'Ground Base'!F88),2),ROUND(MinBaseGround*(1+GroundFuelSurcharge),2),ROUND(((1-GroundCommDiscount31Up-GroundCommIncentive)*'Ground Base'!F88)*(1+GroundFuelSurcharge),2)))*(1+FedEx_Markup),2)</f>
        <v>32.25</v>
      </c>
      <c r="G93" s="328">
        <f>ROUND((IF(MinBaseGround&gt;ROUND(((1-GroundCommDiscount31Up-GroundCommIncentive)*'Ground Base'!G88),2),ROUND(MinBaseGround*(1+GroundFuelSurcharge),2),ROUND(((1-GroundCommDiscount31Up-GroundCommIncentive)*'Ground Base'!G88)*(1+GroundFuelSurcharge),2)))*(1+FedEx_Markup),2)</f>
        <v>38.25</v>
      </c>
      <c r="H93" s="328">
        <f>ROUND((IF(MinBaseGround&gt;ROUND(((1-GroundCommDiscount31Up-GroundCommIncentive)*'Ground Base'!H88),2),ROUND(MinBaseGround*(1+GroundFuelSurcharge),2),ROUND(((1-GroundCommDiscount31Up-GroundCommIncentive)*'Ground Base'!H88)*(1+GroundFuelSurcharge),2)))*(1+FedEx_Markup),2)</f>
        <v>39.59</v>
      </c>
      <c r="I93" s="328">
        <f>ROUND((IF(MinBaseGround&gt;ROUND(((1-GroundAKHIDiscount)*'Ground Base'!I88),2),ROUND(MinBaseGround*(1+GroundFuelSurcharge),2),ROUND(((1-GroundAKHIDiscount)*'Ground Base'!I88)*(1+GroundFuelSurcharge),2)))*(1+FedEx_Markup),2)</f>
        <v>336.38</v>
      </c>
      <c r="J93" s="328">
        <f>ROUND((IF(MinBaseGround&gt;ROUND(((1-GroundAKHIDiscount)*'Ground Base'!J88),2),ROUND(MinBaseGround*(1+GroundFuelSurcharge),2),ROUND(((1-GroundAKHIDiscount)*'Ground Base'!J88)*(1+GroundFuelSurcharge),2)))*(1+FedEx_Markup),2)</f>
        <v>336.38</v>
      </c>
      <c r="K93" s="328">
        <f>ROUND((IF(MinGroundZone51&gt;ROUND(((1-GroundZone51Discount)*'Ground Base'!K88),2),ROUND(MinGroundZone51*(1+GroundFuelSurcharge),2),ROUND(((1-GroundZone51Discount)*'Ground Base'!K88)*(1+GroundFuelSurcharge),2)))*(1+FedEx_Markup),2)</f>
        <v>87.63</v>
      </c>
      <c r="L93" s="328">
        <f>ROUND((IF(MinGroundZone54&gt;ROUND(((1-GroundZone54Discount)*'Ground Base'!L88),2),ROUND(MinGroundZone54*(1+GroundFuelSurcharge),2),ROUND(((1-GroundZone54Discount)*'Ground Base'!L88)*(1+GroundFuelSurcharge),2)))*(1+FedEx_Markup),2)</f>
        <v>108.95</v>
      </c>
    </row>
    <row r="94" ht="12.75" customHeight="1">
      <c r="A94" s="327">
        <v>87.0</v>
      </c>
      <c r="B94" s="328">
        <f>ROUND((IF(MinBaseGround&gt;ROUND(((1-GroundCommDiscount31Up-GroundCommIncentive)*'Ground Base'!B89),2),ROUND(MinBaseGround*(1+GroundFuelSurcharge),2),ROUND(((1-GroundCommDiscount31Up-GroundCommIncentive)*'Ground Base'!B89)*(1+GroundFuelSurcharge),2)))*(1+FedEx_Markup),2)</f>
        <v>19.6</v>
      </c>
      <c r="C94" s="328">
        <f>ROUND((IF(MinBaseGround&gt;ROUND(((1-GroundCommDiscount31Up-GroundCommIncentive)*'Ground Base'!C89),2),ROUND(MinBaseGround*(1+GroundFuelSurcharge),2),ROUND(((1-GroundCommDiscount31Up-GroundCommIncentive)*'Ground Base'!C89)*(1+GroundFuelSurcharge),2)))*(1+FedEx_Markup),2)</f>
        <v>21.53</v>
      </c>
      <c r="D94" s="328">
        <f>ROUND((IF(MinBaseGround&gt;ROUND(((1-GroundCommDiscount31Up-GroundCommIncentive)*'Ground Base'!D89),2),ROUND(MinBaseGround*(1+GroundFuelSurcharge),2),ROUND(((1-GroundCommDiscount31Up-GroundCommIncentive)*'Ground Base'!D89)*(1+GroundFuelSurcharge),2)))*(1+FedEx_Markup),2)</f>
        <v>23.69</v>
      </c>
      <c r="E94" s="328">
        <f>ROUND((IF(MinBaseGround&gt;ROUND(((1-GroundCommDiscount31Up-GroundCommIncentive)*'Ground Base'!E89),2),ROUND(MinBaseGround*(1+GroundFuelSurcharge),2),ROUND(((1-GroundCommDiscount31Up-GroundCommIncentive)*'Ground Base'!E89)*(1+GroundFuelSurcharge),2)))*(1+FedEx_Markup),2)</f>
        <v>27</v>
      </c>
      <c r="F94" s="328">
        <f>ROUND((IF(MinBaseGround&gt;ROUND(((1-GroundCommDiscount31Up-GroundCommIncentive)*'Ground Base'!F89),2),ROUND(MinBaseGround*(1+GroundFuelSurcharge),2),ROUND(((1-GroundCommDiscount31Up-GroundCommIncentive)*'Ground Base'!F89)*(1+GroundFuelSurcharge),2)))*(1+FedEx_Markup),2)</f>
        <v>32.67</v>
      </c>
      <c r="G94" s="328">
        <f>ROUND((IF(MinBaseGround&gt;ROUND(((1-GroundCommDiscount31Up-GroundCommIncentive)*'Ground Base'!G89),2),ROUND(MinBaseGround*(1+GroundFuelSurcharge),2),ROUND(((1-GroundCommDiscount31Up-GroundCommIncentive)*'Ground Base'!G89)*(1+GroundFuelSurcharge),2)))*(1+FedEx_Markup),2)</f>
        <v>38.28</v>
      </c>
      <c r="H94" s="328">
        <f>ROUND((IF(MinBaseGround&gt;ROUND(((1-GroundCommDiscount31Up-GroundCommIncentive)*'Ground Base'!H89),2),ROUND(MinBaseGround*(1+GroundFuelSurcharge),2),ROUND(((1-GroundCommDiscount31Up-GroundCommIncentive)*'Ground Base'!H89)*(1+GroundFuelSurcharge),2)))*(1+FedEx_Markup),2)</f>
        <v>39.66</v>
      </c>
      <c r="I94" s="328">
        <f>ROUND((IF(MinBaseGround&gt;ROUND(((1-GroundAKHIDiscount)*'Ground Base'!I89),2),ROUND(MinBaseGround*(1+GroundFuelSurcharge),2),ROUND(((1-GroundAKHIDiscount)*'Ground Base'!I89)*(1+GroundFuelSurcharge),2)))*(1+FedEx_Markup),2)</f>
        <v>340.17</v>
      </c>
      <c r="J94" s="328">
        <f>ROUND((IF(MinBaseGround&gt;ROUND(((1-GroundAKHIDiscount)*'Ground Base'!J89),2),ROUND(MinBaseGround*(1+GroundFuelSurcharge),2),ROUND(((1-GroundAKHIDiscount)*'Ground Base'!J89)*(1+GroundFuelSurcharge),2)))*(1+FedEx_Markup),2)</f>
        <v>340.17</v>
      </c>
      <c r="K94" s="328">
        <f>ROUND((IF(MinGroundZone51&gt;ROUND(((1-GroundZone51Discount)*'Ground Base'!K89),2),ROUND(MinGroundZone51*(1+GroundFuelSurcharge),2),ROUND(((1-GroundZone51Discount)*'Ground Base'!K89)*(1+GroundFuelSurcharge),2)))*(1+FedEx_Markup),2)</f>
        <v>88.67</v>
      </c>
      <c r="L94" s="328">
        <f>ROUND((IF(MinGroundZone54&gt;ROUND(((1-GroundZone54Discount)*'Ground Base'!L89),2),ROUND(MinGroundZone54*(1+GroundFuelSurcharge),2),ROUND(((1-GroundZone54Discount)*'Ground Base'!L89)*(1+GroundFuelSurcharge),2)))*(1+FedEx_Markup),2)</f>
        <v>110.75</v>
      </c>
    </row>
    <row r="95" ht="12.75" customHeight="1">
      <c r="A95" s="327">
        <v>88.0</v>
      </c>
      <c r="B95" s="328">
        <f>ROUND((IF(MinBaseGround&gt;ROUND(((1-GroundCommDiscount31Up-GroundCommIncentive)*'Ground Base'!B90),2),ROUND(MinBaseGround*(1+GroundFuelSurcharge),2),ROUND(((1-GroundCommDiscount31Up-GroundCommIncentive)*'Ground Base'!B90)*(1+GroundFuelSurcharge),2)))*(1+FedEx_Markup),2)</f>
        <v>20.22</v>
      </c>
      <c r="C95" s="328">
        <f>ROUND((IF(MinBaseGround&gt;ROUND(((1-GroundCommDiscount31Up-GroundCommIncentive)*'Ground Base'!C90),2),ROUND(MinBaseGround*(1+GroundFuelSurcharge),2),ROUND(((1-GroundCommDiscount31Up-GroundCommIncentive)*'Ground Base'!C90)*(1+GroundFuelSurcharge),2)))*(1+FedEx_Markup),2)</f>
        <v>21.79</v>
      </c>
      <c r="D95" s="328">
        <f>ROUND((IF(MinBaseGround&gt;ROUND(((1-GroundCommDiscount31Up-GroundCommIncentive)*'Ground Base'!D90),2),ROUND(MinBaseGround*(1+GroundFuelSurcharge),2),ROUND(((1-GroundCommDiscount31Up-GroundCommIncentive)*'Ground Base'!D90)*(1+GroundFuelSurcharge),2)))*(1+FedEx_Markup),2)</f>
        <v>24.25</v>
      </c>
      <c r="E95" s="328">
        <f>ROUND((IF(MinBaseGround&gt;ROUND(((1-GroundCommDiscount31Up-GroundCommIncentive)*'Ground Base'!E90),2),ROUND(MinBaseGround*(1+GroundFuelSurcharge),2),ROUND(((1-GroundCommDiscount31Up-GroundCommIncentive)*'Ground Base'!E90)*(1+GroundFuelSurcharge),2)))*(1+FedEx_Markup),2)</f>
        <v>27.66</v>
      </c>
      <c r="F95" s="328">
        <f>ROUND((IF(MinBaseGround&gt;ROUND(((1-GroundCommDiscount31Up-GroundCommIncentive)*'Ground Base'!F90),2),ROUND(MinBaseGround*(1+GroundFuelSurcharge),2),ROUND(((1-GroundCommDiscount31Up-GroundCommIncentive)*'Ground Base'!F90)*(1+GroundFuelSurcharge),2)))*(1+FedEx_Markup),2)</f>
        <v>32.8</v>
      </c>
      <c r="G95" s="328">
        <f>ROUND((IF(MinBaseGround&gt;ROUND(((1-GroundCommDiscount31Up-GroundCommIncentive)*'Ground Base'!G90),2),ROUND(MinBaseGround*(1+GroundFuelSurcharge),2),ROUND(((1-GroundCommDiscount31Up-GroundCommIncentive)*'Ground Base'!G90)*(1+GroundFuelSurcharge),2)))*(1+FedEx_Markup),2)</f>
        <v>38.33</v>
      </c>
      <c r="H95" s="328">
        <f>ROUND((IF(MinBaseGround&gt;ROUND(((1-GroundCommDiscount31Up-GroundCommIncentive)*'Ground Base'!H90),2),ROUND(MinBaseGround*(1+GroundFuelSurcharge),2),ROUND(((1-GroundCommDiscount31Up-GroundCommIncentive)*'Ground Base'!H90)*(1+GroundFuelSurcharge),2)))*(1+FedEx_Markup),2)</f>
        <v>40.1</v>
      </c>
      <c r="I95" s="328">
        <f>ROUND((IF(MinBaseGround&gt;ROUND(((1-GroundAKHIDiscount)*'Ground Base'!I90),2),ROUND(MinBaseGround*(1+GroundFuelSurcharge),2),ROUND(((1-GroundAKHIDiscount)*'Ground Base'!I90)*(1+GroundFuelSurcharge),2)))*(1+FedEx_Markup),2)</f>
        <v>343.93</v>
      </c>
      <c r="J95" s="328">
        <f>ROUND((IF(MinBaseGround&gt;ROUND(((1-GroundAKHIDiscount)*'Ground Base'!J90),2),ROUND(MinBaseGround*(1+GroundFuelSurcharge),2),ROUND(((1-GroundAKHIDiscount)*'Ground Base'!J90)*(1+GroundFuelSurcharge),2)))*(1+FedEx_Markup),2)</f>
        <v>343.93</v>
      </c>
      <c r="K95" s="328">
        <f>ROUND((IF(MinGroundZone51&gt;ROUND(((1-GroundZone51Discount)*'Ground Base'!K90),2),ROUND(MinGroundZone51*(1+GroundFuelSurcharge),2),ROUND(((1-GroundZone51Discount)*'Ground Base'!K90)*(1+GroundFuelSurcharge),2)))*(1+FedEx_Markup),2)</f>
        <v>88.67</v>
      </c>
      <c r="L95" s="328">
        <f>ROUND((IF(MinGroundZone54&gt;ROUND(((1-GroundZone54Discount)*'Ground Base'!L90),2),ROUND(MinGroundZone54*(1+GroundFuelSurcharge),2),ROUND(((1-GroundZone54Discount)*'Ground Base'!L90)*(1+GroundFuelSurcharge),2)))*(1+FedEx_Markup),2)</f>
        <v>110.76</v>
      </c>
    </row>
    <row r="96" ht="12.75" customHeight="1">
      <c r="A96" s="327">
        <v>89.0</v>
      </c>
      <c r="B96" s="328">
        <f>ROUND((IF(MinBaseGround&gt;ROUND(((1-GroundCommDiscount31Up-GroundCommIncentive)*'Ground Base'!B91),2),ROUND(MinBaseGround*(1+GroundFuelSurcharge),2),ROUND(((1-GroundCommDiscount31Up-GroundCommIncentive)*'Ground Base'!B91)*(1+GroundFuelSurcharge),2)))*(1+FedEx_Markup),2)</f>
        <v>21.32</v>
      </c>
      <c r="C96" s="328">
        <f>ROUND((IF(MinBaseGround&gt;ROUND(((1-GroundCommDiscount31Up-GroundCommIncentive)*'Ground Base'!C91),2),ROUND(MinBaseGround*(1+GroundFuelSurcharge),2),ROUND(((1-GroundCommDiscount31Up-GroundCommIncentive)*'Ground Base'!C91)*(1+GroundFuelSurcharge),2)))*(1+FedEx_Markup),2)</f>
        <v>22.62</v>
      </c>
      <c r="D96" s="328">
        <f>ROUND((IF(MinBaseGround&gt;ROUND(((1-GroundCommDiscount31Up-GroundCommIncentive)*'Ground Base'!D91),2),ROUND(MinBaseGround*(1+GroundFuelSurcharge),2),ROUND(((1-GroundCommDiscount31Up-GroundCommIncentive)*'Ground Base'!D91)*(1+GroundFuelSurcharge),2)))*(1+FedEx_Markup),2)</f>
        <v>24.91</v>
      </c>
      <c r="E96" s="328">
        <f>ROUND((IF(MinBaseGround&gt;ROUND(((1-GroundCommDiscount31Up-GroundCommIncentive)*'Ground Base'!E91),2),ROUND(MinBaseGround*(1+GroundFuelSurcharge),2),ROUND(((1-GroundCommDiscount31Up-GroundCommIncentive)*'Ground Base'!E91)*(1+GroundFuelSurcharge),2)))*(1+FedEx_Markup),2)</f>
        <v>27.96</v>
      </c>
      <c r="F96" s="328">
        <f>ROUND((IF(MinBaseGround&gt;ROUND(((1-GroundCommDiscount31Up-GroundCommIncentive)*'Ground Base'!F91),2),ROUND(MinBaseGround*(1+GroundFuelSurcharge),2),ROUND(((1-GroundCommDiscount31Up-GroundCommIncentive)*'Ground Base'!F91)*(1+GroundFuelSurcharge),2)))*(1+FedEx_Markup),2)</f>
        <v>33.51</v>
      </c>
      <c r="G96" s="328">
        <f>ROUND((IF(MinBaseGround&gt;ROUND(((1-GroundCommDiscount31Up-GroundCommIncentive)*'Ground Base'!G91),2),ROUND(MinBaseGround*(1+GroundFuelSurcharge),2),ROUND(((1-GroundCommDiscount31Up-GroundCommIncentive)*'Ground Base'!G91)*(1+GroundFuelSurcharge),2)))*(1+FedEx_Markup),2)</f>
        <v>38.72</v>
      </c>
      <c r="H96" s="328">
        <f>ROUND((IF(MinBaseGround&gt;ROUND(((1-GroundCommDiscount31Up-GroundCommIncentive)*'Ground Base'!H91),2),ROUND(MinBaseGround*(1+GroundFuelSurcharge),2),ROUND(((1-GroundCommDiscount31Up-GroundCommIncentive)*'Ground Base'!H91)*(1+GroundFuelSurcharge),2)))*(1+FedEx_Markup),2)</f>
        <v>40.94</v>
      </c>
      <c r="I96" s="328">
        <f>ROUND((IF(MinBaseGround&gt;ROUND(((1-GroundAKHIDiscount)*'Ground Base'!I91),2),ROUND(MinBaseGround*(1+GroundFuelSurcharge),2),ROUND(((1-GroundAKHIDiscount)*'Ground Base'!I91)*(1+GroundFuelSurcharge),2)))*(1+FedEx_Markup),2)</f>
        <v>347.52</v>
      </c>
      <c r="J96" s="328">
        <f>ROUND((IF(MinBaseGround&gt;ROUND(((1-GroundAKHIDiscount)*'Ground Base'!J91),2),ROUND(MinBaseGround*(1+GroundFuelSurcharge),2),ROUND(((1-GroundAKHIDiscount)*'Ground Base'!J91)*(1+GroundFuelSurcharge),2)))*(1+FedEx_Markup),2)</f>
        <v>347.52</v>
      </c>
      <c r="K96" s="328">
        <f>ROUND((IF(MinGroundZone51&gt;ROUND(((1-GroundZone51Discount)*'Ground Base'!K91),2),ROUND(MinGroundZone51*(1+GroundFuelSurcharge),2),ROUND(((1-GroundZone51Discount)*'Ground Base'!K91)*(1+GroundFuelSurcharge),2)))*(1+FedEx_Markup),2)</f>
        <v>89.26</v>
      </c>
      <c r="L96" s="328">
        <f>ROUND((IF(MinGroundZone54&gt;ROUND(((1-GroundZone54Discount)*'Ground Base'!L91),2),ROUND(MinGroundZone54*(1+GroundFuelSurcharge),2),ROUND(((1-GroundZone54Discount)*'Ground Base'!L91)*(1+GroundFuelSurcharge),2)))*(1+FedEx_Markup),2)</f>
        <v>112.52</v>
      </c>
    </row>
    <row r="97" ht="12.75" customHeight="1">
      <c r="A97" s="327">
        <v>90.0</v>
      </c>
      <c r="B97" s="328">
        <f>ROUND((IF(MinBaseGround&gt;ROUND(((1-GroundCommDiscount31Up-GroundCommIncentive)*'Ground Base'!B92),2),ROUND(MinBaseGround*(1+GroundFuelSurcharge),2),ROUND(((1-GroundCommDiscount31Up-GroundCommIncentive)*'Ground Base'!B92)*(1+GroundFuelSurcharge),2)))*(1+FedEx_Markup),2)</f>
        <v>22.63</v>
      </c>
      <c r="C97" s="328">
        <f>ROUND((IF(MinBaseGround&gt;ROUND(((1-GroundCommDiscount31Up-GroundCommIncentive)*'Ground Base'!C92),2),ROUND(MinBaseGround*(1+GroundFuelSurcharge),2),ROUND(((1-GroundCommDiscount31Up-GroundCommIncentive)*'Ground Base'!C92)*(1+GroundFuelSurcharge),2)))*(1+FedEx_Markup),2)</f>
        <v>23.6</v>
      </c>
      <c r="D97" s="328">
        <f>ROUND((IF(MinBaseGround&gt;ROUND(((1-GroundCommDiscount31Up-GroundCommIncentive)*'Ground Base'!D92),2),ROUND(MinBaseGround*(1+GroundFuelSurcharge),2),ROUND(((1-GroundCommDiscount31Up-GroundCommIncentive)*'Ground Base'!D92)*(1+GroundFuelSurcharge),2)))*(1+FedEx_Markup),2)</f>
        <v>25.99</v>
      </c>
      <c r="E97" s="328">
        <f>ROUND((IF(MinBaseGround&gt;ROUND(((1-GroundCommDiscount31Up-GroundCommIncentive)*'Ground Base'!E92),2),ROUND(MinBaseGround*(1+GroundFuelSurcharge),2),ROUND(((1-GroundCommDiscount31Up-GroundCommIncentive)*'Ground Base'!E92)*(1+GroundFuelSurcharge),2)))*(1+FedEx_Markup),2)</f>
        <v>28.78</v>
      </c>
      <c r="F97" s="328">
        <f>ROUND((IF(MinBaseGround&gt;ROUND(((1-GroundCommDiscount31Up-GroundCommIncentive)*'Ground Base'!F92),2),ROUND(MinBaseGround*(1+GroundFuelSurcharge),2),ROUND(((1-GroundCommDiscount31Up-GroundCommIncentive)*'Ground Base'!F92)*(1+GroundFuelSurcharge),2)))*(1+FedEx_Markup),2)</f>
        <v>33.98</v>
      </c>
      <c r="G97" s="328">
        <f>ROUND((IF(MinBaseGround&gt;ROUND(((1-GroundCommDiscount31Up-GroundCommIncentive)*'Ground Base'!G92),2),ROUND(MinBaseGround*(1+GroundFuelSurcharge),2),ROUND(((1-GroundCommDiscount31Up-GroundCommIncentive)*'Ground Base'!G92)*(1+GroundFuelSurcharge),2)))*(1+FedEx_Markup),2)</f>
        <v>39.62</v>
      </c>
      <c r="H97" s="328">
        <f>ROUND((IF(MinBaseGround&gt;ROUND(((1-GroundCommDiscount31Up-GroundCommIncentive)*'Ground Base'!H92),2),ROUND(MinBaseGround*(1+GroundFuelSurcharge),2),ROUND(((1-GroundCommDiscount31Up-GroundCommIncentive)*'Ground Base'!H92)*(1+GroundFuelSurcharge),2)))*(1+FedEx_Markup),2)</f>
        <v>42.14</v>
      </c>
      <c r="I97" s="328">
        <f>ROUND((IF(MinBaseGround&gt;ROUND(((1-GroundAKHIDiscount)*'Ground Base'!I92),2),ROUND(MinBaseGround*(1+GroundFuelSurcharge),2),ROUND(((1-GroundAKHIDiscount)*'Ground Base'!I92)*(1+GroundFuelSurcharge),2)))*(1+FedEx_Markup),2)</f>
        <v>351.03</v>
      </c>
      <c r="J97" s="328">
        <f>ROUND((IF(MinBaseGround&gt;ROUND(((1-GroundAKHIDiscount)*'Ground Base'!J92),2),ROUND(MinBaseGround*(1+GroundFuelSurcharge),2),ROUND(((1-GroundAKHIDiscount)*'Ground Base'!J92)*(1+GroundFuelSurcharge),2)))*(1+FedEx_Markup),2)</f>
        <v>351.03</v>
      </c>
      <c r="K97" s="328">
        <f>ROUND((IF(MinGroundZone51&gt;ROUND(((1-GroundZone51Discount)*'Ground Base'!K92),2),ROUND(MinGroundZone51*(1+GroundFuelSurcharge),2),ROUND(((1-GroundZone51Discount)*'Ground Base'!K92)*(1+GroundFuelSurcharge),2)))*(1+FedEx_Markup),2)</f>
        <v>89.27</v>
      </c>
      <c r="L97" s="328">
        <f>ROUND((IF(MinGroundZone54&gt;ROUND(((1-GroundZone54Discount)*'Ground Base'!L92),2),ROUND(MinGroundZone54*(1+GroundFuelSurcharge),2),ROUND(((1-GroundZone54Discount)*'Ground Base'!L92)*(1+GroundFuelSurcharge),2)))*(1+FedEx_Markup),2)</f>
        <v>112.52</v>
      </c>
    </row>
    <row r="98" ht="12.75" customHeight="1">
      <c r="A98" s="327">
        <v>91.0</v>
      </c>
      <c r="B98" s="328">
        <f>ROUND((IF(MinBaseGround&gt;ROUND(((1-GroundCommDiscount31Up-GroundCommIncentive)*'Ground Base'!B93),2),ROUND(MinBaseGround*(1+GroundFuelSurcharge),2),ROUND(((1-GroundCommDiscount31Up-GroundCommIncentive)*'Ground Base'!B93)*(1+GroundFuelSurcharge),2)))*(1+FedEx_Markup),2)</f>
        <v>22.63</v>
      </c>
      <c r="C98" s="328">
        <f>ROUND((IF(MinBaseGround&gt;ROUND(((1-GroundCommDiscount31Up-GroundCommIncentive)*'Ground Base'!C93),2),ROUND(MinBaseGround*(1+GroundFuelSurcharge),2),ROUND(((1-GroundCommDiscount31Up-GroundCommIncentive)*'Ground Base'!C93)*(1+GroundFuelSurcharge),2)))*(1+FedEx_Markup),2)</f>
        <v>23.6</v>
      </c>
      <c r="D98" s="328">
        <f>ROUND((IF(MinBaseGround&gt;ROUND(((1-GroundCommDiscount31Up-GroundCommIncentive)*'Ground Base'!D93),2),ROUND(MinBaseGround*(1+GroundFuelSurcharge),2),ROUND(((1-GroundCommDiscount31Up-GroundCommIncentive)*'Ground Base'!D93)*(1+GroundFuelSurcharge),2)))*(1+FedEx_Markup),2)</f>
        <v>26</v>
      </c>
      <c r="E98" s="328">
        <f>ROUND((IF(MinBaseGround&gt;ROUND(((1-GroundCommDiscount31Up-GroundCommIncentive)*'Ground Base'!E93),2),ROUND(MinBaseGround*(1+GroundFuelSurcharge),2),ROUND(((1-GroundCommDiscount31Up-GroundCommIncentive)*'Ground Base'!E93)*(1+GroundFuelSurcharge),2)))*(1+FedEx_Markup),2)</f>
        <v>28.78</v>
      </c>
      <c r="F98" s="328">
        <f>ROUND((IF(MinBaseGround&gt;ROUND(((1-GroundCommDiscount31Up-GroundCommIncentive)*'Ground Base'!F93),2),ROUND(MinBaseGround*(1+GroundFuelSurcharge),2),ROUND(((1-GroundCommDiscount31Up-GroundCommIncentive)*'Ground Base'!F93)*(1+GroundFuelSurcharge),2)))*(1+FedEx_Markup),2)</f>
        <v>33.98</v>
      </c>
      <c r="G98" s="328">
        <f>ROUND((IF(MinBaseGround&gt;ROUND(((1-GroundCommDiscount31Up-GroundCommIncentive)*'Ground Base'!G93),2),ROUND(MinBaseGround*(1+GroundFuelSurcharge),2),ROUND(((1-GroundCommDiscount31Up-GroundCommIncentive)*'Ground Base'!G93)*(1+GroundFuelSurcharge),2)))*(1+FedEx_Markup),2)</f>
        <v>39.62</v>
      </c>
      <c r="H98" s="328">
        <f>ROUND((IF(MinBaseGround&gt;ROUND(((1-GroundCommDiscount31Up-GroundCommIncentive)*'Ground Base'!H93),2),ROUND(MinBaseGround*(1+GroundFuelSurcharge),2),ROUND(((1-GroundCommDiscount31Up-GroundCommIncentive)*'Ground Base'!H93)*(1+GroundFuelSurcharge),2)))*(1+FedEx_Markup),2)</f>
        <v>42.15</v>
      </c>
      <c r="I98" s="328">
        <f>ROUND((IF(MinBaseGround&gt;ROUND(((1-GroundAKHIDiscount)*'Ground Base'!I93),2),ROUND(MinBaseGround*(1+GroundFuelSurcharge),2),ROUND(((1-GroundAKHIDiscount)*'Ground Base'!I93)*(1+GroundFuelSurcharge),2)))*(1+FedEx_Markup),2)</f>
        <v>354.78</v>
      </c>
      <c r="J98" s="328">
        <f>ROUND((IF(MinBaseGround&gt;ROUND(((1-GroundAKHIDiscount)*'Ground Base'!J93),2),ROUND(MinBaseGround*(1+GroundFuelSurcharge),2),ROUND(((1-GroundAKHIDiscount)*'Ground Base'!J93)*(1+GroundFuelSurcharge),2)))*(1+FedEx_Markup),2)</f>
        <v>354.78</v>
      </c>
      <c r="K98" s="328">
        <f>ROUND((IF(MinGroundZone51&gt;ROUND(((1-GroundZone51Discount)*'Ground Base'!K93),2),ROUND(MinGroundZone51*(1+GroundFuelSurcharge),2),ROUND(((1-GroundZone51Discount)*'Ground Base'!K93)*(1+GroundFuelSurcharge),2)))*(1+FedEx_Markup),2)</f>
        <v>89.83</v>
      </c>
      <c r="L98" s="328">
        <f>ROUND((IF(MinGroundZone54&gt;ROUND(((1-GroundZone54Discount)*'Ground Base'!L93),2),ROUND(MinGroundZone54*(1+GroundFuelSurcharge),2),ROUND(((1-GroundZone54Discount)*'Ground Base'!L93)*(1+GroundFuelSurcharge),2)))*(1+FedEx_Markup),2)</f>
        <v>114.63</v>
      </c>
    </row>
    <row r="99" ht="12.75" customHeight="1">
      <c r="A99" s="327">
        <v>92.0</v>
      </c>
      <c r="B99" s="328">
        <f>ROUND((IF(MinBaseGround&gt;ROUND(((1-GroundCommDiscount31Up-GroundCommIncentive)*'Ground Base'!B94),2),ROUND(MinBaseGround*(1+GroundFuelSurcharge),2),ROUND(((1-GroundCommDiscount31Up-GroundCommIncentive)*'Ground Base'!B94)*(1+GroundFuelSurcharge),2)))*(1+FedEx_Markup),2)</f>
        <v>23.14</v>
      </c>
      <c r="C99" s="328">
        <f>ROUND((IF(MinBaseGround&gt;ROUND(((1-GroundCommDiscount31Up-GroundCommIncentive)*'Ground Base'!C94),2),ROUND(MinBaseGround*(1+GroundFuelSurcharge),2),ROUND(((1-GroundCommDiscount31Up-GroundCommIncentive)*'Ground Base'!C94)*(1+GroundFuelSurcharge),2)))*(1+FedEx_Markup),2)</f>
        <v>23.82</v>
      </c>
      <c r="D99" s="328">
        <f>ROUND((IF(MinBaseGround&gt;ROUND(((1-GroundCommDiscount31Up-GroundCommIncentive)*'Ground Base'!D94),2),ROUND(MinBaseGround*(1+GroundFuelSurcharge),2),ROUND(((1-GroundCommDiscount31Up-GroundCommIncentive)*'Ground Base'!D94)*(1+GroundFuelSurcharge),2)))*(1+FedEx_Markup),2)</f>
        <v>26.13</v>
      </c>
      <c r="E99" s="328">
        <f>ROUND((IF(MinBaseGround&gt;ROUND(((1-GroundCommDiscount31Up-GroundCommIncentive)*'Ground Base'!E94),2),ROUND(MinBaseGround*(1+GroundFuelSurcharge),2),ROUND(((1-GroundCommDiscount31Up-GroundCommIncentive)*'Ground Base'!E94)*(1+GroundFuelSurcharge),2)))*(1+FedEx_Markup),2)</f>
        <v>29.06</v>
      </c>
      <c r="F99" s="328">
        <f>ROUND((IF(MinBaseGround&gt;ROUND(((1-GroundCommDiscount31Up-GroundCommIncentive)*'Ground Base'!F94),2),ROUND(MinBaseGround*(1+GroundFuelSurcharge),2),ROUND(((1-GroundCommDiscount31Up-GroundCommIncentive)*'Ground Base'!F94)*(1+GroundFuelSurcharge),2)))*(1+FedEx_Markup),2)</f>
        <v>34.4</v>
      </c>
      <c r="G99" s="328">
        <f>ROUND((IF(MinBaseGround&gt;ROUND(((1-GroundCommDiscount31Up-GroundCommIncentive)*'Ground Base'!G94),2),ROUND(MinBaseGround*(1+GroundFuelSurcharge),2),ROUND(((1-GroundCommDiscount31Up-GroundCommIncentive)*'Ground Base'!G94)*(1+GroundFuelSurcharge),2)))*(1+FedEx_Markup),2)</f>
        <v>39.63</v>
      </c>
      <c r="H99" s="328">
        <f>ROUND((IF(MinBaseGround&gt;ROUND(((1-GroundCommDiscount31Up-GroundCommIncentive)*'Ground Base'!H94),2),ROUND(MinBaseGround*(1+GroundFuelSurcharge),2),ROUND(((1-GroundCommDiscount31Up-GroundCommIncentive)*'Ground Base'!H94)*(1+GroundFuelSurcharge),2)))*(1+FedEx_Markup),2)</f>
        <v>42.15</v>
      </c>
      <c r="I99" s="328">
        <f>ROUND((IF(MinBaseGround&gt;ROUND(((1-GroundAKHIDiscount)*'Ground Base'!I94),2),ROUND(MinBaseGround*(1+GroundFuelSurcharge),2),ROUND(((1-GroundAKHIDiscount)*'Ground Base'!I94)*(1+GroundFuelSurcharge),2)))*(1+FedEx_Markup),2)</f>
        <v>358.17</v>
      </c>
      <c r="J99" s="328">
        <f>ROUND((IF(MinBaseGround&gt;ROUND(((1-GroundAKHIDiscount)*'Ground Base'!J94),2),ROUND(MinBaseGround*(1+GroundFuelSurcharge),2),ROUND(((1-GroundAKHIDiscount)*'Ground Base'!J94)*(1+GroundFuelSurcharge),2)))*(1+FedEx_Markup),2)</f>
        <v>358.17</v>
      </c>
      <c r="K99" s="328">
        <f>ROUND((IF(MinGroundZone51&gt;ROUND(((1-GroundZone51Discount)*'Ground Base'!K94),2),ROUND(MinGroundZone51*(1+GroundFuelSurcharge),2),ROUND(((1-GroundZone51Discount)*'Ground Base'!K94)*(1+GroundFuelSurcharge),2)))*(1+FedEx_Markup),2)</f>
        <v>89.85</v>
      </c>
      <c r="L99" s="328">
        <f>ROUND((IF(MinGroundZone54&gt;ROUND(((1-GroundZone54Discount)*'Ground Base'!L94),2),ROUND(MinGroundZone54*(1+GroundFuelSurcharge),2),ROUND(((1-GroundZone54Discount)*'Ground Base'!L94)*(1+GroundFuelSurcharge),2)))*(1+FedEx_Markup),2)</f>
        <v>114.63</v>
      </c>
    </row>
    <row r="100" ht="12.75" customHeight="1">
      <c r="A100" s="327">
        <v>93.0</v>
      </c>
      <c r="B100" s="328">
        <f>ROUND((IF(MinBaseGround&gt;ROUND(((1-GroundCommDiscount31Up-GroundCommIncentive)*'Ground Base'!B95),2),ROUND(MinBaseGround*(1+GroundFuelSurcharge),2),ROUND(((1-GroundCommDiscount31Up-GroundCommIncentive)*'Ground Base'!B95)*(1+GroundFuelSurcharge),2)))*(1+FedEx_Markup),2)</f>
        <v>23.44</v>
      </c>
      <c r="C100" s="328">
        <f>ROUND((IF(MinBaseGround&gt;ROUND(((1-GroundCommDiscount31Up-GroundCommIncentive)*'Ground Base'!C95),2),ROUND(MinBaseGround*(1+GroundFuelSurcharge),2),ROUND(((1-GroundCommDiscount31Up-GroundCommIncentive)*'Ground Base'!C95)*(1+GroundFuelSurcharge),2)))*(1+FedEx_Markup),2)</f>
        <v>24.06</v>
      </c>
      <c r="D100" s="328">
        <f>ROUND((IF(MinBaseGround&gt;ROUND(((1-GroundCommDiscount31Up-GroundCommIncentive)*'Ground Base'!D95),2),ROUND(MinBaseGround*(1+GroundFuelSurcharge),2),ROUND(((1-GroundCommDiscount31Up-GroundCommIncentive)*'Ground Base'!D95)*(1+GroundFuelSurcharge),2)))*(1+FedEx_Markup),2)</f>
        <v>26.63</v>
      </c>
      <c r="E100" s="328">
        <f>ROUND((IF(MinBaseGround&gt;ROUND(((1-GroundCommDiscount31Up-GroundCommIncentive)*'Ground Base'!E95),2),ROUND(MinBaseGround*(1+GroundFuelSurcharge),2),ROUND(((1-GroundCommDiscount31Up-GroundCommIncentive)*'Ground Base'!E95)*(1+GroundFuelSurcharge),2)))*(1+FedEx_Markup),2)</f>
        <v>29.06</v>
      </c>
      <c r="F100" s="328">
        <f>ROUND((IF(MinBaseGround&gt;ROUND(((1-GroundCommDiscount31Up-GroundCommIncentive)*'Ground Base'!F95),2),ROUND(MinBaseGround*(1+GroundFuelSurcharge),2),ROUND(((1-GroundCommDiscount31Up-GroundCommIncentive)*'Ground Base'!F95)*(1+GroundFuelSurcharge),2)))*(1+FedEx_Markup),2)</f>
        <v>34.41</v>
      </c>
      <c r="G100" s="328">
        <f>ROUND((IF(MinBaseGround&gt;ROUND(((1-GroundCommDiscount31Up-GroundCommIncentive)*'Ground Base'!G95),2),ROUND(MinBaseGround*(1+GroundFuelSurcharge),2),ROUND(((1-GroundCommDiscount31Up-GroundCommIncentive)*'Ground Base'!G95)*(1+GroundFuelSurcharge),2)))*(1+FedEx_Markup),2)</f>
        <v>39.63</v>
      </c>
      <c r="H100" s="328">
        <f>ROUND((IF(MinBaseGround&gt;ROUND(((1-GroundCommDiscount31Up-GroundCommIncentive)*'Ground Base'!H95),2),ROUND(MinBaseGround*(1+GroundFuelSurcharge),2),ROUND(((1-GroundCommDiscount31Up-GroundCommIncentive)*'Ground Base'!H95)*(1+GroundFuelSurcharge),2)))*(1+FedEx_Markup),2)</f>
        <v>42.27</v>
      </c>
      <c r="I100" s="328">
        <f>ROUND((IF(MinBaseGround&gt;ROUND(((1-GroundAKHIDiscount)*'Ground Base'!I95),2),ROUND(MinBaseGround*(1+GroundFuelSurcharge),2),ROUND(((1-GroundAKHIDiscount)*'Ground Base'!I95)*(1+GroundFuelSurcharge),2)))*(1+FedEx_Markup),2)</f>
        <v>361.65</v>
      </c>
      <c r="J100" s="328">
        <f>ROUND((IF(MinBaseGround&gt;ROUND(((1-GroundAKHIDiscount)*'Ground Base'!J95),2),ROUND(MinBaseGround*(1+GroundFuelSurcharge),2),ROUND(((1-GroundAKHIDiscount)*'Ground Base'!J95)*(1+GroundFuelSurcharge),2)))*(1+FedEx_Markup),2)</f>
        <v>361.65</v>
      </c>
      <c r="K100" s="328">
        <f>ROUND((IF(MinGroundZone51&gt;ROUND(((1-GroundZone51Discount)*'Ground Base'!K95),2),ROUND(MinGroundZone51*(1+GroundFuelSurcharge),2),ROUND(((1-GroundZone51Discount)*'Ground Base'!K95)*(1+GroundFuelSurcharge),2)))*(1+FedEx_Markup),2)</f>
        <v>90.45</v>
      </c>
      <c r="L100" s="328">
        <f>ROUND((IF(MinGroundZone54&gt;ROUND(((1-GroundZone54Discount)*'Ground Base'!L95),2),ROUND(MinGroundZone54*(1+GroundFuelSurcharge),2),ROUND(((1-GroundZone54Discount)*'Ground Base'!L95)*(1+GroundFuelSurcharge),2)))*(1+FedEx_Markup),2)</f>
        <v>116.44</v>
      </c>
    </row>
    <row r="101" ht="12.75" customHeight="1">
      <c r="A101" s="327">
        <v>94.0</v>
      </c>
      <c r="B101" s="328">
        <f>ROUND((IF(MinBaseGround&gt;ROUND(((1-GroundCommDiscount31Up-GroundCommIncentive)*'Ground Base'!B96),2),ROUND(MinBaseGround*(1+GroundFuelSurcharge),2),ROUND(((1-GroundCommDiscount31Up-GroundCommIncentive)*'Ground Base'!B96)*(1+GroundFuelSurcharge),2)))*(1+FedEx_Markup),2)</f>
        <v>23.55</v>
      </c>
      <c r="C101" s="328">
        <f>ROUND((IF(MinBaseGround&gt;ROUND(((1-GroundCommDiscount31Up-GroundCommIncentive)*'Ground Base'!C96),2),ROUND(MinBaseGround*(1+GroundFuelSurcharge),2),ROUND(((1-GroundCommDiscount31Up-GroundCommIncentive)*'Ground Base'!C96)*(1+GroundFuelSurcharge),2)))*(1+FedEx_Markup),2)</f>
        <v>24.68</v>
      </c>
      <c r="D101" s="328">
        <f>ROUND((IF(MinBaseGround&gt;ROUND(((1-GroundCommDiscount31Up-GroundCommIncentive)*'Ground Base'!D96),2),ROUND(MinBaseGround*(1+GroundFuelSurcharge),2),ROUND(((1-GroundCommDiscount31Up-GroundCommIncentive)*'Ground Base'!D96)*(1+GroundFuelSurcharge),2)))*(1+FedEx_Markup),2)</f>
        <v>26.76</v>
      </c>
      <c r="E101" s="328">
        <f>ROUND((IF(MinBaseGround&gt;ROUND(((1-GroundCommDiscount31Up-GroundCommIncentive)*'Ground Base'!E96),2),ROUND(MinBaseGround*(1+GroundFuelSurcharge),2),ROUND(((1-GroundCommDiscount31Up-GroundCommIncentive)*'Ground Base'!E96)*(1+GroundFuelSurcharge),2)))*(1+FedEx_Markup),2)</f>
        <v>29.44</v>
      </c>
      <c r="F101" s="328">
        <f>ROUND((IF(MinBaseGround&gt;ROUND(((1-GroundCommDiscount31Up-GroundCommIncentive)*'Ground Base'!F96),2),ROUND(MinBaseGround*(1+GroundFuelSurcharge),2),ROUND(((1-GroundCommDiscount31Up-GroundCommIncentive)*'Ground Base'!F96)*(1+GroundFuelSurcharge),2)))*(1+FedEx_Markup),2)</f>
        <v>35.24</v>
      </c>
      <c r="G101" s="328">
        <f>ROUND((IF(MinBaseGround&gt;ROUND(((1-GroundCommDiscount31Up-GroundCommIncentive)*'Ground Base'!G96),2),ROUND(MinBaseGround*(1+GroundFuelSurcharge),2),ROUND(((1-GroundCommDiscount31Up-GroundCommIncentive)*'Ground Base'!G96)*(1+GroundFuelSurcharge),2)))*(1+FedEx_Markup),2)</f>
        <v>39.64</v>
      </c>
      <c r="H101" s="328">
        <f>ROUND((IF(MinBaseGround&gt;ROUND(((1-GroundCommDiscount31Up-GroundCommIncentive)*'Ground Base'!H96),2),ROUND(MinBaseGround*(1+GroundFuelSurcharge),2),ROUND(((1-GroundCommDiscount31Up-GroundCommIncentive)*'Ground Base'!H96)*(1+GroundFuelSurcharge),2)))*(1+FedEx_Markup),2)</f>
        <v>42.71</v>
      </c>
      <c r="I101" s="328">
        <f>ROUND((IF(MinBaseGround&gt;ROUND(((1-GroundAKHIDiscount)*'Ground Base'!I96),2),ROUND(MinBaseGround*(1+GroundFuelSurcharge),2),ROUND(((1-GroundAKHIDiscount)*'Ground Base'!I96)*(1+GroundFuelSurcharge),2)))*(1+FedEx_Markup),2)</f>
        <v>365.07</v>
      </c>
      <c r="J101" s="328">
        <f>ROUND((IF(MinBaseGround&gt;ROUND(((1-GroundAKHIDiscount)*'Ground Base'!J96),2),ROUND(MinBaseGround*(1+GroundFuelSurcharge),2),ROUND(((1-GroundAKHIDiscount)*'Ground Base'!J96)*(1+GroundFuelSurcharge),2)))*(1+FedEx_Markup),2)</f>
        <v>365.07</v>
      </c>
      <c r="K101" s="328">
        <f>ROUND((IF(MinGroundZone51&gt;ROUND(((1-GroundZone51Discount)*'Ground Base'!K96),2),ROUND(MinGroundZone51*(1+GroundFuelSurcharge),2),ROUND(((1-GroundZone51Discount)*'Ground Base'!K96)*(1+GroundFuelSurcharge),2)))*(1+FedEx_Markup),2)</f>
        <v>90.45</v>
      </c>
      <c r="L101" s="328">
        <f>ROUND((IF(MinGroundZone54&gt;ROUND(((1-GroundZone54Discount)*'Ground Base'!L96),2),ROUND(MinGroundZone54*(1+GroundFuelSurcharge),2),ROUND(((1-GroundZone54Discount)*'Ground Base'!L96)*(1+GroundFuelSurcharge),2)))*(1+FedEx_Markup),2)</f>
        <v>116.45</v>
      </c>
    </row>
    <row r="102" ht="12.75" customHeight="1">
      <c r="A102" s="327">
        <v>95.0</v>
      </c>
      <c r="B102" s="328">
        <f>ROUND((IF(MinBaseGround&gt;ROUND(((1-GroundCommDiscount31Up-GroundCommIncentive)*'Ground Base'!B97),2),ROUND(MinBaseGround*(1+GroundFuelSurcharge),2),ROUND(((1-GroundCommDiscount31Up-GroundCommIncentive)*'Ground Base'!B97)*(1+GroundFuelSurcharge),2)))*(1+FedEx_Markup),2)</f>
        <v>23.87</v>
      </c>
      <c r="C102" s="328">
        <f>ROUND((IF(MinBaseGround&gt;ROUND(((1-GroundCommDiscount31Up-GroundCommIncentive)*'Ground Base'!C97),2),ROUND(MinBaseGround*(1+GroundFuelSurcharge),2),ROUND(((1-GroundCommDiscount31Up-GroundCommIncentive)*'Ground Base'!C97)*(1+GroundFuelSurcharge),2)))*(1+FedEx_Markup),2)</f>
        <v>24.91</v>
      </c>
      <c r="D102" s="328">
        <f>ROUND((IF(MinBaseGround&gt;ROUND(((1-GroundCommDiscount31Up-GroundCommIncentive)*'Ground Base'!D97),2),ROUND(MinBaseGround*(1+GroundFuelSurcharge),2),ROUND(((1-GroundCommDiscount31Up-GroundCommIncentive)*'Ground Base'!D97)*(1+GroundFuelSurcharge),2)))*(1+FedEx_Markup),2)</f>
        <v>26.93</v>
      </c>
      <c r="E102" s="328">
        <f>ROUND((IF(MinBaseGround&gt;ROUND(((1-GroundCommDiscount31Up-GroundCommIncentive)*'Ground Base'!E97),2),ROUND(MinBaseGround*(1+GroundFuelSurcharge),2),ROUND(((1-GroundCommDiscount31Up-GroundCommIncentive)*'Ground Base'!E97)*(1+GroundFuelSurcharge),2)))*(1+FedEx_Markup),2)</f>
        <v>29.84</v>
      </c>
      <c r="F102" s="328">
        <f>ROUND((IF(MinBaseGround&gt;ROUND(((1-GroundCommDiscount31Up-GroundCommIncentive)*'Ground Base'!F97),2),ROUND(MinBaseGround*(1+GroundFuelSurcharge),2),ROUND(((1-GroundCommDiscount31Up-GroundCommIncentive)*'Ground Base'!F97)*(1+GroundFuelSurcharge),2)))*(1+FedEx_Markup),2)</f>
        <v>35.24</v>
      </c>
      <c r="G102" s="328">
        <f>ROUND((IF(MinBaseGround&gt;ROUND(((1-GroundCommDiscount31Up-GroundCommIncentive)*'Ground Base'!G97),2),ROUND(MinBaseGround*(1+GroundFuelSurcharge),2),ROUND(((1-GroundCommDiscount31Up-GroundCommIncentive)*'Ground Base'!G97)*(1+GroundFuelSurcharge),2)))*(1+FedEx_Markup),2)</f>
        <v>39.78</v>
      </c>
      <c r="H102" s="328">
        <f>ROUND((IF(MinBaseGround&gt;ROUND(((1-GroundCommDiscount31Up-GroundCommIncentive)*'Ground Base'!H97),2),ROUND(MinBaseGround*(1+GroundFuelSurcharge),2),ROUND(((1-GroundCommDiscount31Up-GroundCommIncentive)*'Ground Base'!H97)*(1+GroundFuelSurcharge),2)))*(1+FedEx_Markup),2)</f>
        <v>43.16</v>
      </c>
      <c r="I102" s="328">
        <f>ROUND((IF(MinBaseGround&gt;ROUND(((1-GroundAKHIDiscount)*'Ground Base'!I97),2),ROUND(MinBaseGround*(1+GroundFuelSurcharge),2),ROUND(((1-GroundAKHIDiscount)*'Ground Base'!I97)*(1+GroundFuelSurcharge),2)))*(1+FedEx_Markup),2)</f>
        <v>368.62</v>
      </c>
      <c r="J102" s="328">
        <f>ROUND((IF(MinBaseGround&gt;ROUND(((1-GroundAKHIDiscount)*'Ground Base'!J97),2),ROUND(MinBaseGround*(1+GroundFuelSurcharge),2),ROUND(((1-GroundAKHIDiscount)*'Ground Base'!J97)*(1+GroundFuelSurcharge),2)))*(1+FedEx_Markup),2)</f>
        <v>368.62</v>
      </c>
      <c r="K102" s="328">
        <f>ROUND((IF(MinGroundZone51&gt;ROUND(((1-GroundZone51Discount)*'Ground Base'!K97),2),ROUND(MinGroundZone51*(1+GroundFuelSurcharge),2),ROUND(((1-GroundZone51Discount)*'Ground Base'!K97)*(1+GroundFuelSurcharge),2)))*(1+FedEx_Markup),2)</f>
        <v>91.16</v>
      </c>
      <c r="L102" s="328">
        <f>ROUND((IF(MinGroundZone54&gt;ROUND(((1-GroundZone54Discount)*'Ground Base'!L97),2),ROUND(MinGroundZone54*(1+GroundFuelSurcharge),2),ROUND(((1-GroundZone54Discount)*'Ground Base'!L97)*(1+GroundFuelSurcharge),2)))*(1+FedEx_Markup),2)</f>
        <v>118.39</v>
      </c>
    </row>
    <row r="103" ht="12.75" customHeight="1">
      <c r="A103" s="327">
        <v>96.0</v>
      </c>
      <c r="B103" s="328">
        <f>ROUND((IF(MinBaseGround&gt;ROUND(((1-GroundCommDiscount31Up-GroundCommIncentive)*'Ground Base'!B98),2),ROUND(MinBaseGround*(1+GroundFuelSurcharge),2),ROUND(((1-GroundCommDiscount31Up-GroundCommIncentive)*'Ground Base'!B98)*(1+GroundFuelSurcharge),2)))*(1+FedEx_Markup),2)</f>
        <v>24.4</v>
      </c>
      <c r="C103" s="328">
        <f>ROUND((IF(MinBaseGround&gt;ROUND(((1-GroundCommDiscount31Up-GroundCommIncentive)*'Ground Base'!C98),2),ROUND(MinBaseGround*(1+GroundFuelSurcharge),2),ROUND(((1-GroundCommDiscount31Up-GroundCommIncentive)*'Ground Base'!C98)*(1+GroundFuelSurcharge),2)))*(1+FedEx_Markup),2)</f>
        <v>25.07</v>
      </c>
      <c r="D103" s="328">
        <f>ROUND((IF(MinBaseGround&gt;ROUND(((1-GroundCommDiscount31Up-GroundCommIncentive)*'Ground Base'!D98),2),ROUND(MinBaseGround*(1+GroundFuelSurcharge),2),ROUND(((1-GroundCommDiscount31Up-GroundCommIncentive)*'Ground Base'!D98)*(1+GroundFuelSurcharge),2)))*(1+FedEx_Markup),2)</f>
        <v>27.92</v>
      </c>
      <c r="E103" s="328">
        <f>ROUND((IF(MinBaseGround&gt;ROUND(((1-GroundCommDiscount31Up-GroundCommIncentive)*'Ground Base'!E98),2),ROUND(MinBaseGround*(1+GroundFuelSurcharge),2),ROUND(((1-GroundCommDiscount31Up-GroundCommIncentive)*'Ground Base'!E98)*(1+GroundFuelSurcharge),2)))*(1+FedEx_Markup),2)</f>
        <v>29.95</v>
      </c>
      <c r="F103" s="328">
        <f>ROUND((IF(MinBaseGround&gt;ROUND(((1-GroundCommDiscount31Up-GroundCommIncentive)*'Ground Base'!F98),2),ROUND(MinBaseGround*(1+GroundFuelSurcharge),2),ROUND(((1-GroundCommDiscount31Up-GroundCommIncentive)*'Ground Base'!F98)*(1+GroundFuelSurcharge),2)))*(1+FedEx_Markup),2)</f>
        <v>35.25</v>
      </c>
      <c r="G103" s="328">
        <f>ROUND((IF(MinBaseGround&gt;ROUND(((1-GroundCommDiscount31Up-GroundCommIncentive)*'Ground Base'!G98),2),ROUND(MinBaseGround*(1+GroundFuelSurcharge),2),ROUND(((1-GroundCommDiscount31Up-GroundCommIncentive)*'Ground Base'!G98)*(1+GroundFuelSurcharge),2)))*(1+FedEx_Markup),2)</f>
        <v>39.78</v>
      </c>
      <c r="H103" s="328">
        <f>ROUND((IF(MinBaseGround&gt;ROUND(((1-GroundCommDiscount31Up-GroundCommIncentive)*'Ground Base'!H98),2),ROUND(MinBaseGround*(1+GroundFuelSurcharge),2),ROUND(((1-GroundCommDiscount31Up-GroundCommIncentive)*'Ground Base'!H98)*(1+GroundFuelSurcharge),2)))*(1+FedEx_Markup),2)</f>
        <v>43.6</v>
      </c>
      <c r="I103" s="328">
        <f>ROUND((IF(MinBaseGround&gt;ROUND(((1-GroundAKHIDiscount)*'Ground Base'!I98),2),ROUND(MinBaseGround*(1+GroundFuelSurcharge),2),ROUND(((1-GroundAKHIDiscount)*'Ground Base'!I98)*(1+GroundFuelSurcharge),2)))*(1+FedEx_Markup),2)</f>
        <v>371.99</v>
      </c>
      <c r="J103" s="328">
        <f>ROUND((IF(MinBaseGround&gt;ROUND(((1-GroundAKHIDiscount)*'Ground Base'!J98),2),ROUND(MinBaseGround*(1+GroundFuelSurcharge),2),ROUND(((1-GroundAKHIDiscount)*'Ground Base'!J98)*(1+GroundFuelSurcharge),2)))*(1+FedEx_Markup),2)</f>
        <v>371.99</v>
      </c>
      <c r="K103" s="328">
        <f>ROUND((IF(MinGroundZone51&gt;ROUND(((1-GroundZone51Discount)*'Ground Base'!K98),2),ROUND(MinGroundZone51*(1+GroundFuelSurcharge),2),ROUND(((1-GroundZone51Discount)*'Ground Base'!K98)*(1+GroundFuelSurcharge),2)))*(1+FedEx_Markup),2)</f>
        <v>91.16</v>
      </c>
      <c r="L103" s="328">
        <f>ROUND((IF(MinGroundZone54&gt;ROUND(((1-GroundZone54Discount)*'Ground Base'!L98),2),ROUND(MinGroundZone54*(1+GroundFuelSurcharge),2),ROUND(((1-GroundZone54Discount)*'Ground Base'!L98)*(1+GroundFuelSurcharge),2)))*(1+FedEx_Markup),2)</f>
        <v>118.39</v>
      </c>
    </row>
    <row r="104" ht="12.75" customHeight="1">
      <c r="A104" s="327">
        <v>97.0</v>
      </c>
      <c r="B104" s="328">
        <f>ROUND((IF(MinBaseGround&gt;ROUND(((1-GroundCommDiscount31Up-GroundCommIncentive)*'Ground Base'!B99),2),ROUND(MinBaseGround*(1+GroundFuelSurcharge),2),ROUND(((1-GroundCommDiscount31Up-GroundCommIncentive)*'Ground Base'!B99)*(1+GroundFuelSurcharge),2)))*(1+FedEx_Markup),2)</f>
        <v>25.45</v>
      </c>
      <c r="C104" s="328">
        <f>ROUND((IF(MinBaseGround&gt;ROUND(((1-GroundCommDiscount31Up-GroundCommIncentive)*'Ground Base'!C99),2),ROUND(MinBaseGround*(1+GroundFuelSurcharge),2),ROUND(((1-GroundCommDiscount31Up-GroundCommIncentive)*'Ground Base'!C99)*(1+GroundFuelSurcharge),2)))*(1+FedEx_Markup),2)</f>
        <v>26.05</v>
      </c>
      <c r="D104" s="328">
        <f>ROUND((IF(MinBaseGround&gt;ROUND(((1-GroundCommDiscount31Up-GroundCommIncentive)*'Ground Base'!D99),2),ROUND(MinBaseGround*(1+GroundFuelSurcharge),2),ROUND(((1-GroundCommDiscount31Up-GroundCommIncentive)*'Ground Base'!D99)*(1+GroundFuelSurcharge),2)))*(1+FedEx_Markup),2)</f>
        <v>28.32</v>
      </c>
      <c r="E104" s="328">
        <f>ROUND((IF(MinBaseGround&gt;ROUND(((1-GroundCommDiscount31Up-GroundCommIncentive)*'Ground Base'!E99),2),ROUND(MinBaseGround*(1+GroundFuelSurcharge),2),ROUND(((1-GroundCommDiscount31Up-GroundCommIncentive)*'Ground Base'!E99)*(1+GroundFuelSurcharge),2)))*(1+FedEx_Markup),2)</f>
        <v>30.66</v>
      </c>
      <c r="F104" s="328">
        <f>ROUND((IF(MinBaseGround&gt;ROUND(((1-GroundCommDiscount31Up-GroundCommIncentive)*'Ground Base'!F99),2),ROUND(MinBaseGround*(1+GroundFuelSurcharge),2),ROUND(((1-GroundCommDiscount31Up-GroundCommIncentive)*'Ground Base'!F99)*(1+GroundFuelSurcharge),2)))*(1+FedEx_Markup),2)</f>
        <v>36.33</v>
      </c>
      <c r="G104" s="328">
        <f>ROUND((IF(MinBaseGround&gt;ROUND(((1-GroundCommDiscount31Up-GroundCommIncentive)*'Ground Base'!G99),2),ROUND(MinBaseGround*(1+GroundFuelSurcharge),2),ROUND(((1-GroundCommDiscount31Up-GroundCommIncentive)*'Ground Base'!G99)*(1+GroundFuelSurcharge),2)))*(1+FedEx_Markup),2)</f>
        <v>40.35</v>
      </c>
      <c r="H104" s="328">
        <f>ROUND((IF(MinBaseGround&gt;ROUND(((1-GroundCommDiscount31Up-GroundCommIncentive)*'Ground Base'!H99),2),ROUND(MinBaseGround*(1+GroundFuelSurcharge),2),ROUND(((1-GroundCommDiscount31Up-GroundCommIncentive)*'Ground Base'!H99)*(1+GroundFuelSurcharge),2)))*(1+FedEx_Markup),2)</f>
        <v>44.87</v>
      </c>
      <c r="I104" s="328">
        <f>ROUND((IF(MinBaseGround&gt;ROUND(((1-GroundAKHIDiscount)*'Ground Base'!I99),2),ROUND(MinBaseGround*(1+GroundFuelSurcharge),2),ROUND(((1-GroundAKHIDiscount)*'Ground Base'!I99)*(1+GroundFuelSurcharge),2)))*(1+FedEx_Markup),2)</f>
        <v>375.53</v>
      </c>
      <c r="J104" s="328">
        <f>ROUND((IF(MinBaseGround&gt;ROUND(((1-GroundAKHIDiscount)*'Ground Base'!J99),2),ROUND(MinBaseGround*(1+GroundFuelSurcharge),2),ROUND(((1-GroundAKHIDiscount)*'Ground Base'!J99)*(1+GroundFuelSurcharge),2)))*(1+FedEx_Markup),2)</f>
        <v>375.53</v>
      </c>
      <c r="K104" s="328">
        <f>ROUND((IF(MinGroundZone51&gt;ROUND(((1-GroundZone51Discount)*'Ground Base'!K99),2),ROUND(MinGroundZone51*(1+GroundFuelSurcharge),2),ROUND(((1-GroundZone51Discount)*'Ground Base'!K99)*(1+GroundFuelSurcharge),2)))*(1+FedEx_Markup),2)</f>
        <v>91.74</v>
      </c>
      <c r="L104" s="328">
        <f>ROUND((IF(MinGroundZone54&gt;ROUND(((1-GroundZone54Discount)*'Ground Base'!L99),2),ROUND(MinGroundZone54*(1+GroundFuelSurcharge),2),ROUND(((1-GroundZone54Discount)*'Ground Base'!L99)*(1+GroundFuelSurcharge),2)))*(1+FedEx_Markup),2)</f>
        <v>120.46</v>
      </c>
    </row>
    <row r="105" ht="12.75" customHeight="1">
      <c r="A105" s="327">
        <v>98.0</v>
      </c>
      <c r="B105" s="328">
        <f>ROUND((IF(MinBaseGround&gt;ROUND(((1-GroundCommDiscount31Up-GroundCommIncentive)*'Ground Base'!B100),2),ROUND(MinBaseGround*(1+GroundFuelSurcharge),2),ROUND(((1-GroundCommDiscount31Up-GroundCommIncentive)*'Ground Base'!B100)*(1+GroundFuelSurcharge),2)))*(1+FedEx_Markup),2)</f>
        <v>25.79</v>
      </c>
      <c r="C105" s="328">
        <f>ROUND((IF(MinBaseGround&gt;ROUND(((1-GroundCommDiscount31Up-GroundCommIncentive)*'Ground Base'!C100),2),ROUND(MinBaseGround*(1+GroundFuelSurcharge),2),ROUND(((1-GroundCommDiscount31Up-GroundCommIncentive)*'Ground Base'!C100)*(1+GroundFuelSurcharge),2)))*(1+FedEx_Markup),2)</f>
        <v>26.22</v>
      </c>
      <c r="D105" s="328">
        <f>ROUND((IF(MinBaseGround&gt;ROUND(((1-GroundCommDiscount31Up-GroundCommIncentive)*'Ground Base'!D100),2),ROUND(MinBaseGround*(1+GroundFuelSurcharge),2),ROUND(((1-GroundCommDiscount31Up-GroundCommIncentive)*'Ground Base'!D100)*(1+GroundFuelSurcharge),2)))*(1+FedEx_Markup),2)</f>
        <v>28.34</v>
      </c>
      <c r="E105" s="328">
        <f>ROUND((IF(MinBaseGround&gt;ROUND(((1-GroundCommDiscount31Up-GroundCommIncentive)*'Ground Base'!E100),2),ROUND(MinBaseGround*(1+GroundFuelSurcharge),2),ROUND(((1-GroundCommDiscount31Up-GroundCommIncentive)*'Ground Base'!E100)*(1+GroundFuelSurcharge),2)))*(1+FedEx_Markup),2)</f>
        <v>31.02</v>
      </c>
      <c r="F105" s="328">
        <f>ROUND((IF(MinBaseGround&gt;ROUND(((1-GroundCommDiscount31Up-GroundCommIncentive)*'Ground Base'!F100),2),ROUND(MinBaseGround*(1+GroundFuelSurcharge),2),ROUND(((1-GroundCommDiscount31Up-GroundCommIncentive)*'Ground Base'!F100)*(1+GroundFuelSurcharge),2)))*(1+FedEx_Markup),2)</f>
        <v>36.74</v>
      </c>
      <c r="G105" s="328">
        <f>ROUND((IF(MinBaseGround&gt;ROUND(((1-GroundCommDiscount31Up-GroundCommIncentive)*'Ground Base'!G100),2),ROUND(MinBaseGround*(1+GroundFuelSurcharge),2),ROUND(((1-GroundCommDiscount31Up-GroundCommIncentive)*'Ground Base'!G100)*(1+GroundFuelSurcharge),2)))*(1+FedEx_Markup),2)</f>
        <v>40.35</v>
      </c>
      <c r="H105" s="328">
        <f>ROUND((IF(MinBaseGround&gt;ROUND(((1-GroundCommDiscount31Up-GroundCommIncentive)*'Ground Base'!H100),2),ROUND(MinBaseGround*(1+GroundFuelSurcharge),2),ROUND(((1-GroundCommDiscount31Up-GroundCommIncentive)*'Ground Base'!H100)*(1+GroundFuelSurcharge),2)))*(1+FedEx_Markup),2)</f>
        <v>44.87</v>
      </c>
      <c r="I105" s="328">
        <f>ROUND((IF(MinBaseGround&gt;ROUND(((1-GroundAKHIDiscount)*'Ground Base'!I100),2),ROUND(MinBaseGround*(1+GroundFuelSurcharge),2),ROUND(((1-GroundAKHIDiscount)*'Ground Base'!I100)*(1+GroundFuelSurcharge),2)))*(1+FedEx_Markup),2)</f>
        <v>378.87</v>
      </c>
      <c r="J105" s="328">
        <f>ROUND((IF(MinBaseGround&gt;ROUND(((1-GroundAKHIDiscount)*'Ground Base'!J100),2),ROUND(MinBaseGround*(1+GroundFuelSurcharge),2),ROUND(((1-GroundAKHIDiscount)*'Ground Base'!J100)*(1+GroundFuelSurcharge),2)))*(1+FedEx_Markup),2)</f>
        <v>378.87</v>
      </c>
      <c r="K105" s="328">
        <f>ROUND((IF(MinGroundZone51&gt;ROUND(((1-GroundZone51Discount)*'Ground Base'!K100),2),ROUND(MinGroundZone51*(1+GroundFuelSurcharge),2),ROUND(((1-GroundZone51Discount)*'Ground Base'!K100)*(1+GroundFuelSurcharge),2)))*(1+FedEx_Markup),2)</f>
        <v>91.75</v>
      </c>
      <c r="L105" s="328">
        <f>ROUND((IF(MinGroundZone54&gt;ROUND(((1-GroundZone54Discount)*'Ground Base'!L100),2),ROUND(MinGroundZone54*(1+GroundFuelSurcharge),2),ROUND(((1-GroundZone54Discount)*'Ground Base'!L100)*(1+GroundFuelSurcharge),2)))*(1+FedEx_Markup),2)</f>
        <v>120.46</v>
      </c>
    </row>
    <row r="106" ht="12.75" customHeight="1">
      <c r="A106" s="327">
        <v>99.0</v>
      </c>
      <c r="B106" s="328">
        <f>ROUND((IF(MinBaseGround&gt;ROUND(((1-GroundCommDiscount31Up-GroundCommIncentive)*'Ground Base'!B101),2),ROUND(MinBaseGround*(1+GroundFuelSurcharge),2),ROUND(((1-GroundCommDiscount31Up-GroundCommIncentive)*'Ground Base'!B101)*(1+GroundFuelSurcharge),2)))*(1+FedEx_Markup),2)</f>
        <v>26.11</v>
      </c>
      <c r="C106" s="328">
        <f>ROUND((IF(MinBaseGround&gt;ROUND(((1-GroundCommDiscount31Up-GroundCommIncentive)*'Ground Base'!C101),2),ROUND(MinBaseGround*(1+GroundFuelSurcharge),2),ROUND(((1-GroundCommDiscount31Up-GroundCommIncentive)*'Ground Base'!C101)*(1+GroundFuelSurcharge),2)))*(1+FedEx_Markup),2)</f>
        <v>26.23</v>
      </c>
      <c r="D106" s="328">
        <f>ROUND((IF(MinBaseGround&gt;ROUND(((1-GroundCommDiscount31Up-GroundCommIncentive)*'Ground Base'!D101),2),ROUND(MinBaseGround*(1+GroundFuelSurcharge),2),ROUND(((1-GroundCommDiscount31Up-GroundCommIncentive)*'Ground Base'!D101)*(1+GroundFuelSurcharge),2)))*(1+FedEx_Markup),2)</f>
        <v>28.91</v>
      </c>
      <c r="E106" s="328">
        <f>ROUND((IF(MinBaseGround&gt;ROUND(((1-GroundCommDiscount31Up-GroundCommIncentive)*'Ground Base'!E101),2),ROUND(MinBaseGround*(1+GroundFuelSurcharge),2),ROUND(((1-GroundCommDiscount31Up-GroundCommIncentive)*'Ground Base'!E101)*(1+GroundFuelSurcharge),2)))*(1+FedEx_Markup),2)</f>
        <v>31.17</v>
      </c>
      <c r="F106" s="328">
        <f>ROUND((IF(MinBaseGround&gt;ROUND(((1-GroundCommDiscount31Up-GroundCommIncentive)*'Ground Base'!F101),2),ROUND(MinBaseGround*(1+GroundFuelSurcharge),2),ROUND(((1-GroundCommDiscount31Up-GroundCommIncentive)*'Ground Base'!F101)*(1+GroundFuelSurcharge),2)))*(1+FedEx_Markup),2)</f>
        <v>36.75</v>
      </c>
      <c r="G106" s="328">
        <f>ROUND((IF(MinBaseGround&gt;ROUND(((1-GroundCommDiscount31Up-GroundCommIncentive)*'Ground Base'!G101),2),ROUND(MinBaseGround*(1+GroundFuelSurcharge),2),ROUND(((1-GroundCommDiscount31Up-GroundCommIncentive)*'Ground Base'!G101)*(1+GroundFuelSurcharge),2)))*(1+FedEx_Markup),2)</f>
        <v>40.76</v>
      </c>
      <c r="H106" s="328">
        <f>ROUND((IF(MinBaseGround&gt;ROUND(((1-GroundCommDiscount31Up-GroundCommIncentive)*'Ground Base'!H101),2),ROUND(MinBaseGround*(1+GroundFuelSurcharge),2),ROUND(((1-GroundCommDiscount31Up-GroundCommIncentive)*'Ground Base'!H101)*(1+GroundFuelSurcharge),2)))*(1+FedEx_Markup),2)</f>
        <v>44.91</v>
      </c>
      <c r="I106" s="328">
        <f>ROUND((IF(MinBaseGround&gt;ROUND(((1-GroundAKHIDiscount)*'Ground Base'!I101),2),ROUND(MinBaseGround*(1+GroundFuelSurcharge),2),ROUND(((1-GroundAKHIDiscount)*'Ground Base'!I101)*(1+GroundFuelSurcharge),2)))*(1+FedEx_Markup),2)</f>
        <v>382.41</v>
      </c>
      <c r="J106" s="328">
        <f>ROUND((IF(MinBaseGround&gt;ROUND(((1-GroundAKHIDiscount)*'Ground Base'!J101),2),ROUND(MinBaseGround*(1+GroundFuelSurcharge),2),ROUND(((1-GroundAKHIDiscount)*'Ground Base'!J101)*(1+GroundFuelSurcharge),2)))*(1+FedEx_Markup),2)</f>
        <v>382.41</v>
      </c>
      <c r="K106" s="328">
        <f>ROUND((IF(MinGroundZone51&gt;ROUND(((1-GroundZone51Discount)*'Ground Base'!K101),2),ROUND(MinGroundZone51*(1+GroundFuelSurcharge),2),ROUND(((1-GroundZone51Discount)*'Ground Base'!K101)*(1+GroundFuelSurcharge),2)))*(1+FedEx_Markup),2)</f>
        <v>92.2</v>
      </c>
      <c r="L106" s="328">
        <f>ROUND((IF(MinGroundZone54&gt;ROUND(((1-GroundZone54Discount)*'Ground Base'!L101),2),ROUND(MinGroundZone54*(1+GroundFuelSurcharge),2),ROUND(((1-GroundZone54Discount)*'Ground Base'!L101)*(1+GroundFuelSurcharge),2)))*(1+FedEx_Markup),2)</f>
        <v>122.19</v>
      </c>
    </row>
    <row r="107" ht="12.75" customHeight="1">
      <c r="A107" s="327">
        <v>100.0</v>
      </c>
      <c r="B107" s="328">
        <f>ROUND((IF(MinBaseGround&gt;ROUND(((1-GroundCommDiscount31Up-GroundCommIncentive)*'Ground Base'!B102),2),ROUND(MinBaseGround*(1+GroundFuelSurcharge),2),ROUND(((1-GroundCommDiscount31Up-GroundCommIncentive)*'Ground Base'!B102)*(1+GroundFuelSurcharge),2)))*(1+FedEx_Markup),2)</f>
        <v>26.34</v>
      </c>
      <c r="C107" s="328">
        <f>ROUND((IF(MinBaseGround&gt;ROUND(((1-GroundCommDiscount31Up-GroundCommIncentive)*'Ground Base'!C102),2),ROUND(MinBaseGround*(1+GroundFuelSurcharge),2),ROUND(((1-GroundCommDiscount31Up-GroundCommIncentive)*'Ground Base'!C102)*(1+GroundFuelSurcharge),2)))*(1+FedEx_Markup),2)</f>
        <v>26.57</v>
      </c>
      <c r="D107" s="328">
        <f>ROUND((IF(MinBaseGround&gt;ROUND(((1-GroundCommDiscount31Up-GroundCommIncentive)*'Ground Base'!D102),2),ROUND(MinBaseGround*(1+GroundFuelSurcharge),2),ROUND(((1-GroundCommDiscount31Up-GroundCommIncentive)*'Ground Base'!D102)*(1+GroundFuelSurcharge),2)))*(1+FedEx_Markup),2)</f>
        <v>28.91</v>
      </c>
      <c r="E107" s="328">
        <f>ROUND((IF(MinBaseGround&gt;ROUND(((1-GroundCommDiscount31Up-GroundCommIncentive)*'Ground Base'!E102),2),ROUND(MinBaseGround*(1+GroundFuelSurcharge),2),ROUND(((1-GroundCommDiscount31Up-GroundCommIncentive)*'Ground Base'!E102)*(1+GroundFuelSurcharge),2)))*(1+FedEx_Markup),2)</f>
        <v>31.34</v>
      </c>
      <c r="F107" s="328">
        <f>ROUND((IF(MinBaseGround&gt;ROUND(((1-GroundCommDiscount31Up-GroundCommIncentive)*'Ground Base'!F102),2),ROUND(MinBaseGround*(1+GroundFuelSurcharge),2),ROUND(((1-GroundCommDiscount31Up-GroundCommIncentive)*'Ground Base'!F102)*(1+GroundFuelSurcharge),2)))*(1+FedEx_Markup),2)</f>
        <v>36.89</v>
      </c>
      <c r="G107" s="328">
        <f>ROUND((IF(MinBaseGround&gt;ROUND(((1-GroundCommDiscount31Up-GroundCommIncentive)*'Ground Base'!G102),2),ROUND(MinBaseGround*(1+GroundFuelSurcharge),2),ROUND(((1-GroundCommDiscount31Up-GroundCommIncentive)*'Ground Base'!G102)*(1+GroundFuelSurcharge),2)))*(1+FedEx_Markup),2)</f>
        <v>40.79</v>
      </c>
      <c r="H107" s="328">
        <f>ROUND((IF(MinBaseGround&gt;ROUND(((1-GroundCommDiscount31Up-GroundCommIncentive)*'Ground Base'!H102),2),ROUND(MinBaseGround*(1+GroundFuelSurcharge),2),ROUND(((1-GroundCommDiscount31Up-GroundCommIncentive)*'Ground Base'!H102)*(1+GroundFuelSurcharge),2)))*(1+FedEx_Markup),2)</f>
        <v>44.93</v>
      </c>
      <c r="I107" s="328">
        <f>ROUND((IF(MinBaseGround&gt;ROUND(((1-GroundAKHIDiscount)*'Ground Base'!I102),2),ROUND(MinBaseGround*(1+GroundFuelSurcharge),2),ROUND(((1-GroundAKHIDiscount)*'Ground Base'!I102)*(1+GroundFuelSurcharge),2)))*(1+FedEx_Markup),2)</f>
        <v>385.96</v>
      </c>
      <c r="J107" s="328">
        <f>ROUND((IF(MinBaseGround&gt;ROUND(((1-GroundAKHIDiscount)*'Ground Base'!J102),2),ROUND(MinBaseGround*(1+GroundFuelSurcharge),2),ROUND(((1-GroundAKHIDiscount)*'Ground Base'!J102)*(1+GroundFuelSurcharge),2)))*(1+FedEx_Markup),2)</f>
        <v>385.96</v>
      </c>
      <c r="K107" s="328">
        <f>ROUND((IF(MinGroundZone51&gt;ROUND(((1-GroundZone51Discount)*'Ground Base'!K102),2),ROUND(MinGroundZone51*(1+GroundFuelSurcharge),2),ROUND(((1-GroundZone51Discount)*'Ground Base'!K102)*(1+GroundFuelSurcharge),2)))*(1+FedEx_Markup),2)</f>
        <v>92.21</v>
      </c>
      <c r="L107" s="328">
        <f>ROUND((IF(MinGroundZone54&gt;ROUND(((1-GroundZone54Discount)*'Ground Base'!L102),2),ROUND(MinGroundZone54*(1+GroundFuelSurcharge),2),ROUND(((1-GroundZone54Discount)*'Ground Base'!L102)*(1+GroundFuelSurcharge),2)))*(1+FedEx_Markup),2)</f>
        <v>122.19</v>
      </c>
    </row>
    <row r="108" ht="12.75" customHeight="1">
      <c r="A108" s="327">
        <v>101.0</v>
      </c>
      <c r="B108" s="328">
        <f>ROUND((IF(MinBaseGround&gt;ROUND(((1-GroundCommDiscount31Up-GroundCommIncentive)*'Ground Base'!B103),2),ROUND(MinBaseGround*(1+GroundFuelSurcharge),2),ROUND(((1-GroundCommDiscount31Up-GroundCommIncentive)*'Ground Base'!B103)*(1+GroundFuelSurcharge),2)))*(1+FedEx_Markup),2)</f>
        <v>27.03</v>
      </c>
      <c r="C108" s="328">
        <f>ROUND((IF(MinBaseGround&gt;ROUND(((1-GroundCommDiscount31Up-GroundCommIncentive)*'Ground Base'!C103),2),ROUND(MinBaseGround*(1+GroundFuelSurcharge),2),ROUND(((1-GroundCommDiscount31Up-GroundCommIncentive)*'Ground Base'!C103)*(1+GroundFuelSurcharge),2)))*(1+FedEx_Markup),2)</f>
        <v>27.08</v>
      </c>
      <c r="D108" s="328">
        <f>ROUND((IF(MinBaseGround&gt;ROUND(((1-GroundCommDiscount31Up-GroundCommIncentive)*'Ground Base'!D103),2),ROUND(MinBaseGround*(1+GroundFuelSurcharge),2),ROUND(((1-GroundCommDiscount31Up-GroundCommIncentive)*'Ground Base'!D103)*(1+GroundFuelSurcharge),2)))*(1+FedEx_Markup),2)</f>
        <v>29.42</v>
      </c>
      <c r="E108" s="328">
        <f>ROUND((IF(MinBaseGround&gt;ROUND(((1-GroundCommDiscount31Up-GroundCommIncentive)*'Ground Base'!E103),2),ROUND(MinBaseGround*(1+GroundFuelSurcharge),2),ROUND(((1-GroundCommDiscount31Up-GroundCommIncentive)*'Ground Base'!E103)*(1+GroundFuelSurcharge),2)))*(1+FedEx_Markup),2)</f>
        <v>31.88</v>
      </c>
      <c r="F108" s="328">
        <f>ROUND((IF(MinBaseGround&gt;ROUND(((1-GroundCommDiscount31Up-GroundCommIncentive)*'Ground Base'!F103),2),ROUND(MinBaseGround*(1+GroundFuelSurcharge),2),ROUND(((1-GroundCommDiscount31Up-GroundCommIncentive)*'Ground Base'!F103)*(1+GroundFuelSurcharge),2)))*(1+FedEx_Markup),2)</f>
        <v>37.24</v>
      </c>
      <c r="G108" s="328">
        <f>ROUND((IF(MinBaseGround&gt;ROUND(((1-GroundCommDiscount31Up-GroundCommIncentive)*'Ground Base'!G103),2),ROUND(MinBaseGround*(1+GroundFuelSurcharge),2),ROUND(((1-GroundCommDiscount31Up-GroundCommIncentive)*'Ground Base'!G103)*(1+GroundFuelSurcharge),2)))*(1+FedEx_Markup),2)</f>
        <v>41.17</v>
      </c>
      <c r="H108" s="328">
        <f>ROUND((IF(MinBaseGround&gt;ROUND(((1-GroundCommDiscount31Up-GroundCommIncentive)*'Ground Base'!H103),2),ROUND(MinBaseGround*(1+GroundFuelSurcharge),2),ROUND(((1-GroundCommDiscount31Up-GroundCommIncentive)*'Ground Base'!H103)*(1+GroundFuelSurcharge),2)))*(1+FedEx_Markup),2)</f>
        <v>45.78</v>
      </c>
      <c r="I108" s="328">
        <f>ROUND((IF(MinBaseGround&gt;ROUND(((1-GroundAKHIDiscount)*'Ground Base'!I103),2),ROUND(MinBaseGround*(1+GroundFuelSurcharge),2),ROUND(((1-GroundAKHIDiscount)*'Ground Base'!I103)*(1+GroundFuelSurcharge),2)))*(1+FedEx_Markup),2)</f>
        <v>385.97</v>
      </c>
      <c r="J108" s="328">
        <f>ROUND((IF(MinBaseGround&gt;ROUND(((1-GroundAKHIDiscount)*'Ground Base'!J103),2),ROUND(MinBaseGround*(1+GroundFuelSurcharge),2),ROUND(((1-GroundAKHIDiscount)*'Ground Base'!J103)*(1+GroundFuelSurcharge),2)))*(1+FedEx_Markup),2)</f>
        <v>385.97</v>
      </c>
      <c r="K108" s="328">
        <f>ROUND((IF(MinGroundZone51&gt;ROUND(((1-GroundZone51Discount)*'Ground Base'!K103),2),ROUND(MinGroundZone51*(1+GroundFuelSurcharge),2),ROUND(((1-GroundZone51Discount)*'Ground Base'!K103)*(1+GroundFuelSurcharge),2)))*(1+FedEx_Markup),2)</f>
        <v>92.22</v>
      </c>
      <c r="L108" s="328">
        <f>ROUND((IF(MinGroundZone54&gt;ROUND(((1-GroundZone54Discount)*'Ground Base'!L103),2),ROUND(MinGroundZone54*(1+GroundFuelSurcharge),2),ROUND(((1-GroundZone54Discount)*'Ground Base'!L103)*(1+GroundFuelSurcharge),2)))*(1+FedEx_Markup),2)</f>
        <v>122.2</v>
      </c>
    </row>
    <row r="109" ht="12.75" customHeight="1">
      <c r="A109" s="327">
        <v>102.0</v>
      </c>
      <c r="B109" s="328">
        <f>ROUND((IF(MinBaseGround&gt;ROUND(((1-GroundCommDiscount31Up-GroundCommIncentive)*'Ground Base'!B104),2),ROUND(MinBaseGround*(1+GroundFuelSurcharge),2),ROUND(((1-GroundCommDiscount31Up-GroundCommIncentive)*'Ground Base'!B104)*(1+GroundFuelSurcharge),2)))*(1+FedEx_Markup),2)</f>
        <v>27.03</v>
      </c>
      <c r="C109" s="328">
        <f>ROUND((IF(MinBaseGround&gt;ROUND(((1-GroundCommDiscount31Up-GroundCommIncentive)*'Ground Base'!C104),2),ROUND(MinBaseGround*(1+GroundFuelSurcharge),2),ROUND(((1-GroundCommDiscount31Up-GroundCommIncentive)*'Ground Base'!C104)*(1+GroundFuelSurcharge),2)))*(1+FedEx_Markup),2)</f>
        <v>27.08</v>
      </c>
      <c r="D109" s="328">
        <f>ROUND((IF(MinBaseGround&gt;ROUND(((1-GroundCommDiscount31Up-GroundCommIncentive)*'Ground Base'!D104),2),ROUND(MinBaseGround*(1+GroundFuelSurcharge),2),ROUND(((1-GroundCommDiscount31Up-GroundCommIncentive)*'Ground Base'!D104)*(1+GroundFuelSurcharge),2)))*(1+FedEx_Markup),2)</f>
        <v>29.42</v>
      </c>
      <c r="E109" s="328">
        <f>ROUND((IF(MinBaseGround&gt;ROUND(((1-GroundCommDiscount31Up-GroundCommIncentive)*'Ground Base'!E104),2),ROUND(MinBaseGround*(1+GroundFuelSurcharge),2),ROUND(((1-GroundCommDiscount31Up-GroundCommIncentive)*'Ground Base'!E104)*(1+GroundFuelSurcharge),2)))*(1+FedEx_Markup),2)</f>
        <v>31.88</v>
      </c>
      <c r="F109" s="328">
        <f>ROUND((IF(MinBaseGround&gt;ROUND(((1-GroundCommDiscount31Up-GroundCommIncentive)*'Ground Base'!F104),2),ROUND(MinBaseGround*(1+GroundFuelSurcharge),2),ROUND(((1-GroundCommDiscount31Up-GroundCommIncentive)*'Ground Base'!F104)*(1+GroundFuelSurcharge),2)))*(1+FedEx_Markup),2)</f>
        <v>37.24</v>
      </c>
      <c r="G109" s="328">
        <f>ROUND((IF(MinBaseGround&gt;ROUND(((1-GroundCommDiscount31Up-GroundCommIncentive)*'Ground Base'!G104),2),ROUND(MinBaseGround*(1+GroundFuelSurcharge),2),ROUND(((1-GroundCommDiscount31Up-GroundCommIncentive)*'Ground Base'!G104)*(1+GroundFuelSurcharge),2)))*(1+FedEx_Markup),2)</f>
        <v>41.18</v>
      </c>
      <c r="H109" s="328">
        <f>ROUND((IF(MinBaseGround&gt;ROUND(((1-GroundCommDiscount31Up-GroundCommIncentive)*'Ground Base'!H104),2),ROUND(MinBaseGround*(1+GroundFuelSurcharge),2),ROUND(((1-GroundCommDiscount31Up-GroundCommIncentive)*'Ground Base'!H104)*(1+GroundFuelSurcharge),2)))*(1+FedEx_Markup),2)</f>
        <v>45.78</v>
      </c>
      <c r="I109" s="328">
        <f>ROUND((IF(MinBaseGround&gt;ROUND(((1-GroundAKHIDiscount)*'Ground Base'!I104),2),ROUND(MinBaseGround*(1+GroundFuelSurcharge),2),ROUND(((1-GroundAKHIDiscount)*'Ground Base'!I104)*(1+GroundFuelSurcharge),2)))*(1+FedEx_Markup),2)</f>
        <v>385.99</v>
      </c>
      <c r="J109" s="328">
        <f>ROUND((IF(MinBaseGround&gt;ROUND(((1-GroundAKHIDiscount)*'Ground Base'!J104),2),ROUND(MinBaseGround*(1+GroundFuelSurcharge),2),ROUND(((1-GroundAKHIDiscount)*'Ground Base'!J104)*(1+GroundFuelSurcharge),2)))*(1+FedEx_Markup),2)</f>
        <v>385.99</v>
      </c>
      <c r="K109" s="328">
        <f>ROUND((IF(MinGroundZone51&gt;ROUND(((1-GroundZone51Discount)*'Ground Base'!K104),2),ROUND(MinGroundZone51*(1+GroundFuelSurcharge),2),ROUND(((1-GroundZone51Discount)*'Ground Base'!K104)*(1+GroundFuelSurcharge),2)))*(1+FedEx_Markup),2)</f>
        <v>92.22</v>
      </c>
      <c r="L109" s="328">
        <f>ROUND((IF(MinGroundZone54&gt;ROUND(((1-GroundZone54Discount)*'Ground Base'!L104),2),ROUND(MinGroundZone54*(1+GroundFuelSurcharge),2),ROUND(((1-GroundZone54Discount)*'Ground Base'!L104)*(1+GroundFuelSurcharge),2)))*(1+FedEx_Markup),2)</f>
        <v>122.21</v>
      </c>
    </row>
    <row r="110" ht="12.75" customHeight="1">
      <c r="A110" s="327">
        <v>103.0</v>
      </c>
      <c r="B110" s="328">
        <f>ROUND((IF(MinBaseGround&gt;ROUND(((1-GroundCommDiscount31Up-GroundCommIncentive)*'Ground Base'!B105),2),ROUND(MinBaseGround*(1+GroundFuelSurcharge),2),ROUND(((1-GroundCommDiscount31Up-GroundCommIncentive)*'Ground Base'!B105)*(1+GroundFuelSurcharge),2)))*(1+FedEx_Markup),2)</f>
        <v>27.12</v>
      </c>
      <c r="C110" s="328">
        <f>ROUND((IF(MinBaseGround&gt;ROUND(((1-GroundCommDiscount31Up-GroundCommIncentive)*'Ground Base'!C105),2),ROUND(MinBaseGround*(1+GroundFuelSurcharge),2),ROUND(((1-GroundCommDiscount31Up-GroundCommIncentive)*'Ground Base'!C105)*(1+GroundFuelSurcharge),2)))*(1+FedEx_Markup),2)</f>
        <v>27.5</v>
      </c>
      <c r="D110" s="328">
        <f>ROUND((IF(MinBaseGround&gt;ROUND(((1-GroundCommDiscount31Up-GroundCommIncentive)*'Ground Base'!D105),2),ROUND(MinBaseGround*(1+GroundFuelSurcharge),2),ROUND(((1-GroundCommDiscount31Up-GroundCommIncentive)*'Ground Base'!D105)*(1+GroundFuelSurcharge),2)))*(1+FedEx_Markup),2)</f>
        <v>30.03</v>
      </c>
      <c r="E110" s="328">
        <f>ROUND((IF(MinBaseGround&gt;ROUND(((1-GroundCommDiscount31Up-GroundCommIncentive)*'Ground Base'!E105),2),ROUND(MinBaseGround*(1+GroundFuelSurcharge),2),ROUND(((1-GroundCommDiscount31Up-GroundCommIncentive)*'Ground Base'!E105)*(1+GroundFuelSurcharge),2)))*(1+FedEx_Markup),2)</f>
        <v>31.88</v>
      </c>
      <c r="F110" s="328">
        <f>ROUND((IF(MinBaseGround&gt;ROUND(((1-GroundCommDiscount31Up-GroundCommIncentive)*'Ground Base'!F105),2),ROUND(MinBaseGround*(1+GroundFuelSurcharge),2),ROUND(((1-GroundCommDiscount31Up-GroundCommIncentive)*'Ground Base'!F105)*(1+GroundFuelSurcharge),2)))*(1+FedEx_Markup),2)</f>
        <v>37.34</v>
      </c>
      <c r="G110" s="328">
        <f>ROUND((IF(MinBaseGround&gt;ROUND(((1-GroundCommDiscount31Up-GroundCommIncentive)*'Ground Base'!G105),2),ROUND(MinBaseGround*(1+GroundFuelSurcharge),2),ROUND(((1-GroundCommDiscount31Up-GroundCommIncentive)*'Ground Base'!G105)*(1+GroundFuelSurcharge),2)))*(1+FedEx_Markup),2)</f>
        <v>41.18</v>
      </c>
      <c r="H110" s="328">
        <f>ROUND((IF(MinBaseGround&gt;ROUND(((1-GroundCommDiscount31Up-GroundCommIncentive)*'Ground Base'!H105),2),ROUND(MinBaseGround*(1+GroundFuelSurcharge),2),ROUND(((1-GroundCommDiscount31Up-GroundCommIncentive)*'Ground Base'!H105)*(1+GroundFuelSurcharge),2)))*(1+FedEx_Markup),2)</f>
        <v>45.78</v>
      </c>
      <c r="I110" s="328">
        <f>ROUND((IF(MinBaseGround&gt;ROUND(((1-GroundAKHIDiscount)*'Ground Base'!I105),2),ROUND(MinBaseGround*(1+GroundFuelSurcharge),2),ROUND(((1-GroundAKHIDiscount)*'Ground Base'!I105)*(1+GroundFuelSurcharge),2)))*(1+FedEx_Markup),2)</f>
        <v>386</v>
      </c>
      <c r="J110" s="328">
        <f>ROUND((IF(MinBaseGround&gt;ROUND(((1-GroundAKHIDiscount)*'Ground Base'!J105),2),ROUND(MinBaseGround*(1+GroundFuelSurcharge),2),ROUND(((1-GroundAKHIDiscount)*'Ground Base'!J105)*(1+GroundFuelSurcharge),2)))*(1+FedEx_Markup),2)</f>
        <v>386</v>
      </c>
      <c r="K110" s="328">
        <f>ROUND((IF(MinGroundZone51&gt;ROUND(((1-GroundZone51Discount)*'Ground Base'!K105),2),ROUND(MinGroundZone51*(1+GroundFuelSurcharge),2),ROUND(((1-GroundZone51Discount)*'Ground Base'!K105)*(1+GroundFuelSurcharge),2)))*(1+FedEx_Markup),2)</f>
        <v>92.23</v>
      </c>
      <c r="L110" s="328">
        <f>ROUND((IF(MinGroundZone54&gt;ROUND(((1-GroundZone54Discount)*'Ground Base'!L105),2),ROUND(MinGroundZone54*(1+GroundFuelSurcharge),2),ROUND(((1-GroundZone54Discount)*'Ground Base'!L105)*(1+GroundFuelSurcharge),2)))*(1+FedEx_Markup),2)</f>
        <v>122.21</v>
      </c>
    </row>
    <row r="111" ht="12.75" customHeight="1">
      <c r="A111" s="327">
        <v>104.0</v>
      </c>
      <c r="B111" s="328">
        <f>ROUND((IF(MinBaseGround&gt;ROUND(((1-GroundCommDiscount31Up-GroundCommIncentive)*'Ground Base'!B106),2),ROUND(MinBaseGround*(1+GroundFuelSurcharge),2),ROUND(((1-GroundCommDiscount31Up-GroundCommIncentive)*'Ground Base'!B106)*(1+GroundFuelSurcharge),2)))*(1+FedEx_Markup),2)</f>
        <v>27.12</v>
      </c>
      <c r="C111" s="328">
        <f>ROUND((IF(MinBaseGround&gt;ROUND(((1-GroundCommDiscount31Up-GroundCommIncentive)*'Ground Base'!C106),2),ROUND(MinBaseGround*(1+GroundFuelSurcharge),2),ROUND(((1-GroundCommDiscount31Up-GroundCommIncentive)*'Ground Base'!C106)*(1+GroundFuelSurcharge),2)))*(1+FedEx_Markup),2)</f>
        <v>27.5</v>
      </c>
      <c r="D111" s="328">
        <f>ROUND((IF(MinBaseGround&gt;ROUND(((1-GroundCommDiscount31Up-GroundCommIncentive)*'Ground Base'!D106),2),ROUND(MinBaseGround*(1+GroundFuelSurcharge),2),ROUND(((1-GroundCommDiscount31Up-GroundCommIncentive)*'Ground Base'!D106)*(1+GroundFuelSurcharge),2)))*(1+FedEx_Markup),2)</f>
        <v>30.03</v>
      </c>
      <c r="E111" s="328">
        <f>ROUND((IF(MinBaseGround&gt;ROUND(((1-GroundCommDiscount31Up-GroundCommIncentive)*'Ground Base'!E106),2),ROUND(MinBaseGround*(1+GroundFuelSurcharge),2),ROUND(((1-GroundCommDiscount31Up-GroundCommIncentive)*'Ground Base'!E106)*(1+GroundFuelSurcharge),2)))*(1+FedEx_Markup),2)</f>
        <v>31.89</v>
      </c>
      <c r="F111" s="328">
        <f>ROUND((IF(MinBaseGround&gt;ROUND(((1-GroundCommDiscount31Up-GroundCommIncentive)*'Ground Base'!F106),2),ROUND(MinBaseGround*(1+GroundFuelSurcharge),2),ROUND(((1-GroundCommDiscount31Up-GroundCommIncentive)*'Ground Base'!F106)*(1+GroundFuelSurcharge),2)))*(1+FedEx_Markup),2)</f>
        <v>37.34</v>
      </c>
      <c r="G111" s="328">
        <f>ROUND((IF(MinBaseGround&gt;ROUND(((1-GroundCommDiscount31Up-GroundCommIncentive)*'Ground Base'!G106),2),ROUND(MinBaseGround*(1+GroundFuelSurcharge),2),ROUND(((1-GroundCommDiscount31Up-GroundCommIncentive)*'Ground Base'!G106)*(1+GroundFuelSurcharge),2)))*(1+FedEx_Markup),2)</f>
        <v>41.18</v>
      </c>
      <c r="H111" s="328">
        <f>ROUND((IF(MinBaseGround&gt;ROUND(((1-GroundCommDiscount31Up-GroundCommIncentive)*'Ground Base'!H106),2),ROUND(MinBaseGround*(1+GroundFuelSurcharge),2),ROUND(((1-GroundCommDiscount31Up-GroundCommIncentive)*'Ground Base'!H106)*(1+GroundFuelSurcharge),2)))*(1+FedEx_Markup),2)</f>
        <v>45.79</v>
      </c>
      <c r="I111" s="328">
        <f>ROUND((IF(MinBaseGround&gt;ROUND(((1-GroundAKHIDiscount)*'Ground Base'!I106),2),ROUND(MinBaseGround*(1+GroundFuelSurcharge),2),ROUND(((1-GroundAKHIDiscount)*'Ground Base'!I106)*(1+GroundFuelSurcharge),2)))*(1+FedEx_Markup),2)</f>
        <v>386.03</v>
      </c>
      <c r="J111" s="328">
        <f>ROUND((IF(MinBaseGround&gt;ROUND(((1-GroundAKHIDiscount)*'Ground Base'!J106),2),ROUND(MinBaseGround*(1+GroundFuelSurcharge),2),ROUND(((1-GroundAKHIDiscount)*'Ground Base'!J106)*(1+GroundFuelSurcharge),2)))*(1+FedEx_Markup),2)</f>
        <v>386.03</v>
      </c>
      <c r="K111" s="328">
        <f>ROUND((IF(MinGroundZone51&gt;ROUND(((1-GroundZone51Discount)*'Ground Base'!K106),2),ROUND(MinGroundZone51*(1+GroundFuelSurcharge),2),ROUND(((1-GroundZone51Discount)*'Ground Base'!K106)*(1+GroundFuelSurcharge),2)))*(1+FedEx_Markup),2)</f>
        <v>92.24</v>
      </c>
      <c r="L111" s="328">
        <f>ROUND((IF(MinGroundZone54&gt;ROUND(((1-GroundZone54Discount)*'Ground Base'!L106),2),ROUND(MinGroundZone54*(1+GroundFuelSurcharge),2),ROUND(((1-GroundZone54Discount)*'Ground Base'!L106)*(1+GroundFuelSurcharge),2)))*(1+FedEx_Markup),2)</f>
        <v>122.22</v>
      </c>
    </row>
    <row r="112" ht="12.75" customHeight="1">
      <c r="A112" s="327">
        <v>105.0</v>
      </c>
      <c r="B112" s="328">
        <f>ROUND((IF(MinBaseGround&gt;ROUND(((1-GroundCommDiscount31Up-GroundCommIncentive)*'Ground Base'!B107),2),ROUND(MinBaseGround*(1+GroundFuelSurcharge),2),ROUND(((1-GroundCommDiscount31Up-GroundCommIncentive)*'Ground Base'!B107)*(1+GroundFuelSurcharge),2)))*(1+FedEx_Markup),2)</f>
        <v>28.36</v>
      </c>
      <c r="C112" s="328">
        <f>ROUND((IF(MinBaseGround&gt;ROUND(((1-GroundCommDiscount31Up-GroundCommIncentive)*'Ground Base'!C107),2),ROUND(MinBaseGround*(1+GroundFuelSurcharge),2),ROUND(((1-GroundCommDiscount31Up-GroundCommIncentive)*'Ground Base'!C107)*(1+GroundFuelSurcharge),2)))*(1+FedEx_Markup),2)</f>
        <v>28.58</v>
      </c>
      <c r="D112" s="328">
        <f>ROUND((IF(MinBaseGround&gt;ROUND(((1-GroundCommDiscount31Up-GroundCommIncentive)*'Ground Base'!D107),2),ROUND(MinBaseGround*(1+GroundFuelSurcharge),2),ROUND(((1-GroundCommDiscount31Up-GroundCommIncentive)*'Ground Base'!D107)*(1+GroundFuelSurcharge),2)))*(1+FedEx_Markup),2)</f>
        <v>30.74</v>
      </c>
      <c r="E112" s="328">
        <f>ROUND((IF(MinBaseGround&gt;ROUND(((1-GroundCommDiscount31Up-GroundCommIncentive)*'Ground Base'!E107),2),ROUND(MinBaseGround*(1+GroundFuelSurcharge),2),ROUND(((1-GroundCommDiscount31Up-GroundCommIncentive)*'Ground Base'!E107)*(1+GroundFuelSurcharge),2)))*(1+FedEx_Markup),2)</f>
        <v>33.07</v>
      </c>
      <c r="F112" s="328">
        <f>ROUND((IF(MinBaseGround&gt;ROUND(((1-GroundCommDiscount31Up-GroundCommIncentive)*'Ground Base'!F107),2),ROUND(MinBaseGround*(1+GroundFuelSurcharge),2),ROUND(((1-GroundCommDiscount31Up-GroundCommIncentive)*'Ground Base'!F107)*(1+GroundFuelSurcharge),2)))*(1+FedEx_Markup),2)</f>
        <v>38.26</v>
      </c>
      <c r="G112" s="328">
        <f>ROUND((IF(MinBaseGround&gt;ROUND(((1-GroundCommDiscount31Up-GroundCommIncentive)*'Ground Base'!G107),2),ROUND(MinBaseGround*(1+GroundFuelSurcharge),2),ROUND(((1-GroundCommDiscount31Up-GroundCommIncentive)*'Ground Base'!G107)*(1+GroundFuelSurcharge),2)))*(1+FedEx_Markup),2)</f>
        <v>42.46</v>
      </c>
      <c r="H112" s="328">
        <f>ROUND((IF(MinBaseGround&gt;ROUND(((1-GroundCommDiscount31Up-GroundCommIncentive)*'Ground Base'!H107),2),ROUND(MinBaseGround*(1+GroundFuelSurcharge),2),ROUND(((1-GroundCommDiscount31Up-GroundCommIncentive)*'Ground Base'!H107)*(1+GroundFuelSurcharge),2)))*(1+FedEx_Markup),2)</f>
        <v>46.84</v>
      </c>
      <c r="I112" s="328">
        <f>ROUND((IF(MinBaseGround&gt;ROUND(((1-GroundAKHIDiscount)*'Ground Base'!I107),2),ROUND(MinBaseGround*(1+GroundFuelSurcharge),2),ROUND(((1-GroundAKHIDiscount)*'Ground Base'!I107)*(1+GroundFuelSurcharge),2)))*(1+FedEx_Markup),2)</f>
        <v>389.47</v>
      </c>
      <c r="J112" s="328">
        <f>ROUND((IF(MinBaseGround&gt;ROUND(((1-GroundAKHIDiscount)*'Ground Base'!J107),2),ROUND(MinBaseGround*(1+GroundFuelSurcharge),2),ROUND(((1-GroundAKHIDiscount)*'Ground Base'!J107)*(1+GroundFuelSurcharge),2)))*(1+FedEx_Markup),2)</f>
        <v>389.47</v>
      </c>
      <c r="K112" s="328">
        <f>ROUND((IF(MinGroundZone51&gt;ROUND(((1-GroundZone51Discount)*'Ground Base'!K107),2),ROUND(MinGroundZone51*(1+GroundFuelSurcharge),2),ROUND(((1-GroundZone51Discount)*'Ground Base'!K107)*(1+GroundFuelSurcharge),2)))*(1+FedEx_Markup),2)</f>
        <v>93.12</v>
      </c>
      <c r="L112" s="328">
        <f>ROUND((IF(MinGroundZone54&gt;ROUND(((1-GroundZone54Discount)*'Ground Base'!L107),2),ROUND(MinGroundZone54*(1+GroundFuelSurcharge),2),ROUND(((1-GroundZone54Discount)*'Ground Base'!L107)*(1+GroundFuelSurcharge),2)))*(1+FedEx_Markup),2)</f>
        <v>122.23</v>
      </c>
    </row>
    <row r="113" ht="12.75" customHeight="1">
      <c r="A113" s="327">
        <v>106.0</v>
      </c>
      <c r="B113" s="328">
        <f>ROUND((IF(MinBaseGround&gt;ROUND(((1-GroundCommDiscount31Up-GroundCommIncentive)*'Ground Base'!B108),2),ROUND(MinBaseGround*(1+GroundFuelSurcharge),2),ROUND(((1-GroundCommDiscount31Up-GroundCommIncentive)*'Ground Base'!B108)*(1+GroundFuelSurcharge),2)))*(1+FedEx_Markup),2)</f>
        <v>28.55</v>
      </c>
      <c r="C113" s="328">
        <f>ROUND((IF(MinBaseGround&gt;ROUND(((1-GroundCommDiscount31Up-GroundCommIncentive)*'Ground Base'!C108),2),ROUND(MinBaseGround*(1+GroundFuelSurcharge),2),ROUND(((1-GroundCommDiscount31Up-GroundCommIncentive)*'Ground Base'!C108)*(1+GroundFuelSurcharge),2)))*(1+FedEx_Markup),2)</f>
        <v>28.73</v>
      </c>
      <c r="D113" s="328">
        <f>ROUND((IF(MinBaseGround&gt;ROUND(((1-GroundCommDiscount31Up-GroundCommIncentive)*'Ground Base'!D108),2),ROUND(MinBaseGround*(1+GroundFuelSurcharge),2),ROUND(((1-GroundCommDiscount31Up-GroundCommIncentive)*'Ground Base'!D108)*(1+GroundFuelSurcharge),2)))*(1+FedEx_Markup),2)</f>
        <v>30.79</v>
      </c>
      <c r="E113" s="328">
        <f>ROUND((IF(MinBaseGround&gt;ROUND(((1-GroundCommDiscount31Up-GroundCommIncentive)*'Ground Base'!E108),2),ROUND(MinBaseGround*(1+GroundFuelSurcharge),2),ROUND(((1-GroundCommDiscount31Up-GroundCommIncentive)*'Ground Base'!E108)*(1+GroundFuelSurcharge),2)))*(1+FedEx_Markup),2)</f>
        <v>33.09</v>
      </c>
      <c r="F113" s="328">
        <f>ROUND((IF(MinBaseGround&gt;ROUND(((1-GroundCommDiscount31Up-GroundCommIncentive)*'Ground Base'!F108),2),ROUND(MinBaseGround*(1+GroundFuelSurcharge),2),ROUND(((1-GroundCommDiscount31Up-GroundCommIncentive)*'Ground Base'!F108)*(1+GroundFuelSurcharge),2)))*(1+FedEx_Markup),2)</f>
        <v>38.26</v>
      </c>
      <c r="G113" s="328">
        <f>ROUND((IF(MinBaseGround&gt;ROUND(((1-GroundCommDiscount31Up-GroundCommIncentive)*'Ground Base'!G108),2),ROUND(MinBaseGround*(1+GroundFuelSurcharge),2),ROUND(((1-GroundCommDiscount31Up-GroundCommIncentive)*'Ground Base'!G108)*(1+GroundFuelSurcharge),2)))*(1+FedEx_Markup),2)</f>
        <v>42.46</v>
      </c>
      <c r="H113" s="328">
        <f>ROUND((IF(MinBaseGround&gt;ROUND(((1-GroundCommDiscount31Up-GroundCommIncentive)*'Ground Base'!H108),2),ROUND(MinBaseGround*(1+GroundFuelSurcharge),2),ROUND(((1-GroundCommDiscount31Up-GroundCommIncentive)*'Ground Base'!H108)*(1+GroundFuelSurcharge),2)))*(1+FedEx_Markup),2)</f>
        <v>46.85</v>
      </c>
      <c r="I113" s="328">
        <f>ROUND((IF(MinBaseGround&gt;ROUND(((1-GroundAKHIDiscount)*'Ground Base'!I108),2),ROUND(MinBaseGround*(1+GroundFuelSurcharge),2),ROUND(((1-GroundAKHIDiscount)*'Ground Base'!I108)*(1+GroundFuelSurcharge),2)))*(1+FedEx_Markup),2)</f>
        <v>393.08</v>
      </c>
      <c r="J113" s="328">
        <f>ROUND((IF(MinBaseGround&gt;ROUND(((1-GroundAKHIDiscount)*'Ground Base'!J108),2),ROUND(MinBaseGround*(1+GroundFuelSurcharge),2),ROUND(((1-GroundAKHIDiscount)*'Ground Base'!J108)*(1+GroundFuelSurcharge),2)))*(1+FedEx_Markup),2)</f>
        <v>393.08</v>
      </c>
      <c r="K113" s="328">
        <f>ROUND((IF(MinGroundZone51&gt;ROUND(((1-GroundZone51Discount)*'Ground Base'!K108),2),ROUND(MinGroundZone51*(1+GroundFuelSurcharge),2),ROUND(((1-GroundZone51Discount)*'Ground Base'!K108)*(1+GroundFuelSurcharge),2)))*(1+FedEx_Markup),2)</f>
        <v>93.92</v>
      </c>
      <c r="L113" s="328">
        <f>ROUND((IF(MinGroundZone54&gt;ROUND(((1-GroundZone54Discount)*'Ground Base'!L108),2),ROUND(MinGroundZone54*(1+GroundFuelSurcharge),2),ROUND(((1-GroundZone54Discount)*'Ground Base'!L108)*(1+GroundFuelSurcharge),2)))*(1+FedEx_Markup),2)</f>
        <v>125.11</v>
      </c>
    </row>
    <row r="114" ht="12.75" customHeight="1">
      <c r="A114" s="327">
        <v>107.0</v>
      </c>
      <c r="B114" s="328">
        <f>ROUND((IF(MinBaseGround&gt;ROUND(((1-GroundCommDiscount31Up-GroundCommIncentive)*'Ground Base'!B109),2),ROUND(MinBaseGround*(1+GroundFuelSurcharge),2),ROUND(((1-GroundCommDiscount31Up-GroundCommIncentive)*'Ground Base'!B109)*(1+GroundFuelSurcharge),2)))*(1+FedEx_Markup),2)</f>
        <v>28.83</v>
      </c>
      <c r="C114" s="328">
        <f>ROUND((IF(MinBaseGround&gt;ROUND(((1-GroundCommDiscount31Up-GroundCommIncentive)*'Ground Base'!C109),2),ROUND(MinBaseGround*(1+GroundFuelSurcharge),2),ROUND(((1-GroundCommDiscount31Up-GroundCommIncentive)*'Ground Base'!C109)*(1+GroundFuelSurcharge),2)))*(1+FedEx_Markup),2)</f>
        <v>28.98</v>
      </c>
      <c r="D114" s="328">
        <f>ROUND((IF(MinBaseGround&gt;ROUND(((1-GroundCommDiscount31Up-GroundCommIncentive)*'Ground Base'!D109),2),ROUND(MinBaseGround*(1+GroundFuelSurcharge),2),ROUND(((1-GroundCommDiscount31Up-GroundCommIncentive)*'Ground Base'!D109)*(1+GroundFuelSurcharge),2)))*(1+FedEx_Markup),2)</f>
        <v>31.21</v>
      </c>
      <c r="E114" s="328">
        <f>ROUND((IF(MinBaseGround&gt;ROUND(((1-GroundCommDiscount31Up-GroundCommIncentive)*'Ground Base'!E109),2),ROUND(MinBaseGround*(1+GroundFuelSurcharge),2),ROUND(((1-GroundCommDiscount31Up-GroundCommIncentive)*'Ground Base'!E109)*(1+GroundFuelSurcharge),2)))*(1+FedEx_Markup),2)</f>
        <v>33.19</v>
      </c>
      <c r="F114" s="328">
        <f>ROUND((IF(MinBaseGround&gt;ROUND(((1-GroundCommDiscount31Up-GroundCommIncentive)*'Ground Base'!F109),2),ROUND(MinBaseGround*(1+GroundFuelSurcharge),2),ROUND(((1-GroundCommDiscount31Up-GroundCommIncentive)*'Ground Base'!F109)*(1+GroundFuelSurcharge),2)))*(1+FedEx_Markup),2)</f>
        <v>38.27</v>
      </c>
      <c r="G114" s="328">
        <f>ROUND((IF(MinBaseGround&gt;ROUND(((1-GroundCommDiscount31Up-GroundCommIncentive)*'Ground Base'!G109),2),ROUND(MinBaseGround*(1+GroundFuelSurcharge),2),ROUND(((1-GroundCommDiscount31Up-GroundCommIncentive)*'Ground Base'!G109)*(1+GroundFuelSurcharge),2)))*(1+FedEx_Markup),2)</f>
        <v>42.46</v>
      </c>
      <c r="H114" s="328">
        <f>ROUND((IF(MinBaseGround&gt;ROUND(((1-GroundCommDiscount31Up-GroundCommIncentive)*'Ground Base'!H109),2),ROUND(MinBaseGround*(1+GroundFuelSurcharge),2),ROUND(((1-GroundCommDiscount31Up-GroundCommIncentive)*'Ground Base'!H109)*(1+GroundFuelSurcharge),2)))*(1+FedEx_Markup),2)</f>
        <v>46.85</v>
      </c>
      <c r="I114" s="328">
        <f>ROUND((IF(MinBaseGround&gt;ROUND(((1-GroundAKHIDiscount)*'Ground Base'!I109),2),ROUND(MinBaseGround*(1+GroundFuelSurcharge),2),ROUND(((1-GroundAKHIDiscount)*'Ground Base'!I109)*(1+GroundFuelSurcharge),2)))*(1+FedEx_Markup),2)</f>
        <v>396.7</v>
      </c>
      <c r="J114" s="328">
        <f>ROUND((IF(MinBaseGround&gt;ROUND(((1-GroundAKHIDiscount)*'Ground Base'!J109),2),ROUND(MinBaseGround*(1+GroundFuelSurcharge),2),ROUND(((1-GroundAKHIDiscount)*'Ground Base'!J109)*(1+GroundFuelSurcharge),2)))*(1+FedEx_Markup),2)</f>
        <v>396.7</v>
      </c>
      <c r="K114" s="328">
        <f>ROUND((IF(MinGroundZone51&gt;ROUND(((1-GroundZone51Discount)*'Ground Base'!K109),2),ROUND(MinGroundZone51*(1+GroundFuelSurcharge),2),ROUND(((1-GroundZone51Discount)*'Ground Base'!K109)*(1+GroundFuelSurcharge),2)))*(1+FedEx_Markup),2)</f>
        <v>93.93</v>
      </c>
      <c r="L114" s="328">
        <f>ROUND((IF(MinGroundZone54&gt;ROUND(((1-GroundZone54Discount)*'Ground Base'!L109),2),ROUND(MinGroundZone54*(1+GroundFuelSurcharge),2),ROUND(((1-GroundZone54Discount)*'Ground Base'!L109)*(1+GroundFuelSurcharge),2)))*(1+FedEx_Markup),2)</f>
        <v>125.12</v>
      </c>
    </row>
    <row r="115" ht="12.75" customHeight="1">
      <c r="A115" s="327">
        <v>108.0</v>
      </c>
      <c r="B115" s="328">
        <f>ROUND((IF(MinBaseGround&gt;ROUND(((1-GroundCommDiscount31Up-GroundCommIncentive)*'Ground Base'!B110),2),ROUND(MinBaseGround*(1+GroundFuelSurcharge),2),ROUND(((1-GroundCommDiscount31Up-GroundCommIncentive)*'Ground Base'!B110)*(1+GroundFuelSurcharge),2)))*(1+FedEx_Markup),2)</f>
        <v>28.84</v>
      </c>
      <c r="C115" s="328">
        <f>ROUND((IF(MinBaseGround&gt;ROUND(((1-GroundCommDiscount31Up-GroundCommIncentive)*'Ground Base'!C110),2),ROUND(MinBaseGround*(1+GroundFuelSurcharge),2),ROUND(((1-GroundCommDiscount31Up-GroundCommIncentive)*'Ground Base'!C110)*(1+GroundFuelSurcharge),2)))*(1+FedEx_Markup),2)</f>
        <v>29.03</v>
      </c>
      <c r="D115" s="328">
        <f>ROUND((IF(MinBaseGround&gt;ROUND(((1-GroundCommDiscount31Up-GroundCommIncentive)*'Ground Base'!D110),2),ROUND(MinBaseGround*(1+GroundFuelSurcharge),2),ROUND(((1-GroundCommDiscount31Up-GroundCommIncentive)*'Ground Base'!D110)*(1+GroundFuelSurcharge),2)))*(1+FedEx_Markup),2)</f>
        <v>31.21</v>
      </c>
      <c r="E115" s="328">
        <f>ROUND((IF(MinBaseGround&gt;ROUND(((1-GroundCommDiscount31Up-GroundCommIncentive)*'Ground Base'!E110),2),ROUND(MinBaseGround*(1+GroundFuelSurcharge),2),ROUND(((1-GroundCommDiscount31Up-GroundCommIncentive)*'Ground Base'!E110)*(1+GroundFuelSurcharge),2)))*(1+FedEx_Markup),2)</f>
        <v>33.19</v>
      </c>
      <c r="F115" s="328">
        <f>ROUND((IF(MinBaseGround&gt;ROUND(((1-GroundCommDiscount31Up-GroundCommIncentive)*'Ground Base'!F110),2),ROUND(MinBaseGround*(1+GroundFuelSurcharge),2),ROUND(((1-GroundCommDiscount31Up-GroundCommIncentive)*'Ground Base'!F110)*(1+GroundFuelSurcharge),2)))*(1+FedEx_Markup),2)</f>
        <v>38.62</v>
      </c>
      <c r="G115" s="328">
        <f>ROUND((IF(MinBaseGround&gt;ROUND(((1-GroundCommDiscount31Up-GroundCommIncentive)*'Ground Base'!G110),2),ROUND(MinBaseGround*(1+GroundFuelSurcharge),2),ROUND(((1-GroundCommDiscount31Up-GroundCommIncentive)*'Ground Base'!G110)*(1+GroundFuelSurcharge),2)))*(1+FedEx_Markup),2)</f>
        <v>42.47</v>
      </c>
      <c r="H115" s="328">
        <f>ROUND((IF(MinBaseGround&gt;ROUND(((1-GroundCommDiscount31Up-GroundCommIncentive)*'Ground Base'!H110),2),ROUND(MinBaseGround*(1+GroundFuelSurcharge),2),ROUND(((1-GroundCommDiscount31Up-GroundCommIncentive)*'Ground Base'!H110)*(1+GroundFuelSurcharge),2)))*(1+FedEx_Markup),2)</f>
        <v>46.85</v>
      </c>
      <c r="I115" s="328">
        <f>ROUND((IF(MinBaseGround&gt;ROUND(((1-GroundAKHIDiscount)*'Ground Base'!I110),2),ROUND(MinBaseGround*(1+GroundFuelSurcharge),2),ROUND(((1-GroundAKHIDiscount)*'Ground Base'!I110)*(1+GroundFuelSurcharge),2)))*(1+FedEx_Markup),2)</f>
        <v>400.33</v>
      </c>
      <c r="J115" s="328">
        <f>ROUND((IF(MinBaseGround&gt;ROUND(((1-GroundAKHIDiscount)*'Ground Base'!J110),2),ROUND(MinBaseGround*(1+GroundFuelSurcharge),2),ROUND(((1-GroundAKHIDiscount)*'Ground Base'!J110)*(1+GroundFuelSurcharge),2)))*(1+FedEx_Markup),2)</f>
        <v>400.33</v>
      </c>
      <c r="K115" s="328">
        <f>ROUND((IF(MinGroundZone51&gt;ROUND(((1-GroundZone51Discount)*'Ground Base'!K110),2),ROUND(MinGroundZone51*(1+GroundFuelSurcharge),2),ROUND(((1-GroundZone51Discount)*'Ground Base'!K110)*(1+GroundFuelSurcharge),2)))*(1+FedEx_Markup),2)</f>
        <v>93.94</v>
      </c>
      <c r="L115" s="328">
        <f>ROUND((IF(MinGroundZone54&gt;ROUND(((1-GroundZone54Discount)*'Ground Base'!L110),2),ROUND(MinGroundZone54*(1+GroundFuelSurcharge),2),ROUND(((1-GroundZone54Discount)*'Ground Base'!L110)*(1+GroundFuelSurcharge),2)))*(1+FedEx_Markup),2)</f>
        <v>125.12</v>
      </c>
    </row>
    <row r="116" ht="12.75" customHeight="1">
      <c r="A116" s="327">
        <v>109.0</v>
      </c>
      <c r="B116" s="328">
        <f>ROUND((IF(MinBaseGround&gt;ROUND(((1-GroundCommDiscount31Up-GroundCommIncentive)*'Ground Base'!B111),2),ROUND(MinBaseGround*(1+GroundFuelSurcharge),2),ROUND(((1-GroundCommDiscount31Up-GroundCommIncentive)*'Ground Base'!B111)*(1+GroundFuelSurcharge),2)))*(1+FedEx_Markup),2)</f>
        <v>29.99</v>
      </c>
      <c r="C116" s="328">
        <f>ROUND((IF(MinBaseGround&gt;ROUND(((1-GroundCommDiscount31Up-GroundCommIncentive)*'Ground Base'!C111),2),ROUND(MinBaseGround*(1+GroundFuelSurcharge),2),ROUND(((1-GroundCommDiscount31Up-GroundCommIncentive)*'Ground Base'!C111)*(1+GroundFuelSurcharge),2)))*(1+FedEx_Markup),2)</f>
        <v>30</v>
      </c>
      <c r="D116" s="328">
        <f>ROUND((IF(MinBaseGround&gt;ROUND(((1-GroundCommDiscount31Up-GroundCommIncentive)*'Ground Base'!D111),2),ROUND(MinBaseGround*(1+GroundFuelSurcharge),2),ROUND(((1-GroundCommDiscount31Up-GroundCommIncentive)*'Ground Base'!D111)*(1+GroundFuelSurcharge),2)))*(1+FedEx_Markup),2)</f>
        <v>31.84</v>
      </c>
      <c r="E116" s="328">
        <f>ROUND((IF(MinBaseGround&gt;ROUND(((1-GroundCommDiscount31Up-GroundCommIncentive)*'Ground Base'!E111),2),ROUND(MinBaseGround*(1+GroundFuelSurcharge),2),ROUND(((1-GroundCommDiscount31Up-GroundCommIncentive)*'Ground Base'!E111)*(1+GroundFuelSurcharge),2)))*(1+FedEx_Markup),2)</f>
        <v>34.09</v>
      </c>
      <c r="F116" s="328">
        <f>ROUND((IF(MinBaseGround&gt;ROUND(((1-GroundCommDiscount31Up-GroundCommIncentive)*'Ground Base'!F111),2),ROUND(MinBaseGround*(1+GroundFuelSurcharge),2),ROUND(((1-GroundCommDiscount31Up-GroundCommIncentive)*'Ground Base'!F111)*(1+GroundFuelSurcharge),2)))*(1+FedEx_Markup),2)</f>
        <v>38.95</v>
      </c>
      <c r="G116" s="328">
        <f>ROUND((IF(MinBaseGround&gt;ROUND(((1-GroundCommDiscount31Up-GroundCommIncentive)*'Ground Base'!G111),2),ROUND(MinBaseGround*(1+GroundFuelSurcharge),2),ROUND(((1-GroundCommDiscount31Up-GroundCommIncentive)*'Ground Base'!G111)*(1+GroundFuelSurcharge),2)))*(1+FedEx_Markup),2)</f>
        <v>43.23</v>
      </c>
      <c r="H116" s="328">
        <f>ROUND((IF(MinBaseGround&gt;ROUND(((1-GroundCommDiscount31Up-GroundCommIncentive)*'Ground Base'!H111),2),ROUND(MinBaseGround*(1+GroundFuelSurcharge),2),ROUND(((1-GroundCommDiscount31Up-GroundCommIncentive)*'Ground Base'!H111)*(1+GroundFuelSurcharge),2)))*(1+FedEx_Markup),2)</f>
        <v>47.7</v>
      </c>
      <c r="I116" s="328">
        <f>ROUND((IF(MinBaseGround&gt;ROUND(((1-GroundAKHIDiscount)*'Ground Base'!I111),2),ROUND(MinBaseGround*(1+GroundFuelSurcharge),2),ROUND(((1-GroundAKHIDiscount)*'Ground Base'!I111)*(1+GroundFuelSurcharge),2)))*(1+FedEx_Markup),2)</f>
        <v>403.75</v>
      </c>
      <c r="J116" s="328">
        <f>ROUND((IF(MinBaseGround&gt;ROUND(((1-GroundAKHIDiscount)*'Ground Base'!J111),2),ROUND(MinBaseGround*(1+GroundFuelSurcharge),2),ROUND(((1-GroundAKHIDiscount)*'Ground Base'!J111)*(1+GroundFuelSurcharge),2)))*(1+FedEx_Markup),2)</f>
        <v>403.75</v>
      </c>
      <c r="K116" s="328">
        <f>ROUND((IF(MinGroundZone51&gt;ROUND(((1-GroundZone51Discount)*'Ground Base'!K111),2),ROUND(MinGroundZone51*(1+GroundFuelSurcharge),2),ROUND(((1-GroundZone51Discount)*'Ground Base'!K111)*(1+GroundFuelSurcharge),2)))*(1+FedEx_Markup),2)</f>
        <v>93.96</v>
      </c>
      <c r="L116" s="328">
        <f>ROUND((IF(MinGroundZone54&gt;ROUND(((1-GroundZone54Discount)*'Ground Base'!L111),2),ROUND(MinGroundZone54*(1+GroundFuelSurcharge),2),ROUND(((1-GroundZone54Discount)*'Ground Base'!L111)*(1+GroundFuelSurcharge),2)))*(1+FedEx_Markup),2)</f>
        <v>125.13</v>
      </c>
    </row>
    <row r="117" ht="12.75" customHeight="1">
      <c r="A117" s="327">
        <v>110.0</v>
      </c>
      <c r="B117" s="328">
        <f>ROUND((IF(MinBaseGround&gt;ROUND(((1-GroundCommDiscount31Up-GroundCommIncentive)*'Ground Base'!B112),2),ROUND(MinBaseGround*(1+GroundFuelSurcharge),2),ROUND(((1-GroundCommDiscount31Up-GroundCommIncentive)*'Ground Base'!B112)*(1+GroundFuelSurcharge),2)))*(1+FedEx_Markup),2)</f>
        <v>30.51</v>
      </c>
      <c r="C117" s="328">
        <f>ROUND((IF(MinBaseGround&gt;ROUND(((1-GroundCommDiscount31Up-GroundCommIncentive)*'Ground Base'!C112),2),ROUND(MinBaseGround*(1+GroundFuelSurcharge),2),ROUND(((1-GroundCommDiscount31Up-GroundCommIncentive)*'Ground Base'!C112)*(1+GroundFuelSurcharge),2)))*(1+FedEx_Markup),2)</f>
        <v>30.73</v>
      </c>
      <c r="D117" s="328">
        <f>ROUND((IF(MinBaseGround&gt;ROUND(((1-GroundCommDiscount31Up-GroundCommIncentive)*'Ground Base'!D112),2),ROUND(MinBaseGround*(1+GroundFuelSurcharge),2),ROUND(((1-GroundCommDiscount31Up-GroundCommIncentive)*'Ground Base'!D112)*(1+GroundFuelSurcharge),2)))*(1+FedEx_Markup),2)</f>
        <v>32.51</v>
      </c>
      <c r="E117" s="328">
        <f>ROUND((IF(MinBaseGround&gt;ROUND(((1-GroundCommDiscount31Up-GroundCommIncentive)*'Ground Base'!E112),2),ROUND(MinBaseGround*(1+GroundFuelSurcharge),2),ROUND(((1-GroundCommDiscount31Up-GroundCommIncentive)*'Ground Base'!E112)*(1+GroundFuelSurcharge),2)))*(1+FedEx_Markup),2)</f>
        <v>34.74</v>
      </c>
      <c r="F117" s="328">
        <f>ROUND((IF(MinBaseGround&gt;ROUND(((1-GroundCommDiscount31Up-GroundCommIncentive)*'Ground Base'!F112),2),ROUND(MinBaseGround*(1+GroundFuelSurcharge),2),ROUND(((1-GroundCommDiscount31Up-GroundCommIncentive)*'Ground Base'!F112)*(1+GroundFuelSurcharge),2)))*(1+FedEx_Markup),2)</f>
        <v>40.03</v>
      </c>
      <c r="G117" s="328">
        <f>ROUND((IF(MinBaseGround&gt;ROUND(((1-GroundCommDiscount31Up-GroundCommIncentive)*'Ground Base'!G112),2),ROUND(MinBaseGround*(1+GroundFuelSurcharge),2),ROUND(((1-GroundCommDiscount31Up-GroundCommIncentive)*'Ground Base'!G112)*(1+GroundFuelSurcharge),2)))*(1+FedEx_Markup),2)</f>
        <v>44.34</v>
      </c>
      <c r="H117" s="328">
        <f>ROUND((IF(MinBaseGround&gt;ROUND(((1-GroundCommDiscount31Up-GroundCommIncentive)*'Ground Base'!H112),2),ROUND(MinBaseGround*(1+GroundFuelSurcharge),2),ROUND(((1-GroundCommDiscount31Up-GroundCommIncentive)*'Ground Base'!H112)*(1+GroundFuelSurcharge),2)))*(1+FedEx_Markup),2)</f>
        <v>49.04</v>
      </c>
      <c r="I117" s="328">
        <f>ROUND((IF(MinBaseGround&gt;ROUND(((1-GroundAKHIDiscount)*'Ground Base'!I112),2),ROUND(MinBaseGround*(1+GroundFuelSurcharge),2),ROUND(((1-GroundAKHIDiscount)*'Ground Base'!I112)*(1+GroundFuelSurcharge),2)))*(1+FedEx_Markup),2)</f>
        <v>407.16</v>
      </c>
      <c r="J117" s="328">
        <f>ROUND((IF(MinBaseGround&gt;ROUND(((1-GroundAKHIDiscount)*'Ground Base'!J112),2),ROUND(MinBaseGround*(1+GroundFuelSurcharge),2),ROUND(((1-GroundAKHIDiscount)*'Ground Base'!J112)*(1+GroundFuelSurcharge),2)))*(1+FedEx_Markup),2)</f>
        <v>407.16</v>
      </c>
      <c r="K117" s="328">
        <f>ROUND((IF(MinGroundZone51&gt;ROUND(((1-GroundZone51Discount)*'Ground Base'!K112),2),ROUND(MinGroundZone51*(1+GroundFuelSurcharge),2),ROUND(((1-GroundZone51Discount)*'Ground Base'!K112)*(1+GroundFuelSurcharge),2)))*(1+FedEx_Markup),2)</f>
        <v>93.97</v>
      </c>
      <c r="L117" s="328">
        <f>ROUND((IF(MinGroundZone54&gt;ROUND(((1-GroundZone54Discount)*'Ground Base'!L112),2),ROUND(MinGroundZone54*(1+GroundFuelSurcharge),2),ROUND(((1-GroundZone54Discount)*'Ground Base'!L112)*(1+GroundFuelSurcharge),2)))*(1+FedEx_Markup),2)</f>
        <v>125.14</v>
      </c>
    </row>
    <row r="118" ht="12.75" customHeight="1">
      <c r="A118" s="327">
        <v>111.0</v>
      </c>
      <c r="B118" s="328">
        <f>ROUND((IF(MinBaseGround&gt;ROUND(((1-GroundCommDiscount31Up-GroundCommIncentive)*'Ground Base'!B113),2),ROUND(MinBaseGround*(1+GroundFuelSurcharge),2),ROUND(((1-GroundCommDiscount31Up-GroundCommIncentive)*'Ground Base'!B113)*(1+GroundFuelSurcharge),2)))*(1+FedEx_Markup),2)</f>
        <v>30.52</v>
      </c>
      <c r="C118" s="328">
        <f>ROUND((IF(MinBaseGround&gt;ROUND(((1-GroundCommDiscount31Up-GroundCommIncentive)*'Ground Base'!C113),2),ROUND(MinBaseGround*(1+GroundFuelSurcharge),2),ROUND(((1-GroundCommDiscount31Up-GroundCommIncentive)*'Ground Base'!C113)*(1+GroundFuelSurcharge),2)))*(1+FedEx_Markup),2)</f>
        <v>30.76</v>
      </c>
      <c r="D118" s="328">
        <f>ROUND((IF(MinBaseGround&gt;ROUND(((1-GroundCommDiscount31Up-GroundCommIncentive)*'Ground Base'!D113),2),ROUND(MinBaseGround*(1+GroundFuelSurcharge),2),ROUND(((1-GroundCommDiscount31Up-GroundCommIncentive)*'Ground Base'!D113)*(1+GroundFuelSurcharge),2)))*(1+FedEx_Markup),2)</f>
        <v>33.22</v>
      </c>
      <c r="E118" s="328">
        <f>ROUND((IF(MinBaseGround&gt;ROUND(((1-GroundCommDiscount31Up-GroundCommIncentive)*'Ground Base'!E113),2),ROUND(MinBaseGround*(1+GroundFuelSurcharge),2),ROUND(((1-GroundCommDiscount31Up-GroundCommIncentive)*'Ground Base'!E113)*(1+GroundFuelSurcharge),2)))*(1+FedEx_Markup),2)</f>
        <v>34.81</v>
      </c>
      <c r="F118" s="328">
        <f>ROUND((IF(MinBaseGround&gt;ROUND(((1-GroundCommDiscount31Up-GroundCommIncentive)*'Ground Base'!F113),2),ROUND(MinBaseGround*(1+GroundFuelSurcharge),2),ROUND(((1-GroundCommDiscount31Up-GroundCommIncentive)*'Ground Base'!F113)*(1+GroundFuelSurcharge),2)))*(1+FedEx_Markup),2)</f>
        <v>40.03</v>
      </c>
      <c r="G118" s="328">
        <f>ROUND((IF(MinBaseGround&gt;ROUND(((1-GroundCommDiscount31Up-GroundCommIncentive)*'Ground Base'!G113),2),ROUND(MinBaseGround*(1+GroundFuelSurcharge),2),ROUND(((1-GroundCommDiscount31Up-GroundCommIncentive)*'Ground Base'!G113)*(1+GroundFuelSurcharge),2)))*(1+FedEx_Markup),2)</f>
        <v>44.34</v>
      </c>
      <c r="H118" s="328">
        <f>ROUND((IF(MinBaseGround&gt;ROUND(((1-GroundCommDiscount31Up-GroundCommIncentive)*'Ground Base'!H113),2),ROUND(MinBaseGround*(1+GroundFuelSurcharge),2),ROUND(((1-GroundCommDiscount31Up-GroundCommIncentive)*'Ground Base'!H113)*(1+GroundFuelSurcharge),2)))*(1+FedEx_Markup),2)</f>
        <v>49.16</v>
      </c>
      <c r="I118" s="328">
        <f>ROUND((IF(MinBaseGround&gt;ROUND(((1-GroundAKHIDiscount)*'Ground Base'!I113),2),ROUND(MinBaseGround*(1+GroundFuelSurcharge),2),ROUND(((1-GroundAKHIDiscount)*'Ground Base'!I113)*(1+GroundFuelSurcharge),2)))*(1+FedEx_Markup),2)</f>
        <v>411.79</v>
      </c>
      <c r="J118" s="328">
        <f>ROUND((IF(MinBaseGround&gt;ROUND(((1-GroundAKHIDiscount)*'Ground Base'!J113),2),ROUND(MinBaseGround*(1+GroundFuelSurcharge),2),ROUND(((1-GroundAKHIDiscount)*'Ground Base'!J113)*(1+GroundFuelSurcharge),2)))*(1+FedEx_Markup),2)</f>
        <v>411.79</v>
      </c>
      <c r="K118" s="328">
        <f>ROUND((IF(MinGroundZone51&gt;ROUND(((1-GroundZone51Discount)*'Ground Base'!K113),2),ROUND(MinGroundZone51*(1+GroundFuelSurcharge),2),ROUND(((1-GroundZone51Discount)*'Ground Base'!K113)*(1+GroundFuelSurcharge),2)))*(1+FedEx_Markup),2)</f>
        <v>96.76</v>
      </c>
      <c r="L118" s="328">
        <f>ROUND((IF(MinGroundZone54&gt;ROUND(((1-GroundZone54Discount)*'Ground Base'!L113),2),ROUND(MinGroundZone54*(1+GroundFuelSurcharge),2),ROUND(((1-GroundZone54Discount)*'Ground Base'!L113)*(1+GroundFuelSurcharge),2)))*(1+FedEx_Markup),2)</f>
        <v>130.04</v>
      </c>
    </row>
    <row r="119" ht="12.75" customHeight="1">
      <c r="A119" s="327">
        <v>112.0</v>
      </c>
      <c r="B119" s="328">
        <f>ROUND((IF(MinBaseGround&gt;ROUND(((1-GroundCommDiscount31Up-GroundCommIncentive)*'Ground Base'!B114),2),ROUND(MinBaseGround*(1+GroundFuelSurcharge),2),ROUND(((1-GroundCommDiscount31Up-GroundCommIncentive)*'Ground Base'!B114)*(1+GroundFuelSurcharge),2)))*(1+FedEx_Markup),2)</f>
        <v>30.58</v>
      </c>
      <c r="C119" s="328">
        <f>ROUND((IF(MinBaseGround&gt;ROUND(((1-GroundCommDiscount31Up-GroundCommIncentive)*'Ground Base'!C114),2),ROUND(MinBaseGround*(1+GroundFuelSurcharge),2),ROUND(((1-GroundCommDiscount31Up-GroundCommIncentive)*'Ground Base'!C114)*(1+GroundFuelSurcharge),2)))*(1+FedEx_Markup),2)</f>
        <v>31.11</v>
      </c>
      <c r="D119" s="328">
        <f>ROUND((IF(MinBaseGround&gt;ROUND(((1-GroundCommDiscount31Up-GroundCommIncentive)*'Ground Base'!D114),2),ROUND(MinBaseGround*(1+GroundFuelSurcharge),2),ROUND(((1-GroundCommDiscount31Up-GroundCommIncentive)*'Ground Base'!D114)*(1+GroundFuelSurcharge),2)))*(1+FedEx_Markup),2)</f>
        <v>33.24</v>
      </c>
      <c r="E119" s="328">
        <f>ROUND((IF(MinBaseGround&gt;ROUND(((1-GroundCommDiscount31Up-GroundCommIncentive)*'Ground Base'!E114),2),ROUND(MinBaseGround*(1+GroundFuelSurcharge),2),ROUND(((1-GroundCommDiscount31Up-GroundCommIncentive)*'Ground Base'!E114)*(1+GroundFuelSurcharge),2)))*(1+FedEx_Markup),2)</f>
        <v>34.82</v>
      </c>
      <c r="F119" s="328">
        <f>ROUND((IF(MinBaseGround&gt;ROUND(((1-GroundCommDiscount31Up-GroundCommIncentive)*'Ground Base'!F114),2),ROUND(MinBaseGround*(1+GroundFuelSurcharge),2),ROUND(((1-GroundCommDiscount31Up-GroundCommIncentive)*'Ground Base'!F114)*(1+GroundFuelSurcharge),2)))*(1+FedEx_Markup),2)</f>
        <v>40.35</v>
      </c>
      <c r="G119" s="328">
        <f>ROUND((IF(MinBaseGround&gt;ROUND(((1-GroundCommDiscount31Up-GroundCommIncentive)*'Ground Base'!G114),2),ROUND(MinBaseGround*(1+GroundFuelSurcharge),2),ROUND(((1-GroundCommDiscount31Up-GroundCommIncentive)*'Ground Base'!G114)*(1+GroundFuelSurcharge),2)))*(1+FedEx_Markup),2)</f>
        <v>44.36</v>
      </c>
      <c r="H119" s="328">
        <f>ROUND((IF(MinBaseGround&gt;ROUND(((1-GroundCommDiscount31Up-GroundCommIncentive)*'Ground Base'!H114),2),ROUND(MinBaseGround*(1+GroundFuelSurcharge),2),ROUND(((1-GroundCommDiscount31Up-GroundCommIncentive)*'Ground Base'!H114)*(1+GroundFuelSurcharge),2)))*(1+FedEx_Markup),2)</f>
        <v>49.17</v>
      </c>
      <c r="I119" s="328">
        <f>ROUND((IF(MinBaseGround&gt;ROUND(((1-GroundAKHIDiscount)*'Ground Base'!I114),2),ROUND(MinBaseGround*(1+GroundFuelSurcharge),2),ROUND(((1-GroundAKHIDiscount)*'Ground Base'!I114)*(1+GroundFuelSurcharge),2)))*(1+FedEx_Markup),2)</f>
        <v>416.45</v>
      </c>
      <c r="J119" s="328">
        <f>ROUND((IF(MinBaseGround&gt;ROUND(((1-GroundAKHIDiscount)*'Ground Base'!J114),2),ROUND(MinBaseGround*(1+GroundFuelSurcharge),2),ROUND(((1-GroundAKHIDiscount)*'Ground Base'!J114)*(1+GroundFuelSurcharge),2)))*(1+FedEx_Markup),2)</f>
        <v>416.45</v>
      </c>
      <c r="K119" s="328">
        <f>ROUND((IF(MinGroundZone51&gt;ROUND(((1-GroundZone51Discount)*'Ground Base'!K114),2),ROUND(MinGroundZone51*(1+GroundFuelSurcharge),2),ROUND(((1-GroundZone51Discount)*'Ground Base'!K114)*(1+GroundFuelSurcharge),2)))*(1+FedEx_Markup),2)</f>
        <v>96.77</v>
      </c>
      <c r="L119" s="328">
        <f>ROUND((IF(MinGroundZone54&gt;ROUND(((1-GroundZone54Discount)*'Ground Base'!L114),2),ROUND(MinGroundZone54*(1+GroundFuelSurcharge),2),ROUND(((1-GroundZone54Discount)*'Ground Base'!L114)*(1+GroundFuelSurcharge),2)))*(1+FedEx_Markup),2)</f>
        <v>130.04</v>
      </c>
    </row>
    <row r="120" ht="12.75" customHeight="1">
      <c r="A120" s="327">
        <v>113.0</v>
      </c>
      <c r="B120" s="328">
        <f>ROUND((IF(MinBaseGround&gt;ROUND(((1-GroundCommDiscount31Up-GroundCommIncentive)*'Ground Base'!B115),2),ROUND(MinBaseGround*(1+GroundFuelSurcharge),2),ROUND(((1-GroundCommDiscount31Up-GroundCommIncentive)*'Ground Base'!B115)*(1+GroundFuelSurcharge),2)))*(1+FedEx_Markup),2)</f>
        <v>30.59</v>
      </c>
      <c r="C120" s="328">
        <f>ROUND((IF(MinBaseGround&gt;ROUND(((1-GroundCommDiscount31Up-GroundCommIncentive)*'Ground Base'!C115),2),ROUND(MinBaseGround*(1+GroundFuelSurcharge),2),ROUND(((1-GroundCommDiscount31Up-GroundCommIncentive)*'Ground Base'!C115)*(1+GroundFuelSurcharge),2)))*(1+FedEx_Markup),2)</f>
        <v>31.11</v>
      </c>
      <c r="D120" s="328">
        <f>ROUND((IF(MinBaseGround&gt;ROUND(((1-GroundCommDiscount31Up-GroundCommIncentive)*'Ground Base'!D115),2),ROUND(MinBaseGround*(1+GroundFuelSurcharge),2),ROUND(((1-GroundCommDiscount31Up-GroundCommIncentive)*'Ground Base'!D115)*(1+GroundFuelSurcharge),2)))*(1+FedEx_Markup),2)</f>
        <v>33.6</v>
      </c>
      <c r="E120" s="328">
        <f>ROUND((IF(MinBaseGround&gt;ROUND(((1-GroundCommDiscount31Up-GroundCommIncentive)*'Ground Base'!E115),2),ROUND(MinBaseGround*(1+GroundFuelSurcharge),2),ROUND(((1-GroundCommDiscount31Up-GroundCommIncentive)*'Ground Base'!E115)*(1+GroundFuelSurcharge),2)))*(1+FedEx_Markup),2)</f>
        <v>35.14</v>
      </c>
      <c r="F120" s="328">
        <f>ROUND((IF(MinBaseGround&gt;ROUND(((1-GroundCommDiscount31Up-GroundCommIncentive)*'Ground Base'!F115),2),ROUND(MinBaseGround*(1+GroundFuelSurcharge),2),ROUND(((1-GroundCommDiscount31Up-GroundCommIncentive)*'Ground Base'!F115)*(1+GroundFuelSurcharge),2)))*(1+FedEx_Markup),2)</f>
        <v>40.35</v>
      </c>
      <c r="G120" s="328">
        <f>ROUND((IF(MinBaseGround&gt;ROUND(((1-GroundCommDiscount31Up-GroundCommIncentive)*'Ground Base'!G115),2),ROUND(MinBaseGround*(1+GroundFuelSurcharge),2),ROUND(((1-GroundCommDiscount31Up-GroundCommIncentive)*'Ground Base'!G115)*(1+GroundFuelSurcharge),2)))*(1+FedEx_Markup),2)</f>
        <v>44.36</v>
      </c>
      <c r="H120" s="328">
        <f>ROUND((IF(MinBaseGround&gt;ROUND(((1-GroundCommDiscount31Up-GroundCommIncentive)*'Ground Base'!H115),2),ROUND(MinBaseGround*(1+GroundFuelSurcharge),2),ROUND(((1-GroundCommDiscount31Up-GroundCommIncentive)*'Ground Base'!H115)*(1+GroundFuelSurcharge),2)))*(1+FedEx_Markup),2)</f>
        <v>49.6</v>
      </c>
      <c r="I120" s="328">
        <f>ROUND((IF(MinBaseGround&gt;ROUND(((1-GroundAKHIDiscount)*'Ground Base'!I115),2),ROUND(MinBaseGround*(1+GroundFuelSurcharge),2),ROUND(((1-GroundAKHIDiscount)*'Ground Base'!I115)*(1+GroundFuelSurcharge),2)))*(1+FedEx_Markup),2)</f>
        <v>420.05</v>
      </c>
      <c r="J120" s="328">
        <f>ROUND((IF(MinBaseGround&gt;ROUND(((1-GroundAKHIDiscount)*'Ground Base'!J115),2),ROUND(MinBaseGround*(1+GroundFuelSurcharge),2),ROUND(((1-GroundAKHIDiscount)*'Ground Base'!J115)*(1+GroundFuelSurcharge),2)))*(1+FedEx_Markup),2)</f>
        <v>420.05</v>
      </c>
      <c r="K120" s="328">
        <f>ROUND((IF(MinGroundZone51&gt;ROUND(((1-GroundZone51Discount)*'Ground Base'!K115),2),ROUND(MinGroundZone51*(1+GroundFuelSurcharge),2),ROUND(((1-GroundZone51Discount)*'Ground Base'!K115)*(1+GroundFuelSurcharge),2)))*(1+FedEx_Markup),2)</f>
        <v>96.78</v>
      </c>
      <c r="L120" s="328">
        <f>ROUND((IF(MinGroundZone54&gt;ROUND(((1-GroundZone54Discount)*'Ground Base'!L115),2),ROUND(MinGroundZone54*(1+GroundFuelSurcharge),2),ROUND(((1-GroundZone54Discount)*'Ground Base'!L115)*(1+GroundFuelSurcharge),2)))*(1+FedEx_Markup),2)</f>
        <v>130.07</v>
      </c>
    </row>
    <row r="121" ht="12.75" customHeight="1">
      <c r="A121" s="327">
        <v>114.0</v>
      </c>
      <c r="B121" s="328">
        <f>ROUND((IF(MinBaseGround&gt;ROUND(((1-GroundCommDiscount31Up-GroundCommIncentive)*'Ground Base'!B116),2),ROUND(MinBaseGround*(1+GroundFuelSurcharge),2),ROUND(((1-GroundCommDiscount31Up-GroundCommIncentive)*'Ground Base'!B116)*(1+GroundFuelSurcharge),2)))*(1+FedEx_Markup),2)</f>
        <v>31.2</v>
      </c>
      <c r="C121" s="328">
        <f>ROUND((IF(MinBaseGround&gt;ROUND(((1-GroundCommDiscount31Up-GroundCommIncentive)*'Ground Base'!C116),2),ROUND(MinBaseGround*(1+GroundFuelSurcharge),2),ROUND(((1-GroundCommDiscount31Up-GroundCommIncentive)*'Ground Base'!C116)*(1+GroundFuelSurcharge),2)))*(1+FedEx_Markup),2)</f>
        <v>31.77</v>
      </c>
      <c r="D121" s="328">
        <f>ROUND((IF(MinBaseGround&gt;ROUND(((1-GroundCommDiscount31Up-GroundCommIncentive)*'Ground Base'!D116),2),ROUND(MinBaseGround*(1+GroundFuelSurcharge),2),ROUND(((1-GroundCommDiscount31Up-GroundCommIncentive)*'Ground Base'!D116)*(1+GroundFuelSurcharge),2)))*(1+FedEx_Markup),2)</f>
        <v>34.04</v>
      </c>
      <c r="E121" s="328">
        <f>ROUND((IF(MinBaseGround&gt;ROUND(((1-GroundCommDiscount31Up-GroundCommIncentive)*'Ground Base'!E116),2),ROUND(MinBaseGround*(1+GroundFuelSurcharge),2),ROUND(((1-GroundCommDiscount31Up-GroundCommIncentive)*'Ground Base'!E116)*(1+GroundFuelSurcharge),2)))*(1+FedEx_Markup),2)</f>
        <v>35.82</v>
      </c>
      <c r="F121" s="328">
        <f>ROUND((IF(MinBaseGround&gt;ROUND(((1-GroundCommDiscount31Up-GroundCommIncentive)*'Ground Base'!F116),2),ROUND(MinBaseGround*(1+GroundFuelSurcharge),2),ROUND(((1-GroundCommDiscount31Up-GroundCommIncentive)*'Ground Base'!F116)*(1+GroundFuelSurcharge),2)))*(1+FedEx_Markup),2)</f>
        <v>41.42</v>
      </c>
      <c r="G121" s="328">
        <f>ROUND((IF(MinBaseGround&gt;ROUND(((1-GroundCommDiscount31Up-GroundCommIncentive)*'Ground Base'!G116),2),ROUND(MinBaseGround*(1+GroundFuelSurcharge),2),ROUND(((1-GroundCommDiscount31Up-GroundCommIncentive)*'Ground Base'!G116)*(1+GroundFuelSurcharge),2)))*(1+FedEx_Markup),2)</f>
        <v>45.47</v>
      </c>
      <c r="H121" s="328">
        <f>ROUND((IF(MinBaseGround&gt;ROUND(((1-GroundCommDiscount31Up-GroundCommIncentive)*'Ground Base'!H116),2),ROUND(MinBaseGround*(1+GroundFuelSurcharge),2),ROUND(((1-GroundCommDiscount31Up-GroundCommIncentive)*'Ground Base'!H116)*(1+GroundFuelSurcharge),2)))*(1+FedEx_Markup),2)</f>
        <v>50.85</v>
      </c>
      <c r="I121" s="328">
        <f>ROUND((IF(MinBaseGround&gt;ROUND(((1-GroundAKHIDiscount)*'Ground Base'!I116),2),ROUND(MinBaseGround*(1+GroundFuelSurcharge),2),ROUND(((1-GroundAKHIDiscount)*'Ground Base'!I116)*(1+GroundFuelSurcharge),2)))*(1+FedEx_Markup),2)</f>
        <v>423.71</v>
      </c>
      <c r="J121" s="328">
        <f>ROUND((IF(MinBaseGround&gt;ROUND(((1-GroundAKHIDiscount)*'Ground Base'!J116),2),ROUND(MinBaseGround*(1+GroundFuelSurcharge),2),ROUND(((1-GroundAKHIDiscount)*'Ground Base'!J116)*(1+GroundFuelSurcharge),2)))*(1+FedEx_Markup),2)</f>
        <v>423.71</v>
      </c>
      <c r="K121" s="328">
        <f>ROUND((IF(MinGroundZone51&gt;ROUND(((1-GroundZone51Discount)*'Ground Base'!K116),2),ROUND(MinGroundZone51*(1+GroundFuelSurcharge),2),ROUND(((1-GroundZone51Discount)*'Ground Base'!K116)*(1+GroundFuelSurcharge),2)))*(1+FedEx_Markup),2)</f>
        <v>96.78</v>
      </c>
      <c r="L121" s="328">
        <f>ROUND((IF(MinGroundZone54&gt;ROUND(((1-GroundZone54Discount)*'Ground Base'!L116),2),ROUND(MinGroundZone54*(1+GroundFuelSurcharge),2),ROUND(((1-GroundZone54Discount)*'Ground Base'!L116)*(1+GroundFuelSurcharge),2)))*(1+FedEx_Markup),2)</f>
        <v>130.07</v>
      </c>
    </row>
    <row r="122" ht="12.75" customHeight="1">
      <c r="A122" s="327">
        <v>115.0</v>
      </c>
      <c r="B122" s="328">
        <f>ROUND((IF(MinBaseGround&gt;ROUND(((1-GroundCommDiscount31Up-GroundCommIncentive)*'Ground Base'!B117),2),ROUND(MinBaseGround*(1+GroundFuelSurcharge),2),ROUND(((1-GroundCommDiscount31Up-GroundCommIncentive)*'Ground Base'!B117)*(1+GroundFuelSurcharge),2)))*(1+FedEx_Markup),2)</f>
        <v>31.84</v>
      </c>
      <c r="C122" s="328">
        <f>ROUND((IF(MinBaseGround&gt;ROUND(((1-GroundCommDiscount31Up-GroundCommIncentive)*'Ground Base'!C117),2),ROUND(MinBaseGround*(1+GroundFuelSurcharge),2),ROUND(((1-GroundCommDiscount31Up-GroundCommIncentive)*'Ground Base'!C117)*(1+GroundFuelSurcharge),2)))*(1+FedEx_Markup),2)</f>
        <v>32.75</v>
      </c>
      <c r="D122" s="328">
        <f>ROUND((IF(MinBaseGround&gt;ROUND(((1-GroundCommDiscount31Up-GroundCommIncentive)*'Ground Base'!D117),2),ROUND(MinBaseGround*(1+GroundFuelSurcharge),2),ROUND(((1-GroundCommDiscount31Up-GroundCommIncentive)*'Ground Base'!D117)*(1+GroundFuelSurcharge),2)))*(1+FedEx_Markup),2)</f>
        <v>34.64</v>
      </c>
      <c r="E122" s="328">
        <f>ROUND((IF(MinBaseGround&gt;ROUND(((1-GroundCommDiscount31Up-GroundCommIncentive)*'Ground Base'!E117),2),ROUND(MinBaseGround*(1+GroundFuelSurcharge),2),ROUND(((1-GroundCommDiscount31Up-GroundCommIncentive)*'Ground Base'!E117)*(1+GroundFuelSurcharge),2)))*(1+FedEx_Markup),2)</f>
        <v>36.54</v>
      </c>
      <c r="F122" s="328">
        <f>ROUND((IF(MinBaseGround&gt;ROUND(((1-GroundCommDiscount31Up-GroundCommIncentive)*'Ground Base'!F117),2),ROUND(MinBaseGround*(1+GroundFuelSurcharge),2),ROUND(((1-GroundCommDiscount31Up-GroundCommIncentive)*'Ground Base'!F117)*(1+GroundFuelSurcharge),2)))*(1+FedEx_Markup),2)</f>
        <v>41.43</v>
      </c>
      <c r="G122" s="328">
        <f>ROUND((IF(MinBaseGround&gt;ROUND(((1-GroundCommDiscount31Up-GroundCommIncentive)*'Ground Base'!G117),2),ROUND(MinBaseGround*(1+GroundFuelSurcharge),2),ROUND(((1-GroundCommDiscount31Up-GroundCommIncentive)*'Ground Base'!G117)*(1+GroundFuelSurcharge),2)))*(1+FedEx_Markup),2)</f>
        <v>46.33</v>
      </c>
      <c r="H122" s="328">
        <f>ROUND((IF(MinBaseGround&gt;ROUND(((1-GroundCommDiscount31Up-GroundCommIncentive)*'Ground Base'!H117),2),ROUND(MinBaseGround*(1+GroundFuelSurcharge),2),ROUND(((1-GroundCommDiscount31Up-GroundCommIncentive)*'Ground Base'!H117)*(1+GroundFuelSurcharge),2)))*(1+FedEx_Markup),2)</f>
        <v>50.88</v>
      </c>
      <c r="I122" s="328">
        <f>ROUND((IF(MinBaseGround&gt;ROUND(((1-GroundAKHIDiscount)*'Ground Base'!I117),2),ROUND(MinBaseGround*(1+GroundFuelSurcharge),2),ROUND(((1-GroundAKHIDiscount)*'Ground Base'!I117)*(1+GroundFuelSurcharge),2)))*(1+FedEx_Markup),2)</f>
        <v>427.32</v>
      </c>
      <c r="J122" s="328">
        <f>ROUND((IF(MinBaseGround&gt;ROUND(((1-GroundAKHIDiscount)*'Ground Base'!J117),2),ROUND(MinBaseGround*(1+GroundFuelSurcharge),2),ROUND(((1-GroundAKHIDiscount)*'Ground Base'!J117)*(1+GroundFuelSurcharge),2)))*(1+FedEx_Markup),2)</f>
        <v>427.32</v>
      </c>
      <c r="K122" s="328">
        <f>ROUND((IF(MinGroundZone51&gt;ROUND(((1-GroundZone51Discount)*'Ground Base'!K117),2),ROUND(MinGroundZone51*(1+GroundFuelSurcharge),2),ROUND(((1-GroundZone51Discount)*'Ground Base'!K117)*(1+GroundFuelSurcharge),2)))*(1+FedEx_Markup),2)</f>
        <v>96.8</v>
      </c>
      <c r="L122" s="328">
        <f>ROUND((IF(MinGroundZone54&gt;ROUND(((1-GroundZone54Discount)*'Ground Base'!L117),2),ROUND(MinGroundZone54*(1+GroundFuelSurcharge),2),ROUND(((1-GroundZone54Discount)*'Ground Base'!L117)*(1+GroundFuelSurcharge),2)))*(1+FedEx_Markup),2)</f>
        <v>130.08</v>
      </c>
    </row>
    <row r="123" ht="12.75" customHeight="1">
      <c r="A123" s="327">
        <v>116.0</v>
      </c>
      <c r="B123" s="328">
        <f>ROUND((IF(MinBaseGround&gt;ROUND(((1-GroundCommDiscount31Up-GroundCommIncentive)*'Ground Base'!B118),2),ROUND(MinBaseGround*(1+GroundFuelSurcharge),2),ROUND(((1-GroundCommDiscount31Up-GroundCommIncentive)*'Ground Base'!B118)*(1+GroundFuelSurcharge),2)))*(1+FedEx_Markup),2)</f>
        <v>32.19</v>
      </c>
      <c r="C123" s="328">
        <f>ROUND((IF(MinBaseGround&gt;ROUND(((1-GroundCommDiscount31Up-GroundCommIncentive)*'Ground Base'!C118),2),ROUND(MinBaseGround*(1+GroundFuelSurcharge),2),ROUND(((1-GroundCommDiscount31Up-GroundCommIncentive)*'Ground Base'!C118)*(1+GroundFuelSurcharge),2)))*(1+FedEx_Markup),2)</f>
        <v>32.88</v>
      </c>
      <c r="D123" s="328">
        <f>ROUND((IF(MinBaseGround&gt;ROUND(((1-GroundCommDiscount31Up-GroundCommIncentive)*'Ground Base'!D118),2),ROUND(MinBaseGround*(1+GroundFuelSurcharge),2),ROUND(((1-GroundCommDiscount31Up-GroundCommIncentive)*'Ground Base'!D118)*(1+GroundFuelSurcharge),2)))*(1+FedEx_Markup),2)</f>
        <v>35.05</v>
      </c>
      <c r="E123" s="328">
        <f>ROUND((IF(MinBaseGround&gt;ROUND(((1-GroundCommDiscount31Up-GroundCommIncentive)*'Ground Base'!E118),2),ROUND(MinBaseGround*(1+GroundFuelSurcharge),2),ROUND(((1-GroundCommDiscount31Up-GroundCommIncentive)*'Ground Base'!E118)*(1+GroundFuelSurcharge),2)))*(1+FedEx_Markup),2)</f>
        <v>36.7</v>
      </c>
      <c r="F123" s="328">
        <f>ROUND((IF(MinBaseGround&gt;ROUND(((1-GroundCommDiscount31Up-GroundCommIncentive)*'Ground Base'!F118),2),ROUND(MinBaseGround*(1+GroundFuelSurcharge),2),ROUND(((1-GroundCommDiscount31Up-GroundCommIncentive)*'Ground Base'!F118)*(1+GroundFuelSurcharge),2)))*(1+FedEx_Markup),2)</f>
        <v>42.03</v>
      </c>
      <c r="G123" s="328">
        <f>ROUND((IF(MinBaseGround&gt;ROUND(((1-GroundCommDiscount31Up-GroundCommIncentive)*'Ground Base'!G118),2),ROUND(MinBaseGround*(1+GroundFuelSurcharge),2),ROUND(((1-GroundCommDiscount31Up-GroundCommIncentive)*'Ground Base'!G118)*(1+GroundFuelSurcharge),2)))*(1+FedEx_Markup),2)</f>
        <v>46.91</v>
      </c>
      <c r="H123" s="328">
        <f>ROUND((IF(MinBaseGround&gt;ROUND(((1-GroundCommDiscount31Up-GroundCommIncentive)*'Ground Base'!H118),2),ROUND(MinBaseGround*(1+GroundFuelSurcharge),2),ROUND(((1-GroundCommDiscount31Up-GroundCommIncentive)*'Ground Base'!H118)*(1+GroundFuelSurcharge),2)))*(1+FedEx_Markup),2)</f>
        <v>51.67</v>
      </c>
      <c r="I123" s="328">
        <f>ROUND((IF(MinBaseGround&gt;ROUND(((1-GroundAKHIDiscount)*'Ground Base'!I118),2),ROUND(MinBaseGround*(1+GroundFuelSurcharge),2),ROUND(((1-GroundAKHIDiscount)*'Ground Base'!I118)*(1+GroundFuelSurcharge),2)))*(1+FedEx_Markup),2)</f>
        <v>429.99</v>
      </c>
      <c r="J123" s="328">
        <f>ROUND((IF(MinBaseGround&gt;ROUND(((1-GroundAKHIDiscount)*'Ground Base'!J118),2),ROUND(MinBaseGround*(1+GroundFuelSurcharge),2),ROUND(((1-GroundAKHIDiscount)*'Ground Base'!J118)*(1+GroundFuelSurcharge),2)))*(1+FedEx_Markup),2)</f>
        <v>429.99</v>
      </c>
      <c r="K123" s="328">
        <f>ROUND((IF(MinGroundZone51&gt;ROUND(((1-GroundZone51Discount)*'Ground Base'!K118),2),ROUND(MinGroundZone51*(1+GroundFuelSurcharge),2),ROUND(((1-GroundZone51Discount)*'Ground Base'!K118)*(1+GroundFuelSurcharge),2)))*(1+FedEx_Markup),2)</f>
        <v>99.33</v>
      </c>
      <c r="L123" s="328">
        <f>ROUND((IF(MinGroundZone54&gt;ROUND(((1-GroundZone54Discount)*'Ground Base'!L118),2),ROUND(MinGroundZone54*(1+GroundFuelSurcharge),2),ROUND(((1-GroundZone54Discount)*'Ground Base'!L118)*(1+GroundFuelSurcharge),2)))*(1+FedEx_Markup),2)</f>
        <v>134.96</v>
      </c>
    </row>
    <row r="124" ht="12.75" customHeight="1">
      <c r="A124" s="327">
        <v>117.0</v>
      </c>
      <c r="B124" s="328">
        <f>ROUND((IF(MinBaseGround&gt;ROUND(((1-GroundCommDiscount31Up-GroundCommIncentive)*'Ground Base'!B119),2),ROUND(MinBaseGround*(1+GroundFuelSurcharge),2),ROUND(((1-GroundCommDiscount31Up-GroundCommIncentive)*'Ground Base'!B119)*(1+GroundFuelSurcharge),2)))*(1+FedEx_Markup),2)</f>
        <v>32.19</v>
      </c>
      <c r="C124" s="328">
        <f>ROUND((IF(MinBaseGround&gt;ROUND(((1-GroundCommDiscount31Up-GroundCommIncentive)*'Ground Base'!C119),2),ROUND(MinBaseGround*(1+GroundFuelSurcharge),2),ROUND(((1-GroundCommDiscount31Up-GroundCommIncentive)*'Ground Base'!C119)*(1+GroundFuelSurcharge),2)))*(1+FedEx_Markup),2)</f>
        <v>32.88</v>
      </c>
      <c r="D124" s="328">
        <f>ROUND((IF(MinBaseGround&gt;ROUND(((1-GroundCommDiscount31Up-GroundCommIncentive)*'Ground Base'!D119),2),ROUND(MinBaseGround*(1+GroundFuelSurcharge),2),ROUND(((1-GroundCommDiscount31Up-GroundCommIncentive)*'Ground Base'!D119)*(1+GroundFuelSurcharge),2)))*(1+FedEx_Markup),2)</f>
        <v>35.06</v>
      </c>
      <c r="E124" s="328">
        <f>ROUND((IF(MinBaseGround&gt;ROUND(((1-GroundCommDiscount31Up-GroundCommIncentive)*'Ground Base'!E119),2),ROUND(MinBaseGround*(1+GroundFuelSurcharge),2),ROUND(((1-GroundCommDiscount31Up-GroundCommIncentive)*'Ground Base'!E119)*(1+GroundFuelSurcharge),2)))*(1+FedEx_Markup),2)</f>
        <v>37.03</v>
      </c>
      <c r="F124" s="328">
        <f>ROUND((IF(MinBaseGround&gt;ROUND(((1-GroundCommDiscount31Up-GroundCommIncentive)*'Ground Base'!F119),2),ROUND(MinBaseGround*(1+GroundFuelSurcharge),2),ROUND(((1-GroundCommDiscount31Up-GroundCommIncentive)*'Ground Base'!F119)*(1+GroundFuelSurcharge),2)))*(1+FedEx_Markup),2)</f>
        <v>42.04</v>
      </c>
      <c r="G124" s="328">
        <f>ROUND((IF(MinBaseGround&gt;ROUND(((1-GroundCommDiscount31Up-GroundCommIncentive)*'Ground Base'!G119),2),ROUND(MinBaseGround*(1+GroundFuelSurcharge),2),ROUND(((1-GroundCommDiscount31Up-GroundCommIncentive)*'Ground Base'!G119)*(1+GroundFuelSurcharge),2)))*(1+FedEx_Markup),2)</f>
        <v>46.91</v>
      </c>
      <c r="H124" s="328">
        <f>ROUND((IF(MinBaseGround&gt;ROUND(((1-GroundCommDiscount31Up-GroundCommIncentive)*'Ground Base'!H119),2),ROUND(MinBaseGround*(1+GroundFuelSurcharge),2),ROUND(((1-GroundCommDiscount31Up-GroundCommIncentive)*'Ground Base'!H119)*(1+GroundFuelSurcharge),2)))*(1+FedEx_Markup),2)</f>
        <v>52</v>
      </c>
      <c r="I124" s="328">
        <f>ROUND((IF(MinBaseGround&gt;ROUND(((1-GroundAKHIDiscount)*'Ground Base'!I119),2),ROUND(MinBaseGround*(1+GroundFuelSurcharge),2),ROUND(((1-GroundAKHIDiscount)*'Ground Base'!I119)*(1+GroundFuelSurcharge),2)))*(1+FedEx_Markup),2)</f>
        <v>433.41</v>
      </c>
      <c r="J124" s="328">
        <f>ROUND((IF(MinBaseGround&gt;ROUND(((1-GroundAKHIDiscount)*'Ground Base'!J119),2),ROUND(MinBaseGround*(1+GroundFuelSurcharge),2),ROUND(((1-GroundAKHIDiscount)*'Ground Base'!J119)*(1+GroundFuelSurcharge),2)))*(1+FedEx_Markup),2)</f>
        <v>433.41</v>
      </c>
      <c r="K124" s="328">
        <f>ROUND((IF(MinGroundZone51&gt;ROUND(((1-GroundZone51Discount)*'Ground Base'!K119),2),ROUND(MinGroundZone51*(1+GroundFuelSurcharge),2),ROUND(((1-GroundZone51Discount)*'Ground Base'!K119)*(1+GroundFuelSurcharge),2)))*(1+FedEx_Markup),2)</f>
        <v>99.34</v>
      </c>
      <c r="L124" s="328">
        <f>ROUND((IF(MinGroundZone54&gt;ROUND(((1-GroundZone54Discount)*'Ground Base'!L119),2),ROUND(MinGroundZone54*(1+GroundFuelSurcharge),2),ROUND(((1-GroundZone54Discount)*'Ground Base'!L119)*(1+GroundFuelSurcharge),2)))*(1+FedEx_Markup),2)</f>
        <v>134.98</v>
      </c>
    </row>
    <row r="125" ht="12.75" customHeight="1">
      <c r="A125" s="327">
        <v>118.0</v>
      </c>
      <c r="B125" s="328">
        <f>ROUND((IF(MinBaseGround&gt;ROUND(((1-GroundCommDiscount31Up-GroundCommIncentive)*'Ground Base'!B120),2),ROUND(MinBaseGround*(1+GroundFuelSurcharge),2),ROUND(((1-GroundCommDiscount31Up-GroundCommIncentive)*'Ground Base'!B120)*(1+GroundFuelSurcharge),2)))*(1+FedEx_Markup),2)</f>
        <v>32.84</v>
      </c>
      <c r="C125" s="328">
        <f>ROUND((IF(MinBaseGround&gt;ROUND(((1-GroundCommDiscount31Up-GroundCommIncentive)*'Ground Base'!C120),2),ROUND(MinBaseGround*(1+GroundFuelSurcharge),2),ROUND(((1-GroundCommDiscount31Up-GroundCommIncentive)*'Ground Base'!C120)*(1+GroundFuelSurcharge),2)))*(1+FedEx_Markup),2)</f>
        <v>33.27</v>
      </c>
      <c r="D125" s="328">
        <f>ROUND((IF(MinBaseGround&gt;ROUND(((1-GroundCommDiscount31Up-GroundCommIncentive)*'Ground Base'!D120),2),ROUND(MinBaseGround*(1+GroundFuelSurcharge),2),ROUND(((1-GroundCommDiscount31Up-GroundCommIncentive)*'Ground Base'!D120)*(1+GroundFuelSurcharge),2)))*(1+FedEx_Markup),2)</f>
        <v>35.1</v>
      </c>
      <c r="E125" s="328">
        <f>ROUND((IF(MinBaseGround&gt;ROUND(((1-GroundCommDiscount31Up-GroundCommIncentive)*'Ground Base'!E120),2),ROUND(MinBaseGround*(1+GroundFuelSurcharge),2),ROUND(((1-GroundCommDiscount31Up-GroundCommIncentive)*'Ground Base'!E120)*(1+GroundFuelSurcharge),2)))*(1+FedEx_Markup),2)</f>
        <v>37.13</v>
      </c>
      <c r="F125" s="328">
        <f>ROUND((IF(MinBaseGround&gt;ROUND(((1-GroundCommDiscount31Up-GroundCommIncentive)*'Ground Base'!F120),2),ROUND(MinBaseGround*(1+GroundFuelSurcharge),2),ROUND(((1-GroundCommDiscount31Up-GroundCommIncentive)*'Ground Base'!F120)*(1+GroundFuelSurcharge),2)))*(1+FedEx_Markup),2)</f>
        <v>42.75</v>
      </c>
      <c r="G125" s="328">
        <f>ROUND((IF(MinBaseGround&gt;ROUND(((1-GroundCommDiscount31Up-GroundCommIncentive)*'Ground Base'!G120),2),ROUND(MinBaseGround*(1+GroundFuelSurcharge),2),ROUND(((1-GroundCommDiscount31Up-GroundCommIncentive)*'Ground Base'!G120)*(1+GroundFuelSurcharge),2)))*(1+FedEx_Markup),2)</f>
        <v>46.92</v>
      </c>
      <c r="H125" s="328">
        <f>ROUND((IF(MinBaseGround&gt;ROUND(((1-GroundCommDiscount31Up-GroundCommIncentive)*'Ground Base'!H120),2),ROUND(MinBaseGround*(1+GroundFuelSurcharge),2),ROUND(((1-GroundCommDiscount31Up-GroundCommIncentive)*'Ground Base'!H120)*(1+GroundFuelSurcharge),2)))*(1+FedEx_Markup),2)</f>
        <v>52.41</v>
      </c>
      <c r="I125" s="328">
        <f>ROUND((IF(MinBaseGround&gt;ROUND(((1-GroundAKHIDiscount)*'Ground Base'!I120),2),ROUND(MinBaseGround*(1+GroundFuelSurcharge),2),ROUND(((1-GroundAKHIDiscount)*'Ground Base'!I120)*(1+GroundFuelSurcharge),2)))*(1+FedEx_Markup),2)</f>
        <v>436.83</v>
      </c>
      <c r="J125" s="328">
        <f>ROUND((IF(MinBaseGround&gt;ROUND(((1-GroundAKHIDiscount)*'Ground Base'!J120),2),ROUND(MinBaseGround*(1+GroundFuelSurcharge),2),ROUND(((1-GroundAKHIDiscount)*'Ground Base'!J120)*(1+GroundFuelSurcharge),2)))*(1+FedEx_Markup),2)</f>
        <v>436.83</v>
      </c>
      <c r="K125" s="328">
        <f>ROUND((IF(MinGroundZone51&gt;ROUND(((1-GroundZone51Discount)*'Ground Base'!K120),2),ROUND(MinGroundZone51*(1+GroundFuelSurcharge),2),ROUND(((1-GroundZone51Discount)*'Ground Base'!K120)*(1+GroundFuelSurcharge),2)))*(1+FedEx_Markup),2)</f>
        <v>99.35</v>
      </c>
      <c r="L125" s="328">
        <f>ROUND((IF(MinGroundZone54&gt;ROUND(((1-GroundZone54Discount)*'Ground Base'!L120),2),ROUND(MinGroundZone54*(1+GroundFuelSurcharge),2),ROUND(((1-GroundZone54Discount)*'Ground Base'!L120)*(1+GroundFuelSurcharge),2)))*(1+FedEx_Markup),2)</f>
        <v>134.98</v>
      </c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327">
        <v>119.0</v>
      </c>
      <c r="B126" s="328">
        <f>ROUND((IF(MinBaseGround&gt;ROUND(((1-GroundCommDiscount31Up-GroundCommIncentive)*'Ground Base'!B121),2),ROUND(MinBaseGround*(1+GroundFuelSurcharge),2),ROUND(((1-GroundCommDiscount31Up-GroundCommIncentive)*'Ground Base'!B121)*(1+GroundFuelSurcharge),2)))*(1+FedEx_Markup),2)</f>
        <v>33.5</v>
      </c>
      <c r="C126" s="328">
        <f>ROUND((IF(MinBaseGround&gt;ROUND(((1-GroundCommDiscount31Up-GroundCommIncentive)*'Ground Base'!C121),2),ROUND(MinBaseGround*(1+GroundFuelSurcharge),2),ROUND(((1-GroundCommDiscount31Up-GroundCommIncentive)*'Ground Base'!C121)*(1+GroundFuelSurcharge),2)))*(1+FedEx_Markup),2)</f>
        <v>33.63</v>
      </c>
      <c r="D126" s="328">
        <f>ROUND((IF(MinBaseGround&gt;ROUND(((1-GroundCommDiscount31Up-GroundCommIncentive)*'Ground Base'!D121),2),ROUND(MinBaseGround*(1+GroundFuelSurcharge),2),ROUND(((1-GroundCommDiscount31Up-GroundCommIncentive)*'Ground Base'!D121)*(1+GroundFuelSurcharge),2)))*(1+FedEx_Markup),2)</f>
        <v>36.14</v>
      </c>
      <c r="E126" s="328">
        <f>ROUND((IF(MinBaseGround&gt;ROUND(((1-GroundCommDiscount31Up-GroundCommIncentive)*'Ground Base'!E121),2),ROUND(MinBaseGround*(1+GroundFuelSurcharge),2),ROUND(((1-GroundCommDiscount31Up-GroundCommIncentive)*'Ground Base'!E121)*(1+GroundFuelSurcharge),2)))*(1+FedEx_Markup),2)</f>
        <v>37.67</v>
      </c>
      <c r="F126" s="328">
        <f>ROUND((IF(MinBaseGround&gt;ROUND(((1-GroundCommDiscount31Up-GroundCommIncentive)*'Ground Base'!F121),2),ROUND(MinBaseGround*(1+GroundFuelSurcharge),2),ROUND(((1-GroundCommDiscount31Up-GroundCommIncentive)*'Ground Base'!F121)*(1+GroundFuelSurcharge),2)))*(1+FedEx_Markup),2)</f>
        <v>42.75</v>
      </c>
      <c r="G126" s="328">
        <f>ROUND((IF(MinBaseGround&gt;ROUND(((1-GroundCommDiscount31Up-GroundCommIncentive)*'Ground Base'!G121),2),ROUND(MinBaseGround*(1+GroundFuelSurcharge),2),ROUND(((1-GroundCommDiscount31Up-GroundCommIncentive)*'Ground Base'!G121)*(1+GroundFuelSurcharge),2)))*(1+FedEx_Markup),2)</f>
        <v>47.29</v>
      </c>
      <c r="H126" s="328">
        <f>ROUND((IF(MinBaseGround&gt;ROUND(((1-GroundCommDiscount31Up-GroundCommIncentive)*'Ground Base'!H121),2),ROUND(MinBaseGround*(1+GroundFuelSurcharge),2),ROUND(((1-GroundCommDiscount31Up-GroundCommIncentive)*'Ground Base'!H121)*(1+GroundFuelSurcharge),2)))*(1+FedEx_Markup),2)</f>
        <v>52.41</v>
      </c>
      <c r="I126" s="328">
        <f>ROUND((IF(MinBaseGround&gt;ROUND(((1-GroundAKHIDiscount)*'Ground Base'!I121),2),ROUND(MinBaseGround*(1+GroundFuelSurcharge),2),ROUND(((1-GroundAKHIDiscount)*'Ground Base'!I121)*(1+GroundFuelSurcharge),2)))*(1+FedEx_Markup),2)</f>
        <v>443.15</v>
      </c>
      <c r="J126" s="328">
        <f>ROUND((IF(MinBaseGround&gt;ROUND(((1-GroundAKHIDiscount)*'Ground Base'!J121),2),ROUND(MinBaseGround*(1+GroundFuelSurcharge),2),ROUND(((1-GroundAKHIDiscount)*'Ground Base'!J121)*(1+GroundFuelSurcharge),2)))*(1+FedEx_Markup),2)</f>
        <v>443.15</v>
      </c>
      <c r="K126" s="328">
        <f>ROUND((IF(MinGroundZone51&gt;ROUND(((1-GroundZone51Discount)*'Ground Base'!K121),2),ROUND(MinGroundZone51*(1+GroundFuelSurcharge),2),ROUND(((1-GroundZone51Discount)*'Ground Base'!K121)*(1+GroundFuelSurcharge),2)))*(1+FedEx_Markup),2)</f>
        <v>99.36</v>
      </c>
      <c r="L126" s="328">
        <f>ROUND((IF(MinGroundZone54&gt;ROUND(((1-GroundZone54Discount)*'Ground Base'!L121),2),ROUND(MinGroundZone54*(1+GroundFuelSurcharge),2),ROUND(((1-GroundZone54Discount)*'Ground Base'!L121)*(1+GroundFuelSurcharge),2)))*(1+FedEx_Markup),2)</f>
        <v>134.99</v>
      </c>
    </row>
    <row r="127" ht="12.75" customHeight="1">
      <c r="A127" s="327">
        <v>120.0</v>
      </c>
      <c r="B127" s="328">
        <f>ROUND((IF(MinBaseGround&gt;ROUND(((1-GroundCommDiscount31Up-GroundCommIncentive)*'Ground Base'!B122),2),ROUND(MinBaseGround*(1+GroundFuelSurcharge),2),ROUND(((1-GroundCommDiscount31Up-GroundCommIncentive)*'Ground Base'!B122)*(1+GroundFuelSurcharge),2)))*(1+FedEx_Markup),2)</f>
        <v>34.09</v>
      </c>
      <c r="C127" s="328">
        <f>ROUND((IF(MinBaseGround&gt;ROUND(((1-GroundCommDiscount31Up-GroundCommIncentive)*'Ground Base'!C122),2),ROUND(MinBaseGround*(1+GroundFuelSurcharge),2),ROUND(((1-GroundCommDiscount31Up-GroundCommIncentive)*'Ground Base'!C122)*(1+GroundFuelSurcharge),2)))*(1+FedEx_Markup),2)</f>
        <v>34.11</v>
      </c>
      <c r="D127" s="328">
        <f>ROUND((IF(MinBaseGround&gt;ROUND(((1-GroundCommDiscount31Up-GroundCommIncentive)*'Ground Base'!D122),2),ROUND(MinBaseGround*(1+GroundFuelSurcharge),2),ROUND(((1-GroundCommDiscount31Up-GroundCommIncentive)*'Ground Base'!D122)*(1+GroundFuelSurcharge),2)))*(1+FedEx_Markup),2)</f>
        <v>36.14</v>
      </c>
      <c r="E127" s="328">
        <f>ROUND((IF(MinBaseGround&gt;ROUND(((1-GroundCommDiscount31Up-GroundCommIncentive)*'Ground Base'!E122),2),ROUND(MinBaseGround*(1+GroundFuelSurcharge),2),ROUND(((1-GroundCommDiscount31Up-GroundCommIncentive)*'Ground Base'!E122)*(1+GroundFuelSurcharge),2)))*(1+FedEx_Markup),2)</f>
        <v>37.67</v>
      </c>
      <c r="F127" s="328">
        <f>ROUND((IF(MinBaseGround&gt;ROUND(((1-GroundCommDiscount31Up-GroundCommIncentive)*'Ground Base'!F122),2),ROUND(MinBaseGround*(1+GroundFuelSurcharge),2),ROUND(((1-GroundCommDiscount31Up-GroundCommIncentive)*'Ground Base'!F122)*(1+GroundFuelSurcharge),2)))*(1+FedEx_Markup),2)</f>
        <v>43.09</v>
      </c>
      <c r="G127" s="328">
        <f>ROUND((IF(MinBaseGround&gt;ROUND(((1-GroundCommDiscount31Up-GroundCommIncentive)*'Ground Base'!G122),2),ROUND(MinBaseGround*(1+GroundFuelSurcharge),2),ROUND(((1-GroundCommDiscount31Up-GroundCommIncentive)*'Ground Base'!G122)*(1+GroundFuelSurcharge),2)))*(1+FedEx_Markup),2)</f>
        <v>47.46</v>
      </c>
      <c r="H127" s="328">
        <f>ROUND((IF(MinBaseGround&gt;ROUND(((1-GroundCommDiscount31Up-GroundCommIncentive)*'Ground Base'!H122),2),ROUND(MinBaseGround*(1+GroundFuelSurcharge),2),ROUND(((1-GroundCommDiscount31Up-GroundCommIncentive)*'Ground Base'!H122)*(1+GroundFuelSurcharge),2)))*(1+FedEx_Markup),2)</f>
        <v>52.41</v>
      </c>
      <c r="I127" s="328">
        <f>ROUND((IF(MinBaseGround&gt;ROUND(((1-GroundAKHIDiscount)*'Ground Base'!I122),2),ROUND(MinBaseGround*(1+GroundFuelSurcharge),2),ROUND(((1-GroundAKHIDiscount)*'Ground Base'!I122)*(1+GroundFuelSurcharge),2)))*(1+FedEx_Markup),2)</f>
        <v>446.79</v>
      </c>
      <c r="J127" s="328">
        <f>ROUND((IF(MinBaseGround&gt;ROUND(((1-GroundAKHIDiscount)*'Ground Base'!J122),2),ROUND(MinBaseGround*(1+GroundFuelSurcharge),2),ROUND(((1-GroundAKHIDiscount)*'Ground Base'!J122)*(1+GroundFuelSurcharge),2)))*(1+FedEx_Markup),2)</f>
        <v>446.79</v>
      </c>
      <c r="K127" s="328">
        <f>ROUND((IF(MinGroundZone51&gt;ROUND(((1-GroundZone51Discount)*'Ground Base'!K122),2),ROUND(MinGroundZone51*(1+GroundFuelSurcharge),2),ROUND(((1-GroundZone51Discount)*'Ground Base'!K122)*(1+GroundFuelSurcharge),2)))*(1+FedEx_Markup),2)</f>
        <v>99.36</v>
      </c>
      <c r="L127" s="328">
        <f>ROUND((IF(MinGroundZone54&gt;ROUND(((1-GroundZone54Discount)*'Ground Base'!L122),2),ROUND(MinGroundZone54*(1+GroundFuelSurcharge),2),ROUND(((1-GroundZone54Discount)*'Ground Base'!L122)*(1+GroundFuelSurcharge),2)))*(1+FedEx_Markup),2)</f>
        <v>134.99</v>
      </c>
    </row>
    <row r="128" ht="12.75" customHeight="1">
      <c r="A128" s="327">
        <v>121.0</v>
      </c>
      <c r="B128" s="328">
        <f>ROUND((IF(MinBaseGround&gt;ROUND(((1-GroundCommDiscount31Up-GroundCommIncentive)*'Ground Base'!B123),2),ROUND(MinBaseGround*(1+GroundFuelSurcharge),2),ROUND(((1-GroundCommDiscount31Up-GroundCommIncentive)*'Ground Base'!B123)*(1+GroundFuelSurcharge),2)))*(1+FedEx_Markup),2)</f>
        <v>34.09</v>
      </c>
      <c r="C128" s="328">
        <f>ROUND((IF(MinBaseGround&gt;ROUND(((1-GroundCommDiscount31Up-GroundCommIncentive)*'Ground Base'!C123),2),ROUND(MinBaseGround*(1+GroundFuelSurcharge),2),ROUND(((1-GroundCommDiscount31Up-GroundCommIncentive)*'Ground Base'!C123)*(1+GroundFuelSurcharge),2)))*(1+FedEx_Markup),2)</f>
        <v>34.12</v>
      </c>
      <c r="D128" s="328">
        <f>ROUND((IF(MinBaseGround&gt;ROUND(((1-GroundCommDiscount31Up-GroundCommIncentive)*'Ground Base'!D123),2),ROUND(MinBaseGround*(1+GroundFuelSurcharge),2),ROUND(((1-GroundCommDiscount31Up-GroundCommIncentive)*'Ground Base'!D123)*(1+GroundFuelSurcharge),2)))*(1+FedEx_Markup),2)</f>
        <v>36.16</v>
      </c>
      <c r="E128" s="328">
        <f>ROUND((IF(MinBaseGround&gt;ROUND(((1-GroundCommDiscount31Up-GroundCommIncentive)*'Ground Base'!E123),2),ROUND(MinBaseGround*(1+GroundFuelSurcharge),2),ROUND(((1-GroundCommDiscount31Up-GroundCommIncentive)*'Ground Base'!E123)*(1+GroundFuelSurcharge),2)))*(1+FedEx_Markup),2)</f>
        <v>37.69</v>
      </c>
      <c r="F128" s="328">
        <f>ROUND((IF(MinBaseGround&gt;ROUND(((1-GroundCommDiscount31Up-GroundCommIncentive)*'Ground Base'!F123),2),ROUND(MinBaseGround*(1+GroundFuelSurcharge),2),ROUND(((1-GroundCommDiscount31Up-GroundCommIncentive)*'Ground Base'!F123)*(1+GroundFuelSurcharge),2)))*(1+FedEx_Markup),2)</f>
        <v>43.37</v>
      </c>
      <c r="G128" s="328">
        <f>ROUND((IF(MinBaseGround&gt;ROUND(((1-GroundCommDiscount31Up-GroundCommIncentive)*'Ground Base'!G123),2),ROUND(MinBaseGround*(1+GroundFuelSurcharge),2),ROUND(((1-GroundCommDiscount31Up-GroundCommIncentive)*'Ground Base'!G123)*(1+GroundFuelSurcharge),2)))*(1+FedEx_Markup),2)</f>
        <v>47.47</v>
      </c>
      <c r="H128" s="328">
        <f>ROUND((IF(MinBaseGround&gt;ROUND(((1-GroundCommDiscount31Up-GroundCommIncentive)*'Ground Base'!H123),2),ROUND(MinBaseGround*(1+GroundFuelSurcharge),2),ROUND(((1-GroundCommDiscount31Up-GroundCommIncentive)*'Ground Base'!H123)*(1+GroundFuelSurcharge),2)))*(1+FedEx_Markup),2)</f>
        <v>52.42</v>
      </c>
      <c r="I128" s="328">
        <f>ROUND((IF(MinBaseGround&gt;ROUND(((1-GroundAKHIDiscount)*'Ground Base'!I123),2),ROUND(MinBaseGround*(1+GroundFuelSurcharge),2),ROUND(((1-GroundAKHIDiscount)*'Ground Base'!I123)*(1+GroundFuelSurcharge),2)))*(1+FedEx_Markup),2)</f>
        <v>449.77</v>
      </c>
      <c r="J128" s="328">
        <f>ROUND((IF(MinBaseGround&gt;ROUND(((1-GroundAKHIDiscount)*'Ground Base'!J123),2),ROUND(MinBaseGround*(1+GroundFuelSurcharge),2),ROUND(((1-GroundAKHIDiscount)*'Ground Base'!J123)*(1+GroundFuelSurcharge),2)))*(1+FedEx_Markup),2)</f>
        <v>449.77</v>
      </c>
      <c r="K128" s="328">
        <f>ROUND((IF(MinGroundZone51&gt;ROUND(((1-GroundZone51Discount)*'Ground Base'!K123),2),ROUND(MinGroundZone51*(1+GroundFuelSurcharge),2),ROUND(((1-GroundZone51Discount)*'Ground Base'!K123)*(1+GroundFuelSurcharge),2)))*(1+FedEx_Markup),2)</f>
        <v>101.66</v>
      </c>
      <c r="L128" s="328">
        <f>ROUND((IF(MinGroundZone54&gt;ROUND(((1-GroundZone54Discount)*'Ground Base'!L123),2),ROUND(MinGroundZone54*(1+GroundFuelSurcharge),2),ROUND(((1-GroundZone54Discount)*'Ground Base'!L123)*(1+GroundFuelSurcharge),2)))*(1+FedEx_Markup),2)</f>
        <v>139.87</v>
      </c>
    </row>
    <row r="129" ht="12.75" customHeight="1">
      <c r="A129" s="327">
        <v>122.0</v>
      </c>
      <c r="B129" s="328">
        <f>ROUND((IF(MinBaseGround&gt;ROUND(((1-GroundCommDiscount31Up-GroundCommIncentive)*'Ground Base'!B124),2),ROUND(MinBaseGround*(1+GroundFuelSurcharge),2),ROUND(((1-GroundCommDiscount31Up-GroundCommIncentive)*'Ground Base'!B124)*(1+GroundFuelSurcharge),2)))*(1+FedEx_Markup),2)</f>
        <v>34.41</v>
      </c>
      <c r="C129" s="328">
        <f>ROUND((IF(MinBaseGround&gt;ROUND(((1-GroundCommDiscount31Up-GroundCommIncentive)*'Ground Base'!C124),2),ROUND(MinBaseGround*(1+GroundFuelSurcharge),2),ROUND(((1-GroundCommDiscount31Up-GroundCommIncentive)*'Ground Base'!C124)*(1+GroundFuelSurcharge),2)))*(1+FedEx_Markup),2)</f>
        <v>35.1</v>
      </c>
      <c r="D129" s="328">
        <f>ROUND((IF(MinBaseGround&gt;ROUND(((1-GroundCommDiscount31Up-GroundCommIncentive)*'Ground Base'!D124),2),ROUND(MinBaseGround*(1+GroundFuelSurcharge),2),ROUND(((1-GroundCommDiscount31Up-GroundCommIncentive)*'Ground Base'!D124)*(1+GroundFuelSurcharge),2)))*(1+FedEx_Markup),2)</f>
        <v>36.55</v>
      </c>
      <c r="E129" s="328">
        <f>ROUND((IF(MinBaseGround&gt;ROUND(((1-GroundCommDiscount31Up-GroundCommIncentive)*'Ground Base'!E124),2),ROUND(MinBaseGround*(1+GroundFuelSurcharge),2),ROUND(((1-GroundCommDiscount31Up-GroundCommIncentive)*'Ground Base'!E124)*(1+GroundFuelSurcharge),2)))*(1+FedEx_Markup),2)</f>
        <v>38.31</v>
      </c>
      <c r="F129" s="328">
        <f>ROUND((IF(MinBaseGround&gt;ROUND(((1-GroundCommDiscount31Up-GroundCommIncentive)*'Ground Base'!F124),2),ROUND(MinBaseGround*(1+GroundFuelSurcharge),2),ROUND(((1-GroundCommDiscount31Up-GroundCommIncentive)*'Ground Base'!F124)*(1+GroundFuelSurcharge),2)))*(1+FedEx_Markup),2)</f>
        <v>44.05</v>
      </c>
      <c r="G129" s="328">
        <f>ROUND((IF(MinBaseGround&gt;ROUND(((1-GroundCommDiscount31Up-GroundCommIncentive)*'Ground Base'!G124),2),ROUND(MinBaseGround*(1+GroundFuelSurcharge),2),ROUND(((1-GroundCommDiscount31Up-GroundCommIncentive)*'Ground Base'!G124)*(1+GroundFuelSurcharge),2)))*(1+FedEx_Markup),2)</f>
        <v>48.67</v>
      </c>
      <c r="H129" s="328">
        <f>ROUND((IF(MinBaseGround&gt;ROUND(((1-GroundCommDiscount31Up-GroundCommIncentive)*'Ground Base'!H124),2),ROUND(MinBaseGround*(1+GroundFuelSurcharge),2),ROUND(((1-GroundCommDiscount31Up-GroundCommIncentive)*'Ground Base'!H124)*(1+GroundFuelSurcharge),2)))*(1+FedEx_Markup),2)</f>
        <v>53.83</v>
      </c>
      <c r="I129" s="328">
        <f>ROUND((IF(MinBaseGround&gt;ROUND(((1-GroundAKHIDiscount)*'Ground Base'!I124),2),ROUND(MinBaseGround*(1+GroundFuelSurcharge),2),ROUND(((1-GroundAKHIDiscount)*'Ground Base'!I124)*(1+GroundFuelSurcharge),2)))*(1+FedEx_Markup),2)</f>
        <v>457.85</v>
      </c>
      <c r="J129" s="328">
        <f>ROUND((IF(MinBaseGround&gt;ROUND(((1-GroundAKHIDiscount)*'Ground Base'!J124),2),ROUND(MinBaseGround*(1+GroundFuelSurcharge),2),ROUND(((1-GroundAKHIDiscount)*'Ground Base'!J124)*(1+GroundFuelSurcharge),2)))*(1+FedEx_Markup),2)</f>
        <v>457.85</v>
      </c>
      <c r="K129" s="328">
        <f>ROUND((IF(MinGroundZone51&gt;ROUND(((1-GroundZone51Discount)*'Ground Base'!K124),2),ROUND(MinGroundZone51*(1+GroundFuelSurcharge),2),ROUND(((1-GroundZone51Discount)*'Ground Base'!K124)*(1+GroundFuelSurcharge),2)))*(1+FedEx_Markup),2)</f>
        <v>101.66</v>
      </c>
      <c r="L129" s="328">
        <f>ROUND((IF(MinGroundZone54&gt;ROUND(((1-GroundZone54Discount)*'Ground Base'!L124),2),ROUND(MinGroundZone54*(1+GroundFuelSurcharge),2),ROUND(((1-GroundZone54Discount)*'Ground Base'!L124)*(1+GroundFuelSurcharge),2)))*(1+FedEx_Markup),2)</f>
        <v>139.89</v>
      </c>
    </row>
    <row r="130" ht="12.75" customHeight="1">
      <c r="A130" s="327">
        <v>123.0</v>
      </c>
      <c r="B130" s="328">
        <f>ROUND((IF(MinBaseGround&gt;ROUND(((1-GroundCommDiscount31Up-GroundCommIncentive)*'Ground Base'!B125),2),ROUND(MinBaseGround*(1+GroundFuelSurcharge),2),ROUND(((1-GroundCommDiscount31Up-GroundCommIncentive)*'Ground Base'!B125)*(1+GroundFuelSurcharge),2)))*(1+FedEx_Markup),2)</f>
        <v>34.72</v>
      </c>
      <c r="C130" s="328">
        <f>ROUND((IF(MinBaseGround&gt;ROUND(((1-GroundCommDiscount31Up-GroundCommIncentive)*'Ground Base'!C125),2),ROUND(MinBaseGround*(1+GroundFuelSurcharge),2),ROUND(((1-GroundCommDiscount31Up-GroundCommIncentive)*'Ground Base'!C125)*(1+GroundFuelSurcharge),2)))*(1+FedEx_Markup),2)</f>
        <v>35.47</v>
      </c>
      <c r="D130" s="328">
        <f>ROUND((IF(MinBaseGround&gt;ROUND(((1-GroundCommDiscount31Up-GroundCommIncentive)*'Ground Base'!D125),2),ROUND(MinBaseGround*(1+GroundFuelSurcharge),2),ROUND(((1-GroundCommDiscount31Up-GroundCommIncentive)*'Ground Base'!D125)*(1+GroundFuelSurcharge),2)))*(1+FedEx_Markup),2)</f>
        <v>38</v>
      </c>
      <c r="E130" s="328">
        <f>ROUND((IF(MinBaseGround&gt;ROUND(((1-GroundCommDiscount31Up-GroundCommIncentive)*'Ground Base'!E125),2),ROUND(MinBaseGround*(1+GroundFuelSurcharge),2),ROUND(((1-GroundCommDiscount31Up-GroundCommIncentive)*'Ground Base'!E125)*(1+GroundFuelSurcharge),2)))*(1+FedEx_Markup),2)</f>
        <v>39.05</v>
      </c>
      <c r="F130" s="328">
        <f>ROUND((IF(MinBaseGround&gt;ROUND(((1-GroundCommDiscount31Up-GroundCommIncentive)*'Ground Base'!F125),2),ROUND(MinBaseGround*(1+GroundFuelSurcharge),2),ROUND(((1-GroundCommDiscount31Up-GroundCommIncentive)*'Ground Base'!F125)*(1+GroundFuelSurcharge),2)))*(1+FedEx_Markup),2)</f>
        <v>44.05</v>
      </c>
      <c r="G130" s="328">
        <f>ROUND((IF(MinBaseGround&gt;ROUND(((1-GroundCommDiscount31Up-GroundCommIncentive)*'Ground Base'!G125),2),ROUND(MinBaseGround*(1+GroundFuelSurcharge),2),ROUND(((1-GroundCommDiscount31Up-GroundCommIncentive)*'Ground Base'!G125)*(1+GroundFuelSurcharge),2)))*(1+FedEx_Markup),2)</f>
        <v>49.11</v>
      </c>
      <c r="H130" s="328">
        <f>ROUND((IF(MinBaseGround&gt;ROUND(((1-GroundCommDiscount31Up-GroundCommIncentive)*'Ground Base'!H125),2),ROUND(MinBaseGround*(1+GroundFuelSurcharge),2),ROUND(((1-GroundCommDiscount31Up-GroundCommIncentive)*'Ground Base'!H125)*(1+GroundFuelSurcharge),2)))*(1+FedEx_Markup),2)</f>
        <v>54.06</v>
      </c>
      <c r="I130" s="328">
        <f>ROUND((IF(MinBaseGround&gt;ROUND(((1-GroundAKHIDiscount)*'Ground Base'!I125),2),ROUND(MinBaseGround*(1+GroundFuelSurcharge),2),ROUND(((1-GroundAKHIDiscount)*'Ground Base'!I125)*(1+GroundFuelSurcharge),2)))*(1+FedEx_Markup),2)</f>
        <v>460.46</v>
      </c>
      <c r="J130" s="328">
        <f>ROUND((IF(MinBaseGround&gt;ROUND(((1-GroundAKHIDiscount)*'Ground Base'!J125),2),ROUND(MinBaseGround*(1+GroundFuelSurcharge),2),ROUND(((1-GroundAKHIDiscount)*'Ground Base'!J125)*(1+GroundFuelSurcharge),2)))*(1+FedEx_Markup),2)</f>
        <v>460.46</v>
      </c>
      <c r="K130" s="328">
        <f>ROUND((IF(MinGroundZone51&gt;ROUND(((1-GroundZone51Discount)*'Ground Base'!K125),2),ROUND(MinGroundZone51*(1+GroundFuelSurcharge),2),ROUND(((1-GroundZone51Discount)*'Ground Base'!K125)*(1+GroundFuelSurcharge),2)))*(1+FedEx_Markup),2)</f>
        <v>101.67</v>
      </c>
      <c r="L130" s="328">
        <f>ROUND((IF(MinGroundZone54&gt;ROUND(((1-GroundZone54Discount)*'Ground Base'!L125),2),ROUND(MinGroundZone54*(1+GroundFuelSurcharge),2),ROUND(((1-GroundZone54Discount)*'Ground Base'!L125)*(1+GroundFuelSurcharge),2)))*(1+FedEx_Markup),2)</f>
        <v>139.89</v>
      </c>
    </row>
    <row r="131" ht="12.75" customHeight="1">
      <c r="A131" s="327">
        <v>124.0</v>
      </c>
      <c r="B131" s="328">
        <f>ROUND((IF(MinBaseGround&gt;ROUND(((1-GroundCommDiscount31Up-GroundCommIncentive)*'Ground Base'!B126),2),ROUND(MinBaseGround*(1+GroundFuelSurcharge),2),ROUND(((1-GroundCommDiscount31Up-GroundCommIncentive)*'Ground Base'!B126)*(1+GroundFuelSurcharge),2)))*(1+FedEx_Markup),2)</f>
        <v>34.73</v>
      </c>
      <c r="C131" s="328">
        <f>ROUND((IF(MinBaseGround&gt;ROUND(((1-GroundCommDiscount31Up-GroundCommIncentive)*'Ground Base'!C126),2),ROUND(MinBaseGround*(1+GroundFuelSurcharge),2),ROUND(((1-GroundCommDiscount31Up-GroundCommIncentive)*'Ground Base'!C126)*(1+GroundFuelSurcharge),2)))*(1+FedEx_Markup),2)</f>
        <v>35.48</v>
      </c>
      <c r="D131" s="328">
        <f>ROUND((IF(MinBaseGround&gt;ROUND(((1-GroundCommDiscount31Up-GroundCommIncentive)*'Ground Base'!D126),2),ROUND(MinBaseGround*(1+GroundFuelSurcharge),2),ROUND(((1-GroundCommDiscount31Up-GroundCommIncentive)*'Ground Base'!D126)*(1+GroundFuelSurcharge),2)))*(1+FedEx_Markup),2)</f>
        <v>38.04</v>
      </c>
      <c r="E131" s="328">
        <f>ROUND((IF(MinBaseGround&gt;ROUND(((1-GroundCommDiscount31Up-GroundCommIncentive)*'Ground Base'!E126),2),ROUND(MinBaseGround*(1+GroundFuelSurcharge),2),ROUND(((1-GroundCommDiscount31Up-GroundCommIncentive)*'Ground Base'!E126)*(1+GroundFuelSurcharge),2)))*(1+FedEx_Markup),2)</f>
        <v>39.05</v>
      </c>
      <c r="F131" s="328">
        <f>ROUND((IF(MinBaseGround&gt;ROUND(((1-GroundCommDiscount31Up-GroundCommIncentive)*'Ground Base'!F126),2),ROUND(MinBaseGround*(1+GroundFuelSurcharge),2),ROUND(((1-GroundCommDiscount31Up-GroundCommIncentive)*'Ground Base'!F126)*(1+GroundFuelSurcharge),2)))*(1+FedEx_Markup),2)</f>
        <v>44.33</v>
      </c>
      <c r="G131" s="328">
        <f>ROUND((IF(MinBaseGround&gt;ROUND(((1-GroundCommDiscount31Up-GroundCommIncentive)*'Ground Base'!G126),2),ROUND(MinBaseGround*(1+GroundFuelSurcharge),2),ROUND(((1-GroundCommDiscount31Up-GroundCommIncentive)*'Ground Base'!G126)*(1+GroundFuelSurcharge),2)))*(1+FedEx_Markup),2)</f>
        <v>49.11</v>
      </c>
      <c r="H131" s="328">
        <f>ROUND((IF(MinBaseGround&gt;ROUND(((1-GroundCommDiscount31Up-GroundCommIncentive)*'Ground Base'!H126),2),ROUND(MinBaseGround*(1+GroundFuelSurcharge),2),ROUND(((1-GroundCommDiscount31Up-GroundCommIncentive)*'Ground Base'!H126)*(1+GroundFuelSurcharge),2)))*(1+FedEx_Markup),2)</f>
        <v>54.06</v>
      </c>
      <c r="I131" s="328">
        <f>ROUND((IF(MinBaseGround&gt;ROUND(((1-GroundAKHIDiscount)*'Ground Base'!I126),2),ROUND(MinBaseGround*(1+GroundFuelSurcharge),2),ROUND(((1-GroundAKHIDiscount)*'Ground Base'!I126)*(1+GroundFuelSurcharge),2)))*(1+FedEx_Markup),2)</f>
        <v>461.25</v>
      </c>
      <c r="J131" s="328">
        <f>ROUND((IF(MinBaseGround&gt;ROUND(((1-GroundAKHIDiscount)*'Ground Base'!J126),2),ROUND(MinBaseGround*(1+GroundFuelSurcharge),2),ROUND(((1-GroundAKHIDiscount)*'Ground Base'!J126)*(1+GroundFuelSurcharge),2)))*(1+FedEx_Markup),2)</f>
        <v>461.25</v>
      </c>
      <c r="K131" s="328">
        <f>ROUND((IF(MinGroundZone51&gt;ROUND(((1-GroundZone51Discount)*'Ground Base'!K126),2),ROUND(MinGroundZone51*(1+GroundFuelSurcharge),2),ROUND(((1-GroundZone51Discount)*'Ground Base'!K126)*(1+GroundFuelSurcharge),2)))*(1+FedEx_Markup),2)</f>
        <v>101.67</v>
      </c>
      <c r="L131" s="328">
        <f>ROUND((IF(MinGroundZone54&gt;ROUND(((1-GroundZone54Discount)*'Ground Base'!L126),2),ROUND(MinGroundZone54*(1+GroundFuelSurcharge),2),ROUND(((1-GroundZone54Discount)*'Ground Base'!L126)*(1+GroundFuelSurcharge),2)))*(1+FedEx_Markup),2)</f>
        <v>139.91</v>
      </c>
    </row>
    <row r="132" ht="12.75" customHeight="1">
      <c r="A132" s="327">
        <v>125.0</v>
      </c>
      <c r="B132" s="328">
        <f>ROUND((IF(MinBaseGround&gt;ROUND(((1-GroundCommDiscount31Up-GroundCommIncentive)*'Ground Base'!B127),2),ROUND(MinBaseGround*(1+GroundFuelSurcharge),2),ROUND(((1-GroundCommDiscount31Up-GroundCommIncentive)*'Ground Base'!B127)*(1+GroundFuelSurcharge),2)))*(1+FedEx_Markup),2)</f>
        <v>34.73</v>
      </c>
      <c r="C132" s="328">
        <f>ROUND((IF(MinBaseGround&gt;ROUND(((1-GroundCommDiscount31Up-GroundCommIncentive)*'Ground Base'!C127),2),ROUND(MinBaseGround*(1+GroundFuelSurcharge),2),ROUND(((1-GroundCommDiscount31Up-GroundCommIncentive)*'Ground Base'!C127)*(1+GroundFuelSurcharge),2)))*(1+FedEx_Markup),2)</f>
        <v>35.49</v>
      </c>
      <c r="D132" s="328">
        <f>ROUND((IF(MinBaseGround&gt;ROUND(((1-GroundCommDiscount31Up-GroundCommIncentive)*'Ground Base'!D127),2),ROUND(MinBaseGround*(1+GroundFuelSurcharge),2),ROUND(((1-GroundCommDiscount31Up-GroundCommIncentive)*'Ground Base'!D127)*(1+GroundFuelSurcharge),2)))*(1+FedEx_Markup),2)</f>
        <v>38.04</v>
      </c>
      <c r="E132" s="328">
        <f>ROUND((IF(MinBaseGround&gt;ROUND(((1-GroundCommDiscount31Up-GroundCommIncentive)*'Ground Base'!E127),2),ROUND(MinBaseGround*(1+GroundFuelSurcharge),2),ROUND(((1-GroundCommDiscount31Up-GroundCommIncentive)*'Ground Base'!E127)*(1+GroundFuelSurcharge),2)))*(1+FedEx_Markup),2)</f>
        <v>39.07</v>
      </c>
      <c r="F132" s="328">
        <f>ROUND((IF(MinBaseGround&gt;ROUND(((1-GroundCommDiscount31Up-GroundCommIncentive)*'Ground Base'!F127),2),ROUND(MinBaseGround*(1+GroundFuelSurcharge),2),ROUND(((1-GroundCommDiscount31Up-GroundCommIncentive)*'Ground Base'!F127)*(1+GroundFuelSurcharge),2)))*(1+FedEx_Markup),2)</f>
        <v>44.33</v>
      </c>
      <c r="G132" s="328">
        <f>ROUND((IF(MinBaseGround&gt;ROUND(((1-GroundCommDiscount31Up-GroundCommIncentive)*'Ground Base'!G127),2),ROUND(MinBaseGround*(1+GroundFuelSurcharge),2),ROUND(((1-GroundCommDiscount31Up-GroundCommIncentive)*'Ground Base'!G127)*(1+GroundFuelSurcharge),2)))*(1+FedEx_Markup),2)</f>
        <v>49.11</v>
      </c>
      <c r="H132" s="328">
        <f>ROUND((IF(MinBaseGround&gt;ROUND(((1-GroundCommDiscount31Up-GroundCommIncentive)*'Ground Base'!H127),2),ROUND(MinBaseGround*(1+GroundFuelSurcharge),2),ROUND(((1-GroundCommDiscount31Up-GroundCommIncentive)*'Ground Base'!H127)*(1+GroundFuelSurcharge),2)))*(1+FedEx_Markup),2)</f>
        <v>54.07</v>
      </c>
      <c r="I132" s="328">
        <f>ROUND((IF(MinBaseGround&gt;ROUND(((1-GroundAKHIDiscount)*'Ground Base'!I127),2),ROUND(MinBaseGround*(1+GroundFuelSurcharge),2),ROUND(((1-GroundAKHIDiscount)*'Ground Base'!I127)*(1+GroundFuelSurcharge),2)))*(1+FedEx_Markup),2)</f>
        <v>465.11</v>
      </c>
      <c r="J132" s="328">
        <f>ROUND((IF(MinBaseGround&gt;ROUND(((1-GroundAKHIDiscount)*'Ground Base'!J127),2),ROUND(MinBaseGround*(1+GroundFuelSurcharge),2),ROUND(((1-GroundAKHIDiscount)*'Ground Base'!J127)*(1+GroundFuelSurcharge),2)))*(1+FedEx_Markup),2)</f>
        <v>465.11</v>
      </c>
      <c r="K132" s="328">
        <f>ROUND((IF(MinGroundZone51&gt;ROUND(((1-GroundZone51Discount)*'Ground Base'!K127),2),ROUND(MinGroundZone51*(1+GroundFuelSurcharge),2),ROUND(((1-GroundZone51Discount)*'Ground Base'!K127)*(1+GroundFuelSurcharge),2)))*(1+FedEx_Markup),2)</f>
        <v>101.68</v>
      </c>
      <c r="L132" s="328">
        <f>ROUND((IF(MinGroundZone54&gt;ROUND(((1-GroundZone54Discount)*'Ground Base'!L127),2),ROUND(MinGroundZone54*(1+GroundFuelSurcharge),2),ROUND(((1-GroundZone54Discount)*'Ground Base'!L127)*(1+GroundFuelSurcharge),2)))*(1+FedEx_Markup),2)</f>
        <v>139.92</v>
      </c>
    </row>
    <row r="133" ht="12.75" customHeight="1">
      <c r="A133" s="327">
        <v>126.0</v>
      </c>
      <c r="B133" s="328">
        <f>ROUND((IF(MinBaseGround&gt;ROUND(((1-GroundCommDiscount31Up-GroundCommIncentive)*'Ground Base'!B128),2),ROUND(MinBaseGround*(1+GroundFuelSurcharge),2),ROUND(((1-GroundCommDiscount31Up-GroundCommIncentive)*'Ground Base'!B128)*(1+GroundFuelSurcharge),2)))*(1+FedEx_Markup),2)</f>
        <v>35.77</v>
      </c>
      <c r="C133" s="328">
        <f>ROUND((IF(MinBaseGround&gt;ROUND(((1-GroundCommDiscount31Up-GroundCommIncentive)*'Ground Base'!C128),2),ROUND(MinBaseGround*(1+GroundFuelSurcharge),2),ROUND(((1-GroundCommDiscount31Up-GroundCommIncentive)*'Ground Base'!C128)*(1+GroundFuelSurcharge),2)))*(1+FedEx_Markup),2)</f>
        <v>35.83</v>
      </c>
      <c r="D133" s="328">
        <f>ROUND((IF(MinBaseGround&gt;ROUND(((1-GroundCommDiscount31Up-GroundCommIncentive)*'Ground Base'!D128),2),ROUND(MinBaseGround*(1+GroundFuelSurcharge),2),ROUND(((1-GroundCommDiscount31Up-GroundCommIncentive)*'Ground Base'!D128)*(1+GroundFuelSurcharge),2)))*(1+FedEx_Markup),2)</f>
        <v>38.43</v>
      </c>
      <c r="E133" s="328">
        <f>ROUND((IF(MinBaseGround&gt;ROUND(((1-GroundCommDiscount31Up-GroundCommIncentive)*'Ground Base'!E128),2),ROUND(MinBaseGround*(1+GroundFuelSurcharge),2),ROUND(((1-GroundCommDiscount31Up-GroundCommIncentive)*'Ground Base'!E128)*(1+GroundFuelSurcharge),2)))*(1+FedEx_Markup),2)</f>
        <v>39.07</v>
      </c>
      <c r="F133" s="328">
        <f>ROUND((IF(MinBaseGround&gt;ROUND(((1-GroundCommDiscount31Up-GroundCommIncentive)*'Ground Base'!F128),2),ROUND(MinBaseGround*(1+GroundFuelSurcharge),2),ROUND(((1-GroundCommDiscount31Up-GroundCommIncentive)*'Ground Base'!F128)*(1+GroundFuelSurcharge),2)))*(1+FedEx_Markup),2)</f>
        <v>44.61</v>
      </c>
      <c r="G133" s="328">
        <f>ROUND((IF(MinBaseGround&gt;ROUND(((1-GroundCommDiscount31Up-GroundCommIncentive)*'Ground Base'!G128),2),ROUND(MinBaseGround*(1+GroundFuelSurcharge),2),ROUND(((1-GroundCommDiscount31Up-GroundCommIncentive)*'Ground Base'!G128)*(1+GroundFuelSurcharge),2)))*(1+FedEx_Markup),2)</f>
        <v>49.12</v>
      </c>
      <c r="H133" s="328">
        <f>ROUND((IF(MinBaseGround&gt;ROUND(((1-GroundCommDiscount31Up-GroundCommIncentive)*'Ground Base'!H128),2),ROUND(MinBaseGround*(1+GroundFuelSurcharge),2),ROUND(((1-GroundCommDiscount31Up-GroundCommIncentive)*'Ground Base'!H128)*(1+GroundFuelSurcharge),2)))*(1+FedEx_Markup),2)</f>
        <v>55.97</v>
      </c>
      <c r="I133" s="328">
        <f>ROUND((IF(MinBaseGround&gt;ROUND(((1-GroundAKHIDiscount)*'Ground Base'!I128),2),ROUND(MinBaseGround*(1+GroundFuelSurcharge),2),ROUND(((1-GroundAKHIDiscount)*'Ground Base'!I128)*(1+GroundFuelSurcharge),2)))*(1+FedEx_Markup),2)</f>
        <v>467.99</v>
      </c>
      <c r="J133" s="328">
        <f>ROUND((IF(MinBaseGround&gt;ROUND(((1-GroundAKHIDiscount)*'Ground Base'!J128),2),ROUND(MinBaseGround*(1+GroundFuelSurcharge),2),ROUND(((1-GroundAKHIDiscount)*'Ground Base'!J128)*(1+GroundFuelSurcharge),2)))*(1+FedEx_Markup),2)</f>
        <v>467.99</v>
      </c>
      <c r="K133" s="328">
        <f>ROUND((IF(MinGroundZone51&gt;ROUND(((1-GroundZone51Discount)*'Ground Base'!K128),2),ROUND(MinGroundZone51*(1+GroundFuelSurcharge),2),ROUND(((1-GroundZone51Discount)*'Ground Base'!K128)*(1+GroundFuelSurcharge),2)))*(1+FedEx_Markup),2)</f>
        <v>103.73</v>
      </c>
      <c r="L133" s="328">
        <f>ROUND((IF(MinGroundZone54&gt;ROUND(((1-GroundZone54Discount)*'Ground Base'!L128),2),ROUND(MinGroundZone54*(1+GroundFuelSurcharge),2),ROUND(((1-GroundZone54Discount)*'Ground Base'!L128)*(1+GroundFuelSurcharge),2)))*(1+FedEx_Markup),2)</f>
        <v>144.85</v>
      </c>
    </row>
    <row r="134" ht="12.75" customHeight="1">
      <c r="A134" s="327">
        <v>127.0</v>
      </c>
      <c r="B134" s="328">
        <f>ROUND((IF(MinBaseGround&gt;ROUND(((1-GroundCommDiscount31Up-GroundCommIncentive)*'Ground Base'!B129),2),ROUND(MinBaseGround*(1+GroundFuelSurcharge),2),ROUND(((1-GroundCommDiscount31Up-GroundCommIncentive)*'Ground Base'!B129)*(1+GroundFuelSurcharge),2)))*(1+FedEx_Markup),2)</f>
        <v>35.77</v>
      </c>
      <c r="C134" s="328">
        <f>ROUND((IF(MinBaseGround&gt;ROUND(((1-GroundCommDiscount31Up-GroundCommIncentive)*'Ground Base'!C129),2),ROUND(MinBaseGround*(1+GroundFuelSurcharge),2),ROUND(((1-GroundCommDiscount31Up-GroundCommIncentive)*'Ground Base'!C129)*(1+GroundFuelSurcharge),2)))*(1+FedEx_Markup),2)</f>
        <v>36.46</v>
      </c>
      <c r="D134" s="328">
        <f>ROUND((IF(MinBaseGround&gt;ROUND(((1-GroundCommDiscount31Up-GroundCommIncentive)*'Ground Base'!D129),2),ROUND(MinBaseGround*(1+GroundFuelSurcharge),2),ROUND(((1-GroundCommDiscount31Up-GroundCommIncentive)*'Ground Base'!D129)*(1+GroundFuelSurcharge),2)))*(1+FedEx_Markup),2)</f>
        <v>39.18</v>
      </c>
      <c r="E134" s="328">
        <f>ROUND((IF(MinBaseGround&gt;ROUND(((1-GroundCommDiscount31Up-GroundCommIncentive)*'Ground Base'!E129),2),ROUND(MinBaseGround*(1+GroundFuelSurcharge),2),ROUND(((1-GroundCommDiscount31Up-GroundCommIncentive)*'Ground Base'!E129)*(1+GroundFuelSurcharge),2)))*(1+FedEx_Markup),2)</f>
        <v>39.95</v>
      </c>
      <c r="F134" s="328">
        <f>ROUND((IF(MinBaseGround&gt;ROUND(((1-GroundCommDiscount31Up-GroundCommIncentive)*'Ground Base'!F129),2),ROUND(MinBaseGround*(1+GroundFuelSurcharge),2),ROUND(((1-GroundCommDiscount31Up-GroundCommIncentive)*'Ground Base'!F129)*(1+GroundFuelSurcharge),2)))*(1+FedEx_Markup),2)</f>
        <v>45.94</v>
      </c>
      <c r="G134" s="328">
        <f>ROUND((IF(MinBaseGround&gt;ROUND(((1-GroundCommDiscount31Up-GroundCommIncentive)*'Ground Base'!G129),2),ROUND(MinBaseGround*(1+GroundFuelSurcharge),2),ROUND(((1-GroundCommDiscount31Up-GroundCommIncentive)*'Ground Base'!G129)*(1+GroundFuelSurcharge),2)))*(1+FedEx_Markup),2)</f>
        <v>50</v>
      </c>
      <c r="H134" s="328">
        <f>ROUND((IF(MinBaseGround&gt;ROUND(((1-GroundCommDiscount31Up-GroundCommIncentive)*'Ground Base'!H129),2),ROUND(MinBaseGround*(1+GroundFuelSurcharge),2),ROUND(((1-GroundCommDiscount31Up-GroundCommIncentive)*'Ground Base'!H129)*(1+GroundFuelSurcharge),2)))*(1+FedEx_Markup),2)</f>
        <v>55.97</v>
      </c>
      <c r="I134" s="328">
        <f>ROUND((IF(MinBaseGround&gt;ROUND(((1-GroundAKHIDiscount)*'Ground Base'!I129),2),ROUND(MinBaseGround*(1+GroundFuelSurcharge),2),ROUND(((1-GroundAKHIDiscount)*'Ground Base'!I129)*(1+GroundFuelSurcharge),2)))*(1+FedEx_Markup),2)</f>
        <v>471.8</v>
      </c>
      <c r="J134" s="328">
        <f>ROUND((IF(MinBaseGround&gt;ROUND(((1-GroundAKHIDiscount)*'Ground Base'!J129),2),ROUND(MinBaseGround*(1+GroundFuelSurcharge),2),ROUND(((1-GroundAKHIDiscount)*'Ground Base'!J129)*(1+GroundFuelSurcharge),2)))*(1+FedEx_Markup),2)</f>
        <v>471.8</v>
      </c>
      <c r="K134" s="328">
        <f>ROUND((IF(MinGroundZone51&gt;ROUND(((1-GroundZone51Discount)*'Ground Base'!K129),2),ROUND(MinGroundZone51*(1+GroundFuelSurcharge),2),ROUND(((1-GroundZone51Discount)*'Ground Base'!K129)*(1+GroundFuelSurcharge),2)))*(1+FedEx_Markup),2)</f>
        <v>103.74</v>
      </c>
      <c r="L134" s="328">
        <f>ROUND((IF(MinGroundZone54&gt;ROUND(((1-GroundZone54Discount)*'Ground Base'!L129),2),ROUND(MinGroundZone54*(1+GroundFuelSurcharge),2),ROUND(((1-GroundZone54Discount)*'Ground Base'!L129)*(1+GroundFuelSurcharge),2)))*(1+FedEx_Markup),2)</f>
        <v>144.88</v>
      </c>
    </row>
    <row r="135" ht="12.75" customHeight="1">
      <c r="A135" s="327">
        <v>128.0</v>
      </c>
      <c r="B135" s="328">
        <f>ROUND((IF(MinBaseGround&gt;ROUND(((1-GroundCommDiscount31Up-GroundCommIncentive)*'Ground Base'!B130),2),ROUND(MinBaseGround*(1+GroundFuelSurcharge),2),ROUND(((1-GroundCommDiscount31Up-GroundCommIncentive)*'Ground Base'!B130)*(1+GroundFuelSurcharge),2)))*(1+FedEx_Markup),2)</f>
        <v>36.1</v>
      </c>
      <c r="C135" s="328">
        <f>ROUND((IF(MinBaseGround&gt;ROUND(((1-GroundCommDiscount31Up-GroundCommIncentive)*'Ground Base'!C130),2),ROUND(MinBaseGround*(1+GroundFuelSurcharge),2),ROUND(((1-GroundCommDiscount31Up-GroundCommIncentive)*'Ground Base'!C130)*(1+GroundFuelSurcharge),2)))*(1+FedEx_Markup),2)</f>
        <v>36.47</v>
      </c>
      <c r="D135" s="328">
        <f>ROUND((IF(MinBaseGround&gt;ROUND(((1-GroundCommDiscount31Up-GroundCommIncentive)*'Ground Base'!D130),2),ROUND(MinBaseGround*(1+GroundFuelSurcharge),2),ROUND(((1-GroundCommDiscount31Up-GroundCommIncentive)*'Ground Base'!D130)*(1+GroundFuelSurcharge),2)))*(1+FedEx_Markup),2)</f>
        <v>39.18</v>
      </c>
      <c r="E135" s="328">
        <f>ROUND((IF(MinBaseGround&gt;ROUND(((1-GroundCommDiscount31Up-GroundCommIncentive)*'Ground Base'!E130),2),ROUND(MinBaseGround*(1+GroundFuelSurcharge),2),ROUND(((1-GroundCommDiscount31Up-GroundCommIncentive)*'Ground Base'!E130)*(1+GroundFuelSurcharge),2)))*(1+FedEx_Markup),2)</f>
        <v>40.23</v>
      </c>
      <c r="F135" s="328">
        <f>ROUND((IF(MinBaseGround&gt;ROUND(((1-GroundCommDiscount31Up-GroundCommIncentive)*'Ground Base'!F130),2),ROUND(MinBaseGround*(1+GroundFuelSurcharge),2),ROUND(((1-GroundCommDiscount31Up-GroundCommIncentive)*'Ground Base'!F130)*(1+GroundFuelSurcharge),2)))*(1+FedEx_Markup),2)</f>
        <v>45.94</v>
      </c>
      <c r="G135" s="328">
        <f>ROUND((IF(MinBaseGround&gt;ROUND(((1-GroundCommDiscount31Up-GroundCommIncentive)*'Ground Base'!G130),2),ROUND(MinBaseGround*(1+GroundFuelSurcharge),2),ROUND(((1-GroundCommDiscount31Up-GroundCommIncentive)*'Ground Base'!G130)*(1+GroundFuelSurcharge),2)))*(1+FedEx_Markup),2)</f>
        <v>50</v>
      </c>
      <c r="H135" s="328">
        <f>ROUND((IF(MinBaseGround&gt;ROUND(((1-GroundCommDiscount31Up-GroundCommIncentive)*'Ground Base'!H130),2),ROUND(MinBaseGround*(1+GroundFuelSurcharge),2),ROUND(((1-GroundCommDiscount31Up-GroundCommIncentive)*'Ground Base'!H130)*(1+GroundFuelSurcharge),2)))*(1+FedEx_Markup),2)</f>
        <v>56.81</v>
      </c>
      <c r="I135" s="328">
        <f>ROUND((IF(MinBaseGround&gt;ROUND(((1-GroundAKHIDiscount)*'Ground Base'!I130),2),ROUND(MinBaseGround*(1+GroundFuelSurcharge),2),ROUND(((1-GroundAKHIDiscount)*'Ground Base'!I130)*(1+GroundFuelSurcharge),2)))*(1+FedEx_Markup),2)</f>
        <v>475.63</v>
      </c>
      <c r="J135" s="328">
        <f>ROUND((IF(MinBaseGround&gt;ROUND(((1-GroundAKHIDiscount)*'Ground Base'!J130),2),ROUND(MinBaseGround*(1+GroundFuelSurcharge),2),ROUND(((1-GroundAKHIDiscount)*'Ground Base'!J130)*(1+GroundFuelSurcharge),2)))*(1+FedEx_Markup),2)</f>
        <v>475.63</v>
      </c>
      <c r="K135" s="328">
        <f>ROUND((IF(MinGroundZone51&gt;ROUND(((1-GroundZone51Discount)*'Ground Base'!K130),2),ROUND(MinGroundZone51*(1+GroundFuelSurcharge),2),ROUND(((1-GroundZone51Discount)*'Ground Base'!K130)*(1+GroundFuelSurcharge),2)))*(1+FedEx_Markup),2)</f>
        <v>103.75</v>
      </c>
      <c r="L135" s="328">
        <f>ROUND((IF(MinGroundZone54&gt;ROUND(((1-GroundZone54Discount)*'Ground Base'!L130),2),ROUND(MinGroundZone54*(1+GroundFuelSurcharge),2),ROUND(((1-GroundZone54Discount)*'Ground Base'!L130)*(1+GroundFuelSurcharge),2)))*(1+FedEx_Markup),2)</f>
        <v>144.89</v>
      </c>
    </row>
    <row r="136" ht="12.75" customHeight="1">
      <c r="A136" s="327">
        <v>129.0</v>
      </c>
      <c r="B136" s="328">
        <f>ROUND((IF(MinBaseGround&gt;ROUND(((1-GroundCommDiscount31Up-GroundCommIncentive)*'Ground Base'!B131),2),ROUND(MinBaseGround*(1+GroundFuelSurcharge),2),ROUND(((1-GroundCommDiscount31Up-GroundCommIncentive)*'Ground Base'!B131)*(1+GroundFuelSurcharge),2)))*(1+FedEx_Markup),2)</f>
        <v>36.44</v>
      </c>
      <c r="C136" s="328">
        <f>ROUND((IF(MinBaseGround&gt;ROUND(((1-GroundCommDiscount31Up-GroundCommIncentive)*'Ground Base'!C131),2),ROUND(MinBaseGround*(1+GroundFuelSurcharge),2),ROUND(((1-GroundCommDiscount31Up-GroundCommIncentive)*'Ground Base'!C131)*(1+GroundFuelSurcharge),2)))*(1+FedEx_Markup),2)</f>
        <v>36.58</v>
      </c>
      <c r="D136" s="328">
        <f>ROUND((IF(MinBaseGround&gt;ROUND(((1-GroundCommDiscount31Up-GroundCommIncentive)*'Ground Base'!D131),2),ROUND(MinBaseGround*(1+GroundFuelSurcharge),2),ROUND(((1-GroundCommDiscount31Up-GroundCommIncentive)*'Ground Base'!D131)*(1+GroundFuelSurcharge),2)))*(1+FedEx_Markup),2)</f>
        <v>39.18</v>
      </c>
      <c r="E136" s="328">
        <f>ROUND((IF(MinBaseGround&gt;ROUND(((1-GroundCommDiscount31Up-GroundCommIncentive)*'Ground Base'!E131),2),ROUND(MinBaseGround*(1+GroundFuelSurcharge),2),ROUND(((1-GroundCommDiscount31Up-GroundCommIncentive)*'Ground Base'!E131)*(1+GroundFuelSurcharge),2)))*(1+FedEx_Markup),2)</f>
        <v>40.24</v>
      </c>
      <c r="F136" s="328">
        <f>ROUND((IF(MinBaseGround&gt;ROUND(((1-GroundCommDiscount31Up-GroundCommIncentive)*'Ground Base'!F131),2),ROUND(MinBaseGround*(1+GroundFuelSurcharge),2),ROUND(((1-GroundCommDiscount31Up-GroundCommIncentive)*'Ground Base'!F131)*(1+GroundFuelSurcharge),2)))*(1+FedEx_Markup),2)</f>
        <v>45.95</v>
      </c>
      <c r="G136" s="328">
        <f>ROUND((IF(MinBaseGround&gt;ROUND(((1-GroundCommDiscount31Up-GroundCommIncentive)*'Ground Base'!G131),2),ROUND(MinBaseGround*(1+GroundFuelSurcharge),2),ROUND(((1-GroundCommDiscount31Up-GroundCommIncentive)*'Ground Base'!G131)*(1+GroundFuelSurcharge),2)))*(1+FedEx_Markup),2)</f>
        <v>50</v>
      </c>
      <c r="H136" s="328">
        <f>ROUND((IF(MinBaseGround&gt;ROUND(((1-GroundCommDiscount31Up-GroundCommIncentive)*'Ground Base'!H131),2),ROUND(MinBaseGround*(1+GroundFuelSurcharge),2),ROUND(((1-GroundCommDiscount31Up-GroundCommIncentive)*'Ground Base'!H131)*(1+GroundFuelSurcharge),2)))*(1+FedEx_Markup),2)</f>
        <v>56.82</v>
      </c>
      <c r="I136" s="328">
        <f>ROUND((IF(MinBaseGround&gt;ROUND(((1-GroundAKHIDiscount)*'Ground Base'!I131),2),ROUND(MinBaseGround*(1+GroundFuelSurcharge),2),ROUND(((1-GroundAKHIDiscount)*'Ground Base'!I131)*(1+GroundFuelSurcharge),2)))*(1+FedEx_Markup),2)</f>
        <v>479.47</v>
      </c>
      <c r="J136" s="328">
        <f>ROUND((IF(MinBaseGround&gt;ROUND(((1-GroundAKHIDiscount)*'Ground Base'!J131),2),ROUND(MinBaseGround*(1+GroundFuelSurcharge),2),ROUND(((1-GroundAKHIDiscount)*'Ground Base'!J131)*(1+GroundFuelSurcharge),2)))*(1+FedEx_Markup),2)</f>
        <v>479.47</v>
      </c>
      <c r="K136" s="328">
        <f>ROUND((IF(MinGroundZone51&gt;ROUND(((1-GroundZone51Discount)*'Ground Base'!K131),2),ROUND(MinGroundZone51*(1+GroundFuelSurcharge),2),ROUND(((1-GroundZone51Discount)*'Ground Base'!K131)*(1+GroundFuelSurcharge),2)))*(1+FedEx_Markup),2)</f>
        <v>103.75</v>
      </c>
      <c r="L136" s="328">
        <f>ROUND((IF(MinGroundZone54&gt;ROUND(((1-GroundZone54Discount)*'Ground Base'!L131),2),ROUND(MinGroundZone54*(1+GroundFuelSurcharge),2),ROUND(((1-GroundZone54Discount)*'Ground Base'!L131)*(1+GroundFuelSurcharge),2)))*(1+FedEx_Markup),2)</f>
        <v>144.89</v>
      </c>
    </row>
    <row r="137" ht="12.75" customHeight="1">
      <c r="A137" s="327">
        <v>130.0</v>
      </c>
      <c r="B137" s="328">
        <f>ROUND((IF(MinBaseGround&gt;ROUND(((1-GroundCommDiscount31Up-GroundCommIncentive)*'Ground Base'!B132),2),ROUND(MinBaseGround*(1+GroundFuelSurcharge),2),ROUND(((1-GroundCommDiscount31Up-GroundCommIncentive)*'Ground Base'!B132)*(1+GroundFuelSurcharge),2)))*(1+FedEx_Markup),2)</f>
        <v>36.58</v>
      </c>
      <c r="C137" s="328">
        <f>ROUND((IF(MinBaseGround&gt;ROUND(((1-GroundCommDiscount31Up-GroundCommIncentive)*'Ground Base'!C132),2),ROUND(MinBaseGround*(1+GroundFuelSurcharge),2),ROUND(((1-GroundCommDiscount31Up-GroundCommIncentive)*'Ground Base'!C132)*(1+GroundFuelSurcharge),2)))*(1+FedEx_Markup),2)</f>
        <v>36.59</v>
      </c>
      <c r="D137" s="328">
        <f>ROUND((IF(MinBaseGround&gt;ROUND(((1-GroundCommDiscount31Up-GroundCommIncentive)*'Ground Base'!D132),2),ROUND(MinBaseGround*(1+GroundFuelSurcharge),2),ROUND(((1-GroundCommDiscount31Up-GroundCommIncentive)*'Ground Base'!D132)*(1+GroundFuelSurcharge),2)))*(1+FedEx_Markup),2)</f>
        <v>39.25</v>
      </c>
      <c r="E137" s="328">
        <f>ROUND((IF(MinBaseGround&gt;ROUND(((1-GroundCommDiscount31Up-GroundCommIncentive)*'Ground Base'!E132),2),ROUND(MinBaseGround*(1+GroundFuelSurcharge),2),ROUND(((1-GroundCommDiscount31Up-GroundCommIncentive)*'Ground Base'!E132)*(1+GroundFuelSurcharge),2)))*(1+FedEx_Markup),2)</f>
        <v>40.24</v>
      </c>
      <c r="F137" s="328">
        <f>ROUND((IF(MinBaseGround&gt;ROUND(((1-GroundCommDiscount31Up-GroundCommIncentive)*'Ground Base'!F132),2),ROUND(MinBaseGround*(1+GroundFuelSurcharge),2),ROUND(((1-GroundCommDiscount31Up-GroundCommIncentive)*'Ground Base'!F132)*(1+GroundFuelSurcharge),2)))*(1+FedEx_Markup),2)</f>
        <v>45.95</v>
      </c>
      <c r="G137" s="328">
        <f>ROUND((IF(MinBaseGround&gt;ROUND(((1-GroundCommDiscount31Up-GroundCommIncentive)*'Ground Base'!G132),2),ROUND(MinBaseGround*(1+GroundFuelSurcharge),2),ROUND(((1-GroundCommDiscount31Up-GroundCommIncentive)*'Ground Base'!G132)*(1+GroundFuelSurcharge),2)))*(1+FedEx_Markup),2)</f>
        <v>50.66</v>
      </c>
      <c r="H137" s="328">
        <f>ROUND((IF(MinBaseGround&gt;ROUND(((1-GroundCommDiscount31Up-GroundCommIncentive)*'Ground Base'!H132),2),ROUND(MinBaseGround*(1+GroundFuelSurcharge),2),ROUND(((1-GroundCommDiscount31Up-GroundCommIncentive)*'Ground Base'!H132)*(1+GroundFuelSurcharge),2)))*(1+FedEx_Markup),2)</f>
        <v>58.12</v>
      </c>
      <c r="I137" s="328">
        <f>ROUND((IF(MinBaseGround&gt;ROUND(((1-GroundAKHIDiscount)*'Ground Base'!I132),2),ROUND(MinBaseGround*(1+GroundFuelSurcharge),2),ROUND(((1-GroundAKHIDiscount)*'Ground Base'!I132)*(1+GroundFuelSurcharge),2)))*(1+FedEx_Markup),2)</f>
        <v>492.61</v>
      </c>
      <c r="J137" s="328">
        <f>ROUND((IF(MinBaseGround&gt;ROUND(((1-GroundAKHIDiscount)*'Ground Base'!J132),2),ROUND(MinBaseGround*(1+GroundFuelSurcharge),2),ROUND(((1-GroundAKHIDiscount)*'Ground Base'!J132)*(1+GroundFuelSurcharge),2)))*(1+FedEx_Markup),2)</f>
        <v>492.61</v>
      </c>
      <c r="K137" s="328">
        <f>ROUND((IF(MinGroundZone51&gt;ROUND(((1-GroundZone51Discount)*'Ground Base'!K132),2),ROUND(MinGroundZone51*(1+GroundFuelSurcharge),2),ROUND(((1-GroundZone51Discount)*'Ground Base'!K132)*(1+GroundFuelSurcharge),2)))*(1+FedEx_Markup),2)</f>
        <v>103.76</v>
      </c>
      <c r="L137" s="328">
        <f>ROUND((IF(MinGroundZone54&gt;ROUND(((1-GroundZone54Discount)*'Ground Base'!L132),2),ROUND(MinGroundZone54*(1+GroundFuelSurcharge),2),ROUND(((1-GroundZone54Discount)*'Ground Base'!L132)*(1+GroundFuelSurcharge),2)))*(1+FedEx_Markup),2)</f>
        <v>144.9</v>
      </c>
    </row>
    <row r="138" ht="12.75" customHeight="1">
      <c r="A138" s="327">
        <v>131.0</v>
      </c>
      <c r="B138" s="328">
        <f>ROUND((IF(MinBaseGround&gt;ROUND(((1-GroundCommDiscount31Up-GroundCommIncentive)*'Ground Base'!B133),2),ROUND(MinBaseGround*(1+GroundFuelSurcharge),2),ROUND(((1-GroundCommDiscount31Up-GroundCommIncentive)*'Ground Base'!B133)*(1+GroundFuelSurcharge),2)))*(1+FedEx_Markup),2)</f>
        <v>37.13</v>
      </c>
      <c r="C138" s="328">
        <f>ROUND((IF(MinBaseGround&gt;ROUND(((1-GroundCommDiscount31Up-GroundCommIncentive)*'Ground Base'!C133),2),ROUND(MinBaseGround*(1+GroundFuelSurcharge),2),ROUND(((1-GroundCommDiscount31Up-GroundCommIncentive)*'Ground Base'!C133)*(1+GroundFuelSurcharge),2)))*(1+FedEx_Markup),2)</f>
        <v>37.51</v>
      </c>
      <c r="D138" s="328">
        <f>ROUND((IF(MinBaseGround&gt;ROUND(((1-GroundCommDiscount31Up-GroundCommIncentive)*'Ground Base'!D133),2),ROUND(MinBaseGround*(1+GroundFuelSurcharge),2),ROUND(((1-GroundCommDiscount31Up-GroundCommIncentive)*'Ground Base'!D133)*(1+GroundFuelSurcharge),2)))*(1+FedEx_Markup),2)</f>
        <v>40.43</v>
      </c>
      <c r="E138" s="328">
        <f>ROUND((IF(MinBaseGround&gt;ROUND(((1-GroundCommDiscount31Up-GroundCommIncentive)*'Ground Base'!E133),2),ROUND(MinBaseGround*(1+GroundFuelSurcharge),2),ROUND(((1-GroundCommDiscount31Up-GroundCommIncentive)*'Ground Base'!E133)*(1+GroundFuelSurcharge),2)))*(1+FedEx_Markup),2)</f>
        <v>41.16</v>
      </c>
      <c r="F138" s="328">
        <f>ROUND((IF(MinBaseGround&gt;ROUND(((1-GroundCommDiscount31Up-GroundCommIncentive)*'Ground Base'!F133),2),ROUND(MinBaseGround*(1+GroundFuelSurcharge),2),ROUND(((1-GroundCommDiscount31Up-GroundCommIncentive)*'Ground Base'!F133)*(1+GroundFuelSurcharge),2)))*(1+FedEx_Markup),2)</f>
        <v>46.63</v>
      </c>
      <c r="G138" s="328">
        <f>ROUND((IF(MinBaseGround&gt;ROUND(((1-GroundCommDiscount31Up-GroundCommIncentive)*'Ground Base'!G133),2),ROUND(MinBaseGround*(1+GroundFuelSurcharge),2),ROUND(((1-GroundCommDiscount31Up-GroundCommIncentive)*'Ground Base'!G133)*(1+GroundFuelSurcharge),2)))*(1+FedEx_Markup),2)</f>
        <v>51.14</v>
      </c>
      <c r="H138" s="328">
        <f>ROUND((IF(MinBaseGround&gt;ROUND(((1-GroundCommDiscount31Up-GroundCommIncentive)*'Ground Base'!H133),2),ROUND(MinBaseGround*(1+GroundFuelSurcharge),2),ROUND(((1-GroundCommDiscount31Up-GroundCommIncentive)*'Ground Base'!H133)*(1+GroundFuelSurcharge),2)))*(1+FedEx_Markup),2)</f>
        <v>58.39</v>
      </c>
      <c r="I138" s="328">
        <f>ROUND((IF(MinBaseGround&gt;ROUND(((1-GroundAKHIDiscount)*'Ground Base'!I133),2),ROUND(MinBaseGround*(1+GroundFuelSurcharge),2),ROUND(((1-GroundAKHIDiscount)*'Ground Base'!I133)*(1+GroundFuelSurcharge),2)))*(1+FedEx_Markup),2)</f>
        <v>492.63</v>
      </c>
      <c r="J138" s="328">
        <f>ROUND((IF(MinBaseGround&gt;ROUND(((1-GroundAKHIDiscount)*'Ground Base'!J133),2),ROUND(MinBaseGround*(1+GroundFuelSurcharge),2),ROUND(((1-GroundAKHIDiscount)*'Ground Base'!J133)*(1+GroundFuelSurcharge),2)))*(1+FedEx_Markup),2)</f>
        <v>492.63</v>
      </c>
      <c r="K138" s="328">
        <f>ROUND((IF(MinGroundZone51&gt;ROUND(((1-GroundZone51Discount)*'Ground Base'!K133),2),ROUND(MinGroundZone51*(1+GroundFuelSurcharge),2),ROUND(((1-GroundZone51Discount)*'Ground Base'!K133)*(1+GroundFuelSurcharge),2)))*(1+FedEx_Markup),2)</f>
        <v>106</v>
      </c>
      <c r="L138" s="328">
        <f>ROUND((IF(MinGroundZone54&gt;ROUND(((1-GroundZone54Discount)*'Ground Base'!L133),2),ROUND(MinGroundZone54*(1+GroundFuelSurcharge),2),ROUND(((1-GroundZone54Discount)*'Ground Base'!L133)*(1+GroundFuelSurcharge),2)))*(1+FedEx_Markup),2)</f>
        <v>148.81</v>
      </c>
    </row>
    <row r="139" ht="12.75" customHeight="1">
      <c r="A139" s="327">
        <v>132.0</v>
      </c>
      <c r="B139" s="328">
        <f>ROUND((IF(MinBaseGround&gt;ROUND(((1-GroundCommDiscount31Up-GroundCommIncentive)*'Ground Base'!B134),2),ROUND(MinBaseGround*(1+GroundFuelSurcharge),2),ROUND(((1-GroundCommDiscount31Up-GroundCommIncentive)*'Ground Base'!B134)*(1+GroundFuelSurcharge),2)))*(1+FedEx_Markup),2)</f>
        <v>37.48</v>
      </c>
      <c r="C139" s="328">
        <f>ROUND((IF(MinBaseGround&gt;ROUND(((1-GroundCommDiscount31Up-GroundCommIncentive)*'Ground Base'!C134),2),ROUND(MinBaseGround*(1+GroundFuelSurcharge),2),ROUND(((1-GroundCommDiscount31Up-GroundCommIncentive)*'Ground Base'!C134)*(1+GroundFuelSurcharge),2)))*(1+FedEx_Markup),2)</f>
        <v>37.54</v>
      </c>
      <c r="D139" s="328">
        <f>ROUND((IF(MinBaseGround&gt;ROUND(((1-GroundCommDiscount31Up-GroundCommIncentive)*'Ground Base'!D134),2),ROUND(MinBaseGround*(1+GroundFuelSurcharge),2),ROUND(((1-GroundCommDiscount31Up-GroundCommIncentive)*'Ground Base'!D134)*(1+GroundFuelSurcharge),2)))*(1+FedEx_Markup),2)</f>
        <v>40.43</v>
      </c>
      <c r="E139" s="328">
        <f>ROUND((IF(MinBaseGround&gt;ROUND(((1-GroundCommDiscount31Up-GroundCommIncentive)*'Ground Base'!E134),2),ROUND(MinBaseGround*(1+GroundFuelSurcharge),2),ROUND(((1-GroundCommDiscount31Up-GroundCommIncentive)*'Ground Base'!E134)*(1+GroundFuelSurcharge),2)))*(1+FedEx_Markup),2)</f>
        <v>41.17</v>
      </c>
      <c r="F139" s="328">
        <f>ROUND((IF(MinBaseGround&gt;ROUND(((1-GroundCommDiscount31Up-GroundCommIncentive)*'Ground Base'!F134),2),ROUND(MinBaseGround*(1+GroundFuelSurcharge),2),ROUND(((1-GroundCommDiscount31Up-GroundCommIncentive)*'Ground Base'!F134)*(1+GroundFuelSurcharge),2)))*(1+FedEx_Markup),2)</f>
        <v>46.63</v>
      </c>
      <c r="G139" s="328">
        <f>ROUND((IF(MinBaseGround&gt;ROUND(((1-GroundCommDiscount31Up-GroundCommIncentive)*'Ground Base'!G134),2),ROUND(MinBaseGround*(1+GroundFuelSurcharge),2),ROUND(((1-GroundCommDiscount31Up-GroundCommIncentive)*'Ground Base'!G134)*(1+GroundFuelSurcharge),2)))*(1+FedEx_Markup),2)</f>
        <v>51.14</v>
      </c>
      <c r="H139" s="328">
        <f>ROUND((IF(MinBaseGround&gt;ROUND(((1-GroundCommDiscount31Up-GroundCommIncentive)*'Ground Base'!H134),2),ROUND(MinBaseGround*(1+GroundFuelSurcharge),2),ROUND(((1-GroundCommDiscount31Up-GroundCommIncentive)*'Ground Base'!H134)*(1+GroundFuelSurcharge),2)))*(1+FedEx_Markup),2)</f>
        <v>58.4</v>
      </c>
      <c r="I139" s="328">
        <f>ROUND((IF(MinBaseGround&gt;ROUND(((1-GroundAKHIDiscount)*'Ground Base'!I134),2),ROUND(MinBaseGround*(1+GroundFuelSurcharge),2),ROUND(((1-GroundAKHIDiscount)*'Ground Base'!I134)*(1+GroundFuelSurcharge),2)))*(1+FedEx_Markup),2)</f>
        <v>497.04</v>
      </c>
      <c r="J139" s="328">
        <f>ROUND((IF(MinBaseGround&gt;ROUND(((1-GroundAKHIDiscount)*'Ground Base'!J134),2),ROUND(MinBaseGround*(1+GroundFuelSurcharge),2),ROUND(((1-GroundAKHIDiscount)*'Ground Base'!J134)*(1+GroundFuelSurcharge),2)))*(1+FedEx_Markup),2)</f>
        <v>497.04</v>
      </c>
      <c r="K139" s="328">
        <f>ROUND((IF(MinGroundZone51&gt;ROUND(((1-GroundZone51Discount)*'Ground Base'!K134),2),ROUND(MinGroundZone51*(1+GroundFuelSurcharge),2),ROUND(((1-GroundZone51Discount)*'Ground Base'!K134)*(1+GroundFuelSurcharge),2)))*(1+FedEx_Markup),2)</f>
        <v>106</v>
      </c>
      <c r="L139" s="328">
        <f>ROUND((IF(MinGroundZone54&gt;ROUND(((1-GroundZone54Discount)*'Ground Base'!L134),2),ROUND(MinGroundZone54*(1+GroundFuelSurcharge),2),ROUND(((1-GroundZone54Discount)*'Ground Base'!L134)*(1+GroundFuelSurcharge),2)))*(1+FedEx_Markup),2)</f>
        <v>148.82</v>
      </c>
    </row>
    <row r="140" ht="12.75" customHeight="1">
      <c r="A140" s="327">
        <v>133.0</v>
      </c>
      <c r="B140" s="328">
        <f>ROUND((IF(MinBaseGround&gt;ROUND(((1-GroundCommDiscount31Up-GroundCommIncentive)*'Ground Base'!B135),2),ROUND(MinBaseGround*(1+GroundFuelSurcharge),2),ROUND(((1-GroundCommDiscount31Up-GroundCommIncentive)*'Ground Base'!B135)*(1+GroundFuelSurcharge),2)))*(1+FedEx_Markup),2)</f>
        <v>37.49</v>
      </c>
      <c r="C140" s="328">
        <f>ROUND((IF(MinBaseGround&gt;ROUND(((1-GroundCommDiscount31Up-GroundCommIncentive)*'Ground Base'!C135),2),ROUND(MinBaseGround*(1+GroundFuelSurcharge),2),ROUND(((1-GroundCommDiscount31Up-GroundCommIncentive)*'Ground Base'!C135)*(1+GroundFuelSurcharge),2)))*(1+FedEx_Markup),2)</f>
        <v>38.31</v>
      </c>
      <c r="D140" s="328">
        <f>ROUND((IF(MinBaseGround&gt;ROUND(((1-GroundCommDiscount31Up-GroundCommIncentive)*'Ground Base'!D135),2),ROUND(MinBaseGround*(1+GroundFuelSurcharge),2),ROUND(((1-GroundCommDiscount31Up-GroundCommIncentive)*'Ground Base'!D135)*(1+GroundFuelSurcharge),2)))*(1+FedEx_Markup),2)</f>
        <v>40.43</v>
      </c>
      <c r="E140" s="328">
        <f>ROUND((IF(MinBaseGround&gt;ROUND(((1-GroundCommDiscount31Up-GroundCommIncentive)*'Ground Base'!E135),2),ROUND(MinBaseGround*(1+GroundFuelSurcharge),2),ROUND(((1-GroundCommDiscount31Up-GroundCommIncentive)*'Ground Base'!E135)*(1+GroundFuelSurcharge),2)))*(1+FedEx_Markup),2)</f>
        <v>41.17</v>
      </c>
      <c r="F140" s="328">
        <f>ROUND((IF(MinBaseGround&gt;ROUND(((1-GroundCommDiscount31Up-GroundCommIncentive)*'Ground Base'!F135),2),ROUND(MinBaseGround*(1+GroundFuelSurcharge),2),ROUND(((1-GroundCommDiscount31Up-GroundCommIncentive)*'Ground Base'!F135)*(1+GroundFuelSurcharge),2)))*(1+FedEx_Markup),2)</f>
        <v>46.87</v>
      </c>
      <c r="G140" s="328">
        <f>ROUND((IF(MinBaseGround&gt;ROUND(((1-GroundCommDiscount31Up-GroundCommIncentive)*'Ground Base'!G135),2),ROUND(MinBaseGround*(1+GroundFuelSurcharge),2),ROUND(((1-GroundCommDiscount31Up-GroundCommIncentive)*'Ground Base'!G135)*(1+GroundFuelSurcharge),2)))*(1+FedEx_Markup),2)</f>
        <v>51.14</v>
      </c>
      <c r="H140" s="328">
        <f>ROUND((IF(MinBaseGround&gt;ROUND(((1-GroundCommDiscount31Up-GroundCommIncentive)*'Ground Base'!H135),2),ROUND(MinBaseGround*(1+GroundFuelSurcharge),2),ROUND(((1-GroundCommDiscount31Up-GroundCommIncentive)*'Ground Base'!H135)*(1+GroundFuelSurcharge),2)))*(1+FedEx_Markup),2)</f>
        <v>58.4</v>
      </c>
      <c r="I140" s="328">
        <f>ROUND((IF(MinBaseGround&gt;ROUND(((1-GroundAKHIDiscount)*'Ground Base'!I135),2),ROUND(MinBaseGround*(1+GroundFuelSurcharge),2),ROUND(((1-GroundAKHIDiscount)*'Ground Base'!I135)*(1+GroundFuelSurcharge),2)))*(1+FedEx_Markup),2)</f>
        <v>500.03</v>
      </c>
      <c r="J140" s="328">
        <f>ROUND((IF(MinBaseGround&gt;ROUND(((1-GroundAKHIDiscount)*'Ground Base'!J135),2),ROUND(MinBaseGround*(1+GroundFuelSurcharge),2),ROUND(((1-GroundAKHIDiscount)*'Ground Base'!J135)*(1+GroundFuelSurcharge),2)))*(1+FedEx_Markup),2)</f>
        <v>500.03</v>
      </c>
      <c r="K140" s="328">
        <f>ROUND((IF(MinGroundZone51&gt;ROUND(((1-GroundZone51Discount)*'Ground Base'!K135),2),ROUND(MinGroundZone51*(1+GroundFuelSurcharge),2),ROUND(((1-GroundZone51Discount)*'Ground Base'!K135)*(1+GroundFuelSurcharge),2)))*(1+FedEx_Markup),2)</f>
        <v>106.01</v>
      </c>
      <c r="L140" s="328">
        <f>ROUND((IF(MinGroundZone54&gt;ROUND(((1-GroundZone54Discount)*'Ground Base'!L135),2),ROUND(MinGroundZone54*(1+GroundFuelSurcharge),2),ROUND(((1-GroundZone54Discount)*'Ground Base'!L135)*(1+GroundFuelSurcharge),2)))*(1+FedEx_Markup),2)</f>
        <v>148.83</v>
      </c>
    </row>
    <row r="141" ht="12.75" customHeight="1">
      <c r="A141" s="327">
        <v>134.0</v>
      </c>
      <c r="B141" s="328">
        <f>ROUND((IF(MinBaseGround&gt;ROUND(((1-GroundCommDiscount31Up-GroundCommIncentive)*'Ground Base'!B136),2),ROUND(MinBaseGround*(1+GroundFuelSurcharge),2),ROUND(((1-GroundCommDiscount31Up-GroundCommIncentive)*'Ground Base'!B136)*(1+GroundFuelSurcharge),2)))*(1+FedEx_Markup),2)</f>
        <v>38.19</v>
      </c>
      <c r="C141" s="328">
        <f>ROUND((IF(MinBaseGround&gt;ROUND(((1-GroundCommDiscount31Up-GroundCommIncentive)*'Ground Base'!C136),2),ROUND(MinBaseGround*(1+GroundFuelSurcharge),2),ROUND(((1-GroundCommDiscount31Up-GroundCommIncentive)*'Ground Base'!C136)*(1+GroundFuelSurcharge),2)))*(1+FedEx_Markup),2)</f>
        <v>38.59</v>
      </c>
      <c r="D141" s="328">
        <f>ROUND((IF(MinBaseGround&gt;ROUND(((1-GroundCommDiscount31Up-GroundCommIncentive)*'Ground Base'!D136),2),ROUND(MinBaseGround*(1+GroundFuelSurcharge),2),ROUND(((1-GroundCommDiscount31Up-GroundCommIncentive)*'Ground Base'!D136)*(1+GroundFuelSurcharge),2)))*(1+FedEx_Markup),2)</f>
        <v>41.1</v>
      </c>
      <c r="E141" s="328">
        <f>ROUND((IF(MinBaseGround&gt;ROUND(((1-GroundCommDiscount31Up-GroundCommIncentive)*'Ground Base'!E136),2),ROUND(MinBaseGround*(1+GroundFuelSurcharge),2),ROUND(((1-GroundCommDiscount31Up-GroundCommIncentive)*'Ground Base'!E136)*(1+GroundFuelSurcharge),2)))*(1+FedEx_Markup),2)</f>
        <v>42.23</v>
      </c>
      <c r="F141" s="328">
        <f>ROUND((IF(MinBaseGround&gt;ROUND(((1-GroundCommDiscount31Up-GroundCommIncentive)*'Ground Base'!F136),2),ROUND(MinBaseGround*(1+GroundFuelSurcharge),2),ROUND(((1-GroundCommDiscount31Up-GroundCommIncentive)*'Ground Base'!F136)*(1+GroundFuelSurcharge),2)))*(1+FedEx_Markup),2)</f>
        <v>48.13</v>
      </c>
      <c r="G141" s="328">
        <f>ROUND((IF(MinBaseGround&gt;ROUND(((1-GroundCommDiscount31Up-GroundCommIncentive)*'Ground Base'!G136),2),ROUND(MinBaseGround*(1+GroundFuelSurcharge),2),ROUND(((1-GroundCommDiscount31Up-GroundCommIncentive)*'Ground Base'!G136)*(1+GroundFuelSurcharge),2)))*(1+FedEx_Markup),2)</f>
        <v>52.47</v>
      </c>
      <c r="H141" s="328">
        <f>ROUND((IF(MinBaseGround&gt;ROUND(((1-GroundCommDiscount31Up-GroundCommIncentive)*'Ground Base'!H136),2),ROUND(MinBaseGround*(1+GroundFuelSurcharge),2),ROUND(((1-GroundCommDiscount31Up-GroundCommIncentive)*'Ground Base'!H136)*(1+GroundFuelSurcharge),2)))*(1+FedEx_Markup),2)</f>
        <v>58.95</v>
      </c>
      <c r="I141" s="328">
        <f>ROUND((IF(MinBaseGround&gt;ROUND(((1-GroundAKHIDiscount)*'Ground Base'!I136),2),ROUND(MinBaseGround*(1+GroundFuelSurcharge),2),ROUND(((1-GroundAKHIDiscount)*'Ground Base'!I136)*(1+GroundFuelSurcharge),2)))*(1+FedEx_Markup),2)</f>
        <v>500.04</v>
      </c>
      <c r="J141" s="328">
        <f>ROUND((IF(MinBaseGround&gt;ROUND(((1-GroundAKHIDiscount)*'Ground Base'!J136),2),ROUND(MinBaseGround*(1+GroundFuelSurcharge),2),ROUND(((1-GroundAKHIDiscount)*'Ground Base'!J136)*(1+GroundFuelSurcharge),2)))*(1+FedEx_Markup),2)</f>
        <v>500.04</v>
      </c>
      <c r="K141" s="328">
        <f>ROUND((IF(MinGroundZone51&gt;ROUND(((1-GroundZone51Discount)*'Ground Base'!K136),2),ROUND(MinGroundZone51*(1+GroundFuelSurcharge),2),ROUND(((1-GroundZone51Discount)*'Ground Base'!K136)*(1+GroundFuelSurcharge),2)))*(1+FedEx_Markup),2)</f>
        <v>106.01</v>
      </c>
      <c r="L141" s="328">
        <f>ROUND((IF(MinGroundZone54&gt;ROUND(((1-GroundZone54Discount)*'Ground Base'!L136),2),ROUND(MinGroundZone54*(1+GroundFuelSurcharge),2),ROUND(((1-GroundZone54Discount)*'Ground Base'!L136)*(1+GroundFuelSurcharge),2)))*(1+FedEx_Markup),2)</f>
        <v>148.83</v>
      </c>
    </row>
    <row r="142" ht="12.75" customHeight="1">
      <c r="A142" s="327">
        <v>135.0</v>
      </c>
      <c r="B142" s="328">
        <f>ROUND((IF(MinBaseGround&gt;ROUND(((1-GroundCommDiscount31Up-GroundCommIncentive)*'Ground Base'!B137),2),ROUND(MinBaseGround*(1+GroundFuelSurcharge),2),ROUND(((1-GroundCommDiscount31Up-GroundCommIncentive)*'Ground Base'!B137)*(1+GroundFuelSurcharge),2)))*(1+FedEx_Markup),2)</f>
        <v>38.85</v>
      </c>
      <c r="C142" s="328">
        <f>ROUND((IF(MinBaseGround&gt;ROUND(((1-GroundCommDiscount31Up-GroundCommIncentive)*'Ground Base'!C137),2),ROUND(MinBaseGround*(1+GroundFuelSurcharge),2),ROUND(((1-GroundCommDiscount31Up-GroundCommIncentive)*'Ground Base'!C137)*(1+GroundFuelSurcharge),2)))*(1+FedEx_Markup),2)</f>
        <v>39.36</v>
      </c>
      <c r="D142" s="328">
        <f>ROUND((IF(MinBaseGround&gt;ROUND(((1-GroundCommDiscount31Up-GroundCommIncentive)*'Ground Base'!D137),2),ROUND(MinBaseGround*(1+GroundFuelSurcharge),2),ROUND(((1-GroundCommDiscount31Up-GroundCommIncentive)*'Ground Base'!D137)*(1+GroundFuelSurcharge),2)))*(1+FedEx_Markup),2)</f>
        <v>41.85</v>
      </c>
      <c r="E142" s="328">
        <f>ROUND((IF(MinBaseGround&gt;ROUND(((1-GroundCommDiscount31Up-GroundCommIncentive)*'Ground Base'!E137),2),ROUND(MinBaseGround*(1+GroundFuelSurcharge),2),ROUND(((1-GroundCommDiscount31Up-GroundCommIncentive)*'Ground Base'!E137)*(1+GroundFuelSurcharge),2)))*(1+FedEx_Markup),2)</f>
        <v>42.98</v>
      </c>
      <c r="F142" s="328">
        <f>ROUND((IF(MinBaseGround&gt;ROUND(((1-GroundCommDiscount31Up-GroundCommIncentive)*'Ground Base'!F137),2),ROUND(MinBaseGround*(1+GroundFuelSurcharge),2),ROUND(((1-GroundCommDiscount31Up-GroundCommIncentive)*'Ground Base'!F137)*(1+GroundFuelSurcharge),2)))*(1+FedEx_Markup),2)</f>
        <v>48.28</v>
      </c>
      <c r="G142" s="328">
        <f>ROUND((IF(MinBaseGround&gt;ROUND(((1-GroundCommDiscount31Up-GroundCommIncentive)*'Ground Base'!G137),2),ROUND(MinBaseGround*(1+GroundFuelSurcharge),2),ROUND(((1-GroundCommDiscount31Up-GroundCommIncentive)*'Ground Base'!G137)*(1+GroundFuelSurcharge),2)))*(1+FedEx_Markup),2)</f>
        <v>52.75</v>
      </c>
      <c r="H142" s="328">
        <f>ROUND((IF(MinBaseGround&gt;ROUND(((1-GroundCommDiscount31Up-GroundCommIncentive)*'Ground Base'!H137),2),ROUND(MinBaseGround*(1+GroundFuelSurcharge),2),ROUND(((1-GroundCommDiscount31Up-GroundCommIncentive)*'Ground Base'!H137)*(1+GroundFuelSurcharge),2)))*(1+FedEx_Markup),2)</f>
        <v>58.95</v>
      </c>
      <c r="I142" s="328">
        <f>ROUND((IF(MinBaseGround&gt;ROUND(((1-GroundAKHIDiscount)*'Ground Base'!I137),2),ROUND(MinBaseGround*(1+GroundFuelSurcharge),2),ROUND(((1-GroundAKHIDiscount)*'Ground Base'!I137)*(1+GroundFuelSurcharge),2)))*(1+FedEx_Markup),2)</f>
        <v>503.84</v>
      </c>
      <c r="J142" s="328">
        <f>ROUND((IF(MinBaseGround&gt;ROUND(((1-GroundAKHIDiscount)*'Ground Base'!J137),2),ROUND(MinBaseGround*(1+GroundFuelSurcharge),2),ROUND(((1-GroundAKHIDiscount)*'Ground Base'!J137)*(1+GroundFuelSurcharge),2)))*(1+FedEx_Markup),2)</f>
        <v>503.84</v>
      </c>
      <c r="K142" s="328">
        <f>ROUND((IF(MinGroundZone51&gt;ROUND(((1-GroundZone51Discount)*'Ground Base'!K137),2),ROUND(MinGroundZone51*(1+GroundFuelSurcharge),2),ROUND(((1-GroundZone51Discount)*'Ground Base'!K137)*(1+GroundFuelSurcharge),2)))*(1+FedEx_Markup),2)</f>
        <v>106.02</v>
      </c>
      <c r="L142" s="328">
        <f>ROUND((IF(MinGroundZone54&gt;ROUND(((1-GroundZone54Discount)*'Ground Base'!L137),2),ROUND(MinGroundZone54*(1+GroundFuelSurcharge),2),ROUND(((1-GroundZone54Discount)*'Ground Base'!L137)*(1+GroundFuelSurcharge),2)))*(1+FedEx_Markup),2)</f>
        <v>148.84</v>
      </c>
    </row>
    <row r="143" ht="12.75" customHeight="1">
      <c r="A143" s="327">
        <v>136.0</v>
      </c>
      <c r="B143" s="328">
        <f>ROUND((IF(MinBaseGround&gt;ROUND(((1-GroundCommDiscount31Up-GroundCommIncentive)*'Ground Base'!B138),2),ROUND(MinBaseGround*(1+GroundFuelSurcharge),2),ROUND(((1-GroundCommDiscount31Up-GroundCommIncentive)*'Ground Base'!B138)*(1+GroundFuelSurcharge),2)))*(1+FedEx_Markup),2)</f>
        <v>39.13</v>
      </c>
      <c r="C143" s="328">
        <f>ROUND((IF(MinBaseGround&gt;ROUND(((1-GroundCommDiscount31Up-GroundCommIncentive)*'Ground Base'!C138),2),ROUND(MinBaseGround*(1+GroundFuelSurcharge),2),ROUND(((1-GroundCommDiscount31Up-GroundCommIncentive)*'Ground Base'!C138)*(1+GroundFuelSurcharge),2)))*(1+FedEx_Markup),2)</f>
        <v>39.46</v>
      </c>
      <c r="D143" s="328">
        <f>ROUND((IF(MinBaseGround&gt;ROUND(((1-GroundCommDiscount31Up-GroundCommIncentive)*'Ground Base'!D138),2),ROUND(MinBaseGround*(1+GroundFuelSurcharge),2),ROUND(((1-GroundCommDiscount31Up-GroundCommIncentive)*'Ground Base'!D138)*(1+GroundFuelSurcharge),2)))*(1+FedEx_Markup),2)</f>
        <v>42.53</v>
      </c>
      <c r="E143" s="328">
        <f>ROUND((IF(MinBaseGround&gt;ROUND(((1-GroundCommDiscount31Up-GroundCommIncentive)*'Ground Base'!E138),2),ROUND(MinBaseGround*(1+GroundFuelSurcharge),2),ROUND(((1-GroundCommDiscount31Up-GroundCommIncentive)*'Ground Base'!E138)*(1+GroundFuelSurcharge),2)))*(1+FedEx_Markup),2)</f>
        <v>43.34</v>
      </c>
      <c r="F143" s="328">
        <f>ROUND((IF(MinBaseGround&gt;ROUND(((1-GroundCommDiscount31Up-GroundCommIncentive)*'Ground Base'!F138),2),ROUND(MinBaseGround*(1+GroundFuelSurcharge),2),ROUND(((1-GroundCommDiscount31Up-GroundCommIncentive)*'Ground Base'!F138)*(1+GroundFuelSurcharge),2)))*(1+FedEx_Markup),2)</f>
        <v>48.28</v>
      </c>
      <c r="G143" s="328">
        <f>ROUND((IF(MinBaseGround&gt;ROUND(((1-GroundCommDiscount31Up-GroundCommIncentive)*'Ground Base'!G138),2),ROUND(MinBaseGround*(1+GroundFuelSurcharge),2),ROUND(((1-GroundCommDiscount31Up-GroundCommIncentive)*'Ground Base'!G138)*(1+GroundFuelSurcharge),2)))*(1+FedEx_Markup),2)</f>
        <v>53.51</v>
      </c>
      <c r="H143" s="328">
        <f>ROUND((IF(MinBaseGround&gt;ROUND(((1-GroundCommDiscount31Up-GroundCommIncentive)*'Ground Base'!H138),2),ROUND(MinBaseGround*(1+GroundFuelSurcharge),2),ROUND(((1-GroundCommDiscount31Up-GroundCommIncentive)*'Ground Base'!H138)*(1+GroundFuelSurcharge),2)))*(1+FedEx_Markup),2)</f>
        <v>59.65</v>
      </c>
      <c r="I143" s="328">
        <f>ROUND((IF(MinBaseGround&gt;ROUND(((1-GroundAKHIDiscount)*'Ground Base'!I138),2),ROUND(MinBaseGround*(1+GroundFuelSurcharge),2),ROUND(((1-GroundAKHIDiscount)*'Ground Base'!I138)*(1+GroundFuelSurcharge),2)))*(1+FedEx_Markup),2)</f>
        <v>507.66</v>
      </c>
      <c r="J143" s="328">
        <f>ROUND((IF(MinBaseGround&gt;ROUND(((1-GroundAKHIDiscount)*'Ground Base'!J138),2),ROUND(MinBaseGround*(1+GroundFuelSurcharge),2),ROUND(((1-GroundAKHIDiscount)*'Ground Base'!J138)*(1+GroundFuelSurcharge),2)))*(1+FedEx_Markup),2)</f>
        <v>507.66</v>
      </c>
      <c r="K143" s="328">
        <f>ROUND((IF(MinGroundZone51&gt;ROUND(((1-GroundZone51Discount)*'Ground Base'!K138),2),ROUND(MinGroundZone51*(1+GroundFuelSurcharge),2),ROUND(((1-GroundZone51Discount)*'Ground Base'!K138)*(1+GroundFuelSurcharge),2)))*(1+FedEx_Markup),2)</f>
        <v>108.17</v>
      </c>
      <c r="L143" s="328">
        <f>ROUND((IF(MinGroundZone54&gt;ROUND(((1-GroundZone54Discount)*'Ground Base'!L138),2),ROUND(MinGroundZone54*(1+GroundFuelSurcharge),2),ROUND(((1-GroundZone54Discount)*'Ground Base'!L138)*(1+GroundFuelSurcharge),2)))*(1+FedEx_Markup),2)</f>
        <v>153.59</v>
      </c>
    </row>
    <row r="144" ht="12.75" customHeight="1">
      <c r="A144" s="327">
        <v>137.0</v>
      </c>
      <c r="B144" s="328">
        <f>ROUND((IF(MinBaseGround&gt;ROUND(((1-GroundCommDiscount31Up-GroundCommIncentive)*'Ground Base'!B139),2),ROUND(MinBaseGround*(1+GroundFuelSurcharge),2),ROUND(((1-GroundCommDiscount31Up-GroundCommIncentive)*'Ground Base'!B139)*(1+GroundFuelSurcharge),2)))*(1+FedEx_Markup),2)</f>
        <v>39.13</v>
      </c>
      <c r="C144" s="328">
        <f>ROUND((IF(MinBaseGround&gt;ROUND(((1-GroundCommDiscount31Up-GroundCommIncentive)*'Ground Base'!C139),2),ROUND(MinBaseGround*(1+GroundFuelSurcharge),2),ROUND(((1-GroundCommDiscount31Up-GroundCommIncentive)*'Ground Base'!C139)*(1+GroundFuelSurcharge),2)))*(1+FedEx_Markup),2)</f>
        <v>39.46</v>
      </c>
      <c r="D144" s="328">
        <f>ROUND((IF(MinBaseGround&gt;ROUND(((1-GroundCommDiscount31Up-GroundCommIncentive)*'Ground Base'!D139),2),ROUND(MinBaseGround*(1+GroundFuelSurcharge),2),ROUND(((1-GroundCommDiscount31Up-GroundCommIncentive)*'Ground Base'!D139)*(1+GroundFuelSurcharge),2)))*(1+FedEx_Markup),2)</f>
        <v>43.25</v>
      </c>
      <c r="E144" s="328">
        <f>ROUND((IF(MinBaseGround&gt;ROUND(((1-GroundCommDiscount31Up-GroundCommIncentive)*'Ground Base'!E139),2),ROUND(MinBaseGround*(1+GroundFuelSurcharge),2),ROUND(((1-GroundCommDiscount31Up-GroundCommIncentive)*'Ground Base'!E139)*(1+GroundFuelSurcharge),2)))*(1+FedEx_Markup),2)</f>
        <v>43.67</v>
      </c>
      <c r="F144" s="328">
        <f>ROUND((IF(MinBaseGround&gt;ROUND(((1-GroundCommDiscount31Up-GroundCommIncentive)*'Ground Base'!F139),2),ROUND(MinBaseGround*(1+GroundFuelSurcharge),2),ROUND(((1-GroundCommDiscount31Up-GroundCommIncentive)*'Ground Base'!F139)*(1+GroundFuelSurcharge),2)))*(1+FedEx_Markup),2)</f>
        <v>48.74</v>
      </c>
      <c r="G144" s="328">
        <f>ROUND((IF(MinBaseGround&gt;ROUND(((1-GroundCommDiscount31Up-GroundCommIncentive)*'Ground Base'!G139),2),ROUND(MinBaseGround*(1+GroundFuelSurcharge),2),ROUND(((1-GroundCommDiscount31Up-GroundCommIncentive)*'Ground Base'!G139)*(1+GroundFuelSurcharge),2)))*(1+FedEx_Markup),2)</f>
        <v>53.52</v>
      </c>
      <c r="H144" s="328">
        <f>ROUND((IF(MinBaseGround&gt;ROUND(((1-GroundCommDiscount31Up-GroundCommIncentive)*'Ground Base'!H139),2),ROUND(MinBaseGround*(1+GroundFuelSurcharge),2),ROUND(((1-GroundCommDiscount31Up-GroundCommIncentive)*'Ground Base'!H139)*(1+GroundFuelSurcharge),2)))*(1+FedEx_Markup),2)</f>
        <v>59.65</v>
      </c>
      <c r="I144" s="328">
        <f>ROUND((IF(MinBaseGround&gt;ROUND(((1-GroundAKHIDiscount)*'Ground Base'!I139),2),ROUND(MinBaseGround*(1+GroundFuelSurcharge),2),ROUND(((1-GroundAKHIDiscount)*'Ground Base'!I139)*(1+GroundFuelSurcharge),2)))*(1+FedEx_Markup),2)</f>
        <v>521.3</v>
      </c>
      <c r="J144" s="328">
        <f>ROUND((IF(MinBaseGround&gt;ROUND(((1-GroundAKHIDiscount)*'Ground Base'!J139),2),ROUND(MinBaseGround*(1+GroundFuelSurcharge),2),ROUND(((1-GroundAKHIDiscount)*'Ground Base'!J139)*(1+GroundFuelSurcharge),2)))*(1+FedEx_Markup),2)</f>
        <v>521.3</v>
      </c>
      <c r="K144" s="328">
        <f>ROUND((IF(MinGroundZone51&gt;ROUND(((1-GroundZone51Discount)*'Ground Base'!K139),2),ROUND(MinGroundZone51*(1+GroundFuelSurcharge),2),ROUND(((1-GroundZone51Discount)*'Ground Base'!K139)*(1+GroundFuelSurcharge),2)))*(1+FedEx_Markup),2)</f>
        <v>108.18</v>
      </c>
      <c r="L144" s="328">
        <f>ROUND((IF(MinGroundZone54&gt;ROUND(((1-GroundZone54Discount)*'Ground Base'!L139),2),ROUND(MinGroundZone54*(1+GroundFuelSurcharge),2),ROUND(((1-GroundZone54Discount)*'Ground Base'!L139)*(1+GroundFuelSurcharge),2)))*(1+FedEx_Markup),2)</f>
        <v>153.61</v>
      </c>
    </row>
    <row r="145" ht="12.75" customHeight="1">
      <c r="A145" s="327">
        <v>138.0</v>
      </c>
      <c r="B145" s="328">
        <f>ROUND((IF(MinBaseGround&gt;ROUND(((1-GroundCommDiscount31Up-GroundCommIncentive)*'Ground Base'!B140),2),ROUND(MinBaseGround*(1+GroundFuelSurcharge),2),ROUND(((1-GroundCommDiscount31Up-GroundCommIncentive)*'Ground Base'!B140)*(1+GroundFuelSurcharge),2)))*(1+FedEx_Markup),2)</f>
        <v>39.86</v>
      </c>
      <c r="C145" s="328">
        <f>ROUND((IF(MinBaseGround&gt;ROUND(((1-GroundCommDiscount31Up-GroundCommIncentive)*'Ground Base'!C140),2),ROUND(MinBaseGround*(1+GroundFuelSurcharge),2),ROUND(((1-GroundCommDiscount31Up-GroundCommIncentive)*'Ground Base'!C140)*(1+GroundFuelSurcharge),2)))*(1+FedEx_Markup),2)</f>
        <v>40.46</v>
      </c>
      <c r="D145" s="328">
        <f>ROUND((IF(MinBaseGround&gt;ROUND(((1-GroundCommDiscount31Up-GroundCommIncentive)*'Ground Base'!D140),2),ROUND(MinBaseGround*(1+GroundFuelSurcharge),2),ROUND(((1-GroundCommDiscount31Up-GroundCommIncentive)*'Ground Base'!D140)*(1+GroundFuelSurcharge),2)))*(1+FedEx_Markup),2)</f>
        <v>43.46</v>
      </c>
      <c r="E145" s="328">
        <f>ROUND((IF(MinBaseGround&gt;ROUND(((1-GroundCommDiscount31Up-GroundCommIncentive)*'Ground Base'!E140),2),ROUND(MinBaseGround*(1+GroundFuelSurcharge),2),ROUND(((1-GroundCommDiscount31Up-GroundCommIncentive)*'Ground Base'!E140)*(1+GroundFuelSurcharge),2)))*(1+FedEx_Markup),2)</f>
        <v>43.7</v>
      </c>
      <c r="F145" s="328">
        <f>ROUND((IF(MinBaseGround&gt;ROUND(((1-GroundCommDiscount31Up-GroundCommIncentive)*'Ground Base'!F140),2),ROUND(MinBaseGround*(1+GroundFuelSurcharge),2),ROUND(((1-GroundCommDiscount31Up-GroundCommIncentive)*'Ground Base'!F140)*(1+GroundFuelSurcharge),2)))*(1+FedEx_Markup),2)</f>
        <v>49.28</v>
      </c>
      <c r="G145" s="328">
        <f>ROUND((IF(MinBaseGround&gt;ROUND(((1-GroundCommDiscount31Up-GroundCommIncentive)*'Ground Base'!G140),2),ROUND(MinBaseGround*(1+GroundFuelSurcharge),2),ROUND(((1-GroundCommDiscount31Up-GroundCommIncentive)*'Ground Base'!G140)*(1+GroundFuelSurcharge),2)))*(1+FedEx_Markup),2)</f>
        <v>53.52</v>
      </c>
      <c r="H145" s="328">
        <f>ROUND((IF(MinBaseGround&gt;ROUND(((1-GroundCommDiscount31Up-GroundCommIncentive)*'Ground Base'!H140),2),ROUND(MinBaseGround*(1+GroundFuelSurcharge),2),ROUND(((1-GroundCommDiscount31Up-GroundCommIncentive)*'Ground Base'!H140)*(1+GroundFuelSurcharge),2)))*(1+FedEx_Markup),2)</f>
        <v>60.72</v>
      </c>
      <c r="I145" s="328">
        <f>ROUND((IF(MinBaseGround&gt;ROUND(((1-GroundAKHIDiscount)*'Ground Base'!I140),2),ROUND(MinBaseGround*(1+GroundFuelSurcharge),2),ROUND(((1-GroundAKHIDiscount)*'Ground Base'!I140)*(1+GroundFuelSurcharge),2)))*(1+FedEx_Markup),2)</f>
        <v>524.07</v>
      </c>
      <c r="J145" s="328">
        <f>ROUND((IF(MinBaseGround&gt;ROUND(((1-GroundAKHIDiscount)*'Ground Base'!J140),2),ROUND(MinBaseGround*(1+GroundFuelSurcharge),2),ROUND(((1-GroundAKHIDiscount)*'Ground Base'!J140)*(1+GroundFuelSurcharge),2)))*(1+FedEx_Markup),2)</f>
        <v>524.07</v>
      </c>
      <c r="K145" s="328">
        <f>ROUND((IF(MinGroundZone51&gt;ROUND(((1-GroundZone51Discount)*'Ground Base'!K140),2),ROUND(MinGroundZone51*(1+GroundFuelSurcharge),2),ROUND(((1-GroundZone51Discount)*'Ground Base'!K140)*(1+GroundFuelSurcharge),2)))*(1+FedEx_Markup),2)</f>
        <v>108.19</v>
      </c>
      <c r="L145" s="328">
        <f>ROUND((IF(MinGroundZone54&gt;ROUND(((1-GroundZone54Discount)*'Ground Base'!L140),2),ROUND(MinGroundZone54*(1+GroundFuelSurcharge),2),ROUND(((1-GroundZone54Discount)*'Ground Base'!L140)*(1+GroundFuelSurcharge),2)))*(1+FedEx_Markup),2)</f>
        <v>153.61</v>
      </c>
    </row>
    <row r="146" ht="12.75" customHeight="1">
      <c r="A146" s="327">
        <v>139.0</v>
      </c>
      <c r="B146" s="328">
        <f>ROUND((IF(MinBaseGround&gt;ROUND(((1-GroundCommDiscount31Up-GroundCommIncentive)*'Ground Base'!B141),2),ROUND(MinBaseGround*(1+GroundFuelSurcharge),2),ROUND(((1-GroundCommDiscount31Up-GroundCommIncentive)*'Ground Base'!B141)*(1+GroundFuelSurcharge),2)))*(1+FedEx_Markup),2)</f>
        <v>40.23</v>
      </c>
      <c r="C146" s="328">
        <f>ROUND((IF(MinBaseGround&gt;ROUND(((1-GroundCommDiscount31Up-GroundCommIncentive)*'Ground Base'!C141),2),ROUND(MinBaseGround*(1+GroundFuelSurcharge),2),ROUND(((1-GroundCommDiscount31Up-GroundCommIncentive)*'Ground Base'!C141)*(1+GroundFuelSurcharge),2)))*(1+FedEx_Markup),2)</f>
        <v>40.47</v>
      </c>
      <c r="D146" s="328">
        <f>ROUND((IF(MinBaseGround&gt;ROUND(((1-GroundCommDiscount31Up-GroundCommIncentive)*'Ground Base'!D141),2),ROUND(MinBaseGround*(1+GroundFuelSurcharge),2),ROUND(((1-GroundCommDiscount31Up-GroundCommIncentive)*'Ground Base'!D141)*(1+GroundFuelSurcharge),2)))*(1+FedEx_Markup),2)</f>
        <v>43.47</v>
      </c>
      <c r="E146" s="328">
        <f>ROUND((IF(MinBaseGround&gt;ROUND(((1-GroundCommDiscount31Up-GroundCommIncentive)*'Ground Base'!E141),2),ROUND(MinBaseGround*(1+GroundFuelSurcharge),2),ROUND(((1-GroundCommDiscount31Up-GroundCommIncentive)*'Ground Base'!E141)*(1+GroundFuelSurcharge),2)))*(1+FedEx_Markup),2)</f>
        <v>43.7</v>
      </c>
      <c r="F146" s="328">
        <f>ROUND((IF(MinBaseGround&gt;ROUND(((1-GroundCommDiscount31Up-GroundCommIncentive)*'Ground Base'!F141),2),ROUND(MinBaseGround*(1+GroundFuelSurcharge),2),ROUND(((1-GroundCommDiscount31Up-GroundCommIncentive)*'Ground Base'!F141)*(1+GroundFuelSurcharge),2)))*(1+FedEx_Markup),2)</f>
        <v>49.28</v>
      </c>
      <c r="G146" s="328">
        <f>ROUND((IF(MinBaseGround&gt;ROUND(((1-GroundCommDiscount31Up-GroundCommIncentive)*'Ground Base'!G141),2),ROUND(MinBaseGround*(1+GroundFuelSurcharge),2),ROUND(((1-GroundCommDiscount31Up-GroundCommIncentive)*'Ground Base'!G141)*(1+GroundFuelSurcharge),2)))*(1+FedEx_Markup),2)</f>
        <v>54.52</v>
      </c>
      <c r="H146" s="328">
        <f>ROUND((IF(MinBaseGround&gt;ROUND(((1-GroundCommDiscount31Up-GroundCommIncentive)*'Ground Base'!H141),2),ROUND(MinBaseGround*(1+GroundFuelSurcharge),2),ROUND(((1-GroundCommDiscount31Up-GroundCommIncentive)*'Ground Base'!H141)*(1+GroundFuelSurcharge),2)))*(1+FedEx_Markup),2)</f>
        <v>61.3</v>
      </c>
      <c r="I146" s="328">
        <f>ROUND((IF(MinBaseGround&gt;ROUND(((1-GroundAKHIDiscount)*'Ground Base'!I141),2),ROUND(MinBaseGround*(1+GroundFuelSurcharge),2),ROUND(((1-GroundAKHIDiscount)*'Ground Base'!I141)*(1+GroundFuelSurcharge),2)))*(1+FedEx_Markup),2)</f>
        <v>524.08</v>
      </c>
      <c r="J146" s="328">
        <f>ROUND((IF(MinBaseGround&gt;ROUND(((1-GroundAKHIDiscount)*'Ground Base'!J141),2),ROUND(MinBaseGround*(1+GroundFuelSurcharge),2),ROUND(((1-GroundAKHIDiscount)*'Ground Base'!J141)*(1+GroundFuelSurcharge),2)))*(1+FedEx_Markup),2)</f>
        <v>524.08</v>
      </c>
      <c r="K146" s="328">
        <f>ROUND((IF(MinGroundZone51&gt;ROUND(((1-GroundZone51Discount)*'Ground Base'!K141),2),ROUND(MinGroundZone51*(1+GroundFuelSurcharge),2),ROUND(((1-GroundZone51Discount)*'Ground Base'!K141)*(1+GroundFuelSurcharge),2)))*(1+FedEx_Markup),2)</f>
        <v>108.2</v>
      </c>
      <c r="L146" s="328">
        <f>ROUND((IF(MinGroundZone54&gt;ROUND(((1-GroundZone54Discount)*'Ground Base'!L141),2),ROUND(MinGroundZone54*(1+GroundFuelSurcharge),2),ROUND(((1-GroundZone54Discount)*'Ground Base'!L141)*(1+GroundFuelSurcharge),2)))*(1+FedEx_Markup),2)</f>
        <v>153.62</v>
      </c>
    </row>
    <row r="147" ht="12.75" customHeight="1">
      <c r="A147" s="327">
        <v>140.0</v>
      </c>
      <c r="B147" s="328">
        <f>ROUND((IF(MinBaseGround&gt;ROUND(((1-GroundCommDiscount31Up-GroundCommIncentive)*'Ground Base'!B142),2),ROUND(MinBaseGround*(1+GroundFuelSurcharge),2),ROUND(((1-GroundCommDiscount31Up-GroundCommIncentive)*'Ground Base'!B142)*(1+GroundFuelSurcharge),2)))*(1+FedEx_Markup),2)</f>
        <v>40.55</v>
      </c>
      <c r="C147" s="328">
        <f>ROUND((IF(MinBaseGround&gt;ROUND(((1-GroundCommDiscount31Up-GroundCommIncentive)*'Ground Base'!C142),2),ROUND(MinBaseGround*(1+GroundFuelSurcharge),2),ROUND(((1-GroundCommDiscount31Up-GroundCommIncentive)*'Ground Base'!C142)*(1+GroundFuelSurcharge),2)))*(1+FedEx_Markup),2)</f>
        <v>40.87</v>
      </c>
      <c r="D147" s="328">
        <f>ROUND((IF(MinBaseGround&gt;ROUND(((1-GroundCommDiscount31Up-GroundCommIncentive)*'Ground Base'!D142),2),ROUND(MinBaseGround*(1+GroundFuelSurcharge),2),ROUND(((1-GroundCommDiscount31Up-GroundCommIncentive)*'Ground Base'!D142)*(1+GroundFuelSurcharge),2)))*(1+FedEx_Markup),2)</f>
        <v>43.57</v>
      </c>
      <c r="E147" s="328">
        <f>ROUND((IF(MinBaseGround&gt;ROUND(((1-GroundCommDiscount31Up-GroundCommIncentive)*'Ground Base'!E142),2),ROUND(MinBaseGround*(1+GroundFuelSurcharge),2),ROUND(((1-GroundCommDiscount31Up-GroundCommIncentive)*'Ground Base'!E142)*(1+GroundFuelSurcharge),2)))*(1+FedEx_Markup),2)</f>
        <v>44.39</v>
      </c>
      <c r="F147" s="328">
        <f>ROUND((IF(MinBaseGround&gt;ROUND(((1-GroundCommDiscount31Up-GroundCommIncentive)*'Ground Base'!F142),2),ROUND(MinBaseGround*(1+GroundFuelSurcharge),2),ROUND(((1-GroundCommDiscount31Up-GroundCommIncentive)*'Ground Base'!F142)*(1+GroundFuelSurcharge),2)))*(1+FedEx_Markup),2)</f>
        <v>49.81</v>
      </c>
      <c r="G147" s="328">
        <f>ROUND((IF(MinBaseGround&gt;ROUND(((1-GroundCommDiscount31Up-GroundCommIncentive)*'Ground Base'!G142),2),ROUND(MinBaseGround*(1+GroundFuelSurcharge),2),ROUND(((1-GroundCommDiscount31Up-GroundCommIncentive)*'Ground Base'!G142)*(1+GroundFuelSurcharge),2)))*(1+FedEx_Markup),2)</f>
        <v>54.52</v>
      </c>
      <c r="H147" s="328">
        <f>ROUND((IF(MinBaseGround&gt;ROUND(((1-GroundCommDiscount31Up-GroundCommIncentive)*'Ground Base'!H142),2),ROUND(MinBaseGround*(1+GroundFuelSurcharge),2),ROUND(((1-GroundCommDiscount31Up-GroundCommIncentive)*'Ground Base'!H142)*(1+GroundFuelSurcharge),2)))*(1+FedEx_Markup),2)</f>
        <v>61.31</v>
      </c>
      <c r="I147" s="328">
        <f>ROUND((IF(MinBaseGround&gt;ROUND(((1-GroundAKHIDiscount)*'Ground Base'!I142),2),ROUND(MinBaseGround*(1+GroundFuelSurcharge),2),ROUND(((1-GroundAKHIDiscount)*'Ground Base'!I142)*(1+GroundFuelSurcharge),2)))*(1+FedEx_Markup),2)</f>
        <v>524.08</v>
      </c>
      <c r="J147" s="328">
        <f>ROUND((IF(MinBaseGround&gt;ROUND(((1-GroundAKHIDiscount)*'Ground Base'!J142),2),ROUND(MinBaseGround*(1+GroundFuelSurcharge),2),ROUND(((1-GroundAKHIDiscount)*'Ground Base'!J142)*(1+GroundFuelSurcharge),2)))*(1+FedEx_Markup),2)</f>
        <v>524.08</v>
      </c>
      <c r="K147" s="328">
        <f>ROUND((IF(MinGroundZone51&gt;ROUND(((1-GroundZone51Discount)*'Ground Base'!K142),2),ROUND(MinGroundZone51*(1+GroundFuelSurcharge),2),ROUND(((1-GroundZone51Discount)*'Ground Base'!K142)*(1+GroundFuelSurcharge),2)))*(1+FedEx_Markup),2)</f>
        <v>108.22</v>
      </c>
      <c r="L147" s="328">
        <f>ROUND((IF(MinGroundZone54&gt;ROUND(((1-GroundZone54Discount)*'Ground Base'!L142),2),ROUND(MinGroundZone54*(1+GroundFuelSurcharge),2),ROUND(((1-GroundZone54Discount)*'Ground Base'!L142)*(1+GroundFuelSurcharge),2)))*(1+FedEx_Markup),2)</f>
        <v>153.62</v>
      </c>
    </row>
    <row r="148" ht="12.75" customHeight="1">
      <c r="A148" s="327">
        <v>141.0</v>
      </c>
      <c r="B148" s="328">
        <f>ROUND((IF(MinBaseGround&gt;ROUND(((1-GroundCommDiscount31Up-GroundCommIncentive)*'Ground Base'!B143),2),ROUND(MinBaseGround*(1+GroundFuelSurcharge),2),ROUND(((1-GroundCommDiscount31Up-GroundCommIncentive)*'Ground Base'!B143)*(1+GroundFuelSurcharge),2)))*(1+FedEx_Markup),2)</f>
        <v>40.95</v>
      </c>
      <c r="C148" s="328">
        <f>ROUND((IF(MinBaseGround&gt;ROUND(((1-GroundCommDiscount31Up-GroundCommIncentive)*'Ground Base'!C143),2),ROUND(MinBaseGround*(1+GroundFuelSurcharge),2),ROUND(((1-GroundCommDiscount31Up-GroundCommIncentive)*'Ground Base'!C143)*(1+GroundFuelSurcharge),2)))*(1+FedEx_Markup),2)</f>
        <v>41.26</v>
      </c>
      <c r="D148" s="328">
        <f>ROUND((IF(MinBaseGround&gt;ROUND(((1-GroundCommDiscount31Up-GroundCommIncentive)*'Ground Base'!D143),2),ROUND(MinBaseGround*(1+GroundFuelSurcharge),2),ROUND(((1-GroundCommDiscount31Up-GroundCommIncentive)*'Ground Base'!D143)*(1+GroundFuelSurcharge),2)))*(1+FedEx_Markup),2)</f>
        <v>44.29</v>
      </c>
      <c r="E148" s="328">
        <f>ROUND((IF(MinBaseGround&gt;ROUND(((1-GroundCommDiscount31Up-GroundCommIncentive)*'Ground Base'!E143),2),ROUND(MinBaseGround*(1+GroundFuelSurcharge),2),ROUND(((1-GroundCommDiscount31Up-GroundCommIncentive)*'Ground Base'!E143)*(1+GroundFuelSurcharge),2)))*(1+FedEx_Markup),2)</f>
        <v>44.74</v>
      </c>
      <c r="F148" s="328">
        <f>ROUND((IF(MinBaseGround&gt;ROUND(((1-GroundCommDiscount31Up-GroundCommIncentive)*'Ground Base'!F143),2),ROUND(MinBaseGround*(1+GroundFuelSurcharge),2),ROUND(((1-GroundCommDiscount31Up-GroundCommIncentive)*'Ground Base'!F143)*(1+GroundFuelSurcharge),2)))*(1+FedEx_Markup),2)</f>
        <v>50.28</v>
      </c>
      <c r="G148" s="328">
        <f>ROUND((IF(MinBaseGround&gt;ROUND(((1-GroundCommDiscount31Up-GroundCommIncentive)*'Ground Base'!G143),2),ROUND(MinBaseGround*(1+GroundFuelSurcharge),2),ROUND(((1-GroundCommDiscount31Up-GroundCommIncentive)*'Ground Base'!G143)*(1+GroundFuelSurcharge),2)))*(1+FedEx_Markup),2)</f>
        <v>55.04</v>
      </c>
      <c r="H148" s="328">
        <f>ROUND((IF(MinBaseGround&gt;ROUND(((1-GroundCommDiscount31Up-GroundCommIncentive)*'Ground Base'!H143),2),ROUND(MinBaseGround*(1+GroundFuelSurcharge),2),ROUND(((1-GroundCommDiscount31Up-GroundCommIncentive)*'Ground Base'!H143)*(1+GroundFuelSurcharge),2)))*(1+FedEx_Markup),2)</f>
        <v>61.88</v>
      </c>
      <c r="I148" s="328">
        <f>ROUND((IF(MinBaseGround&gt;ROUND(((1-GroundAKHIDiscount)*'Ground Base'!I143),2),ROUND(MinBaseGround*(1+GroundFuelSurcharge),2),ROUND(((1-GroundAKHIDiscount)*'Ground Base'!I143)*(1+GroundFuelSurcharge),2)))*(1+FedEx_Markup),2)</f>
        <v>525.42</v>
      </c>
      <c r="J148" s="328">
        <f>ROUND((IF(MinBaseGround&gt;ROUND(((1-GroundAKHIDiscount)*'Ground Base'!J143),2),ROUND(MinBaseGround*(1+GroundFuelSurcharge),2),ROUND(((1-GroundAKHIDiscount)*'Ground Base'!J143)*(1+GroundFuelSurcharge),2)))*(1+FedEx_Markup),2)</f>
        <v>525.42</v>
      </c>
      <c r="K148" s="328">
        <f>ROUND((IF(MinGroundZone51&gt;ROUND(((1-GroundZone51Discount)*'Ground Base'!K143),2),ROUND(MinGroundZone51*(1+GroundFuelSurcharge),2),ROUND(((1-GroundZone51Discount)*'Ground Base'!K143)*(1+GroundFuelSurcharge),2)))*(1+FedEx_Markup),2)</f>
        <v>110.24</v>
      </c>
      <c r="L148" s="328">
        <f>ROUND((IF(MinGroundZone54&gt;ROUND(((1-GroundZone54Discount)*'Ground Base'!L143),2),ROUND(MinGroundZone54*(1+GroundFuelSurcharge),2),ROUND(((1-GroundZone54Discount)*'Ground Base'!L143)*(1+GroundFuelSurcharge),2)))*(1+FedEx_Markup),2)</f>
        <v>158.77</v>
      </c>
    </row>
    <row r="149" ht="12.75" customHeight="1">
      <c r="A149" s="327">
        <v>142.0</v>
      </c>
      <c r="B149" s="328">
        <f>ROUND((IF(MinBaseGround&gt;ROUND(((1-GroundCommDiscount31Up-GroundCommIncentive)*'Ground Base'!B144),2),ROUND(MinBaseGround*(1+GroundFuelSurcharge),2),ROUND(((1-GroundCommDiscount31Up-GroundCommIncentive)*'Ground Base'!B144)*(1+GroundFuelSurcharge),2)))*(1+FedEx_Markup),2)</f>
        <v>41.47</v>
      </c>
      <c r="C149" s="328">
        <f>ROUND((IF(MinBaseGround&gt;ROUND(((1-GroundCommDiscount31Up-GroundCommIncentive)*'Ground Base'!C144),2),ROUND(MinBaseGround*(1+GroundFuelSurcharge),2),ROUND(((1-GroundCommDiscount31Up-GroundCommIncentive)*'Ground Base'!C144)*(1+GroundFuelSurcharge),2)))*(1+FedEx_Markup),2)</f>
        <v>41.48</v>
      </c>
      <c r="D149" s="328">
        <f>ROUND((IF(MinBaseGround&gt;ROUND(((1-GroundCommDiscount31Up-GroundCommIncentive)*'Ground Base'!D144),2),ROUND(MinBaseGround*(1+GroundFuelSurcharge),2),ROUND(((1-GroundCommDiscount31Up-GroundCommIncentive)*'Ground Base'!D144)*(1+GroundFuelSurcharge),2)))*(1+FedEx_Markup),2)</f>
        <v>44.68</v>
      </c>
      <c r="E149" s="328">
        <f>ROUND((IF(MinBaseGround&gt;ROUND(((1-GroundCommDiscount31Up-GroundCommIncentive)*'Ground Base'!E144),2),ROUND(MinBaseGround*(1+GroundFuelSurcharge),2),ROUND(((1-GroundCommDiscount31Up-GroundCommIncentive)*'Ground Base'!E144)*(1+GroundFuelSurcharge),2)))*(1+FedEx_Markup),2)</f>
        <v>45.1</v>
      </c>
      <c r="F149" s="328">
        <f>ROUND((IF(MinBaseGround&gt;ROUND(((1-GroundCommDiscount31Up-GroundCommIncentive)*'Ground Base'!F144),2),ROUND(MinBaseGround*(1+GroundFuelSurcharge),2),ROUND(((1-GroundCommDiscount31Up-GroundCommIncentive)*'Ground Base'!F144)*(1+GroundFuelSurcharge),2)))*(1+FedEx_Markup),2)</f>
        <v>50.55</v>
      </c>
      <c r="G149" s="328">
        <f>ROUND((IF(MinBaseGround&gt;ROUND(((1-GroundCommDiscount31Up-GroundCommIncentive)*'Ground Base'!G144),2),ROUND(MinBaseGround*(1+GroundFuelSurcharge),2),ROUND(((1-GroundCommDiscount31Up-GroundCommIncentive)*'Ground Base'!G144)*(1+GroundFuelSurcharge),2)))*(1+FedEx_Markup),2)</f>
        <v>55.81</v>
      </c>
      <c r="H149" s="328">
        <f>ROUND((IF(MinBaseGround&gt;ROUND(((1-GroundCommDiscount31Up-GroundCommIncentive)*'Ground Base'!H144),2),ROUND(MinBaseGround*(1+GroundFuelSurcharge),2),ROUND(((1-GroundCommDiscount31Up-GroundCommIncentive)*'Ground Base'!H144)*(1+GroundFuelSurcharge),2)))*(1+FedEx_Markup),2)</f>
        <v>62.03</v>
      </c>
      <c r="I149" s="328">
        <f>ROUND((IF(MinBaseGround&gt;ROUND(((1-GroundAKHIDiscount)*'Ground Base'!I144),2),ROUND(MinBaseGround*(1+GroundFuelSurcharge),2),ROUND(((1-GroundAKHIDiscount)*'Ground Base'!I144)*(1+GroundFuelSurcharge),2)))*(1+FedEx_Markup),2)</f>
        <v>534.2</v>
      </c>
      <c r="J149" s="328">
        <f>ROUND((IF(MinBaseGround&gt;ROUND(((1-GroundAKHIDiscount)*'Ground Base'!J144),2),ROUND(MinBaseGround*(1+GroundFuelSurcharge),2),ROUND(((1-GroundAKHIDiscount)*'Ground Base'!J144)*(1+GroundFuelSurcharge),2)))*(1+FedEx_Markup),2)</f>
        <v>534.2</v>
      </c>
      <c r="K149" s="328">
        <f>ROUND((IF(MinGroundZone51&gt;ROUND(((1-GroundZone51Discount)*'Ground Base'!K144),2),ROUND(MinGroundZone51*(1+GroundFuelSurcharge),2),ROUND(((1-GroundZone51Discount)*'Ground Base'!K144)*(1+GroundFuelSurcharge),2)))*(1+FedEx_Markup),2)</f>
        <v>110.24</v>
      </c>
      <c r="L149" s="328">
        <f>ROUND((IF(MinGroundZone54&gt;ROUND(((1-GroundZone54Discount)*'Ground Base'!L144),2),ROUND(MinGroundZone54*(1+GroundFuelSurcharge),2),ROUND(((1-GroundZone54Discount)*'Ground Base'!L144)*(1+GroundFuelSurcharge),2)))*(1+FedEx_Markup),2)</f>
        <v>158.77</v>
      </c>
    </row>
    <row r="150" ht="12.75" customHeight="1">
      <c r="A150" s="327">
        <v>143.0</v>
      </c>
      <c r="B150" s="328">
        <f>ROUND((IF(MinBaseGround&gt;ROUND(((1-GroundCommDiscount31Up-GroundCommIncentive)*'Ground Base'!B145),2),ROUND(MinBaseGround*(1+GroundFuelSurcharge),2),ROUND(((1-GroundCommDiscount31Up-GroundCommIncentive)*'Ground Base'!B145)*(1+GroundFuelSurcharge),2)))*(1+FedEx_Markup),2)</f>
        <v>41.48</v>
      </c>
      <c r="C150" s="328">
        <f>ROUND((IF(MinBaseGround&gt;ROUND(((1-GroundCommDiscount31Up-GroundCommIncentive)*'Ground Base'!C145),2),ROUND(MinBaseGround*(1+GroundFuelSurcharge),2),ROUND(((1-GroundCommDiscount31Up-GroundCommIncentive)*'Ground Base'!C145)*(1+GroundFuelSurcharge),2)))*(1+FedEx_Markup),2)</f>
        <v>41.48</v>
      </c>
      <c r="D150" s="328">
        <f>ROUND((IF(MinBaseGround&gt;ROUND(((1-GroundCommDiscount31Up-GroundCommIncentive)*'Ground Base'!D145),2),ROUND(MinBaseGround*(1+GroundFuelSurcharge),2),ROUND(((1-GroundCommDiscount31Up-GroundCommIncentive)*'Ground Base'!D145)*(1+GroundFuelSurcharge),2)))*(1+FedEx_Markup),2)</f>
        <v>44.69</v>
      </c>
      <c r="E150" s="328">
        <f>ROUND((IF(MinBaseGround&gt;ROUND(((1-GroundCommDiscount31Up-GroundCommIncentive)*'Ground Base'!E145),2),ROUND(MinBaseGround*(1+GroundFuelSurcharge),2),ROUND(((1-GroundCommDiscount31Up-GroundCommIncentive)*'Ground Base'!E145)*(1+GroundFuelSurcharge),2)))*(1+FedEx_Markup),2)</f>
        <v>45.45</v>
      </c>
      <c r="F150" s="328">
        <f>ROUND((IF(MinBaseGround&gt;ROUND(((1-GroundCommDiscount31Up-GroundCommIncentive)*'Ground Base'!F145),2),ROUND(MinBaseGround*(1+GroundFuelSurcharge),2),ROUND(((1-GroundCommDiscount31Up-GroundCommIncentive)*'Ground Base'!F145)*(1+GroundFuelSurcharge),2)))*(1+FedEx_Markup),2)</f>
        <v>50.55</v>
      </c>
      <c r="G150" s="328">
        <f>ROUND((IF(MinBaseGround&gt;ROUND(((1-GroundCommDiscount31Up-GroundCommIncentive)*'Ground Base'!G145),2),ROUND(MinBaseGround*(1+GroundFuelSurcharge),2),ROUND(((1-GroundCommDiscount31Up-GroundCommIncentive)*'Ground Base'!G145)*(1+GroundFuelSurcharge),2)))*(1+FedEx_Markup),2)</f>
        <v>55.81</v>
      </c>
      <c r="H150" s="328">
        <f>ROUND((IF(MinBaseGround&gt;ROUND(((1-GroundCommDiscount31Up-GroundCommIncentive)*'Ground Base'!H145),2),ROUND(MinBaseGround*(1+GroundFuelSurcharge),2),ROUND(((1-GroundCommDiscount31Up-GroundCommIncentive)*'Ground Base'!H145)*(1+GroundFuelSurcharge),2)))*(1+FedEx_Markup),2)</f>
        <v>62.03</v>
      </c>
      <c r="I150" s="328">
        <f>ROUND((IF(MinBaseGround&gt;ROUND(((1-GroundAKHIDiscount)*'Ground Base'!I145),2),ROUND(MinBaseGround*(1+GroundFuelSurcharge),2),ROUND(((1-GroundAKHIDiscount)*'Ground Base'!I145)*(1+GroundFuelSurcharge),2)))*(1+FedEx_Markup),2)</f>
        <v>537.81</v>
      </c>
      <c r="J150" s="328">
        <f>ROUND((IF(MinBaseGround&gt;ROUND(((1-GroundAKHIDiscount)*'Ground Base'!J145),2),ROUND(MinBaseGround*(1+GroundFuelSurcharge),2),ROUND(((1-GroundAKHIDiscount)*'Ground Base'!J145)*(1+GroundFuelSurcharge),2)))*(1+FedEx_Markup),2)</f>
        <v>537.81</v>
      </c>
      <c r="K150" s="328">
        <f>ROUND((IF(MinGroundZone51&gt;ROUND(((1-GroundZone51Discount)*'Ground Base'!K145),2),ROUND(MinGroundZone51*(1+GroundFuelSurcharge),2),ROUND(((1-GroundZone51Discount)*'Ground Base'!K145)*(1+GroundFuelSurcharge),2)))*(1+FedEx_Markup),2)</f>
        <v>110.25</v>
      </c>
      <c r="L150" s="328">
        <f>ROUND((IF(MinGroundZone54&gt;ROUND(((1-GroundZone54Discount)*'Ground Base'!L145),2),ROUND(MinGroundZone54*(1+GroundFuelSurcharge),2),ROUND(((1-GroundZone54Discount)*'Ground Base'!L145)*(1+GroundFuelSurcharge),2)))*(1+FedEx_Markup),2)</f>
        <v>158.78</v>
      </c>
    </row>
    <row r="151" ht="12.75" customHeight="1">
      <c r="A151" s="327">
        <v>144.0</v>
      </c>
      <c r="B151" s="328">
        <f>ROUND((IF(MinBaseGround&gt;ROUND(((1-GroundCommDiscount31Up-GroundCommIncentive)*'Ground Base'!B146),2),ROUND(MinBaseGround*(1+GroundFuelSurcharge),2),ROUND(((1-GroundCommDiscount31Up-GroundCommIncentive)*'Ground Base'!B146)*(1+GroundFuelSurcharge),2)))*(1+FedEx_Markup),2)</f>
        <v>42.64</v>
      </c>
      <c r="C151" s="328">
        <f>ROUND((IF(MinBaseGround&gt;ROUND(((1-GroundCommDiscount31Up-GroundCommIncentive)*'Ground Base'!C146),2),ROUND(MinBaseGround*(1+GroundFuelSurcharge),2),ROUND(((1-GroundCommDiscount31Up-GroundCommIncentive)*'Ground Base'!C146)*(1+GroundFuelSurcharge),2)))*(1+FedEx_Markup),2)</f>
        <v>43.22</v>
      </c>
      <c r="D151" s="328">
        <f>ROUND((IF(MinBaseGround&gt;ROUND(((1-GroundCommDiscount31Up-GroundCommIncentive)*'Ground Base'!D146),2),ROUND(MinBaseGround*(1+GroundFuelSurcharge),2),ROUND(((1-GroundCommDiscount31Up-GroundCommIncentive)*'Ground Base'!D146)*(1+GroundFuelSurcharge),2)))*(1+FedEx_Markup),2)</f>
        <v>46.43</v>
      </c>
      <c r="E151" s="328">
        <f>ROUND((IF(MinBaseGround&gt;ROUND(((1-GroundCommDiscount31Up-GroundCommIncentive)*'Ground Base'!E146),2),ROUND(MinBaseGround*(1+GroundFuelSurcharge),2),ROUND(((1-GroundCommDiscount31Up-GroundCommIncentive)*'Ground Base'!E146)*(1+GroundFuelSurcharge),2)))*(1+FedEx_Markup),2)</f>
        <v>46.87</v>
      </c>
      <c r="F151" s="328">
        <f>ROUND((IF(MinBaseGround&gt;ROUND(((1-GroundCommDiscount31Up-GroundCommIncentive)*'Ground Base'!F146),2),ROUND(MinBaseGround*(1+GroundFuelSurcharge),2),ROUND(((1-GroundCommDiscount31Up-GroundCommIncentive)*'Ground Base'!F146)*(1+GroundFuelSurcharge),2)))*(1+FedEx_Markup),2)</f>
        <v>51.9</v>
      </c>
      <c r="G151" s="328">
        <f>ROUND((IF(MinBaseGround&gt;ROUND(((1-GroundCommDiscount31Up-GroundCommIncentive)*'Ground Base'!G146),2),ROUND(MinBaseGround*(1+GroundFuelSurcharge),2),ROUND(((1-GroundCommDiscount31Up-GroundCommIncentive)*'Ground Base'!G146)*(1+GroundFuelSurcharge),2)))*(1+FedEx_Markup),2)</f>
        <v>57.26</v>
      </c>
      <c r="H151" s="328">
        <f>ROUND((IF(MinBaseGround&gt;ROUND(((1-GroundCommDiscount31Up-GroundCommIncentive)*'Ground Base'!H146),2),ROUND(MinBaseGround*(1+GroundFuelSurcharge),2),ROUND(((1-GroundCommDiscount31Up-GroundCommIncentive)*'Ground Base'!H146)*(1+GroundFuelSurcharge),2)))*(1+FedEx_Markup),2)</f>
        <v>63.85</v>
      </c>
      <c r="I151" s="328">
        <f>ROUND((IF(MinBaseGround&gt;ROUND(((1-GroundAKHIDiscount)*'Ground Base'!I146),2),ROUND(MinBaseGround*(1+GroundFuelSurcharge),2),ROUND(((1-GroundAKHIDiscount)*'Ground Base'!I146)*(1+GroundFuelSurcharge),2)))*(1+FedEx_Markup),2)</f>
        <v>541.5</v>
      </c>
      <c r="J151" s="328">
        <f>ROUND((IF(MinBaseGround&gt;ROUND(((1-GroundAKHIDiscount)*'Ground Base'!J146),2),ROUND(MinBaseGround*(1+GroundFuelSurcharge),2),ROUND(((1-GroundAKHIDiscount)*'Ground Base'!J146)*(1+GroundFuelSurcharge),2)))*(1+FedEx_Markup),2)</f>
        <v>541.5</v>
      </c>
      <c r="K151" s="328">
        <f>ROUND((IF(MinGroundZone51&gt;ROUND(((1-GroundZone51Discount)*'Ground Base'!K146),2),ROUND(MinGroundZone51*(1+GroundFuelSurcharge),2),ROUND(((1-GroundZone51Discount)*'Ground Base'!K146)*(1+GroundFuelSurcharge),2)))*(1+FedEx_Markup),2)</f>
        <v>110.26</v>
      </c>
      <c r="L151" s="328">
        <f>ROUND((IF(MinGroundZone54&gt;ROUND(((1-GroundZone54Discount)*'Ground Base'!L146),2),ROUND(MinGroundZone54*(1+GroundFuelSurcharge),2),ROUND(((1-GroundZone54Discount)*'Ground Base'!L146)*(1+GroundFuelSurcharge),2)))*(1+FedEx_Markup),2)</f>
        <v>158.79</v>
      </c>
    </row>
    <row r="152" ht="12.75" customHeight="1">
      <c r="A152" s="327">
        <v>145.0</v>
      </c>
      <c r="B152" s="328">
        <f>ROUND((IF(MinBaseGround&gt;ROUND(((1-GroundCommDiscount31Up-GroundCommIncentive)*'Ground Base'!B147),2),ROUND(MinBaseGround*(1+GroundFuelSurcharge),2),ROUND(((1-GroundCommDiscount31Up-GroundCommIncentive)*'Ground Base'!B147)*(1+GroundFuelSurcharge),2)))*(1+FedEx_Markup),2)</f>
        <v>42.65</v>
      </c>
      <c r="C152" s="328">
        <f>ROUND((IF(MinBaseGround&gt;ROUND(((1-GroundCommDiscount31Up-GroundCommIncentive)*'Ground Base'!C147),2),ROUND(MinBaseGround*(1+GroundFuelSurcharge),2),ROUND(((1-GroundCommDiscount31Up-GroundCommIncentive)*'Ground Base'!C147)*(1+GroundFuelSurcharge),2)))*(1+FedEx_Markup),2)</f>
        <v>43.65</v>
      </c>
      <c r="D152" s="328">
        <f>ROUND((IF(MinBaseGround&gt;ROUND(((1-GroundCommDiscount31Up-GroundCommIncentive)*'Ground Base'!D147),2),ROUND(MinBaseGround*(1+GroundFuelSurcharge),2),ROUND(((1-GroundCommDiscount31Up-GroundCommIncentive)*'Ground Base'!D147)*(1+GroundFuelSurcharge),2)))*(1+FedEx_Markup),2)</f>
        <v>46.43</v>
      </c>
      <c r="E152" s="328">
        <f>ROUND((IF(MinBaseGround&gt;ROUND(((1-GroundCommDiscount31Up-GroundCommIncentive)*'Ground Base'!E147),2),ROUND(MinBaseGround*(1+GroundFuelSurcharge),2),ROUND(((1-GroundCommDiscount31Up-GroundCommIncentive)*'Ground Base'!E147)*(1+GroundFuelSurcharge),2)))*(1+FedEx_Markup),2)</f>
        <v>46.97</v>
      </c>
      <c r="F152" s="328">
        <f>ROUND((IF(MinBaseGround&gt;ROUND(((1-GroundCommDiscount31Up-GroundCommIncentive)*'Ground Base'!F147),2),ROUND(MinBaseGround*(1+GroundFuelSurcharge),2),ROUND(((1-GroundCommDiscount31Up-GroundCommIncentive)*'Ground Base'!F147)*(1+GroundFuelSurcharge),2)))*(1+FedEx_Markup),2)</f>
        <v>52.67</v>
      </c>
      <c r="G152" s="328">
        <f>ROUND((IF(MinBaseGround&gt;ROUND(((1-GroundCommDiscount31Up-GroundCommIncentive)*'Ground Base'!G147),2),ROUND(MinBaseGround*(1+GroundFuelSurcharge),2),ROUND(((1-GroundCommDiscount31Up-GroundCommIncentive)*'Ground Base'!G147)*(1+GroundFuelSurcharge),2)))*(1+FedEx_Markup),2)</f>
        <v>57.39</v>
      </c>
      <c r="H152" s="328">
        <f>ROUND((IF(MinBaseGround&gt;ROUND(((1-GroundCommDiscount31Up-GroundCommIncentive)*'Ground Base'!H147),2),ROUND(MinBaseGround*(1+GroundFuelSurcharge),2),ROUND(((1-GroundCommDiscount31Up-GroundCommIncentive)*'Ground Base'!H147)*(1+GroundFuelSurcharge),2)))*(1+FedEx_Markup),2)</f>
        <v>63.86</v>
      </c>
      <c r="I152" s="328">
        <f>ROUND((IF(MinBaseGround&gt;ROUND(((1-GroundAKHIDiscount)*'Ground Base'!I147),2),ROUND(MinBaseGround*(1+GroundFuelSurcharge),2),ROUND(((1-GroundAKHIDiscount)*'Ground Base'!I147)*(1+GroundFuelSurcharge),2)))*(1+FedEx_Markup),2)</f>
        <v>541.51</v>
      </c>
      <c r="J152" s="328">
        <f>ROUND((IF(MinBaseGround&gt;ROUND(((1-GroundAKHIDiscount)*'Ground Base'!J147),2),ROUND(MinBaseGround*(1+GroundFuelSurcharge),2),ROUND(((1-GroundAKHIDiscount)*'Ground Base'!J147)*(1+GroundFuelSurcharge),2)))*(1+FedEx_Markup),2)</f>
        <v>541.51</v>
      </c>
      <c r="K152" s="328">
        <f>ROUND((IF(MinGroundZone51&gt;ROUND(((1-GroundZone51Discount)*'Ground Base'!K147),2),ROUND(MinGroundZone51*(1+GroundFuelSurcharge),2),ROUND(((1-GroundZone51Discount)*'Ground Base'!K147)*(1+GroundFuelSurcharge),2)))*(1+FedEx_Markup),2)</f>
        <v>110.27</v>
      </c>
      <c r="L152" s="328">
        <f>ROUND((IF(MinGroundZone54&gt;ROUND(((1-GroundZone54Discount)*'Ground Base'!L147),2),ROUND(MinGroundZone54*(1+GroundFuelSurcharge),2),ROUND(((1-GroundZone54Discount)*'Ground Base'!L147)*(1+GroundFuelSurcharge),2)))*(1+FedEx_Markup),2)</f>
        <v>160.33</v>
      </c>
    </row>
    <row r="153" ht="12.75" customHeight="1">
      <c r="A153" s="327">
        <v>146.0</v>
      </c>
      <c r="B153" s="328">
        <f>ROUND((IF(MinBaseGround&gt;ROUND(((1-GroundCommDiscount31Up-GroundCommIncentive)*'Ground Base'!B148),2),ROUND(MinBaseGround*(1+GroundFuelSurcharge),2),ROUND(((1-GroundCommDiscount31Up-GroundCommIncentive)*'Ground Base'!B148)*(1+GroundFuelSurcharge),2)))*(1+FedEx_Markup),2)</f>
        <v>42.65</v>
      </c>
      <c r="C153" s="328">
        <f>ROUND((IF(MinBaseGround&gt;ROUND(((1-GroundCommDiscount31Up-GroundCommIncentive)*'Ground Base'!C148),2),ROUND(MinBaseGround*(1+GroundFuelSurcharge),2),ROUND(((1-GroundCommDiscount31Up-GroundCommIncentive)*'Ground Base'!C148)*(1+GroundFuelSurcharge),2)))*(1+FedEx_Markup),2)</f>
        <v>43.92</v>
      </c>
      <c r="D153" s="328">
        <f>ROUND((IF(MinBaseGround&gt;ROUND(((1-GroundCommDiscount31Up-GroundCommIncentive)*'Ground Base'!D148),2),ROUND(MinBaseGround*(1+GroundFuelSurcharge),2),ROUND(((1-GroundCommDiscount31Up-GroundCommIncentive)*'Ground Base'!D148)*(1+GroundFuelSurcharge),2)))*(1+FedEx_Markup),2)</f>
        <v>46.44</v>
      </c>
      <c r="E153" s="328">
        <f>ROUND((IF(MinBaseGround&gt;ROUND(((1-GroundCommDiscount31Up-GroundCommIncentive)*'Ground Base'!E148),2),ROUND(MinBaseGround*(1+GroundFuelSurcharge),2),ROUND(((1-GroundCommDiscount31Up-GroundCommIncentive)*'Ground Base'!E148)*(1+GroundFuelSurcharge),2)))*(1+FedEx_Markup),2)</f>
        <v>46.98</v>
      </c>
      <c r="F153" s="328">
        <f>ROUND((IF(MinBaseGround&gt;ROUND(((1-GroundCommDiscount31Up-GroundCommIncentive)*'Ground Base'!F148),2),ROUND(MinBaseGround*(1+GroundFuelSurcharge),2),ROUND(((1-GroundCommDiscount31Up-GroundCommIncentive)*'Ground Base'!F148)*(1+GroundFuelSurcharge),2)))*(1+FedEx_Markup),2)</f>
        <v>52.68</v>
      </c>
      <c r="G153" s="328">
        <f>ROUND((IF(MinBaseGround&gt;ROUND(((1-GroundCommDiscount31Up-GroundCommIncentive)*'Ground Base'!G148),2),ROUND(MinBaseGround*(1+GroundFuelSurcharge),2),ROUND(((1-GroundCommDiscount31Up-GroundCommIncentive)*'Ground Base'!G148)*(1+GroundFuelSurcharge),2)))*(1+FedEx_Markup),2)</f>
        <v>57.39</v>
      </c>
      <c r="H153" s="328">
        <f>ROUND((IF(MinBaseGround&gt;ROUND(((1-GroundCommDiscount31Up-GroundCommIncentive)*'Ground Base'!H148),2),ROUND(MinBaseGround*(1+GroundFuelSurcharge),2),ROUND(((1-GroundCommDiscount31Up-GroundCommIncentive)*'Ground Base'!H148)*(1+GroundFuelSurcharge),2)))*(1+FedEx_Markup),2)</f>
        <v>63.86</v>
      </c>
      <c r="I153" s="328">
        <f>ROUND((IF(MinBaseGround&gt;ROUND(((1-GroundAKHIDiscount)*'Ground Base'!I148),2),ROUND(MinBaseGround*(1+GroundFuelSurcharge),2),ROUND(((1-GroundAKHIDiscount)*'Ground Base'!I148)*(1+GroundFuelSurcharge),2)))*(1+FedEx_Markup),2)</f>
        <v>544.02</v>
      </c>
      <c r="J153" s="328">
        <f>ROUND((IF(MinBaseGround&gt;ROUND(((1-GroundAKHIDiscount)*'Ground Base'!J148),2),ROUND(MinBaseGround*(1+GroundFuelSurcharge),2),ROUND(((1-GroundAKHIDiscount)*'Ground Base'!J148)*(1+GroundFuelSurcharge),2)))*(1+FedEx_Markup),2)</f>
        <v>544.02</v>
      </c>
      <c r="K153" s="328">
        <f>ROUND((IF(MinGroundZone51&gt;ROUND(((1-GroundZone51Discount)*'Ground Base'!K148),2),ROUND(MinGroundZone51*(1+GroundFuelSurcharge),2),ROUND(((1-GroundZone51Discount)*'Ground Base'!K148)*(1+GroundFuelSurcharge),2)))*(1+FedEx_Markup),2)</f>
        <v>112.53</v>
      </c>
      <c r="L153" s="328">
        <f>ROUND((IF(MinGroundZone54&gt;ROUND(((1-GroundZone54Discount)*'Ground Base'!L148),2),ROUND(MinGroundZone54*(1+GroundFuelSurcharge),2),ROUND(((1-GroundZone54Discount)*'Ground Base'!L148)*(1+GroundFuelSurcharge),2)))*(1+FedEx_Markup),2)</f>
        <v>163.6</v>
      </c>
    </row>
    <row r="154" ht="12.75" customHeight="1">
      <c r="A154" s="327">
        <v>147.0</v>
      </c>
      <c r="B154" s="328">
        <f>ROUND((IF(MinBaseGround&gt;ROUND(((1-GroundCommDiscount31Up-GroundCommIncentive)*'Ground Base'!B149),2),ROUND(MinBaseGround*(1+GroundFuelSurcharge),2),ROUND(((1-GroundCommDiscount31Up-GroundCommIncentive)*'Ground Base'!B149)*(1+GroundFuelSurcharge),2)))*(1+FedEx_Markup),2)</f>
        <v>42.76</v>
      </c>
      <c r="C154" s="328">
        <f>ROUND((IF(MinBaseGround&gt;ROUND(((1-GroundCommDiscount31Up-GroundCommIncentive)*'Ground Base'!C149),2),ROUND(MinBaseGround*(1+GroundFuelSurcharge),2),ROUND(((1-GroundCommDiscount31Up-GroundCommIncentive)*'Ground Base'!C149)*(1+GroundFuelSurcharge),2)))*(1+FedEx_Markup),2)</f>
        <v>43.93</v>
      </c>
      <c r="D154" s="328">
        <f>ROUND((IF(MinBaseGround&gt;ROUND(((1-GroundCommDiscount31Up-GroundCommIncentive)*'Ground Base'!D149),2),ROUND(MinBaseGround*(1+GroundFuelSurcharge),2),ROUND(((1-GroundCommDiscount31Up-GroundCommIncentive)*'Ground Base'!D149)*(1+GroundFuelSurcharge),2)))*(1+FedEx_Markup),2)</f>
        <v>46.81</v>
      </c>
      <c r="E154" s="328">
        <f>ROUND((IF(MinBaseGround&gt;ROUND(((1-GroundCommDiscount31Up-GroundCommIncentive)*'Ground Base'!E149),2),ROUND(MinBaseGround*(1+GroundFuelSurcharge),2),ROUND(((1-GroundCommDiscount31Up-GroundCommIncentive)*'Ground Base'!E149)*(1+GroundFuelSurcharge),2)))*(1+FedEx_Markup),2)</f>
        <v>47</v>
      </c>
      <c r="F154" s="328">
        <f>ROUND((IF(MinBaseGround&gt;ROUND(((1-GroundCommDiscount31Up-GroundCommIncentive)*'Ground Base'!F149),2),ROUND(MinBaseGround*(1+GroundFuelSurcharge),2),ROUND(((1-GroundCommDiscount31Up-GroundCommIncentive)*'Ground Base'!F149)*(1+GroundFuelSurcharge),2)))*(1+FedEx_Markup),2)</f>
        <v>53.06</v>
      </c>
      <c r="G154" s="328">
        <f>ROUND((IF(MinBaseGround&gt;ROUND(((1-GroundCommDiscount31Up-GroundCommIncentive)*'Ground Base'!G149),2),ROUND(MinBaseGround*(1+GroundFuelSurcharge),2),ROUND(((1-GroundCommDiscount31Up-GroundCommIncentive)*'Ground Base'!G149)*(1+GroundFuelSurcharge),2)))*(1+FedEx_Markup),2)</f>
        <v>57.4</v>
      </c>
      <c r="H154" s="328">
        <f>ROUND((IF(MinBaseGround&gt;ROUND(((1-GroundCommDiscount31Up-GroundCommIncentive)*'Ground Base'!H149),2),ROUND(MinBaseGround*(1+GroundFuelSurcharge),2),ROUND(((1-GroundCommDiscount31Up-GroundCommIncentive)*'Ground Base'!H149)*(1+GroundFuelSurcharge),2)))*(1+FedEx_Markup),2)</f>
        <v>64.65</v>
      </c>
      <c r="I154" s="328">
        <f>ROUND((IF(MinBaseGround&gt;ROUND(((1-GroundAKHIDiscount)*'Ground Base'!I149),2),ROUND(MinBaseGround*(1+GroundFuelSurcharge),2),ROUND(((1-GroundAKHIDiscount)*'Ground Base'!I149)*(1+GroundFuelSurcharge),2)))*(1+FedEx_Markup),2)</f>
        <v>556.99</v>
      </c>
      <c r="J154" s="328">
        <f>ROUND((IF(MinBaseGround&gt;ROUND(((1-GroundAKHIDiscount)*'Ground Base'!J149),2),ROUND(MinBaseGround*(1+GroundFuelSurcharge),2),ROUND(((1-GroundAKHIDiscount)*'Ground Base'!J149)*(1+GroundFuelSurcharge),2)))*(1+FedEx_Markup),2)</f>
        <v>556.99</v>
      </c>
      <c r="K154" s="328">
        <f>ROUND((IF(MinGroundZone51&gt;ROUND(((1-GroundZone51Discount)*'Ground Base'!K149),2),ROUND(MinGroundZone51*(1+GroundFuelSurcharge),2),ROUND(((1-GroundZone51Discount)*'Ground Base'!K149)*(1+GroundFuelSurcharge),2)))*(1+FedEx_Markup),2)</f>
        <v>112.53</v>
      </c>
      <c r="L154" s="328">
        <f>ROUND((IF(MinGroundZone54&gt;ROUND(((1-GroundZone54Discount)*'Ground Base'!L149),2),ROUND(MinGroundZone54*(1+GroundFuelSurcharge),2),ROUND(((1-GroundZone54Discount)*'Ground Base'!L149)*(1+GroundFuelSurcharge),2)))*(1+FedEx_Markup),2)</f>
        <v>163.62</v>
      </c>
    </row>
    <row r="155" ht="12.75" customHeight="1">
      <c r="A155" s="327">
        <v>148.0</v>
      </c>
      <c r="B155" s="328">
        <f>ROUND((IF(MinBaseGround&gt;ROUND(((1-GroundCommDiscount31Up-GroundCommIncentive)*'Ground Base'!B150),2),ROUND(MinBaseGround*(1+GroundFuelSurcharge),2),ROUND(((1-GroundCommDiscount31Up-GroundCommIncentive)*'Ground Base'!B150)*(1+GroundFuelSurcharge),2)))*(1+FedEx_Markup),2)</f>
        <v>42.77</v>
      </c>
      <c r="C155" s="328">
        <f>ROUND((IF(MinBaseGround&gt;ROUND(((1-GroundCommDiscount31Up-GroundCommIncentive)*'Ground Base'!C150),2),ROUND(MinBaseGround*(1+GroundFuelSurcharge),2),ROUND(((1-GroundCommDiscount31Up-GroundCommIncentive)*'Ground Base'!C150)*(1+GroundFuelSurcharge),2)))*(1+FedEx_Markup),2)</f>
        <v>43.93</v>
      </c>
      <c r="D155" s="328">
        <f>ROUND((IF(MinBaseGround&gt;ROUND(((1-GroundCommDiscount31Up-GroundCommIncentive)*'Ground Base'!D150),2),ROUND(MinBaseGround*(1+GroundFuelSurcharge),2),ROUND(((1-GroundCommDiscount31Up-GroundCommIncentive)*'Ground Base'!D150)*(1+GroundFuelSurcharge),2)))*(1+FedEx_Markup),2)</f>
        <v>47.15</v>
      </c>
      <c r="E155" s="328">
        <f>ROUND((IF(MinBaseGround&gt;ROUND(((1-GroundCommDiscount31Up-GroundCommIncentive)*'Ground Base'!E150),2),ROUND(MinBaseGround*(1+GroundFuelSurcharge),2),ROUND(((1-GroundCommDiscount31Up-GroundCommIncentive)*'Ground Base'!E150)*(1+GroundFuelSurcharge),2)))*(1+FedEx_Markup),2)</f>
        <v>47.75</v>
      </c>
      <c r="F155" s="328">
        <f>ROUND((IF(MinBaseGround&gt;ROUND(((1-GroundCommDiscount31Up-GroundCommIncentive)*'Ground Base'!F150),2),ROUND(MinBaseGround*(1+GroundFuelSurcharge),2),ROUND(((1-GroundCommDiscount31Up-GroundCommIncentive)*'Ground Base'!F150)*(1+GroundFuelSurcharge),2)))*(1+FedEx_Markup),2)</f>
        <v>53.23</v>
      </c>
      <c r="G155" s="328">
        <f>ROUND((IF(MinBaseGround&gt;ROUND(((1-GroundCommDiscount31Up-GroundCommIncentive)*'Ground Base'!G150),2),ROUND(MinBaseGround*(1+GroundFuelSurcharge),2),ROUND(((1-GroundCommDiscount31Up-GroundCommIncentive)*'Ground Base'!G150)*(1+GroundFuelSurcharge),2)))*(1+FedEx_Markup),2)</f>
        <v>57.4</v>
      </c>
      <c r="H155" s="328">
        <f>ROUND((IF(MinBaseGround&gt;ROUND(((1-GroundCommDiscount31Up-GroundCommIncentive)*'Ground Base'!H150),2),ROUND(MinBaseGround*(1+GroundFuelSurcharge),2),ROUND(((1-GroundCommDiscount31Up-GroundCommIncentive)*'Ground Base'!H150)*(1+GroundFuelSurcharge),2)))*(1+FedEx_Markup),2)</f>
        <v>64.65</v>
      </c>
      <c r="I155" s="328">
        <f>ROUND((IF(MinBaseGround&gt;ROUND(((1-GroundAKHIDiscount)*'Ground Base'!I150),2),ROUND(MinBaseGround*(1+GroundFuelSurcharge),2),ROUND(((1-GroundAKHIDiscount)*'Ground Base'!I150)*(1+GroundFuelSurcharge),2)))*(1+FedEx_Markup),2)</f>
        <v>556.99</v>
      </c>
      <c r="J155" s="328">
        <f>ROUND((IF(MinBaseGround&gt;ROUND(((1-GroundAKHIDiscount)*'Ground Base'!J150),2),ROUND(MinBaseGround*(1+GroundFuelSurcharge),2),ROUND(((1-GroundAKHIDiscount)*'Ground Base'!J150)*(1+GroundFuelSurcharge),2)))*(1+FedEx_Markup),2)</f>
        <v>556.99</v>
      </c>
      <c r="K155" s="328">
        <f>ROUND((IF(MinGroundZone51&gt;ROUND(((1-GroundZone51Discount)*'Ground Base'!K150),2),ROUND(MinGroundZone51*(1+GroundFuelSurcharge),2),ROUND(((1-GroundZone51Discount)*'Ground Base'!K150)*(1+GroundFuelSurcharge),2)))*(1+FedEx_Markup),2)</f>
        <v>112.54</v>
      </c>
      <c r="L155" s="328">
        <f>ROUND((IF(MinGroundZone54&gt;ROUND(((1-GroundZone54Discount)*'Ground Base'!L150),2),ROUND(MinGroundZone54*(1+GroundFuelSurcharge),2),ROUND(((1-GroundZone54Discount)*'Ground Base'!L150)*(1+GroundFuelSurcharge),2)))*(1+FedEx_Markup),2)</f>
        <v>163.62</v>
      </c>
    </row>
    <row r="156" ht="12.75" customHeight="1">
      <c r="A156" s="327">
        <v>149.0</v>
      </c>
      <c r="B156" s="328">
        <f>ROUND((IF(MinBaseGround&gt;ROUND(((1-GroundCommDiscount31Up-GroundCommIncentive)*'Ground Base'!B151),2),ROUND(MinBaseGround*(1+GroundFuelSurcharge),2),ROUND(((1-GroundCommDiscount31Up-GroundCommIncentive)*'Ground Base'!B151)*(1+GroundFuelSurcharge),2)))*(1+FedEx_Markup),2)</f>
        <v>42.77</v>
      </c>
      <c r="C156" s="328">
        <f>ROUND((IF(MinBaseGround&gt;ROUND(((1-GroundCommDiscount31Up-GroundCommIncentive)*'Ground Base'!C151),2),ROUND(MinBaseGround*(1+GroundFuelSurcharge),2),ROUND(((1-GroundCommDiscount31Up-GroundCommIncentive)*'Ground Base'!C151)*(1+GroundFuelSurcharge),2)))*(1+FedEx_Markup),2)</f>
        <v>43.93</v>
      </c>
      <c r="D156" s="328">
        <f>ROUND((IF(MinBaseGround&gt;ROUND(((1-GroundCommDiscount31Up-GroundCommIncentive)*'Ground Base'!D151),2),ROUND(MinBaseGround*(1+GroundFuelSurcharge),2),ROUND(((1-GroundCommDiscount31Up-GroundCommIncentive)*'Ground Base'!D151)*(1+GroundFuelSurcharge),2)))*(1+FedEx_Markup),2)</f>
        <v>47.15</v>
      </c>
      <c r="E156" s="328">
        <f>ROUND((IF(MinBaseGround&gt;ROUND(((1-GroundCommDiscount31Up-GroundCommIncentive)*'Ground Base'!E151),2),ROUND(MinBaseGround*(1+GroundFuelSurcharge),2),ROUND(((1-GroundCommDiscount31Up-GroundCommIncentive)*'Ground Base'!E151)*(1+GroundFuelSurcharge),2)))*(1+FedEx_Markup),2)</f>
        <v>48.1</v>
      </c>
      <c r="F156" s="328">
        <f>ROUND((IF(MinBaseGround&gt;ROUND(((1-GroundCommDiscount31Up-GroundCommIncentive)*'Ground Base'!F151),2),ROUND(MinBaseGround*(1+GroundFuelSurcharge),2),ROUND(((1-GroundCommDiscount31Up-GroundCommIncentive)*'Ground Base'!F151)*(1+GroundFuelSurcharge),2)))*(1+FedEx_Markup),2)</f>
        <v>53.23</v>
      </c>
      <c r="G156" s="328">
        <f>ROUND((IF(MinBaseGround&gt;ROUND(((1-GroundCommDiscount31Up-GroundCommIncentive)*'Ground Base'!G151),2),ROUND(MinBaseGround*(1+GroundFuelSurcharge),2),ROUND(((1-GroundCommDiscount31Up-GroundCommIncentive)*'Ground Base'!G151)*(1+GroundFuelSurcharge),2)))*(1+FedEx_Markup),2)</f>
        <v>57.4</v>
      </c>
      <c r="H156" s="328">
        <f>ROUND((IF(MinBaseGround&gt;ROUND(((1-GroundCommDiscount31Up-GroundCommIncentive)*'Ground Base'!H151),2),ROUND(MinBaseGround*(1+GroundFuelSurcharge),2),ROUND(((1-GroundCommDiscount31Up-GroundCommIncentive)*'Ground Base'!H151)*(1+GroundFuelSurcharge),2)))*(1+FedEx_Markup),2)</f>
        <v>64.66</v>
      </c>
      <c r="I156" s="328">
        <f>ROUND((IF(MinBaseGround&gt;ROUND(((1-GroundAKHIDiscount)*'Ground Base'!I151),2),ROUND(MinBaseGround*(1+GroundFuelSurcharge),2),ROUND(((1-GroundAKHIDiscount)*'Ground Base'!I151)*(1+GroundFuelSurcharge),2)))*(1+FedEx_Markup),2)</f>
        <v>558.18</v>
      </c>
      <c r="J156" s="328">
        <f>ROUND((IF(MinBaseGround&gt;ROUND(((1-GroundAKHIDiscount)*'Ground Base'!J151),2),ROUND(MinBaseGround*(1+GroundFuelSurcharge),2),ROUND(((1-GroundAKHIDiscount)*'Ground Base'!J151)*(1+GroundFuelSurcharge),2)))*(1+FedEx_Markup),2)</f>
        <v>558.18</v>
      </c>
      <c r="K156" s="328">
        <f>ROUND((IF(MinGroundZone51&gt;ROUND(((1-GroundZone51Discount)*'Ground Base'!K151),2),ROUND(MinGroundZone51*(1+GroundFuelSurcharge),2),ROUND(((1-GroundZone51Discount)*'Ground Base'!K151)*(1+GroundFuelSurcharge),2)))*(1+FedEx_Markup),2)</f>
        <v>112.54</v>
      </c>
      <c r="L156" s="328">
        <f>ROUND((IF(MinGroundZone54&gt;ROUND(((1-GroundZone54Discount)*'Ground Base'!L151),2),ROUND(MinGroundZone54*(1+GroundFuelSurcharge),2),ROUND(((1-GroundZone54Discount)*'Ground Base'!L151)*(1+GroundFuelSurcharge),2)))*(1+FedEx_Markup),2)</f>
        <v>163.63</v>
      </c>
    </row>
    <row r="157" ht="12.75" customHeight="1">
      <c r="A157" s="327">
        <v>150.0</v>
      </c>
      <c r="B157" s="328">
        <f>ROUND((IF(MinBaseGround&gt;ROUND(((1-GroundCommDiscount31Up-GroundCommIncentive)*'Ground Base'!B152),2),ROUND(MinBaseGround*(1+GroundFuelSurcharge),2),ROUND(((1-GroundCommDiscount31Up-GroundCommIncentive)*'Ground Base'!B152)*(1+GroundFuelSurcharge),2)))*(1+FedEx_Markup),2)</f>
        <v>42.77</v>
      </c>
      <c r="C157" s="328">
        <f>ROUND((IF(MinBaseGround&gt;ROUND(((1-GroundCommDiscount31Up-GroundCommIncentive)*'Ground Base'!C152),2),ROUND(MinBaseGround*(1+GroundFuelSurcharge),2),ROUND(((1-GroundCommDiscount31Up-GroundCommIncentive)*'Ground Base'!C152)*(1+GroundFuelSurcharge),2)))*(1+FedEx_Markup),2)</f>
        <v>43.94</v>
      </c>
      <c r="D157" s="328">
        <f>ROUND((IF(MinBaseGround&gt;ROUND(((1-GroundCommDiscount31Up-GroundCommIncentive)*'Ground Base'!D152),2),ROUND(MinBaseGround*(1+GroundFuelSurcharge),2),ROUND(((1-GroundCommDiscount31Up-GroundCommIncentive)*'Ground Base'!D152)*(1+GroundFuelSurcharge),2)))*(1+FedEx_Markup),2)</f>
        <v>47.16</v>
      </c>
      <c r="E157" s="328">
        <f>ROUND((IF(MinBaseGround&gt;ROUND(((1-GroundCommDiscount31Up-GroundCommIncentive)*'Ground Base'!E152),2),ROUND(MinBaseGround*(1+GroundFuelSurcharge),2),ROUND(((1-GroundCommDiscount31Up-GroundCommIncentive)*'Ground Base'!E152)*(1+GroundFuelSurcharge),2)))*(1+FedEx_Markup),2)</f>
        <v>48.42</v>
      </c>
      <c r="F157" s="328">
        <f>ROUND((IF(MinBaseGround&gt;ROUND(((1-GroundCommDiscount31Up-GroundCommIncentive)*'Ground Base'!F152),2),ROUND(MinBaseGround*(1+GroundFuelSurcharge),2),ROUND(((1-GroundCommDiscount31Up-GroundCommIncentive)*'Ground Base'!F152)*(1+GroundFuelSurcharge),2)))*(1+FedEx_Markup),2)</f>
        <v>53.25</v>
      </c>
      <c r="G157" s="328">
        <f>ROUND((IF(MinBaseGround&gt;ROUND(((1-GroundCommDiscount31Up-GroundCommIncentive)*'Ground Base'!G152),2),ROUND(MinBaseGround*(1+GroundFuelSurcharge),2),ROUND(((1-GroundCommDiscount31Up-GroundCommIncentive)*'Ground Base'!G152)*(1+GroundFuelSurcharge),2)))*(1+FedEx_Markup),2)</f>
        <v>57.41</v>
      </c>
      <c r="H157" s="328">
        <f>ROUND((IF(MinBaseGround&gt;ROUND(((1-GroundCommDiscount31Up-GroundCommIncentive)*'Ground Base'!H152),2),ROUND(MinBaseGround*(1+GroundFuelSurcharge),2),ROUND(((1-GroundCommDiscount31Up-GroundCommIncentive)*'Ground Base'!H152)*(1+GroundFuelSurcharge),2)))*(1+FedEx_Markup),2)</f>
        <v>64.66</v>
      </c>
      <c r="I157" s="328">
        <f>ROUND((IF(MinBaseGround&gt;ROUND(((1-GroundAKHIDiscount)*'Ground Base'!I152),2),ROUND(MinBaseGround*(1+GroundFuelSurcharge),2),ROUND(((1-GroundAKHIDiscount)*'Ground Base'!I152)*(1+GroundFuelSurcharge),2)))*(1+FedEx_Markup),2)</f>
        <v>562.01</v>
      </c>
      <c r="J157" s="328">
        <f>ROUND((IF(MinBaseGround&gt;ROUND(((1-GroundAKHIDiscount)*'Ground Base'!J152),2),ROUND(MinBaseGround*(1+GroundFuelSurcharge),2),ROUND(((1-GroundAKHIDiscount)*'Ground Base'!J152)*(1+GroundFuelSurcharge),2)))*(1+FedEx_Markup),2)</f>
        <v>562.01</v>
      </c>
      <c r="K157" s="328">
        <f>ROUND((IF(MinGroundZone51&gt;ROUND(((1-GroundZone51Discount)*'Ground Base'!K152),2),ROUND(MinGroundZone51*(1+GroundFuelSurcharge),2),ROUND(((1-GroundZone51Discount)*'Ground Base'!K152)*(1+GroundFuelSurcharge),2)))*(1+FedEx_Markup),2)</f>
        <v>112.55</v>
      </c>
      <c r="L157" s="328">
        <f>ROUND((IF(MinGroundZone54&gt;ROUND(((1-GroundZone54Discount)*'Ground Base'!L152),2),ROUND(MinGroundZone54*(1+GroundFuelSurcharge),2),ROUND(((1-GroundZone54Discount)*'Ground Base'!L152)*(1+GroundFuelSurcharge),2)))*(1+FedEx_Markup),2)</f>
        <v>163.65</v>
      </c>
    </row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3:G3"/>
  </mergeCells>
  <conditionalFormatting sqref="A8:L157">
    <cfRule type="expression" dxfId="1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3300"/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6.0"/>
    <col customWidth="1" min="2" max="2" width="6.75"/>
    <col customWidth="1" min="3" max="3" width="6.88"/>
    <col customWidth="1" min="4" max="6" width="6.38"/>
    <col customWidth="1" min="7" max="7" width="7.88"/>
    <col customWidth="1" min="8" max="8" width="6.38"/>
    <col customWidth="1" min="9" max="12" width="7.25"/>
    <col customWidth="1" min="13" max="13" width="3.63"/>
    <col customWidth="1" min="14" max="14" width="24.63"/>
    <col customWidth="1" min="15" max="26" width="8.63"/>
  </cols>
  <sheetData>
    <row r="1" ht="12.75" customHeight="1">
      <c r="A1" s="318" t="s">
        <v>185</v>
      </c>
      <c r="B1" s="319"/>
      <c r="C1" s="319"/>
      <c r="D1" s="319"/>
    </row>
    <row r="2" ht="12.75" customHeight="1">
      <c r="A2" s="318" t="s">
        <v>186</v>
      </c>
      <c r="B2" s="319"/>
      <c r="C2" s="319"/>
      <c r="D2" s="320"/>
    </row>
    <row r="3" ht="12.75" customHeight="1">
      <c r="A3" s="330" t="s">
        <v>189</v>
      </c>
      <c r="B3" s="330"/>
      <c r="C3" s="330"/>
      <c r="D3" s="330"/>
    </row>
    <row r="4" ht="12.75" customHeight="1">
      <c r="B4" s="322" t="s">
        <v>187</v>
      </c>
      <c r="F4" s="323"/>
    </row>
    <row r="5" ht="12.75" customHeight="1">
      <c r="B5" s="189" t="s">
        <v>188</v>
      </c>
      <c r="F5" s="323"/>
    </row>
    <row r="6" ht="12.75" customHeight="1">
      <c r="A6" s="324" t="s">
        <v>1</v>
      </c>
      <c r="B6" s="325" t="s">
        <v>0</v>
      </c>
      <c r="C6" s="325" t="s">
        <v>0</v>
      </c>
      <c r="D6" s="325" t="s">
        <v>0</v>
      </c>
      <c r="E6" s="325" t="s">
        <v>0</v>
      </c>
      <c r="F6" s="325" t="s">
        <v>0</v>
      </c>
      <c r="G6" s="325" t="s">
        <v>0</v>
      </c>
      <c r="H6" s="325" t="s">
        <v>0</v>
      </c>
      <c r="I6" s="325" t="s">
        <v>14</v>
      </c>
      <c r="J6" s="325" t="s">
        <v>15</v>
      </c>
      <c r="K6" s="325" t="s">
        <v>16</v>
      </c>
      <c r="L6" s="325" t="s">
        <v>16</v>
      </c>
    </row>
    <row r="7" ht="12.75" customHeight="1">
      <c r="A7" s="324" t="s">
        <v>82</v>
      </c>
      <c r="B7" s="326">
        <v>2.0</v>
      </c>
      <c r="C7" s="326">
        <v>3.0</v>
      </c>
      <c r="D7" s="326">
        <v>4.0</v>
      </c>
      <c r="E7" s="326">
        <v>5.0</v>
      </c>
      <c r="F7" s="326">
        <v>6.0</v>
      </c>
      <c r="G7" s="326">
        <v>7.0</v>
      </c>
      <c r="H7" s="326">
        <v>8.0</v>
      </c>
      <c r="I7" s="326">
        <v>9.0</v>
      </c>
      <c r="J7" s="326">
        <v>17.0</v>
      </c>
      <c r="K7" s="326">
        <v>51.0</v>
      </c>
      <c r="L7" s="326">
        <v>54.0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327" t="s">
        <v>190</v>
      </c>
      <c r="B8" s="328">
        <f>ROUND((IF(MinBaseGround&gt;ROUND(((1-GroundResDiscount01to05-GroundResIncentive)*'Ground Base'!B3),2),ROUND((MinBaseGround+GroundResidentialFee)*(1+GroundFuelSurcharge),2),ROUND((((1-GroundResDiscount01to05-GroundResIncentive)*'Ground Base'!B3)+GroundResidentialFee)*(1+GroundFuelSurcharge),2)))*(1+FedEx_Markup),2)</f>
        <v>15.1</v>
      </c>
      <c r="C8" s="328">
        <f>ROUND((IF(MinBaseGround&gt;ROUND(((1-GroundResDiscount01to05-GroundResIncentive)*'Ground Base'!C3),2),ROUND((MinBaseGround+GroundResidentialFee)*(1+GroundFuelSurcharge),2),ROUND((((1-GroundResDiscount01to05-GroundResIncentive)*'Ground Base'!C3)+GroundResidentialFee)*(1+GroundFuelSurcharge),2)))*(1+FedEx_Markup),2)</f>
        <v>15.1</v>
      </c>
      <c r="D8" s="328">
        <f>ROUND((IF(MinBaseGround&gt;ROUND(((1-GroundResDiscount01to05-GroundResIncentive)*'Ground Base'!D3),2),ROUND((MinBaseGround+GroundResidentialFee)*(1+GroundFuelSurcharge),2),ROUND((((1-GroundResDiscount01to05-GroundResIncentive)*'Ground Base'!D3)+GroundResidentialFee)*(1+GroundFuelSurcharge),2)))*(1+FedEx_Markup),2)</f>
        <v>15.1</v>
      </c>
      <c r="E8" s="328">
        <f>ROUND((IF(MinBaseGround&gt;ROUND(((1-GroundResDiscount01to05-GroundResIncentive)*'Ground Base'!E3),2),ROUND((MinBaseGround+GroundResidentialFee)*(1+GroundFuelSurcharge),2),ROUND((((1-GroundResDiscount01to05-GroundResIncentive)*'Ground Base'!E3)+GroundResidentialFee)*(1+GroundFuelSurcharge),2)))*(1+FedEx_Markup),2)</f>
        <v>15.1</v>
      </c>
      <c r="F8" s="328">
        <f>ROUND((IF(MinBaseGround&gt;ROUND(((1-GroundResDiscount01to05-GroundResIncentive)*'Ground Base'!F3),2),ROUND((MinBaseGround+GroundResidentialFee)*(1+GroundFuelSurcharge),2),ROUND((((1-GroundResDiscount01to05-GroundResIncentive)*'Ground Base'!F3)+GroundResidentialFee)*(1+GroundFuelSurcharge),2)))*(1+FedEx_Markup),2)</f>
        <v>15.1</v>
      </c>
      <c r="G8" s="328">
        <f>ROUND((IF(MinBaseGround&gt;ROUND(((1-GroundResDiscount01to05-GroundResIncentive)*'Ground Base'!G3),2),ROUND((MinBaseGround+GroundResidentialFee)*(1+GroundFuelSurcharge),2),ROUND((((1-GroundResDiscount01to05-GroundResIncentive)*'Ground Base'!G3)+GroundResidentialFee)*(1+GroundFuelSurcharge),2)))*(1+FedEx_Markup),2)</f>
        <v>15.1</v>
      </c>
      <c r="H8" s="328">
        <f>ROUND((IF(MinBaseGround&gt;ROUND(((1-GroundResDiscount01to05-GroundResIncentive)*'Ground Base'!H3),2),ROUND((MinBaseGround+GroundResidentialFee)*(1+GroundFuelSurcharge),2),ROUND((((1-GroundResDiscount01to05-GroundResIncentive)*'Ground Base'!H3)+GroundResidentialFee)*(1+GroundFuelSurcharge),2)))*(1+FedEx_Markup),2)</f>
        <v>15.1</v>
      </c>
      <c r="I8" s="328">
        <f>ROUND((IF(MinBaseGround&gt;ROUND(((1-GroundAKHIDiscount)*'Ground Base'!I3),2),ROUND((MinBaseGround+GroundResidentialFee)*(1+GroundFuelSurcharge),2),ROUND((((1-GroundAKHIDiscount)*'Ground Base'!I3)+GroundResidentialFee)*(1+GroundFuelSurcharge),2)))*(1+FedEx_Markup),2)</f>
        <v>40.91</v>
      </c>
      <c r="J8" s="328">
        <f>ROUND((IF(MinBaseGround&gt;ROUND(((1-GroundAKHIDiscount)*'Ground Base'!J3),2),ROUND((MinBaseGround+GroundResidentialFee)*(1+GroundFuelSurcharge),2),ROUND((((1-GroundAKHIDiscount)*'Ground Base'!J3)+GroundResidentialFee)*(1+GroundFuelSurcharge),2)))*(1+FedEx_Markup),2)</f>
        <v>40.91</v>
      </c>
      <c r="K8" s="328">
        <f>ROUND((IF(MinGroundZone51&gt;ROUND(((1-GroundZone51Discount)*'Ground Base'!K3),2),ROUND((MinGroundZone51+GroundResidentialFee)*(1+GroundFuelSurcharge),2),ROUND((((1-GroundZone51Discount)*'Ground Base'!K3)+GroundResidentialFee)*(1+GroundFuelSurcharge),2)))*(1+FedEx_Markup),2)</f>
        <v>29.64</v>
      </c>
      <c r="L8" s="328">
        <f>ROUND((IF(MinGroundZone54&gt;ROUND(((1-GroundZone54Discount)*'Ground Base'!L3),2),ROUND((MinGroundZone54+GroundResidentialFee)*(1+GroundFuelSurcharge),2),ROUND((((1-GroundZone54Discount)*'Ground Base'!L3)+GroundResidentialFee)*(1+GroundFuelSurcharge),2)))*(1+FedEx_Markup),2)</f>
        <v>36.04</v>
      </c>
      <c r="M8" s="8"/>
      <c r="N8" s="4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327">
        <v>2.0</v>
      </c>
      <c r="B9" s="328">
        <f>ROUND((IF(MinBaseGround&gt;ROUND(((1-GroundResDiscount01to05-GroundResIncentive)*'Ground Base'!B4),2),ROUND((MinBaseGround+GroundResidentialFee)*(1+GroundFuelSurcharge),2),ROUND((((1-GroundResDiscount01to05-GroundResIncentive)*'Ground Base'!B4)+GroundResidentialFee)*(1+GroundFuelSurcharge),2)))*(1+FedEx_Markup),2)</f>
        <v>15.1</v>
      </c>
      <c r="C9" s="328">
        <f>ROUND((IF(MinBaseGround&gt;ROUND(((1-GroundResDiscount01to05-GroundResIncentive)*'Ground Base'!C4),2),ROUND((MinBaseGround+GroundResidentialFee)*(1+GroundFuelSurcharge),2),ROUND((((1-GroundResDiscount01to05-GroundResIncentive)*'Ground Base'!C4)+GroundResidentialFee)*(1+GroundFuelSurcharge),2)))*(1+FedEx_Markup),2)</f>
        <v>15.1</v>
      </c>
      <c r="D9" s="328">
        <f>ROUND((IF(MinBaseGround&gt;ROUND(((1-GroundResDiscount01to05-GroundResIncentive)*'Ground Base'!D4),2),ROUND((MinBaseGround+GroundResidentialFee)*(1+GroundFuelSurcharge),2),ROUND((((1-GroundResDiscount01to05-GroundResIncentive)*'Ground Base'!D4)+GroundResidentialFee)*(1+GroundFuelSurcharge),2)))*(1+FedEx_Markup),2)</f>
        <v>15.1</v>
      </c>
      <c r="E9" s="328">
        <f>ROUND((IF(MinBaseGround&gt;ROUND(((1-GroundResDiscount01to05-GroundResIncentive)*'Ground Base'!E4),2),ROUND((MinBaseGround+GroundResidentialFee)*(1+GroundFuelSurcharge),2),ROUND((((1-GroundResDiscount01to05-GroundResIncentive)*'Ground Base'!E4)+GroundResidentialFee)*(1+GroundFuelSurcharge),2)))*(1+FedEx_Markup),2)</f>
        <v>15.1</v>
      </c>
      <c r="F9" s="328">
        <f>ROUND((IF(MinBaseGround&gt;ROUND(((1-GroundResDiscount01to05-GroundResIncentive)*'Ground Base'!F4),2),ROUND((MinBaseGround+GroundResidentialFee)*(1+GroundFuelSurcharge),2),ROUND((((1-GroundResDiscount01to05-GroundResIncentive)*'Ground Base'!F4)+GroundResidentialFee)*(1+GroundFuelSurcharge),2)))*(1+FedEx_Markup),2)</f>
        <v>15.1</v>
      </c>
      <c r="G9" s="328">
        <f>ROUND((IF(MinBaseGround&gt;ROUND(((1-GroundResDiscount01to05-GroundResIncentive)*'Ground Base'!G4),2),ROUND((MinBaseGround+GroundResidentialFee)*(1+GroundFuelSurcharge),2),ROUND((((1-GroundResDiscount01to05-GroundResIncentive)*'Ground Base'!G4)+GroundResidentialFee)*(1+GroundFuelSurcharge),2)))*(1+FedEx_Markup),2)</f>
        <v>15.1</v>
      </c>
      <c r="H9" s="328">
        <f>ROUND((IF(MinBaseGround&gt;ROUND(((1-GroundResDiscount01to05-GroundResIncentive)*'Ground Base'!H4),2),ROUND((MinBaseGround+GroundResidentialFee)*(1+GroundFuelSurcharge),2),ROUND((((1-GroundResDiscount01to05-GroundResIncentive)*'Ground Base'!H4)+GroundResidentialFee)*(1+GroundFuelSurcharge),2)))*(1+FedEx_Markup),2)</f>
        <v>15.1</v>
      </c>
      <c r="I9" s="328">
        <f>ROUND((IF(MinBaseGround&gt;ROUND(((1-GroundAKHIDiscount)*'Ground Base'!I4),2),ROUND((MinBaseGround+GroundResidentialFee)*(1+GroundFuelSurcharge),2),ROUND((((1-GroundAKHIDiscount)*'Ground Base'!I4)+GroundResidentialFee)*(1+GroundFuelSurcharge),2)))*(1+FedEx_Markup),2)</f>
        <v>45.21</v>
      </c>
      <c r="J9" s="328">
        <f>ROUND((IF(MinBaseGround&gt;ROUND(((1-GroundAKHIDiscount)*'Ground Base'!J4),2),ROUND((MinBaseGround+GroundResidentialFee)*(1+GroundFuelSurcharge),2),ROUND((((1-GroundAKHIDiscount)*'Ground Base'!J4)+GroundResidentialFee)*(1+GroundFuelSurcharge),2)))*(1+FedEx_Markup),2)</f>
        <v>45.21</v>
      </c>
      <c r="K9" s="328">
        <f>ROUND((IF(MinGroundZone51&gt;ROUND(((1-GroundZone51Discount)*'Ground Base'!K4),2),ROUND((MinGroundZone51+GroundResidentialFee)*(1+GroundFuelSurcharge),2),ROUND((((1-GroundZone51Discount)*'Ground Base'!K4)+GroundResidentialFee)*(1+GroundFuelSurcharge),2)))*(1+FedEx_Markup),2)</f>
        <v>29.64</v>
      </c>
      <c r="L9" s="328">
        <f>ROUND((IF(MinGroundZone54&gt;ROUND(((1-GroundZone54Discount)*'Ground Base'!L4),2),ROUND((MinGroundZone54+GroundResidentialFee)*(1+GroundFuelSurcharge),2),ROUND((((1-GroundZone54Discount)*'Ground Base'!L4)+GroundResidentialFee)*(1+GroundFuelSurcharge),2)))*(1+FedEx_Markup),2)</f>
        <v>36.04</v>
      </c>
      <c r="M9" s="12"/>
      <c r="N9" s="4"/>
      <c r="O9" s="329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327">
        <v>3.0</v>
      </c>
      <c r="B10" s="328">
        <f>ROUND((IF(MinBaseGround&gt;ROUND(((1-GroundResDiscount01to05-GroundResIncentive)*'Ground Base'!B5),2),ROUND((MinBaseGround+GroundResidentialFee)*(1+GroundFuelSurcharge),2),ROUND((((1-GroundResDiscount01to05-GroundResIncentive)*'Ground Base'!B5)+GroundResidentialFee)*(1+GroundFuelSurcharge),2)))*(1+FedEx_Markup),2)</f>
        <v>15.1</v>
      </c>
      <c r="C10" s="328">
        <f>ROUND((IF(MinBaseGround&gt;ROUND(((1-GroundResDiscount01to05-GroundResIncentive)*'Ground Base'!C5),2),ROUND((MinBaseGround+GroundResidentialFee)*(1+GroundFuelSurcharge),2),ROUND((((1-GroundResDiscount01to05-GroundResIncentive)*'Ground Base'!C5)+GroundResidentialFee)*(1+GroundFuelSurcharge),2)))*(1+FedEx_Markup),2)</f>
        <v>15.1</v>
      </c>
      <c r="D10" s="328">
        <f>ROUND((IF(MinBaseGround&gt;ROUND(((1-GroundResDiscount01to05-GroundResIncentive)*'Ground Base'!D5),2),ROUND((MinBaseGround+GroundResidentialFee)*(1+GroundFuelSurcharge),2),ROUND((((1-GroundResDiscount01to05-GroundResIncentive)*'Ground Base'!D5)+GroundResidentialFee)*(1+GroundFuelSurcharge),2)))*(1+FedEx_Markup),2)</f>
        <v>15.1</v>
      </c>
      <c r="E10" s="328">
        <f>ROUND((IF(MinBaseGround&gt;ROUND(((1-GroundResDiscount01to05-GroundResIncentive)*'Ground Base'!E5),2),ROUND((MinBaseGround+GroundResidentialFee)*(1+GroundFuelSurcharge),2),ROUND((((1-GroundResDiscount01to05-GroundResIncentive)*'Ground Base'!E5)+GroundResidentialFee)*(1+GroundFuelSurcharge),2)))*(1+FedEx_Markup),2)</f>
        <v>15.1</v>
      </c>
      <c r="F10" s="328">
        <f>ROUND((IF(MinBaseGround&gt;ROUND(((1-GroundResDiscount01to05-GroundResIncentive)*'Ground Base'!F5),2),ROUND((MinBaseGround+GroundResidentialFee)*(1+GroundFuelSurcharge),2),ROUND((((1-GroundResDiscount01to05-GroundResIncentive)*'Ground Base'!F5)+GroundResidentialFee)*(1+GroundFuelSurcharge),2)))*(1+FedEx_Markup),2)</f>
        <v>15.1</v>
      </c>
      <c r="G10" s="328">
        <f>ROUND((IF(MinBaseGround&gt;ROUND(((1-GroundResDiscount01to05-GroundResIncentive)*'Ground Base'!G5),2),ROUND((MinBaseGround+GroundResidentialFee)*(1+GroundFuelSurcharge),2),ROUND((((1-GroundResDiscount01to05-GroundResIncentive)*'Ground Base'!G5)+GroundResidentialFee)*(1+GroundFuelSurcharge),2)))*(1+FedEx_Markup),2)</f>
        <v>15.1</v>
      </c>
      <c r="H10" s="328">
        <f>ROUND((IF(MinBaseGround&gt;ROUND(((1-GroundResDiscount01to05-GroundResIncentive)*'Ground Base'!H5),2),ROUND((MinBaseGround+GroundResidentialFee)*(1+GroundFuelSurcharge),2),ROUND((((1-GroundResDiscount01to05-GroundResIncentive)*'Ground Base'!H5)+GroundResidentialFee)*(1+GroundFuelSurcharge),2)))*(1+FedEx_Markup),2)</f>
        <v>15.1</v>
      </c>
      <c r="I10" s="328">
        <f>ROUND((IF(MinBaseGround&gt;ROUND(((1-GroundAKHIDiscount)*'Ground Base'!I5),2),ROUND((MinBaseGround+GroundResidentialFee)*(1+GroundFuelSurcharge),2),ROUND((((1-GroundAKHIDiscount)*'Ground Base'!I5)+GroundResidentialFee)*(1+GroundFuelSurcharge),2)))*(1+FedEx_Markup),2)</f>
        <v>48.9</v>
      </c>
      <c r="J10" s="328">
        <f>ROUND((IF(MinBaseGround&gt;ROUND(((1-GroundAKHIDiscount)*'Ground Base'!J5),2),ROUND((MinBaseGround+GroundResidentialFee)*(1+GroundFuelSurcharge),2),ROUND((((1-GroundAKHIDiscount)*'Ground Base'!J5)+GroundResidentialFee)*(1+GroundFuelSurcharge),2)))*(1+FedEx_Markup),2)</f>
        <v>48.9</v>
      </c>
      <c r="K10" s="328">
        <f>ROUND((IF(MinGroundZone51&gt;ROUND(((1-GroundZone51Discount)*'Ground Base'!K5),2),ROUND((MinGroundZone51+GroundResidentialFee)*(1+GroundFuelSurcharge),2),ROUND((((1-GroundZone51Discount)*'Ground Base'!K5)+GroundResidentialFee)*(1+GroundFuelSurcharge),2)))*(1+FedEx_Markup),2)</f>
        <v>29.64</v>
      </c>
      <c r="L10" s="328">
        <f>ROUND((IF(MinGroundZone54&gt;ROUND(((1-GroundZone54Discount)*'Ground Base'!L5),2),ROUND((MinGroundZone54+GroundResidentialFee)*(1+GroundFuelSurcharge),2),ROUND((((1-GroundZone54Discount)*'Ground Base'!L5)+GroundResidentialFee)*(1+GroundFuelSurcharge),2)))*(1+FedEx_Markup),2)</f>
        <v>36.04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327">
        <v>4.0</v>
      </c>
      <c r="B11" s="328">
        <f>ROUND((IF(MinBaseGround&gt;ROUND(((1-GroundResDiscount01to05-GroundResIncentive)*'Ground Base'!B6),2),ROUND((MinBaseGround+GroundResidentialFee)*(1+GroundFuelSurcharge),2),ROUND((((1-GroundResDiscount01to05-GroundResIncentive)*'Ground Base'!B6)+GroundResidentialFee)*(1+GroundFuelSurcharge),2)))*(1+FedEx_Markup),2)</f>
        <v>15.1</v>
      </c>
      <c r="C11" s="328">
        <f>ROUND((IF(MinBaseGround&gt;ROUND(((1-GroundResDiscount01to05-GroundResIncentive)*'Ground Base'!C6),2),ROUND((MinBaseGround+GroundResidentialFee)*(1+GroundFuelSurcharge),2),ROUND((((1-GroundResDiscount01to05-GroundResIncentive)*'Ground Base'!C6)+GroundResidentialFee)*(1+GroundFuelSurcharge),2)))*(1+FedEx_Markup),2)</f>
        <v>15.1</v>
      </c>
      <c r="D11" s="328">
        <f>ROUND((IF(MinBaseGround&gt;ROUND(((1-GroundResDiscount01to05-GroundResIncentive)*'Ground Base'!D6),2),ROUND((MinBaseGround+GroundResidentialFee)*(1+GroundFuelSurcharge),2),ROUND((((1-GroundResDiscount01to05-GroundResIncentive)*'Ground Base'!D6)+GroundResidentialFee)*(1+GroundFuelSurcharge),2)))*(1+FedEx_Markup),2)</f>
        <v>15.1</v>
      </c>
      <c r="E11" s="328">
        <f>ROUND((IF(MinBaseGround&gt;ROUND(((1-GroundResDiscount01to05-GroundResIncentive)*'Ground Base'!E6),2),ROUND((MinBaseGround+GroundResidentialFee)*(1+GroundFuelSurcharge),2),ROUND((((1-GroundResDiscount01to05-GroundResIncentive)*'Ground Base'!E6)+GroundResidentialFee)*(1+GroundFuelSurcharge),2)))*(1+FedEx_Markup),2)</f>
        <v>15.1</v>
      </c>
      <c r="F11" s="328">
        <f>ROUND((IF(MinBaseGround&gt;ROUND(((1-GroundResDiscount01to05-GroundResIncentive)*'Ground Base'!F6),2),ROUND((MinBaseGround+GroundResidentialFee)*(1+GroundFuelSurcharge),2),ROUND((((1-GroundResDiscount01to05-GroundResIncentive)*'Ground Base'!F6)+GroundResidentialFee)*(1+GroundFuelSurcharge),2)))*(1+FedEx_Markup),2)</f>
        <v>15.1</v>
      </c>
      <c r="G11" s="328">
        <f>ROUND((IF(MinBaseGround&gt;ROUND(((1-GroundResDiscount01to05-GroundResIncentive)*'Ground Base'!G6),2),ROUND((MinBaseGround+GroundResidentialFee)*(1+GroundFuelSurcharge),2),ROUND((((1-GroundResDiscount01to05-GroundResIncentive)*'Ground Base'!G6)+GroundResidentialFee)*(1+GroundFuelSurcharge),2)))*(1+FedEx_Markup),2)</f>
        <v>15.1</v>
      </c>
      <c r="H11" s="328">
        <f>ROUND((IF(MinBaseGround&gt;ROUND(((1-GroundResDiscount01to05-GroundResIncentive)*'Ground Base'!H6),2),ROUND((MinBaseGround+GroundResidentialFee)*(1+GroundFuelSurcharge),2),ROUND((((1-GroundResDiscount01to05-GroundResIncentive)*'Ground Base'!H6)+GroundResidentialFee)*(1+GroundFuelSurcharge),2)))*(1+FedEx_Markup),2)</f>
        <v>15.1</v>
      </c>
      <c r="I11" s="328">
        <f>ROUND((IF(MinBaseGround&gt;ROUND(((1-GroundAKHIDiscount)*'Ground Base'!I6),2),ROUND((MinBaseGround+GroundResidentialFee)*(1+GroundFuelSurcharge),2),ROUND((((1-GroundAKHIDiscount)*'Ground Base'!I6)+GroundResidentialFee)*(1+GroundFuelSurcharge),2)))*(1+FedEx_Markup),2)</f>
        <v>53.44</v>
      </c>
      <c r="J11" s="328">
        <f>ROUND((IF(MinBaseGround&gt;ROUND(((1-GroundAKHIDiscount)*'Ground Base'!J6),2),ROUND((MinBaseGround+GroundResidentialFee)*(1+GroundFuelSurcharge),2),ROUND((((1-GroundAKHIDiscount)*'Ground Base'!J6)+GroundResidentialFee)*(1+GroundFuelSurcharge),2)))*(1+FedEx_Markup),2)</f>
        <v>53.44</v>
      </c>
      <c r="K11" s="328">
        <f>ROUND((IF(MinGroundZone51&gt;ROUND(((1-GroundZone51Discount)*'Ground Base'!K6),2),ROUND((MinGroundZone51+GroundResidentialFee)*(1+GroundFuelSurcharge),2),ROUND((((1-GroundZone51Discount)*'Ground Base'!K6)+GroundResidentialFee)*(1+GroundFuelSurcharge),2)))*(1+FedEx_Markup),2)</f>
        <v>29.64</v>
      </c>
      <c r="L11" s="328">
        <f>ROUND((IF(MinGroundZone54&gt;ROUND(((1-GroundZone54Discount)*'Ground Base'!L6),2),ROUND((MinGroundZone54+GroundResidentialFee)*(1+GroundFuelSurcharge),2),ROUND((((1-GroundZone54Discount)*'Ground Base'!L6)+GroundResidentialFee)*(1+GroundFuelSurcharge),2)))*(1+FedEx_Markup),2)</f>
        <v>36.04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327">
        <v>5.0</v>
      </c>
      <c r="B12" s="328">
        <f>ROUND((IF(MinBaseGround&gt;ROUND(((1-GroundResDiscount01to05-GroundResIncentive)*'Ground Base'!B7),2),ROUND((MinBaseGround+GroundResidentialFee)*(1+GroundFuelSurcharge),2),ROUND((((1-GroundResDiscount01to05-GroundResIncentive)*'Ground Base'!B7)+GroundResidentialFee)*(1+GroundFuelSurcharge),2)))*(1+FedEx_Markup),2)</f>
        <v>15.1</v>
      </c>
      <c r="C12" s="328">
        <f>ROUND((IF(MinBaseGround&gt;ROUND(((1-GroundResDiscount01to05-GroundResIncentive)*'Ground Base'!C7),2),ROUND((MinBaseGround+GroundResidentialFee)*(1+GroundFuelSurcharge),2),ROUND((((1-GroundResDiscount01to05-GroundResIncentive)*'Ground Base'!C7)+GroundResidentialFee)*(1+GroundFuelSurcharge),2)))*(1+FedEx_Markup),2)</f>
        <v>15.1</v>
      </c>
      <c r="D12" s="328">
        <f>ROUND((IF(MinBaseGround&gt;ROUND(((1-GroundResDiscount01to05-GroundResIncentive)*'Ground Base'!D7),2),ROUND((MinBaseGround+GroundResidentialFee)*(1+GroundFuelSurcharge),2),ROUND((((1-GroundResDiscount01to05-GroundResIncentive)*'Ground Base'!D7)+GroundResidentialFee)*(1+GroundFuelSurcharge),2)))*(1+FedEx_Markup),2)</f>
        <v>15.1</v>
      </c>
      <c r="E12" s="328">
        <f>ROUND((IF(MinBaseGround&gt;ROUND(((1-GroundResDiscount01to05-GroundResIncentive)*'Ground Base'!E7),2),ROUND((MinBaseGround+GroundResidentialFee)*(1+GroundFuelSurcharge),2),ROUND((((1-GroundResDiscount01to05-GroundResIncentive)*'Ground Base'!E7)+GroundResidentialFee)*(1+GroundFuelSurcharge),2)))*(1+FedEx_Markup),2)</f>
        <v>15.1</v>
      </c>
      <c r="F12" s="328">
        <f>ROUND((IF(MinBaseGround&gt;ROUND(((1-GroundResDiscount01to05-GroundResIncentive)*'Ground Base'!F7),2),ROUND((MinBaseGround+GroundResidentialFee)*(1+GroundFuelSurcharge),2),ROUND((((1-GroundResDiscount01to05-GroundResIncentive)*'Ground Base'!F7)+GroundResidentialFee)*(1+GroundFuelSurcharge),2)))*(1+FedEx_Markup),2)</f>
        <v>15.1</v>
      </c>
      <c r="G12" s="328">
        <f>ROUND((IF(MinBaseGround&gt;ROUND(((1-GroundResDiscount01to05-GroundResIncentive)*'Ground Base'!G7),2),ROUND((MinBaseGround+GroundResidentialFee)*(1+GroundFuelSurcharge),2),ROUND((((1-GroundResDiscount01to05-GroundResIncentive)*'Ground Base'!G7)+GroundResidentialFee)*(1+GroundFuelSurcharge),2)))*(1+FedEx_Markup),2)</f>
        <v>15.1</v>
      </c>
      <c r="H12" s="328">
        <f>ROUND((IF(MinBaseGround&gt;ROUND(((1-GroundResDiscount01to05-GroundResIncentive)*'Ground Base'!H7),2),ROUND((MinBaseGround+GroundResidentialFee)*(1+GroundFuelSurcharge),2),ROUND((((1-GroundResDiscount01to05-GroundResIncentive)*'Ground Base'!H7)+GroundResidentialFee)*(1+GroundFuelSurcharge),2)))*(1+FedEx_Markup),2)</f>
        <v>15.78</v>
      </c>
      <c r="I12" s="328">
        <f>ROUND((IF(MinBaseGround&gt;ROUND(((1-GroundAKHIDiscount)*'Ground Base'!I7),2),ROUND((MinBaseGround+GroundResidentialFee)*(1+GroundFuelSurcharge),2),ROUND((((1-GroundAKHIDiscount)*'Ground Base'!I7)+GroundResidentialFee)*(1+GroundFuelSurcharge),2)))*(1+FedEx_Markup),2)</f>
        <v>57.72</v>
      </c>
      <c r="J12" s="328">
        <f>ROUND((IF(MinBaseGround&gt;ROUND(((1-GroundAKHIDiscount)*'Ground Base'!J7),2),ROUND((MinBaseGround+GroundResidentialFee)*(1+GroundFuelSurcharge),2),ROUND((((1-GroundAKHIDiscount)*'Ground Base'!J7)+GroundResidentialFee)*(1+GroundFuelSurcharge),2)))*(1+FedEx_Markup),2)</f>
        <v>57.72</v>
      </c>
      <c r="K12" s="328">
        <f>ROUND((IF(MinGroundZone51&gt;ROUND(((1-GroundZone51Discount)*'Ground Base'!K7),2),ROUND((MinGroundZone51+GroundResidentialFee)*(1+GroundFuelSurcharge),2),ROUND((((1-GroundZone51Discount)*'Ground Base'!K7)+GroundResidentialFee)*(1+GroundFuelSurcharge),2)))*(1+FedEx_Markup),2)</f>
        <v>29.64</v>
      </c>
      <c r="L12" s="328">
        <f>ROUND((IF(MinGroundZone54&gt;ROUND(((1-GroundZone54Discount)*'Ground Base'!L7),2),ROUND((MinGroundZone54+GroundResidentialFee)*(1+GroundFuelSurcharge),2),ROUND((((1-GroundZone54Discount)*'Ground Base'!L7)+GroundResidentialFee)*(1+GroundFuelSurcharge),2)))*(1+FedEx_Markup),2)</f>
        <v>36.04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327">
        <v>6.0</v>
      </c>
      <c r="B13" s="328">
        <f>ROUND((IF(MinBaseGround&gt;ROUND(((1-GroundResDiscount06to10-GroundResIncentive)*'Ground Base'!B8),2),ROUND((MinBaseGround+GroundResidentialFee)*(1+GroundFuelSurcharge),2),ROUND((((1-GroundResDiscount06to10-GroundResIncentive)*'Ground Base'!B8)+GroundResidentialFee)*(1+GroundFuelSurcharge),2)))*(1+FedEx_Markup),2)</f>
        <v>15.1</v>
      </c>
      <c r="C13" s="328">
        <f>ROUND((IF(MinBaseGround&gt;ROUND(((1-GroundResDiscount06to10-GroundResIncentive)*'Ground Base'!C8),2),ROUND((MinBaseGround+GroundResidentialFee)*(1+GroundFuelSurcharge),2),ROUND((((1-GroundResDiscount06to10-GroundResIncentive)*'Ground Base'!C8)+GroundResidentialFee)*(1+GroundFuelSurcharge),2)))*(1+FedEx_Markup),2)</f>
        <v>15.1</v>
      </c>
      <c r="D13" s="328">
        <f>ROUND((IF(MinBaseGround&gt;ROUND(((1-GroundResDiscount06to10-GroundResIncentive)*'Ground Base'!D8),2),ROUND((MinBaseGround+GroundResidentialFee)*(1+GroundFuelSurcharge),2),ROUND((((1-GroundResDiscount06to10-GroundResIncentive)*'Ground Base'!D8)+GroundResidentialFee)*(1+GroundFuelSurcharge),2)))*(1+FedEx_Markup),2)</f>
        <v>15.1</v>
      </c>
      <c r="E13" s="328">
        <f>ROUND((IF(MinBaseGround&gt;ROUND(((1-GroundResDiscount06to10-GroundResIncentive)*'Ground Base'!E8),2),ROUND((MinBaseGround+GroundResidentialFee)*(1+GroundFuelSurcharge),2),ROUND((((1-GroundResDiscount06to10-GroundResIncentive)*'Ground Base'!E8)+GroundResidentialFee)*(1+GroundFuelSurcharge),2)))*(1+FedEx_Markup),2)</f>
        <v>15.1</v>
      </c>
      <c r="F13" s="328">
        <f>ROUND((IF(MinBaseGround&gt;ROUND(((1-GroundResDiscount06to10-GroundResIncentive)*'Ground Base'!F8),2),ROUND((MinBaseGround+GroundResidentialFee)*(1+GroundFuelSurcharge),2),ROUND((((1-GroundResDiscount06to10-GroundResIncentive)*'Ground Base'!F8)+GroundResidentialFee)*(1+GroundFuelSurcharge),2)))*(1+FedEx_Markup),2)</f>
        <v>15.1</v>
      </c>
      <c r="G13" s="328">
        <f>ROUND((IF(MinBaseGround&gt;ROUND(((1-GroundResDiscount06to10-GroundResIncentive)*'Ground Base'!G8),2),ROUND((MinBaseGround+GroundResidentialFee)*(1+GroundFuelSurcharge),2),ROUND((((1-GroundResDiscount06to10-GroundResIncentive)*'Ground Base'!G8)+GroundResidentialFee)*(1+GroundFuelSurcharge),2)))*(1+FedEx_Markup),2)</f>
        <v>15.1</v>
      </c>
      <c r="H13" s="328">
        <f>ROUND((IF(MinBaseGround&gt;ROUND(((1-GroundResDiscount06to10-GroundResIncentive)*'Ground Base'!H8),2),ROUND((MinBaseGround+GroundResidentialFee)*(1+GroundFuelSurcharge),2),ROUND((((1-GroundResDiscount06to10-GroundResIncentive)*'Ground Base'!H8)+GroundResidentialFee)*(1+GroundFuelSurcharge),2)))*(1+FedEx_Markup),2)</f>
        <v>15.26</v>
      </c>
      <c r="I13" s="328">
        <f>ROUND((IF(MinBaseGround&gt;ROUND(((1-GroundAKHIDiscount)*'Ground Base'!I8),2),ROUND((MinBaseGround+GroundResidentialFee)*(1+GroundFuelSurcharge),2),ROUND((((1-GroundAKHIDiscount)*'Ground Base'!I8)+GroundResidentialFee)*(1+GroundFuelSurcharge),2)))*(1+FedEx_Markup),2)</f>
        <v>62.09</v>
      </c>
      <c r="J13" s="328">
        <f>ROUND((IF(MinBaseGround&gt;ROUND(((1-GroundAKHIDiscount)*'Ground Base'!J8),2),ROUND((MinBaseGround+GroundResidentialFee)*(1+GroundFuelSurcharge),2),ROUND((((1-GroundAKHIDiscount)*'Ground Base'!J8)+GroundResidentialFee)*(1+GroundFuelSurcharge),2)))*(1+FedEx_Markup),2)</f>
        <v>62.09</v>
      </c>
      <c r="K13" s="328">
        <f>ROUND((IF(MinGroundZone51&gt;ROUND(((1-GroundZone51Discount)*'Ground Base'!K8),2),ROUND((MinGroundZone51+GroundResidentialFee)*(1+GroundFuelSurcharge),2),ROUND((((1-GroundZone51Discount)*'Ground Base'!K8)+GroundResidentialFee)*(1+GroundFuelSurcharge),2)))*(1+FedEx_Markup),2)</f>
        <v>29.64</v>
      </c>
      <c r="L13" s="328">
        <f>ROUND((IF(MinGroundZone54&gt;ROUND(((1-GroundZone54Discount)*'Ground Base'!L8),2),ROUND((MinGroundZone54+GroundResidentialFee)*(1+GroundFuelSurcharge),2),ROUND((((1-GroundZone54Discount)*'Ground Base'!L8)+GroundResidentialFee)*(1+GroundFuelSurcharge),2)))*(1+FedEx_Markup),2)</f>
        <v>36.04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327">
        <v>7.0</v>
      </c>
      <c r="B14" s="328">
        <f>ROUND((IF(MinBaseGround&gt;ROUND(((1-GroundResDiscount06to10-GroundResIncentive)*'Ground Base'!B9),2),ROUND((MinBaseGround+GroundResidentialFee)*(1+GroundFuelSurcharge),2),ROUND((((1-GroundResDiscount06to10-GroundResIncentive)*'Ground Base'!B9)+GroundResidentialFee)*(1+GroundFuelSurcharge),2)))*(1+FedEx_Markup),2)</f>
        <v>15.1</v>
      </c>
      <c r="C14" s="328">
        <f>ROUND((IF(MinBaseGround&gt;ROUND(((1-GroundResDiscount06to10-GroundResIncentive)*'Ground Base'!C9),2),ROUND((MinBaseGround+GroundResidentialFee)*(1+GroundFuelSurcharge),2),ROUND((((1-GroundResDiscount06to10-GroundResIncentive)*'Ground Base'!C9)+GroundResidentialFee)*(1+GroundFuelSurcharge),2)))*(1+FedEx_Markup),2)</f>
        <v>15.1</v>
      </c>
      <c r="D14" s="328">
        <f>ROUND((IF(MinBaseGround&gt;ROUND(((1-GroundResDiscount06to10-GroundResIncentive)*'Ground Base'!D9),2),ROUND((MinBaseGround+GroundResidentialFee)*(1+GroundFuelSurcharge),2),ROUND((((1-GroundResDiscount06to10-GroundResIncentive)*'Ground Base'!D9)+GroundResidentialFee)*(1+GroundFuelSurcharge),2)))*(1+FedEx_Markup),2)</f>
        <v>15.1</v>
      </c>
      <c r="E14" s="328">
        <f>ROUND((IF(MinBaseGround&gt;ROUND(((1-GroundResDiscount06to10-GroundResIncentive)*'Ground Base'!E9),2),ROUND((MinBaseGround+GroundResidentialFee)*(1+GroundFuelSurcharge),2),ROUND((((1-GroundResDiscount06to10-GroundResIncentive)*'Ground Base'!E9)+GroundResidentialFee)*(1+GroundFuelSurcharge),2)))*(1+FedEx_Markup),2)</f>
        <v>15.1</v>
      </c>
      <c r="F14" s="328">
        <f>ROUND((IF(MinBaseGround&gt;ROUND(((1-GroundResDiscount06to10-GroundResIncentive)*'Ground Base'!F9),2),ROUND((MinBaseGround+GroundResidentialFee)*(1+GroundFuelSurcharge),2),ROUND((((1-GroundResDiscount06to10-GroundResIncentive)*'Ground Base'!F9)+GroundResidentialFee)*(1+GroundFuelSurcharge),2)))*(1+FedEx_Markup),2)</f>
        <v>15.1</v>
      </c>
      <c r="G14" s="328">
        <f>ROUND((IF(MinBaseGround&gt;ROUND(((1-GroundResDiscount06to10-GroundResIncentive)*'Ground Base'!G9),2),ROUND((MinBaseGround+GroundResidentialFee)*(1+GroundFuelSurcharge),2),ROUND((((1-GroundResDiscount06to10-GroundResIncentive)*'Ground Base'!G9)+GroundResidentialFee)*(1+GroundFuelSurcharge),2)))*(1+FedEx_Markup),2)</f>
        <v>15.1</v>
      </c>
      <c r="H14" s="328">
        <f>ROUND((IF(MinBaseGround&gt;ROUND(((1-GroundResDiscount06to10-GroundResIncentive)*'Ground Base'!H9),2),ROUND((MinBaseGround+GroundResidentialFee)*(1+GroundFuelSurcharge),2),ROUND((((1-GroundResDiscount06to10-GroundResIncentive)*'Ground Base'!H9)+GroundResidentialFee)*(1+GroundFuelSurcharge),2)))*(1+FedEx_Markup),2)</f>
        <v>15.73</v>
      </c>
      <c r="I14" s="328">
        <f>ROUND((IF(MinBaseGround&gt;ROUND(((1-GroundAKHIDiscount)*'Ground Base'!I9),2),ROUND((MinBaseGround+GroundResidentialFee)*(1+GroundFuelSurcharge),2),ROUND((((1-GroundAKHIDiscount)*'Ground Base'!I9)+GroundResidentialFee)*(1+GroundFuelSurcharge),2)))*(1+FedEx_Markup),2)</f>
        <v>66.11</v>
      </c>
      <c r="J14" s="328">
        <f>ROUND((IF(MinBaseGround&gt;ROUND(((1-GroundAKHIDiscount)*'Ground Base'!J9),2),ROUND((MinBaseGround+GroundResidentialFee)*(1+GroundFuelSurcharge),2),ROUND((((1-GroundAKHIDiscount)*'Ground Base'!J9)+GroundResidentialFee)*(1+GroundFuelSurcharge),2)))*(1+FedEx_Markup),2)</f>
        <v>66.11</v>
      </c>
      <c r="K14" s="328">
        <f>ROUND((IF(MinGroundZone51&gt;ROUND(((1-GroundZone51Discount)*'Ground Base'!K9),2),ROUND((MinGroundZone51+GroundResidentialFee)*(1+GroundFuelSurcharge),2),ROUND((((1-GroundZone51Discount)*'Ground Base'!K9)+GroundResidentialFee)*(1+GroundFuelSurcharge),2)))*(1+FedEx_Markup),2)</f>
        <v>29.64</v>
      </c>
      <c r="L14" s="328">
        <f>ROUND((IF(MinGroundZone54&gt;ROUND(((1-GroundZone54Discount)*'Ground Base'!L9),2),ROUND((MinGroundZone54+GroundResidentialFee)*(1+GroundFuelSurcharge),2),ROUND((((1-GroundZone54Discount)*'Ground Base'!L9)+GroundResidentialFee)*(1+GroundFuelSurcharge),2)))*(1+FedEx_Markup),2)</f>
        <v>36.04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327">
        <v>8.0</v>
      </c>
      <c r="B15" s="328">
        <f>ROUND((IF(MinBaseGround&gt;ROUND(((1-GroundResDiscount06to10-GroundResIncentive)*'Ground Base'!B10),2),ROUND((MinBaseGround+GroundResidentialFee)*(1+GroundFuelSurcharge),2),ROUND((((1-GroundResDiscount06to10-GroundResIncentive)*'Ground Base'!B10)+GroundResidentialFee)*(1+GroundFuelSurcharge),2)))*(1+FedEx_Markup),2)</f>
        <v>15.1</v>
      </c>
      <c r="C15" s="328">
        <f>ROUND((IF(MinBaseGround&gt;ROUND(((1-GroundResDiscount06to10-GroundResIncentive)*'Ground Base'!C10),2),ROUND((MinBaseGround+GroundResidentialFee)*(1+GroundFuelSurcharge),2),ROUND((((1-GroundResDiscount06to10-GroundResIncentive)*'Ground Base'!C10)+GroundResidentialFee)*(1+GroundFuelSurcharge),2)))*(1+FedEx_Markup),2)</f>
        <v>15.1</v>
      </c>
      <c r="D15" s="328">
        <f>ROUND((IF(MinBaseGround&gt;ROUND(((1-GroundResDiscount06to10-GroundResIncentive)*'Ground Base'!D10),2),ROUND((MinBaseGround+GroundResidentialFee)*(1+GroundFuelSurcharge),2),ROUND((((1-GroundResDiscount06to10-GroundResIncentive)*'Ground Base'!D10)+GroundResidentialFee)*(1+GroundFuelSurcharge),2)))*(1+FedEx_Markup),2)</f>
        <v>15.1</v>
      </c>
      <c r="E15" s="328">
        <f>ROUND((IF(MinBaseGround&gt;ROUND(((1-GroundResDiscount06to10-GroundResIncentive)*'Ground Base'!E10),2),ROUND((MinBaseGround+GroundResidentialFee)*(1+GroundFuelSurcharge),2),ROUND((((1-GroundResDiscount06to10-GroundResIncentive)*'Ground Base'!E10)+GroundResidentialFee)*(1+GroundFuelSurcharge),2)))*(1+FedEx_Markup),2)</f>
        <v>15.1</v>
      </c>
      <c r="F15" s="328">
        <f>ROUND((IF(MinBaseGround&gt;ROUND(((1-GroundResDiscount06to10-GroundResIncentive)*'Ground Base'!F10),2),ROUND((MinBaseGround+GroundResidentialFee)*(1+GroundFuelSurcharge),2),ROUND((((1-GroundResDiscount06to10-GroundResIncentive)*'Ground Base'!F10)+GroundResidentialFee)*(1+GroundFuelSurcharge),2)))*(1+FedEx_Markup),2)</f>
        <v>15.1</v>
      </c>
      <c r="G15" s="328">
        <f>ROUND((IF(MinBaseGround&gt;ROUND(((1-GroundResDiscount06to10-GroundResIncentive)*'Ground Base'!G10),2),ROUND((MinBaseGround+GroundResidentialFee)*(1+GroundFuelSurcharge),2),ROUND((((1-GroundResDiscount06to10-GroundResIncentive)*'Ground Base'!G10)+GroundResidentialFee)*(1+GroundFuelSurcharge),2)))*(1+FedEx_Markup),2)</f>
        <v>15.36</v>
      </c>
      <c r="H15" s="328">
        <f>ROUND((IF(MinBaseGround&gt;ROUND(((1-GroundResDiscount06to10-GroundResIncentive)*'Ground Base'!H10),2),ROUND((MinBaseGround+GroundResidentialFee)*(1+GroundFuelSurcharge),2),ROUND((((1-GroundResDiscount06to10-GroundResIncentive)*'Ground Base'!H10)+GroundResidentialFee)*(1+GroundFuelSurcharge),2)))*(1+FedEx_Markup),2)</f>
        <v>16.31</v>
      </c>
      <c r="I15" s="328">
        <f>ROUND((IF(MinBaseGround&gt;ROUND(((1-GroundAKHIDiscount)*'Ground Base'!I10),2),ROUND((MinBaseGround+GroundResidentialFee)*(1+GroundFuelSurcharge),2),ROUND((((1-GroundAKHIDiscount)*'Ground Base'!I10)+GroundResidentialFee)*(1+GroundFuelSurcharge),2)))*(1+FedEx_Markup),2)</f>
        <v>68.6</v>
      </c>
      <c r="J15" s="328">
        <f>ROUND((IF(MinBaseGround&gt;ROUND(((1-GroundAKHIDiscount)*'Ground Base'!J10),2),ROUND((MinBaseGround+GroundResidentialFee)*(1+GroundFuelSurcharge),2),ROUND((((1-GroundAKHIDiscount)*'Ground Base'!J10)+GroundResidentialFee)*(1+GroundFuelSurcharge),2)))*(1+FedEx_Markup),2)</f>
        <v>68.6</v>
      </c>
      <c r="K15" s="328">
        <f>ROUND((IF(MinGroundZone51&gt;ROUND(((1-GroundZone51Discount)*'Ground Base'!K10),2),ROUND((MinGroundZone51+GroundResidentialFee)*(1+GroundFuelSurcharge),2),ROUND((((1-GroundZone51Discount)*'Ground Base'!K10)+GroundResidentialFee)*(1+GroundFuelSurcharge),2)))*(1+FedEx_Markup),2)</f>
        <v>29.64</v>
      </c>
      <c r="L15" s="328">
        <f>ROUND((IF(MinGroundZone54&gt;ROUND(((1-GroundZone54Discount)*'Ground Base'!L10),2),ROUND((MinGroundZone54+GroundResidentialFee)*(1+GroundFuelSurcharge),2),ROUND((((1-GroundZone54Discount)*'Ground Base'!L10)+GroundResidentialFee)*(1+GroundFuelSurcharge),2)))*(1+FedEx_Markup),2)</f>
        <v>36.04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327">
        <v>9.0</v>
      </c>
      <c r="B16" s="328">
        <f>ROUND((IF(MinBaseGround&gt;ROUND(((1-GroundResDiscount06to10-GroundResIncentive)*'Ground Base'!B11),2),ROUND((MinBaseGround+GroundResidentialFee)*(1+GroundFuelSurcharge),2),ROUND((((1-GroundResDiscount06to10-GroundResIncentive)*'Ground Base'!B11)+GroundResidentialFee)*(1+GroundFuelSurcharge),2)))*(1+FedEx_Markup),2)</f>
        <v>15.1</v>
      </c>
      <c r="C16" s="328">
        <f>ROUND((IF(MinBaseGround&gt;ROUND(((1-GroundResDiscount06to10-GroundResIncentive)*'Ground Base'!C11),2),ROUND((MinBaseGround+GroundResidentialFee)*(1+GroundFuelSurcharge),2),ROUND((((1-GroundResDiscount06to10-GroundResIncentive)*'Ground Base'!C11)+GroundResidentialFee)*(1+GroundFuelSurcharge),2)))*(1+FedEx_Markup),2)</f>
        <v>15.1</v>
      </c>
      <c r="D16" s="328">
        <f>ROUND((IF(MinBaseGround&gt;ROUND(((1-GroundResDiscount06to10-GroundResIncentive)*'Ground Base'!D11),2),ROUND((MinBaseGround+GroundResidentialFee)*(1+GroundFuelSurcharge),2),ROUND((((1-GroundResDiscount06to10-GroundResIncentive)*'Ground Base'!D11)+GroundResidentialFee)*(1+GroundFuelSurcharge),2)))*(1+FedEx_Markup),2)</f>
        <v>15.1</v>
      </c>
      <c r="E16" s="328">
        <f>ROUND((IF(MinBaseGround&gt;ROUND(((1-GroundResDiscount06to10-GroundResIncentive)*'Ground Base'!E11),2),ROUND((MinBaseGround+GroundResidentialFee)*(1+GroundFuelSurcharge),2),ROUND((((1-GroundResDiscount06to10-GroundResIncentive)*'Ground Base'!E11)+GroundResidentialFee)*(1+GroundFuelSurcharge),2)))*(1+FedEx_Markup),2)</f>
        <v>15.1</v>
      </c>
      <c r="F16" s="328">
        <f>ROUND((IF(MinBaseGround&gt;ROUND(((1-GroundResDiscount06to10-GroundResIncentive)*'Ground Base'!F11),2),ROUND((MinBaseGround+GroundResidentialFee)*(1+GroundFuelSurcharge),2),ROUND((((1-GroundResDiscount06to10-GroundResIncentive)*'Ground Base'!F11)+GroundResidentialFee)*(1+GroundFuelSurcharge),2)))*(1+FedEx_Markup),2)</f>
        <v>15.1</v>
      </c>
      <c r="G16" s="328">
        <f>ROUND((IF(MinBaseGround&gt;ROUND(((1-GroundResDiscount06to10-GroundResIncentive)*'Ground Base'!G11),2),ROUND((MinBaseGround+GroundResidentialFee)*(1+GroundFuelSurcharge),2),ROUND((((1-GroundResDiscount06to10-GroundResIncentive)*'Ground Base'!G11)+GroundResidentialFee)*(1+GroundFuelSurcharge),2)))*(1+FedEx_Markup),2)</f>
        <v>15.77</v>
      </c>
      <c r="H16" s="328">
        <f>ROUND((IF(MinBaseGround&gt;ROUND(((1-GroundResDiscount06to10-GroundResIncentive)*'Ground Base'!H11),2),ROUND((MinBaseGround+GroundResidentialFee)*(1+GroundFuelSurcharge),2),ROUND((((1-GroundResDiscount06to10-GroundResIncentive)*'Ground Base'!H11)+GroundResidentialFee)*(1+GroundFuelSurcharge),2)))*(1+FedEx_Markup),2)</f>
        <v>16.91</v>
      </c>
      <c r="I16" s="328">
        <f>ROUND((IF(MinBaseGround&gt;ROUND(((1-GroundAKHIDiscount)*'Ground Base'!I11),2),ROUND((MinBaseGround+GroundResidentialFee)*(1+GroundFuelSurcharge),2),ROUND((((1-GroundAKHIDiscount)*'Ground Base'!I11)+GroundResidentialFee)*(1+GroundFuelSurcharge),2)))*(1+FedEx_Markup),2)</f>
        <v>73.24</v>
      </c>
      <c r="J16" s="328">
        <f>ROUND((IF(MinBaseGround&gt;ROUND(((1-GroundAKHIDiscount)*'Ground Base'!J11),2),ROUND((MinBaseGround+GroundResidentialFee)*(1+GroundFuelSurcharge),2),ROUND((((1-GroundAKHIDiscount)*'Ground Base'!J11)+GroundResidentialFee)*(1+GroundFuelSurcharge),2)))*(1+FedEx_Markup),2)</f>
        <v>73.24</v>
      </c>
      <c r="K16" s="328">
        <f>ROUND((IF(MinGroundZone51&gt;ROUND(((1-GroundZone51Discount)*'Ground Base'!K11),2),ROUND((MinGroundZone51+GroundResidentialFee)*(1+GroundFuelSurcharge),2),ROUND((((1-GroundZone51Discount)*'Ground Base'!K11)+GroundResidentialFee)*(1+GroundFuelSurcharge),2)))*(1+FedEx_Markup),2)</f>
        <v>29.64</v>
      </c>
      <c r="L16" s="328">
        <f>ROUND((IF(MinGroundZone54&gt;ROUND(((1-GroundZone54Discount)*'Ground Base'!L11),2),ROUND((MinGroundZone54+GroundResidentialFee)*(1+GroundFuelSurcharge),2),ROUND((((1-GroundZone54Discount)*'Ground Base'!L11)+GroundResidentialFee)*(1+GroundFuelSurcharge),2)))*(1+FedEx_Markup),2)</f>
        <v>36.04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327">
        <v>10.0</v>
      </c>
      <c r="B17" s="328">
        <f>ROUND((IF(MinBaseGround&gt;ROUND(((1-GroundResDiscount06to10-GroundResIncentive)*'Ground Base'!B12),2),ROUND((MinBaseGround+GroundResidentialFee)*(1+GroundFuelSurcharge),2),ROUND((((1-GroundResDiscount06to10-GroundResIncentive)*'Ground Base'!B12)+GroundResidentialFee)*(1+GroundFuelSurcharge),2)))*(1+FedEx_Markup),2)</f>
        <v>15.1</v>
      </c>
      <c r="C17" s="328">
        <f>ROUND((IF(MinBaseGround&gt;ROUND(((1-GroundResDiscount06to10-GroundResIncentive)*'Ground Base'!C12),2),ROUND((MinBaseGround+GroundResidentialFee)*(1+GroundFuelSurcharge),2),ROUND((((1-GroundResDiscount06to10-GroundResIncentive)*'Ground Base'!C12)+GroundResidentialFee)*(1+GroundFuelSurcharge),2)))*(1+FedEx_Markup),2)</f>
        <v>15.1</v>
      </c>
      <c r="D17" s="328">
        <f>ROUND((IF(MinBaseGround&gt;ROUND(((1-GroundResDiscount06to10-GroundResIncentive)*'Ground Base'!D12),2),ROUND((MinBaseGround+GroundResidentialFee)*(1+GroundFuelSurcharge),2),ROUND((((1-GroundResDiscount06to10-GroundResIncentive)*'Ground Base'!D12)+GroundResidentialFee)*(1+GroundFuelSurcharge),2)))*(1+FedEx_Markup),2)</f>
        <v>15.1</v>
      </c>
      <c r="E17" s="328">
        <f>ROUND((IF(MinBaseGround&gt;ROUND(((1-GroundResDiscount06to10-GroundResIncentive)*'Ground Base'!E12),2),ROUND((MinBaseGround+GroundResidentialFee)*(1+GroundFuelSurcharge),2),ROUND((((1-GroundResDiscount06to10-GroundResIncentive)*'Ground Base'!E12)+GroundResidentialFee)*(1+GroundFuelSurcharge),2)))*(1+FedEx_Markup),2)</f>
        <v>15.1</v>
      </c>
      <c r="F17" s="328">
        <f>ROUND((IF(MinBaseGround&gt;ROUND(((1-GroundResDiscount06to10-GroundResIncentive)*'Ground Base'!F12),2),ROUND((MinBaseGround+GroundResidentialFee)*(1+GroundFuelSurcharge),2),ROUND((((1-GroundResDiscount06to10-GroundResIncentive)*'Ground Base'!F12)+GroundResidentialFee)*(1+GroundFuelSurcharge),2)))*(1+FedEx_Markup),2)</f>
        <v>15.1</v>
      </c>
      <c r="G17" s="328">
        <f>ROUND((IF(MinBaseGround&gt;ROUND(((1-GroundResDiscount06to10-GroundResIncentive)*'Ground Base'!G12),2),ROUND((MinBaseGround+GroundResidentialFee)*(1+GroundFuelSurcharge),2),ROUND((((1-GroundResDiscount06to10-GroundResIncentive)*'Ground Base'!G12)+GroundResidentialFee)*(1+GroundFuelSurcharge),2)))*(1+FedEx_Markup),2)</f>
        <v>16.39</v>
      </c>
      <c r="H17" s="328">
        <f>ROUND((IF(MinBaseGround&gt;ROUND(((1-GroundResDiscount06to10-GroundResIncentive)*'Ground Base'!H12),2),ROUND((MinBaseGround+GroundResidentialFee)*(1+GroundFuelSurcharge),2),ROUND((((1-GroundResDiscount06to10-GroundResIncentive)*'Ground Base'!H12)+GroundResidentialFee)*(1+GroundFuelSurcharge),2)))*(1+FedEx_Markup),2)</f>
        <v>17.99</v>
      </c>
      <c r="I17" s="328">
        <f>ROUND((IF(MinBaseGround&gt;ROUND(((1-GroundAKHIDiscount)*'Ground Base'!I12),2),ROUND((MinBaseGround+GroundResidentialFee)*(1+GroundFuelSurcharge),2),ROUND((((1-GroundAKHIDiscount)*'Ground Base'!I12)+GroundResidentialFee)*(1+GroundFuelSurcharge),2)))*(1+FedEx_Markup),2)</f>
        <v>77.66</v>
      </c>
      <c r="J17" s="328">
        <f>ROUND((IF(MinBaseGround&gt;ROUND(((1-GroundAKHIDiscount)*'Ground Base'!J12),2),ROUND((MinBaseGround+GroundResidentialFee)*(1+GroundFuelSurcharge),2),ROUND((((1-GroundAKHIDiscount)*'Ground Base'!J12)+GroundResidentialFee)*(1+GroundFuelSurcharge),2)))*(1+FedEx_Markup),2)</f>
        <v>77.66</v>
      </c>
      <c r="K17" s="328">
        <f>ROUND((IF(MinGroundZone51&gt;ROUND(((1-GroundZone51Discount)*'Ground Base'!K12),2),ROUND((MinGroundZone51+GroundResidentialFee)*(1+GroundFuelSurcharge),2),ROUND((((1-GroundZone51Discount)*'Ground Base'!K12)+GroundResidentialFee)*(1+GroundFuelSurcharge),2)))*(1+FedEx_Markup),2)</f>
        <v>29.64</v>
      </c>
      <c r="L17" s="328">
        <f>ROUND((IF(MinGroundZone54&gt;ROUND(((1-GroundZone54Discount)*'Ground Base'!L12),2),ROUND((MinGroundZone54+GroundResidentialFee)*(1+GroundFuelSurcharge),2),ROUND((((1-GroundZone54Discount)*'Ground Base'!L12)+GroundResidentialFee)*(1+GroundFuelSurcharge),2)))*(1+FedEx_Markup),2)</f>
        <v>36.04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27">
        <v>11.0</v>
      </c>
      <c r="B18" s="328">
        <f>ROUND((IF(MinBaseGround&gt;ROUND(((1-GroundResDiscount11to20-GroundResIncentive)*'Ground Base'!B13),2),ROUND((MinBaseGround+GroundResidentialFee)*(1+GroundFuelSurcharge),2),ROUND((((1-GroundResDiscount11to20-GroundResIncentive)*'Ground Base'!B13)+GroundResidentialFee)*(1+GroundFuelSurcharge),2)))*(1+FedEx_Markup),2)</f>
        <v>15.1</v>
      </c>
      <c r="C18" s="328">
        <f>ROUND((IF(MinBaseGround&gt;ROUND(((1-GroundResDiscount11to20-GroundResIncentive)*'Ground Base'!C13),2),ROUND((MinBaseGround+GroundResidentialFee)*(1+GroundFuelSurcharge),2),ROUND((((1-GroundResDiscount11to20-GroundResIncentive)*'Ground Base'!C13)+GroundResidentialFee)*(1+GroundFuelSurcharge),2)))*(1+FedEx_Markup),2)</f>
        <v>15.1</v>
      </c>
      <c r="D18" s="328">
        <f>ROUND((IF(MinBaseGround&gt;ROUND(((1-GroundResDiscount11to20-GroundResIncentive)*'Ground Base'!D13),2),ROUND((MinBaseGround+GroundResidentialFee)*(1+GroundFuelSurcharge),2),ROUND((((1-GroundResDiscount11to20-GroundResIncentive)*'Ground Base'!D13)+GroundResidentialFee)*(1+GroundFuelSurcharge),2)))*(1+FedEx_Markup),2)</f>
        <v>15.1</v>
      </c>
      <c r="E18" s="328">
        <f>ROUND((IF(MinBaseGround&gt;ROUND(((1-GroundResDiscount11to20-GroundResIncentive)*'Ground Base'!E13),2),ROUND((MinBaseGround+GroundResidentialFee)*(1+GroundFuelSurcharge),2),ROUND((((1-GroundResDiscount11to20-GroundResIncentive)*'Ground Base'!E13)+GroundResidentialFee)*(1+GroundFuelSurcharge),2)))*(1+FedEx_Markup),2)</f>
        <v>15.1</v>
      </c>
      <c r="F18" s="328">
        <f>ROUND((IF(MinBaseGround&gt;ROUND(((1-GroundResDiscount11to20-GroundResIncentive)*'Ground Base'!F13),2),ROUND((MinBaseGround+GroundResidentialFee)*(1+GroundFuelSurcharge),2),ROUND((((1-GroundResDiscount11to20-GroundResIncentive)*'Ground Base'!F13)+GroundResidentialFee)*(1+GroundFuelSurcharge),2)))*(1+FedEx_Markup),2)</f>
        <v>15.1</v>
      </c>
      <c r="G18" s="328">
        <f>ROUND((IF(MinBaseGround&gt;ROUND(((1-GroundResDiscount11to20-GroundResIncentive)*'Ground Base'!G13),2),ROUND((MinBaseGround+GroundResidentialFee)*(1+GroundFuelSurcharge),2),ROUND((((1-GroundResDiscount11to20-GroundResIncentive)*'Ground Base'!G13)+GroundResidentialFee)*(1+GroundFuelSurcharge),2)))*(1+FedEx_Markup),2)</f>
        <v>16.66</v>
      </c>
      <c r="H18" s="328">
        <f>ROUND((IF(MinBaseGround&gt;ROUND(((1-GroundResDiscount11to20-GroundResIncentive)*'Ground Base'!H13),2),ROUND((MinBaseGround+GroundResidentialFee)*(1+GroundFuelSurcharge),2),ROUND((((1-GroundResDiscount11to20-GroundResIncentive)*'Ground Base'!H13)+GroundResidentialFee)*(1+GroundFuelSurcharge),2)))*(1+FedEx_Markup),2)</f>
        <v>18</v>
      </c>
      <c r="I18" s="328">
        <f>ROUND((IF(MinBaseGround&gt;ROUND(((1-GroundAKHIDiscount)*'Ground Base'!I13),2),ROUND((MinBaseGround+GroundResidentialFee)*(1+GroundFuelSurcharge),2),ROUND((((1-GroundAKHIDiscount)*'Ground Base'!I13)+GroundResidentialFee)*(1+GroundFuelSurcharge),2)))*(1+FedEx_Markup),2)</f>
        <v>81.65</v>
      </c>
      <c r="J18" s="328">
        <f>ROUND((IF(MinBaseGround&gt;ROUND(((1-GroundAKHIDiscount)*'Ground Base'!J13),2),ROUND((MinBaseGround+GroundResidentialFee)*(1+GroundFuelSurcharge),2),ROUND((((1-GroundAKHIDiscount)*'Ground Base'!J13)+GroundResidentialFee)*(1+GroundFuelSurcharge),2)))*(1+FedEx_Markup),2)</f>
        <v>81.65</v>
      </c>
      <c r="K18" s="328">
        <f>ROUND((IF(MinGroundZone51&gt;ROUND(((1-GroundZone51Discount)*'Ground Base'!K13),2),ROUND((MinGroundZone51+GroundResidentialFee)*(1+GroundFuelSurcharge),2),ROUND((((1-GroundZone51Discount)*'Ground Base'!K13)+GroundResidentialFee)*(1+GroundFuelSurcharge),2)))*(1+FedEx_Markup),2)</f>
        <v>30.85</v>
      </c>
      <c r="L18" s="328">
        <f>ROUND((IF(MinGroundZone54&gt;ROUND(((1-GroundZone54Discount)*'Ground Base'!L13),2),ROUND((MinGroundZone54+GroundResidentialFee)*(1+GroundFuelSurcharge),2),ROUND((((1-GroundZone54Discount)*'Ground Base'!L13)+GroundResidentialFee)*(1+GroundFuelSurcharge),2)))*(1+FedEx_Markup),2)</f>
        <v>36.8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327">
        <v>12.0</v>
      </c>
      <c r="B19" s="328">
        <f>ROUND((IF(MinBaseGround&gt;ROUND(((1-GroundResDiscount11to20-GroundResIncentive)*'Ground Base'!B14),2),ROUND((MinBaseGround+GroundResidentialFee)*(1+GroundFuelSurcharge),2),ROUND((((1-GroundResDiscount11to20-GroundResIncentive)*'Ground Base'!B14)+GroundResidentialFee)*(1+GroundFuelSurcharge),2)))*(1+FedEx_Markup),2)</f>
        <v>15.1</v>
      </c>
      <c r="C19" s="328">
        <f>ROUND((IF(MinBaseGround&gt;ROUND(((1-GroundResDiscount11to20-GroundResIncentive)*'Ground Base'!C14),2),ROUND((MinBaseGround+GroundResidentialFee)*(1+GroundFuelSurcharge),2),ROUND((((1-GroundResDiscount11to20-GroundResIncentive)*'Ground Base'!C14)+GroundResidentialFee)*(1+GroundFuelSurcharge),2)))*(1+FedEx_Markup),2)</f>
        <v>15.1</v>
      </c>
      <c r="D19" s="328">
        <f>ROUND((IF(MinBaseGround&gt;ROUND(((1-GroundResDiscount11to20-GroundResIncentive)*'Ground Base'!D14),2),ROUND((MinBaseGround+GroundResidentialFee)*(1+GroundFuelSurcharge),2),ROUND((((1-GroundResDiscount11to20-GroundResIncentive)*'Ground Base'!D14)+GroundResidentialFee)*(1+GroundFuelSurcharge),2)))*(1+FedEx_Markup),2)</f>
        <v>15.1</v>
      </c>
      <c r="E19" s="328">
        <f>ROUND((IF(MinBaseGround&gt;ROUND(((1-GroundResDiscount11to20-GroundResIncentive)*'Ground Base'!E14),2),ROUND((MinBaseGround+GroundResidentialFee)*(1+GroundFuelSurcharge),2),ROUND((((1-GroundResDiscount11to20-GroundResIncentive)*'Ground Base'!E14)+GroundResidentialFee)*(1+GroundFuelSurcharge),2)))*(1+FedEx_Markup),2)</f>
        <v>15.1</v>
      </c>
      <c r="F19" s="328">
        <f>ROUND((IF(MinBaseGround&gt;ROUND(((1-GroundResDiscount11to20-GroundResIncentive)*'Ground Base'!F14),2),ROUND((MinBaseGround+GroundResidentialFee)*(1+GroundFuelSurcharge),2),ROUND((((1-GroundResDiscount11to20-GroundResIncentive)*'Ground Base'!F14)+GroundResidentialFee)*(1+GroundFuelSurcharge),2)))*(1+FedEx_Markup),2)</f>
        <v>15.1</v>
      </c>
      <c r="G19" s="328">
        <f>ROUND((IF(MinBaseGround&gt;ROUND(((1-GroundResDiscount11to20-GroundResIncentive)*'Ground Base'!G14),2),ROUND((MinBaseGround+GroundResidentialFee)*(1+GroundFuelSurcharge),2),ROUND((((1-GroundResDiscount11to20-GroundResIncentive)*'Ground Base'!G14)+GroundResidentialFee)*(1+GroundFuelSurcharge),2)))*(1+FedEx_Markup),2)</f>
        <v>17.34</v>
      </c>
      <c r="H19" s="328">
        <f>ROUND((IF(MinBaseGround&gt;ROUND(((1-GroundResDiscount11to20-GroundResIncentive)*'Ground Base'!H14),2),ROUND((MinBaseGround+GroundResidentialFee)*(1+GroundFuelSurcharge),2),ROUND((((1-GroundResDiscount11to20-GroundResIncentive)*'Ground Base'!H14)+GroundResidentialFee)*(1+GroundFuelSurcharge),2)))*(1+FedEx_Markup),2)</f>
        <v>18.6</v>
      </c>
      <c r="I19" s="328">
        <f>ROUND((IF(MinBaseGround&gt;ROUND(((1-GroundAKHIDiscount)*'Ground Base'!I14),2),ROUND((MinBaseGround+GroundResidentialFee)*(1+GroundFuelSurcharge),2),ROUND((((1-GroundAKHIDiscount)*'Ground Base'!I14)+GroundResidentialFee)*(1+GroundFuelSurcharge),2)))*(1+FedEx_Markup),2)</f>
        <v>85.03</v>
      </c>
      <c r="J19" s="328">
        <f>ROUND((IF(MinBaseGround&gt;ROUND(((1-GroundAKHIDiscount)*'Ground Base'!J14),2),ROUND((MinBaseGround+GroundResidentialFee)*(1+GroundFuelSurcharge),2),ROUND((((1-GroundAKHIDiscount)*'Ground Base'!J14)+GroundResidentialFee)*(1+GroundFuelSurcharge),2)))*(1+FedEx_Markup),2)</f>
        <v>85.03</v>
      </c>
      <c r="K19" s="328">
        <f>ROUND((IF(MinGroundZone51&gt;ROUND(((1-GroundZone51Discount)*'Ground Base'!K14),2),ROUND((MinGroundZone51+GroundResidentialFee)*(1+GroundFuelSurcharge),2),ROUND((((1-GroundZone51Discount)*'Ground Base'!K14)+GroundResidentialFee)*(1+GroundFuelSurcharge),2)))*(1+FedEx_Markup),2)</f>
        <v>31.82</v>
      </c>
      <c r="L19" s="328">
        <f>ROUND((IF(MinGroundZone54&gt;ROUND(((1-GroundZone54Discount)*'Ground Base'!L14),2),ROUND((MinGroundZone54+GroundResidentialFee)*(1+GroundFuelSurcharge),2),ROUND((((1-GroundZone54Discount)*'Ground Base'!L14)+GroundResidentialFee)*(1+GroundFuelSurcharge),2)))*(1+FedEx_Markup),2)</f>
        <v>37.74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327">
        <v>13.0</v>
      </c>
      <c r="B20" s="328">
        <f>ROUND((IF(MinBaseGround&gt;ROUND(((1-GroundResDiscount11to20-GroundResIncentive)*'Ground Base'!B15),2),ROUND((MinBaseGround+GroundResidentialFee)*(1+GroundFuelSurcharge),2),ROUND((((1-GroundResDiscount11to20-GroundResIncentive)*'Ground Base'!B15)+GroundResidentialFee)*(1+GroundFuelSurcharge),2)))*(1+FedEx_Markup),2)</f>
        <v>15.1</v>
      </c>
      <c r="C20" s="328">
        <f>ROUND((IF(MinBaseGround&gt;ROUND(((1-GroundResDiscount11to20-GroundResIncentive)*'Ground Base'!C15),2),ROUND((MinBaseGround+GroundResidentialFee)*(1+GroundFuelSurcharge),2),ROUND((((1-GroundResDiscount11to20-GroundResIncentive)*'Ground Base'!C15)+GroundResidentialFee)*(1+GroundFuelSurcharge),2)))*(1+FedEx_Markup),2)</f>
        <v>15.1</v>
      </c>
      <c r="D20" s="328">
        <f>ROUND((IF(MinBaseGround&gt;ROUND(((1-GroundResDiscount11to20-GroundResIncentive)*'Ground Base'!D15),2),ROUND((MinBaseGround+GroundResidentialFee)*(1+GroundFuelSurcharge),2),ROUND((((1-GroundResDiscount11to20-GroundResIncentive)*'Ground Base'!D15)+GroundResidentialFee)*(1+GroundFuelSurcharge),2)))*(1+FedEx_Markup),2)</f>
        <v>15.1</v>
      </c>
      <c r="E20" s="328">
        <f>ROUND((IF(MinBaseGround&gt;ROUND(((1-GroundResDiscount11to20-GroundResIncentive)*'Ground Base'!E15),2),ROUND((MinBaseGround+GroundResidentialFee)*(1+GroundFuelSurcharge),2),ROUND((((1-GroundResDiscount11to20-GroundResIncentive)*'Ground Base'!E15)+GroundResidentialFee)*(1+GroundFuelSurcharge),2)))*(1+FedEx_Markup),2)</f>
        <v>15.1</v>
      </c>
      <c r="F20" s="328">
        <f>ROUND((IF(MinBaseGround&gt;ROUND(((1-GroundResDiscount11to20-GroundResIncentive)*'Ground Base'!F15),2),ROUND((MinBaseGround+GroundResidentialFee)*(1+GroundFuelSurcharge),2),ROUND((((1-GroundResDiscount11to20-GroundResIncentive)*'Ground Base'!F15)+GroundResidentialFee)*(1+GroundFuelSurcharge),2)))*(1+FedEx_Markup),2)</f>
        <v>15.34</v>
      </c>
      <c r="G20" s="328">
        <f>ROUND((IF(MinBaseGround&gt;ROUND(((1-GroundResDiscount11to20-GroundResIncentive)*'Ground Base'!G15),2),ROUND((MinBaseGround+GroundResidentialFee)*(1+GroundFuelSurcharge),2),ROUND((((1-GroundResDiscount11to20-GroundResIncentive)*'Ground Base'!G15)+GroundResidentialFee)*(1+GroundFuelSurcharge),2)))*(1+FedEx_Markup),2)</f>
        <v>18.12</v>
      </c>
      <c r="H20" s="328">
        <f>ROUND((IF(MinBaseGround&gt;ROUND(((1-GroundResDiscount11to20-GroundResIncentive)*'Ground Base'!H15),2),ROUND((MinBaseGround+GroundResidentialFee)*(1+GroundFuelSurcharge),2),ROUND((((1-GroundResDiscount11to20-GroundResIncentive)*'Ground Base'!H15)+GroundResidentialFee)*(1+GroundFuelSurcharge),2)))*(1+FedEx_Markup),2)</f>
        <v>19.32</v>
      </c>
      <c r="I20" s="328">
        <f>ROUND((IF(MinBaseGround&gt;ROUND(((1-GroundAKHIDiscount)*'Ground Base'!I15),2),ROUND((MinBaseGround+GroundResidentialFee)*(1+GroundFuelSurcharge),2),ROUND((((1-GroundAKHIDiscount)*'Ground Base'!I15)+GroundResidentialFee)*(1+GroundFuelSurcharge),2)))*(1+FedEx_Markup),2)</f>
        <v>88.46</v>
      </c>
      <c r="J20" s="328">
        <f>ROUND((IF(MinBaseGround&gt;ROUND(((1-GroundAKHIDiscount)*'Ground Base'!J15),2),ROUND((MinBaseGround+GroundResidentialFee)*(1+GroundFuelSurcharge),2),ROUND((((1-GroundAKHIDiscount)*'Ground Base'!J15)+GroundResidentialFee)*(1+GroundFuelSurcharge),2)))*(1+FedEx_Markup),2)</f>
        <v>88.46</v>
      </c>
      <c r="K20" s="328">
        <f>ROUND((IF(MinGroundZone51&gt;ROUND(((1-GroundZone51Discount)*'Ground Base'!K15),2),ROUND((MinGroundZone51+GroundResidentialFee)*(1+GroundFuelSurcharge),2),ROUND((((1-GroundZone51Discount)*'Ground Base'!K15)+GroundResidentialFee)*(1+GroundFuelSurcharge),2)))*(1+FedEx_Markup),2)</f>
        <v>33.01</v>
      </c>
      <c r="L20" s="328">
        <f>ROUND((IF(MinGroundZone54&gt;ROUND(((1-GroundZone54Discount)*'Ground Base'!L15),2),ROUND((MinGroundZone54+GroundResidentialFee)*(1+GroundFuelSurcharge),2),ROUND((((1-GroundZone54Discount)*'Ground Base'!L15)+GroundResidentialFee)*(1+GroundFuelSurcharge),2)))*(1+FedEx_Markup),2)</f>
        <v>38.88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327">
        <v>14.0</v>
      </c>
      <c r="B21" s="328">
        <f>ROUND((IF(MinBaseGround&gt;ROUND(((1-GroundResDiscount11to20-GroundResIncentive)*'Ground Base'!B16),2),ROUND((MinBaseGround+GroundResidentialFee)*(1+GroundFuelSurcharge),2),ROUND((((1-GroundResDiscount11to20-GroundResIncentive)*'Ground Base'!B16)+GroundResidentialFee)*(1+GroundFuelSurcharge),2)))*(1+FedEx_Markup),2)</f>
        <v>15.1</v>
      </c>
      <c r="C21" s="328">
        <f>ROUND((IF(MinBaseGround&gt;ROUND(((1-GroundResDiscount11to20-GroundResIncentive)*'Ground Base'!C16),2),ROUND((MinBaseGround+GroundResidentialFee)*(1+GroundFuelSurcharge),2),ROUND((((1-GroundResDiscount11to20-GroundResIncentive)*'Ground Base'!C16)+GroundResidentialFee)*(1+GroundFuelSurcharge),2)))*(1+FedEx_Markup),2)</f>
        <v>15.1</v>
      </c>
      <c r="D21" s="328">
        <f>ROUND((IF(MinBaseGround&gt;ROUND(((1-GroundResDiscount11to20-GroundResIncentive)*'Ground Base'!D16),2),ROUND((MinBaseGround+GroundResidentialFee)*(1+GroundFuelSurcharge),2),ROUND((((1-GroundResDiscount11to20-GroundResIncentive)*'Ground Base'!D16)+GroundResidentialFee)*(1+GroundFuelSurcharge),2)))*(1+FedEx_Markup),2)</f>
        <v>15.1</v>
      </c>
      <c r="E21" s="328">
        <f>ROUND((IF(MinBaseGround&gt;ROUND(((1-GroundResDiscount11to20-GroundResIncentive)*'Ground Base'!E16),2),ROUND((MinBaseGround+GroundResidentialFee)*(1+GroundFuelSurcharge),2),ROUND((((1-GroundResDiscount11to20-GroundResIncentive)*'Ground Base'!E16)+GroundResidentialFee)*(1+GroundFuelSurcharge),2)))*(1+FedEx_Markup),2)</f>
        <v>15.1</v>
      </c>
      <c r="F21" s="328">
        <f>ROUND((IF(MinBaseGround&gt;ROUND(((1-GroundResDiscount11to20-GroundResIncentive)*'Ground Base'!F16),2),ROUND((MinBaseGround+GroundResidentialFee)*(1+GroundFuelSurcharge),2),ROUND((((1-GroundResDiscount11to20-GroundResIncentive)*'Ground Base'!F16)+GroundResidentialFee)*(1+GroundFuelSurcharge),2)))*(1+FedEx_Markup),2)</f>
        <v>16.09</v>
      </c>
      <c r="G21" s="328">
        <f>ROUND((IF(MinBaseGround&gt;ROUND(((1-GroundResDiscount11to20-GroundResIncentive)*'Ground Base'!G16),2),ROUND((MinBaseGround+GroundResidentialFee)*(1+GroundFuelSurcharge),2),ROUND((((1-GroundResDiscount11to20-GroundResIncentive)*'Ground Base'!G16)+GroundResidentialFee)*(1+GroundFuelSurcharge),2)))*(1+FedEx_Markup),2)</f>
        <v>19.37</v>
      </c>
      <c r="H21" s="328">
        <f>ROUND((IF(MinBaseGround&gt;ROUND(((1-GroundResDiscount11to20-GroundResIncentive)*'Ground Base'!H16),2),ROUND((MinBaseGround+GroundResidentialFee)*(1+GroundFuelSurcharge),2),ROUND((((1-GroundResDiscount11to20-GroundResIncentive)*'Ground Base'!H16)+GroundResidentialFee)*(1+GroundFuelSurcharge),2)))*(1+FedEx_Markup),2)</f>
        <v>20.78</v>
      </c>
      <c r="I21" s="328">
        <f>ROUND((IF(MinBaseGround&gt;ROUND(((1-GroundAKHIDiscount)*'Ground Base'!I16),2),ROUND((MinBaseGround+GroundResidentialFee)*(1+GroundFuelSurcharge),2),ROUND((((1-GroundAKHIDiscount)*'Ground Base'!I16)+GroundResidentialFee)*(1+GroundFuelSurcharge),2)))*(1+FedEx_Markup),2)</f>
        <v>92.01</v>
      </c>
      <c r="J21" s="328">
        <f>ROUND((IF(MinBaseGround&gt;ROUND(((1-GroundAKHIDiscount)*'Ground Base'!J16),2),ROUND((MinBaseGround+GroundResidentialFee)*(1+GroundFuelSurcharge),2),ROUND((((1-GroundAKHIDiscount)*'Ground Base'!J16)+GroundResidentialFee)*(1+GroundFuelSurcharge),2)))*(1+FedEx_Markup),2)</f>
        <v>92.01</v>
      </c>
      <c r="K21" s="328">
        <f>ROUND((IF(MinGroundZone51&gt;ROUND(((1-GroundZone51Discount)*'Ground Base'!K16),2),ROUND((MinGroundZone51+GroundResidentialFee)*(1+GroundFuelSurcharge),2),ROUND((((1-GroundZone51Discount)*'Ground Base'!K16)+GroundResidentialFee)*(1+GroundFuelSurcharge),2)))*(1+FedEx_Markup),2)</f>
        <v>33.01</v>
      </c>
      <c r="L21" s="328">
        <f>ROUND((IF(MinGroundZone54&gt;ROUND(((1-GroundZone54Discount)*'Ground Base'!L16),2),ROUND((MinGroundZone54+GroundResidentialFee)*(1+GroundFuelSurcharge),2),ROUND((((1-GroundZone54Discount)*'Ground Base'!L16)+GroundResidentialFee)*(1+GroundFuelSurcharge),2)))*(1+FedEx_Markup),2)</f>
        <v>38.89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327">
        <v>15.0</v>
      </c>
      <c r="B22" s="328">
        <f>ROUND((IF(MinBaseGround&gt;ROUND(((1-GroundResDiscount11to20-GroundResIncentive)*'Ground Base'!B17),2),ROUND((MinBaseGround+GroundResidentialFee)*(1+GroundFuelSurcharge),2),ROUND((((1-GroundResDiscount11to20-GroundResIncentive)*'Ground Base'!B17)+GroundResidentialFee)*(1+GroundFuelSurcharge),2)))*(1+FedEx_Markup),2)</f>
        <v>15.1</v>
      </c>
      <c r="C22" s="328">
        <f>ROUND((IF(MinBaseGround&gt;ROUND(((1-GroundResDiscount11to20-GroundResIncentive)*'Ground Base'!C17),2),ROUND((MinBaseGround+GroundResidentialFee)*(1+GroundFuelSurcharge),2),ROUND((((1-GroundResDiscount11to20-GroundResIncentive)*'Ground Base'!C17)+GroundResidentialFee)*(1+GroundFuelSurcharge),2)))*(1+FedEx_Markup),2)</f>
        <v>15.1</v>
      </c>
      <c r="D22" s="328">
        <f>ROUND((IF(MinBaseGround&gt;ROUND(((1-GroundResDiscount11to20-GroundResIncentive)*'Ground Base'!D17),2),ROUND((MinBaseGround+GroundResidentialFee)*(1+GroundFuelSurcharge),2),ROUND((((1-GroundResDiscount11to20-GroundResIncentive)*'Ground Base'!D17)+GroundResidentialFee)*(1+GroundFuelSurcharge),2)))*(1+FedEx_Markup),2)</f>
        <v>15.1</v>
      </c>
      <c r="E22" s="328">
        <f>ROUND((IF(MinBaseGround&gt;ROUND(((1-GroundResDiscount11to20-GroundResIncentive)*'Ground Base'!E17),2),ROUND((MinBaseGround+GroundResidentialFee)*(1+GroundFuelSurcharge),2),ROUND((((1-GroundResDiscount11to20-GroundResIncentive)*'Ground Base'!E17)+GroundResidentialFee)*(1+GroundFuelSurcharge),2)))*(1+FedEx_Markup),2)</f>
        <v>15.1</v>
      </c>
      <c r="F22" s="328">
        <f>ROUND((IF(MinBaseGround&gt;ROUND(((1-GroundResDiscount11to20-GroundResIncentive)*'Ground Base'!F17),2),ROUND((MinBaseGround+GroundResidentialFee)*(1+GroundFuelSurcharge),2),ROUND((((1-GroundResDiscount11to20-GroundResIncentive)*'Ground Base'!F17)+GroundResidentialFee)*(1+GroundFuelSurcharge),2)))*(1+FedEx_Markup),2)</f>
        <v>16.84</v>
      </c>
      <c r="G22" s="328">
        <f>ROUND((IF(MinBaseGround&gt;ROUND(((1-GroundResDiscount11to20-GroundResIncentive)*'Ground Base'!G17),2),ROUND((MinBaseGround+GroundResidentialFee)*(1+GroundFuelSurcharge),2),ROUND((((1-GroundResDiscount11to20-GroundResIncentive)*'Ground Base'!G17)+GroundResidentialFee)*(1+GroundFuelSurcharge),2)))*(1+FedEx_Markup),2)</f>
        <v>19.76</v>
      </c>
      <c r="H22" s="328">
        <f>ROUND((IF(MinBaseGround&gt;ROUND(((1-GroundResDiscount11to20-GroundResIncentive)*'Ground Base'!H17),2),ROUND((MinBaseGround+GroundResidentialFee)*(1+GroundFuelSurcharge),2),ROUND((((1-GroundResDiscount11to20-GroundResIncentive)*'Ground Base'!H17)+GroundResidentialFee)*(1+GroundFuelSurcharge),2)))*(1+FedEx_Markup),2)</f>
        <v>21.53</v>
      </c>
      <c r="I22" s="328">
        <f>ROUND((IF(MinBaseGround&gt;ROUND(((1-GroundAKHIDiscount)*'Ground Base'!I17),2),ROUND((MinBaseGround+GroundResidentialFee)*(1+GroundFuelSurcharge),2),ROUND((((1-GroundAKHIDiscount)*'Ground Base'!I17)+GroundResidentialFee)*(1+GroundFuelSurcharge),2)))*(1+FedEx_Markup),2)</f>
        <v>95.3</v>
      </c>
      <c r="J22" s="328">
        <f>ROUND((IF(MinBaseGround&gt;ROUND(((1-GroundAKHIDiscount)*'Ground Base'!J17),2),ROUND((MinBaseGround+GroundResidentialFee)*(1+GroundFuelSurcharge),2),ROUND((((1-GroundAKHIDiscount)*'Ground Base'!J17)+GroundResidentialFee)*(1+GroundFuelSurcharge),2)))*(1+FedEx_Markup),2)</f>
        <v>95.3</v>
      </c>
      <c r="K22" s="328">
        <f>ROUND((IF(MinGroundZone51&gt;ROUND(((1-GroundZone51Discount)*'Ground Base'!K17),2),ROUND((MinGroundZone51+GroundResidentialFee)*(1+GroundFuelSurcharge),2),ROUND((((1-GroundZone51Discount)*'Ground Base'!K17)+GroundResidentialFee)*(1+GroundFuelSurcharge),2)))*(1+FedEx_Markup),2)</f>
        <v>33.87</v>
      </c>
      <c r="L22" s="328">
        <f>ROUND((IF(MinGroundZone54&gt;ROUND(((1-GroundZone54Discount)*'Ground Base'!L17),2),ROUND((MinGroundZone54+GroundResidentialFee)*(1+GroundFuelSurcharge),2),ROUND((((1-GroundZone54Discount)*'Ground Base'!L17)+GroundResidentialFee)*(1+GroundFuelSurcharge),2)))*(1+FedEx_Markup),2)</f>
        <v>39.56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7">
        <v>16.0</v>
      </c>
      <c r="B23" s="328">
        <f>ROUND((IF(MinBaseGround&gt;ROUND(((1-GroundResDiscount11to20-GroundResIncentive)*'Ground Base'!B18),2),ROUND((MinBaseGround+GroundResidentialFee)*(1+GroundFuelSurcharge),2),ROUND((((1-GroundResDiscount11to20-GroundResIncentive)*'Ground Base'!B18)+GroundResidentialFee)*(1+GroundFuelSurcharge),2)))*(1+FedEx_Markup),2)</f>
        <v>15.1</v>
      </c>
      <c r="C23" s="328">
        <f>ROUND((IF(MinBaseGround&gt;ROUND(((1-GroundResDiscount11to20-GroundResIncentive)*'Ground Base'!C18),2),ROUND((MinBaseGround+GroundResidentialFee)*(1+GroundFuelSurcharge),2),ROUND((((1-GroundResDiscount11to20-GroundResIncentive)*'Ground Base'!C18)+GroundResidentialFee)*(1+GroundFuelSurcharge),2)))*(1+FedEx_Markup),2)</f>
        <v>15.1</v>
      </c>
      <c r="D23" s="328">
        <f>ROUND((IF(MinBaseGround&gt;ROUND(((1-GroundResDiscount11to20-GroundResIncentive)*'Ground Base'!D18),2),ROUND((MinBaseGround+GroundResidentialFee)*(1+GroundFuelSurcharge),2),ROUND((((1-GroundResDiscount11to20-GroundResIncentive)*'Ground Base'!D18)+GroundResidentialFee)*(1+GroundFuelSurcharge),2)))*(1+FedEx_Markup),2)</f>
        <v>15.1</v>
      </c>
      <c r="E23" s="328">
        <f>ROUND((IF(MinBaseGround&gt;ROUND(((1-GroundResDiscount11to20-GroundResIncentive)*'Ground Base'!E18),2),ROUND((MinBaseGround+GroundResidentialFee)*(1+GroundFuelSurcharge),2),ROUND((((1-GroundResDiscount11to20-GroundResIncentive)*'Ground Base'!E18)+GroundResidentialFee)*(1+GroundFuelSurcharge),2)))*(1+FedEx_Markup),2)</f>
        <v>15.25</v>
      </c>
      <c r="F23" s="328">
        <f>ROUND((IF(MinBaseGround&gt;ROUND(((1-GroundResDiscount11to20-GroundResIncentive)*'Ground Base'!F18),2),ROUND((MinBaseGround+GroundResidentialFee)*(1+GroundFuelSurcharge),2),ROUND((((1-GroundResDiscount11to20-GroundResIncentive)*'Ground Base'!F18)+GroundResidentialFee)*(1+GroundFuelSurcharge),2)))*(1+FedEx_Markup),2)</f>
        <v>17.41</v>
      </c>
      <c r="G23" s="328">
        <f>ROUND((IF(MinBaseGround&gt;ROUND(((1-GroundResDiscount11to20-GroundResIncentive)*'Ground Base'!G18),2),ROUND((MinBaseGround+GroundResidentialFee)*(1+GroundFuelSurcharge),2),ROUND((((1-GroundResDiscount11to20-GroundResIncentive)*'Ground Base'!G18)+GroundResidentialFee)*(1+GroundFuelSurcharge),2)))*(1+FedEx_Markup),2)</f>
        <v>20.79</v>
      </c>
      <c r="H23" s="328">
        <f>ROUND((IF(MinBaseGround&gt;ROUND(((1-GroundResDiscount11to20-GroundResIncentive)*'Ground Base'!H18),2),ROUND((MinBaseGround+GroundResidentialFee)*(1+GroundFuelSurcharge),2),ROUND((((1-GroundResDiscount11to20-GroundResIncentive)*'Ground Base'!H18)+GroundResidentialFee)*(1+GroundFuelSurcharge),2)))*(1+FedEx_Markup),2)</f>
        <v>22.47</v>
      </c>
      <c r="I23" s="328">
        <f>ROUND((IF(MinBaseGround&gt;ROUND(((1-GroundAKHIDiscount)*'Ground Base'!I18),2),ROUND((MinBaseGround+GroundResidentialFee)*(1+GroundFuelSurcharge),2),ROUND((((1-GroundAKHIDiscount)*'Ground Base'!I18)+GroundResidentialFee)*(1+GroundFuelSurcharge),2)))*(1+FedEx_Markup),2)</f>
        <v>99.45</v>
      </c>
      <c r="J23" s="328">
        <f>ROUND((IF(MinBaseGround&gt;ROUND(((1-GroundAKHIDiscount)*'Ground Base'!J18),2),ROUND((MinBaseGround+GroundResidentialFee)*(1+GroundFuelSurcharge),2),ROUND((((1-GroundAKHIDiscount)*'Ground Base'!J18)+GroundResidentialFee)*(1+GroundFuelSurcharge),2)))*(1+FedEx_Markup),2)</f>
        <v>99.45</v>
      </c>
      <c r="K23" s="328">
        <f>ROUND((IF(MinGroundZone51&gt;ROUND(((1-GroundZone51Discount)*'Ground Base'!K18),2),ROUND((MinGroundZone51+GroundResidentialFee)*(1+GroundFuelSurcharge),2),ROUND((((1-GroundZone51Discount)*'Ground Base'!K18)+GroundResidentialFee)*(1+GroundFuelSurcharge),2)))*(1+FedEx_Markup),2)</f>
        <v>34.93</v>
      </c>
      <c r="L23" s="328">
        <f>ROUND((IF(MinGroundZone54&gt;ROUND(((1-GroundZone54Discount)*'Ground Base'!L18),2),ROUND((MinGroundZone54+GroundResidentialFee)*(1+GroundFuelSurcharge),2),ROUND((((1-GroundZone54Discount)*'Ground Base'!L18)+GroundResidentialFee)*(1+GroundFuelSurcharge),2)))*(1+FedEx_Markup),2)</f>
        <v>40.84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327">
        <v>17.0</v>
      </c>
      <c r="B24" s="328">
        <f>ROUND((IF(MinBaseGround&gt;ROUND(((1-GroundResDiscount11to20-GroundResIncentive)*'Ground Base'!B19),2),ROUND((MinBaseGround+GroundResidentialFee)*(1+GroundFuelSurcharge),2),ROUND((((1-GroundResDiscount11to20-GroundResIncentive)*'Ground Base'!B19)+GroundResidentialFee)*(1+GroundFuelSurcharge),2)))*(1+FedEx_Markup),2)</f>
        <v>15.1</v>
      </c>
      <c r="C24" s="328">
        <f>ROUND((IF(MinBaseGround&gt;ROUND(((1-GroundResDiscount11to20-GroundResIncentive)*'Ground Base'!C19),2),ROUND((MinBaseGround+GroundResidentialFee)*(1+GroundFuelSurcharge),2),ROUND((((1-GroundResDiscount11to20-GroundResIncentive)*'Ground Base'!C19)+GroundResidentialFee)*(1+GroundFuelSurcharge),2)))*(1+FedEx_Markup),2)</f>
        <v>15.1</v>
      </c>
      <c r="D24" s="328">
        <f>ROUND((IF(MinBaseGround&gt;ROUND(((1-GroundResDiscount11to20-GroundResIncentive)*'Ground Base'!D19),2),ROUND((MinBaseGround+GroundResidentialFee)*(1+GroundFuelSurcharge),2),ROUND((((1-GroundResDiscount11to20-GroundResIncentive)*'Ground Base'!D19)+GroundResidentialFee)*(1+GroundFuelSurcharge),2)))*(1+FedEx_Markup),2)</f>
        <v>15.1</v>
      </c>
      <c r="E24" s="328">
        <f>ROUND((IF(MinBaseGround&gt;ROUND(((1-GroundResDiscount11to20-GroundResIncentive)*'Ground Base'!E19),2),ROUND((MinBaseGround+GroundResidentialFee)*(1+GroundFuelSurcharge),2),ROUND((((1-GroundResDiscount11to20-GroundResIncentive)*'Ground Base'!E19)+GroundResidentialFee)*(1+GroundFuelSurcharge),2)))*(1+FedEx_Markup),2)</f>
        <v>15.62</v>
      </c>
      <c r="F24" s="328">
        <f>ROUND((IF(MinBaseGround&gt;ROUND(((1-GroundResDiscount11to20-GroundResIncentive)*'Ground Base'!F19),2),ROUND((MinBaseGround+GroundResidentialFee)*(1+GroundFuelSurcharge),2),ROUND((((1-GroundResDiscount11to20-GroundResIncentive)*'Ground Base'!F19)+GroundResidentialFee)*(1+GroundFuelSurcharge),2)))*(1+FedEx_Markup),2)</f>
        <v>17.93</v>
      </c>
      <c r="G24" s="328">
        <f>ROUND((IF(MinBaseGround&gt;ROUND(((1-GroundResDiscount11to20-GroundResIncentive)*'Ground Base'!G19),2),ROUND((MinBaseGround+GroundResidentialFee)*(1+GroundFuelSurcharge),2),ROUND((((1-GroundResDiscount11to20-GroundResIncentive)*'Ground Base'!G19)+GroundResidentialFee)*(1+GroundFuelSurcharge),2)))*(1+FedEx_Markup),2)</f>
        <v>21.59</v>
      </c>
      <c r="H24" s="328">
        <f>ROUND((IF(MinBaseGround&gt;ROUND(((1-GroundResDiscount11to20-GroundResIncentive)*'Ground Base'!H19),2),ROUND((MinBaseGround+GroundResidentialFee)*(1+GroundFuelSurcharge),2),ROUND((((1-GroundResDiscount11to20-GroundResIncentive)*'Ground Base'!H19)+GroundResidentialFee)*(1+GroundFuelSurcharge),2)))*(1+FedEx_Markup),2)</f>
        <v>22.48</v>
      </c>
      <c r="I24" s="328">
        <f>ROUND((IF(MinBaseGround&gt;ROUND(((1-GroundAKHIDiscount)*'Ground Base'!I19),2),ROUND((MinBaseGround+GroundResidentialFee)*(1+GroundFuelSurcharge),2),ROUND((((1-GroundAKHIDiscount)*'Ground Base'!I19)+GroundResidentialFee)*(1+GroundFuelSurcharge),2)))*(1+FedEx_Markup),2)</f>
        <v>103.58</v>
      </c>
      <c r="J24" s="328">
        <f>ROUND((IF(MinBaseGround&gt;ROUND(((1-GroundAKHIDiscount)*'Ground Base'!J19),2),ROUND((MinBaseGround+GroundResidentialFee)*(1+GroundFuelSurcharge),2),ROUND((((1-GroundAKHIDiscount)*'Ground Base'!J19)+GroundResidentialFee)*(1+GroundFuelSurcharge),2)))*(1+FedEx_Markup),2)</f>
        <v>103.58</v>
      </c>
      <c r="K24" s="328">
        <f>ROUND((IF(MinGroundZone51&gt;ROUND(((1-GroundZone51Discount)*'Ground Base'!K19),2),ROUND((MinGroundZone51+GroundResidentialFee)*(1+GroundFuelSurcharge),2),ROUND((((1-GroundZone51Discount)*'Ground Base'!K19)+GroundResidentialFee)*(1+GroundFuelSurcharge),2)))*(1+FedEx_Markup),2)</f>
        <v>35.79</v>
      </c>
      <c r="L24" s="328">
        <f>ROUND((IF(MinGroundZone54&gt;ROUND(((1-GroundZone54Discount)*'Ground Base'!L19),2),ROUND((MinGroundZone54+GroundResidentialFee)*(1+GroundFuelSurcharge),2),ROUND((((1-GroundZone54Discount)*'Ground Base'!L19)+GroundResidentialFee)*(1+GroundFuelSurcharge),2)))*(1+FedEx_Markup),2)</f>
        <v>41.91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327">
        <v>18.0</v>
      </c>
      <c r="B25" s="328">
        <f>ROUND((IF(MinBaseGround&gt;ROUND(((1-GroundResDiscount11to20-GroundResIncentive)*'Ground Base'!B20),2),ROUND((MinBaseGround+GroundResidentialFee)*(1+GroundFuelSurcharge),2),ROUND((((1-GroundResDiscount11to20-GroundResIncentive)*'Ground Base'!B20)+GroundResidentialFee)*(1+GroundFuelSurcharge),2)))*(1+FedEx_Markup),2)</f>
        <v>15.1</v>
      </c>
      <c r="C25" s="328">
        <f>ROUND((IF(MinBaseGround&gt;ROUND(((1-GroundResDiscount11to20-GroundResIncentive)*'Ground Base'!C20),2),ROUND((MinBaseGround+GroundResidentialFee)*(1+GroundFuelSurcharge),2),ROUND((((1-GroundResDiscount11to20-GroundResIncentive)*'Ground Base'!C20)+GroundResidentialFee)*(1+GroundFuelSurcharge),2)))*(1+FedEx_Markup),2)</f>
        <v>15.1</v>
      </c>
      <c r="D25" s="328">
        <f>ROUND((IF(MinBaseGround&gt;ROUND(((1-GroundResDiscount11to20-GroundResIncentive)*'Ground Base'!D20),2),ROUND((MinBaseGround+GroundResidentialFee)*(1+GroundFuelSurcharge),2),ROUND((((1-GroundResDiscount11to20-GroundResIncentive)*'Ground Base'!D20)+GroundResidentialFee)*(1+GroundFuelSurcharge),2)))*(1+FedEx_Markup),2)</f>
        <v>15.1</v>
      </c>
      <c r="E25" s="328">
        <f>ROUND((IF(MinBaseGround&gt;ROUND(((1-GroundResDiscount11to20-GroundResIncentive)*'Ground Base'!E20),2),ROUND((MinBaseGround+GroundResidentialFee)*(1+GroundFuelSurcharge),2),ROUND((((1-GroundResDiscount11to20-GroundResIncentive)*'Ground Base'!E20)+GroundResidentialFee)*(1+GroundFuelSurcharge),2)))*(1+FedEx_Markup),2)</f>
        <v>16.24</v>
      </c>
      <c r="F25" s="328">
        <f>ROUND((IF(MinBaseGround&gt;ROUND(((1-GroundResDiscount11to20-GroundResIncentive)*'Ground Base'!F20),2),ROUND((MinBaseGround+GroundResidentialFee)*(1+GroundFuelSurcharge),2),ROUND((((1-GroundResDiscount11to20-GroundResIncentive)*'Ground Base'!F20)+GroundResidentialFee)*(1+GroundFuelSurcharge),2)))*(1+FedEx_Markup),2)</f>
        <v>18.72</v>
      </c>
      <c r="G25" s="328">
        <f>ROUND((IF(MinBaseGround&gt;ROUND(((1-GroundResDiscount11to20-GroundResIncentive)*'Ground Base'!G20),2),ROUND((MinBaseGround+GroundResidentialFee)*(1+GroundFuelSurcharge),2),ROUND((((1-GroundResDiscount11to20-GroundResIncentive)*'Ground Base'!G20)+GroundResidentialFee)*(1+GroundFuelSurcharge),2)))*(1+FedEx_Markup),2)</f>
        <v>22.31</v>
      </c>
      <c r="H25" s="328">
        <f>ROUND((IF(MinBaseGround&gt;ROUND(((1-GroundResDiscount11to20-GroundResIncentive)*'Ground Base'!H20),2),ROUND((MinBaseGround+GroundResidentialFee)*(1+GroundFuelSurcharge),2),ROUND((((1-GroundResDiscount11to20-GroundResIncentive)*'Ground Base'!H20)+GroundResidentialFee)*(1+GroundFuelSurcharge),2)))*(1+FedEx_Markup),2)</f>
        <v>24.04</v>
      </c>
      <c r="I25" s="328">
        <f>ROUND((IF(MinBaseGround&gt;ROUND(((1-GroundAKHIDiscount)*'Ground Base'!I20),2),ROUND((MinBaseGround+GroundResidentialFee)*(1+GroundFuelSurcharge),2),ROUND((((1-GroundAKHIDiscount)*'Ground Base'!I20)+GroundResidentialFee)*(1+GroundFuelSurcharge),2)))*(1+FedEx_Markup),2)</f>
        <v>107.76</v>
      </c>
      <c r="J25" s="328">
        <f>ROUND((IF(MinBaseGround&gt;ROUND(((1-GroundAKHIDiscount)*'Ground Base'!J20),2),ROUND((MinBaseGround+GroundResidentialFee)*(1+GroundFuelSurcharge),2),ROUND((((1-GroundAKHIDiscount)*'Ground Base'!J20)+GroundResidentialFee)*(1+GroundFuelSurcharge),2)))*(1+FedEx_Markup),2)</f>
        <v>107.76</v>
      </c>
      <c r="K25" s="328">
        <f>ROUND((IF(MinGroundZone51&gt;ROUND(((1-GroundZone51Discount)*'Ground Base'!K20),2),ROUND((MinGroundZone51+GroundResidentialFee)*(1+GroundFuelSurcharge),2),ROUND((((1-GroundZone51Discount)*'Ground Base'!K20)+GroundResidentialFee)*(1+GroundFuelSurcharge),2)))*(1+FedEx_Markup),2)</f>
        <v>36.96</v>
      </c>
      <c r="L25" s="328">
        <f>ROUND((IF(MinGroundZone54&gt;ROUND(((1-GroundZone54Discount)*'Ground Base'!L20),2),ROUND((MinGroundZone54+GroundResidentialFee)*(1+GroundFuelSurcharge),2),ROUND((((1-GroundZone54Discount)*'Ground Base'!L20)+GroundResidentialFee)*(1+GroundFuelSurcharge),2)))*(1+FedEx_Markup),2)</f>
        <v>43.09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327">
        <v>19.0</v>
      </c>
      <c r="B26" s="328">
        <f>ROUND((IF(MinBaseGround&gt;ROUND(((1-GroundResDiscount11to20-GroundResIncentive)*'Ground Base'!B21),2),ROUND((MinBaseGround+GroundResidentialFee)*(1+GroundFuelSurcharge),2),ROUND((((1-GroundResDiscount11to20-GroundResIncentive)*'Ground Base'!B21)+GroundResidentialFee)*(1+GroundFuelSurcharge),2)))*(1+FedEx_Markup),2)</f>
        <v>15.1</v>
      </c>
      <c r="C26" s="328">
        <f>ROUND((IF(MinBaseGround&gt;ROUND(((1-GroundResDiscount11to20-GroundResIncentive)*'Ground Base'!C21),2),ROUND((MinBaseGround+GroundResidentialFee)*(1+GroundFuelSurcharge),2),ROUND((((1-GroundResDiscount11to20-GroundResIncentive)*'Ground Base'!C21)+GroundResidentialFee)*(1+GroundFuelSurcharge),2)))*(1+FedEx_Markup),2)</f>
        <v>15.1</v>
      </c>
      <c r="D26" s="328">
        <f>ROUND((IF(MinBaseGround&gt;ROUND(((1-GroundResDiscount11to20-GroundResIncentive)*'Ground Base'!D21),2),ROUND((MinBaseGround+GroundResidentialFee)*(1+GroundFuelSurcharge),2),ROUND((((1-GroundResDiscount11to20-GroundResIncentive)*'Ground Base'!D21)+GroundResidentialFee)*(1+GroundFuelSurcharge),2)))*(1+FedEx_Markup),2)</f>
        <v>15.1</v>
      </c>
      <c r="E26" s="328">
        <f>ROUND((IF(MinBaseGround&gt;ROUND(((1-GroundResDiscount11to20-GroundResIncentive)*'Ground Base'!E21),2),ROUND((MinBaseGround+GroundResidentialFee)*(1+GroundFuelSurcharge),2),ROUND((((1-GroundResDiscount11to20-GroundResIncentive)*'Ground Base'!E21)+GroundResidentialFee)*(1+GroundFuelSurcharge),2)))*(1+FedEx_Markup),2)</f>
        <v>16.88</v>
      </c>
      <c r="F26" s="328">
        <f>ROUND((IF(MinBaseGround&gt;ROUND(((1-GroundResDiscount11to20-GroundResIncentive)*'Ground Base'!F21),2),ROUND((MinBaseGround+GroundResidentialFee)*(1+GroundFuelSurcharge),2),ROUND((((1-GroundResDiscount11to20-GroundResIncentive)*'Ground Base'!F21)+GroundResidentialFee)*(1+GroundFuelSurcharge),2)))*(1+FedEx_Markup),2)</f>
        <v>19.21</v>
      </c>
      <c r="G26" s="328">
        <f>ROUND((IF(MinBaseGround&gt;ROUND(((1-GroundResDiscount11to20-GroundResIncentive)*'Ground Base'!G21),2),ROUND((MinBaseGround+GroundResidentialFee)*(1+GroundFuelSurcharge),2),ROUND((((1-GroundResDiscount11to20-GroundResIncentive)*'Ground Base'!G21)+GroundResidentialFee)*(1+GroundFuelSurcharge),2)))*(1+FedEx_Markup),2)</f>
        <v>22.75</v>
      </c>
      <c r="H26" s="328">
        <f>ROUND((IF(MinBaseGround&gt;ROUND(((1-GroundResDiscount11to20-GroundResIncentive)*'Ground Base'!H21),2),ROUND((MinBaseGround+GroundResidentialFee)*(1+GroundFuelSurcharge),2),ROUND((((1-GroundResDiscount11to20-GroundResIncentive)*'Ground Base'!H21)+GroundResidentialFee)*(1+GroundFuelSurcharge),2)))*(1+FedEx_Markup),2)</f>
        <v>25.23</v>
      </c>
      <c r="I26" s="328">
        <f>ROUND((IF(MinBaseGround&gt;ROUND(((1-GroundAKHIDiscount)*'Ground Base'!I21),2),ROUND((MinBaseGround+GroundResidentialFee)*(1+GroundFuelSurcharge),2),ROUND((((1-GroundAKHIDiscount)*'Ground Base'!I21)+GroundResidentialFee)*(1+GroundFuelSurcharge),2)))*(1+FedEx_Markup),2)</f>
        <v>111.92</v>
      </c>
      <c r="J26" s="328">
        <f>ROUND((IF(MinBaseGround&gt;ROUND(((1-GroundAKHIDiscount)*'Ground Base'!J21),2),ROUND((MinBaseGround+GroundResidentialFee)*(1+GroundFuelSurcharge),2),ROUND((((1-GroundAKHIDiscount)*'Ground Base'!J21)+GroundResidentialFee)*(1+GroundFuelSurcharge),2)))*(1+FedEx_Markup),2)</f>
        <v>111.92</v>
      </c>
      <c r="K26" s="328">
        <f>ROUND((IF(MinGroundZone51&gt;ROUND(((1-GroundZone51Discount)*'Ground Base'!K21),2),ROUND((MinGroundZone51+GroundResidentialFee)*(1+GroundFuelSurcharge),2),ROUND((((1-GroundZone51Discount)*'Ground Base'!K21)+GroundResidentialFee)*(1+GroundFuelSurcharge),2)))*(1+FedEx_Markup),2)</f>
        <v>38.04</v>
      </c>
      <c r="L26" s="328">
        <f>ROUND((IF(MinGroundZone54&gt;ROUND(((1-GroundZone54Discount)*'Ground Base'!L21),2),ROUND((MinGroundZone54+GroundResidentialFee)*(1+GroundFuelSurcharge),2),ROUND((((1-GroundZone54Discount)*'Ground Base'!L21)+GroundResidentialFee)*(1+GroundFuelSurcharge),2)))*(1+FedEx_Markup),2)</f>
        <v>44.26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327">
        <v>20.0</v>
      </c>
      <c r="B27" s="328">
        <f>ROUND((IF(MinBaseGround&gt;ROUND(((1-GroundResDiscount11to20-GroundResIncentive)*'Ground Base'!B22),2),ROUND((MinBaseGround+GroundResidentialFee)*(1+GroundFuelSurcharge),2),ROUND((((1-GroundResDiscount11to20-GroundResIncentive)*'Ground Base'!B22)+GroundResidentialFee)*(1+GroundFuelSurcharge),2)))*(1+FedEx_Markup),2)</f>
        <v>15.1</v>
      </c>
      <c r="C27" s="328">
        <f>ROUND((IF(MinBaseGround&gt;ROUND(((1-GroundResDiscount11to20-GroundResIncentive)*'Ground Base'!C22),2),ROUND((MinBaseGround+GroundResidentialFee)*(1+GroundFuelSurcharge),2),ROUND((((1-GroundResDiscount11to20-GroundResIncentive)*'Ground Base'!C22)+GroundResidentialFee)*(1+GroundFuelSurcharge),2)))*(1+FedEx_Markup),2)</f>
        <v>15.1</v>
      </c>
      <c r="D27" s="328">
        <f>ROUND((IF(MinBaseGround&gt;ROUND(((1-GroundResDiscount11to20-GroundResIncentive)*'Ground Base'!D22),2),ROUND((MinBaseGround+GroundResidentialFee)*(1+GroundFuelSurcharge),2),ROUND((((1-GroundResDiscount11to20-GroundResIncentive)*'Ground Base'!D22)+GroundResidentialFee)*(1+GroundFuelSurcharge),2)))*(1+FedEx_Markup),2)</f>
        <v>15.1</v>
      </c>
      <c r="E27" s="328">
        <f>ROUND((IF(MinBaseGround&gt;ROUND(((1-GroundResDiscount11to20-GroundResIncentive)*'Ground Base'!E22),2),ROUND((MinBaseGround+GroundResidentialFee)*(1+GroundFuelSurcharge),2),ROUND((((1-GroundResDiscount11to20-GroundResIncentive)*'Ground Base'!E22)+GroundResidentialFee)*(1+GroundFuelSurcharge),2)))*(1+FedEx_Markup),2)</f>
        <v>17.34</v>
      </c>
      <c r="F27" s="328">
        <f>ROUND((IF(MinBaseGround&gt;ROUND(((1-GroundResDiscount11to20-GroundResIncentive)*'Ground Base'!F22),2),ROUND((MinBaseGround+GroundResidentialFee)*(1+GroundFuelSurcharge),2),ROUND((((1-GroundResDiscount11to20-GroundResIncentive)*'Ground Base'!F22)+GroundResidentialFee)*(1+GroundFuelSurcharge),2)))*(1+FedEx_Markup),2)</f>
        <v>19.77</v>
      </c>
      <c r="G27" s="328">
        <f>ROUND((IF(MinBaseGround&gt;ROUND(((1-GroundResDiscount11to20-GroundResIncentive)*'Ground Base'!G22),2),ROUND((MinBaseGround+GroundResidentialFee)*(1+GroundFuelSurcharge),2),ROUND((((1-GroundResDiscount11to20-GroundResIncentive)*'Ground Base'!G22)+GroundResidentialFee)*(1+GroundFuelSurcharge),2)))*(1+FedEx_Markup),2)</f>
        <v>23.49</v>
      </c>
      <c r="H27" s="328">
        <f>ROUND((IF(MinBaseGround&gt;ROUND(((1-GroundResDiscount11to20-GroundResIncentive)*'Ground Base'!H22),2),ROUND((MinBaseGround+GroundResidentialFee)*(1+GroundFuelSurcharge),2),ROUND((((1-GroundResDiscount11to20-GroundResIncentive)*'Ground Base'!H22)+GroundResidentialFee)*(1+GroundFuelSurcharge),2)))*(1+FedEx_Markup),2)</f>
        <v>25.88</v>
      </c>
      <c r="I27" s="328">
        <f>ROUND((IF(MinBaseGround&gt;ROUND(((1-GroundAKHIDiscount)*'Ground Base'!I22),2),ROUND((MinBaseGround+GroundResidentialFee)*(1+GroundFuelSurcharge),2),ROUND((((1-GroundAKHIDiscount)*'Ground Base'!I22)+GroundResidentialFee)*(1+GroundFuelSurcharge),2)))*(1+FedEx_Markup),2)</f>
        <v>115.56</v>
      </c>
      <c r="J27" s="328">
        <f>ROUND((IF(MinBaseGround&gt;ROUND(((1-GroundAKHIDiscount)*'Ground Base'!J22),2),ROUND((MinBaseGround+GroundResidentialFee)*(1+GroundFuelSurcharge),2),ROUND((((1-GroundAKHIDiscount)*'Ground Base'!J22)+GroundResidentialFee)*(1+GroundFuelSurcharge),2)))*(1+FedEx_Markup),2)</f>
        <v>115.56</v>
      </c>
      <c r="K27" s="328">
        <f>ROUND((IF(MinGroundZone51&gt;ROUND(((1-GroundZone51Discount)*'Ground Base'!K22),2),ROUND((MinGroundZone51+GroundResidentialFee)*(1+GroundFuelSurcharge),2),ROUND((((1-GroundZone51Discount)*'Ground Base'!K22)+GroundResidentialFee)*(1+GroundFuelSurcharge),2)))*(1+FedEx_Markup),2)</f>
        <v>38.93</v>
      </c>
      <c r="L27" s="328">
        <f>ROUND((IF(MinGroundZone54&gt;ROUND(((1-GroundZone54Discount)*'Ground Base'!L22),2),ROUND((MinGroundZone54+GroundResidentialFee)*(1+GroundFuelSurcharge),2),ROUND((((1-GroundZone54Discount)*'Ground Base'!L22)+GroundResidentialFee)*(1+GroundFuelSurcharge),2)))*(1+FedEx_Markup),2)</f>
        <v>45.4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327">
        <v>21.0</v>
      </c>
      <c r="B28" s="328">
        <f>ROUND((IF(MinBaseGround&gt;ROUND(((1-GroundResDiscount21to30-GroundResIncentive)*'Ground Base'!B23),2),ROUND((MinBaseGround+GroundResidentialFee)*(1+GroundFuelSurcharge),2),ROUND((((1-GroundResDiscount21to30-GroundResIncentive)*'Ground Base'!B23)+GroundResidentialFee)*(1+GroundFuelSurcharge),2)))*(1+FedEx_Markup),2)</f>
        <v>15.1</v>
      </c>
      <c r="C28" s="328">
        <f>ROUND((IF(MinBaseGround&gt;ROUND(((1-GroundResDiscount21to30-GroundResIncentive)*'Ground Base'!C23),2),ROUND((MinBaseGround+GroundResidentialFee)*(1+GroundFuelSurcharge),2),ROUND((((1-GroundResDiscount21to30-GroundResIncentive)*'Ground Base'!C23)+GroundResidentialFee)*(1+GroundFuelSurcharge),2)))*(1+FedEx_Markup),2)</f>
        <v>15.1</v>
      </c>
      <c r="D28" s="328">
        <f>ROUND((IF(MinBaseGround&gt;ROUND(((1-GroundResDiscount21to30-GroundResIncentive)*'Ground Base'!D23),2),ROUND((MinBaseGround+GroundResidentialFee)*(1+GroundFuelSurcharge),2),ROUND((((1-GroundResDiscount21to30-GroundResIncentive)*'Ground Base'!D23)+GroundResidentialFee)*(1+GroundFuelSurcharge),2)))*(1+FedEx_Markup),2)</f>
        <v>15.1</v>
      </c>
      <c r="E28" s="328">
        <f>ROUND((IF(MinBaseGround&gt;ROUND(((1-GroundResDiscount21to30-GroundResIncentive)*'Ground Base'!E23),2),ROUND((MinBaseGround+GroundResidentialFee)*(1+GroundFuelSurcharge),2),ROUND((((1-GroundResDiscount21to30-GroundResIncentive)*'Ground Base'!E23)+GroundResidentialFee)*(1+GroundFuelSurcharge),2)))*(1+FedEx_Markup),2)</f>
        <v>16.32</v>
      </c>
      <c r="F28" s="328">
        <f>ROUND((IF(MinBaseGround&gt;ROUND(((1-GroundResDiscount21to30-GroundResIncentive)*'Ground Base'!F23),2),ROUND((MinBaseGround+GroundResidentialFee)*(1+GroundFuelSurcharge),2),ROUND((((1-GroundResDiscount21to30-GroundResIncentive)*'Ground Base'!F23)+GroundResidentialFee)*(1+GroundFuelSurcharge),2)))*(1+FedEx_Markup),2)</f>
        <v>18.77</v>
      </c>
      <c r="G28" s="328">
        <f>ROUND((IF(MinBaseGround&gt;ROUND(((1-GroundResDiscount21to30-GroundResIncentive)*'Ground Base'!G23),2),ROUND((MinBaseGround+GroundResidentialFee)*(1+GroundFuelSurcharge),2),ROUND((((1-GroundResDiscount21to30-GroundResIncentive)*'Ground Base'!G23)+GroundResidentialFee)*(1+GroundFuelSurcharge),2)))*(1+FedEx_Markup),2)</f>
        <v>22.21</v>
      </c>
      <c r="H28" s="328">
        <f>ROUND((IF(MinBaseGround&gt;ROUND(((1-GroundResDiscount21to30-GroundResIncentive)*'Ground Base'!H23),2),ROUND((MinBaseGround+GroundResidentialFee)*(1+GroundFuelSurcharge),2),ROUND((((1-GroundResDiscount21to30-GroundResIncentive)*'Ground Base'!H23)+GroundResidentialFee)*(1+GroundFuelSurcharge),2)))*(1+FedEx_Markup),2)</f>
        <v>24.51</v>
      </c>
      <c r="I28" s="328">
        <f>ROUND((IF(MinBaseGround&gt;ROUND(((1-GroundAKHIDiscount)*'Ground Base'!I23),2),ROUND((MinBaseGround+GroundResidentialFee)*(1+GroundFuelSurcharge),2),ROUND((((1-GroundAKHIDiscount)*'Ground Base'!I23)+GroundResidentialFee)*(1+GroundFuelSurcharge),2)))*(1+FedEx_Markup),2)</f>
        <v>118.16</v>
      </c>
      <c r="J28" s="328">
        <f>ROUND((IF(MinBaseGround&gt;ROUND(((1-GroundAKHIDiscount)*'Ground Base'!J23),2),ROUND((MinBaseGround+GroundResidentialFee)*(1+GroundFuelSurcharge),2),ROUND((((1-GroundAKHIDiscount)*'Ground Base'!J23)+GroundResidentialFee)*(1+GroundFuelSurcharge),2)))*(1+FedEx_Markup),2)</f>
        <v>118.16</v>
      </c>
      <c r="K28" s="328">
        <f>ROUND((IF(MinGroundZone51&gt;ROUND(((1-GroundZone51Discount)*'Ground Base'!K23),2),ROUND((MinGroundZone51+GroundResidentialFee)*(1+GroundFuelSurcharge),2),ROUND((((1-GroundZone51Discount)*'Ground Base'!K23)+GroundResidentialFee)*(1+GroundFuelSurcharge),2)))*(1+FedEx_Markup),2)</f>
        <v>39.72</v>
      </c>
      <c r="L28" s="328">
        <f>ROUND((IF(MinGroundZone54&gt;ROUND(((1-GroundZone54Discount)*'Ground Base'!L23),2),ROUND((MinGroundZone54+GroundResidentialFee)*(1+GroundFuelSurcharge),2),ROUND((((1-GroundZone54Discount)*'Ground Base'!L23)+GroundResidentialFee)*(1+GroundFuelSurcharge),2)))*(1+FedEx_Markup),2)</f>
        <v>46.48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327">
        <v>22.0</v>
      </c>
      <c r="B29" s="328">
        <f>ROUND((IF(MinBaseGround&gt;ROUND(((1-GroundResDiscount21to30-GroundResIncentive)*'Ground Base'!B24),2),ROUND((MinBaseGround+GroundResidentialFee)*(1+GroundFuelSurcharge),2),ROUND((((1-GroundResDiscount21to30-GroundResIncentive)*'Ground Base'!B24)+GroundResidentialFee)*(1+GroundFuelSurcharge),2)))*(1+FedEx_Markup),2)</f>
        <v>15.1</v>
      </c>
      <c r="C29" s="328">
        <f>ROUND((IF(MinBaseGround&gt;ROUND(((1-GroundResDiscount21to30-GroundResIncentive)*'Ground Base'!C24),2),ROUND((MinBaseGround+GroundResidentialFee)*(1+GroundFuelSurcharge),2),ROUND((((1-GroundResDiscount21to30-GroundResIncentive)*'Ground Base'!C24)+GroundResidentialFee)*(1+GroundFuelSurcharge),2)))*(1+FedEx_Markup),2)</f>
        <v>15.1</v>
      </c>
      <c r="D29" s="328">
        <f>ROUND((IF(MinBaseGround&gt;ROUND(((1-GroundResDiscount21to30-GroundResIncentive)*'Ground Base'!D24),2),ROUND((MinBaseGround+GroundResidentialFee)*(1+GroundFuelSurcharge),2),ROUND((((1-GroundResDiscount21to30-GroundResIncentive)*'Ground Base'!D24)+GroundResidentialFee)*(1+GroundFuelSurcharge),2)))*(1+FedEx_Markup),2)</f>
        <v>15.1</v>
      </c>
      <c r="E29" s="328">
        <f>ROUND((IF(MinBaseGround&gt;ROUND(((1-GroundResDiscount21to30-GroundResIncentive)*'Ground Base'!E24),2),ROUND((MinBaseGround+GroundResidentialFee)*(1+GroundFuelSurcharge),2),ROUND((((1-GroundResDiscount21to30-GroundResIncentive)*'Ground Base'!E24)+GroundResidentialFee)*(1+GroundFuelSurcharge),2)))*(1+FedEx_Markup),2)</f>
        <v>16.69</v>
      </c>
      <c r="F29" s="328">
        <f>ROUND((IF(MinBaseGround&gt;ROUND(((1-GroundResDiscount21to30-GroundResIncentive)*'Ground Base'!F24),2),ROUND((MinBaseGround+GroundResidentialFee)*(1+GroundFuelSurcharge),2),ROUND((((1-GroundResDiscount21to30-GroundResIncentive)*'Ground Base'!F24)+GroundResidentialFee)*(1+GroundFuelSurcharge),2)))*(1+FedEx_Markup),2)</f>
        <v>19.42</v>
      </c>
      <c r="G29" s="328">
        <f>ROUND((IF(MinBaseGround&gt;ROUND(((1-GroundResDiscount21to30-GroundResIncentive)*'Ground Base'!G24),2),ROUND((MinBaseGround+GroundResidentialFee)*(1+GroundFuelSurcharge),2),ROUND((((1-GroundResDiscount21to30-GroundResIncentive)*'Ground Base'!G24)+GroundResidentialFee)*(1+GroundFuelSurcharge),2)))*(1+FedEx_Markup),2)</f>
        <v>22.93</v>
      </c>
      <c r="H29" s="328">
        <f>ROUND((IF(MinBaseGround&gt;ROUND(((1-GroundResDiscount21to30-GroundResIncentive)*'Ground Base'!H24),2),ROUND((MinBaseGround+GroundResidentialFee)*(1+GroundFuelSurcharge),2),ROUND((((1-GroundResDiscount21to30-GroundResIncentive)*'Ground Base'!H24)+GroundResidentialFee)*(1+GroundFuelSurcharge),2)))*(1+FedEx_Markup),2)</f>
        <v>25.46</v>
      </c>
      <c r="I29" s="328">
        <f>ROUND((IF(MinBaseGround&gt;ROUND(((1-GroundAKHIDiscount)*'Ground Base'!I24),2),ROUND((MinBaseGround+GroundResidentialFee)*(1+GroundFuelSurcharge),2),ROUND((((1-GroundAKHIDiscount)*'Ground Base'!I24)+GroundResidentialFee)*(1+GroundFuelSurcharge),2)))*(1+FedEx_Markup),2)</f>
        <v>121.77</v>
      </c>
      <c r="J29" s="328">
        <f>ROUND((IF(MinBaseGround&gt;ROUND(((1-GroundAKHIDiscount)*'Ground Base'!J24),2),ROUND((MinBaseGround+GroundResidentialFee)*(1+GroundFuelSurcharge),2),ROUND((((1-GroundAKHIDiscount)*'Ground Base'!J24)+GroundResidentialFee)*(1+GroundFuelSurcharge),2)))*(1+FedEx_Markup),2)</f>
        <v>121.77</v>
      </c>
      <c r="K29" s="328">
        <f>ROUND((IF(MinGroundZone51&gt;ROUND(((1-GroundZone51Discount)*'Ground Base'!K24),2),ROUND((MinGroundZone51+GroundResidentialFee)*(1+GroundFuelSurcharge),2),ROUND((((1-GroundZone51Discount)*'Ground Base'!K24)+GroundResidentialFee)*(1+GroundFuelSurcharge),2)))*(1+FedEx_Markup),2)</f>
        <v>40.85</v>
      </c>
      <c r="L29" s="328">
        <f>ROUND((IF(MinGroundZone54&gt;ROUND(((1-GroundZone54Discount)*'Ground Base'!L24),2),ROUND((MinGroundZone54+GroundResidentialFee)*(1+GroundFuelSurcharge),2),ROUND((((1-GroundZone54Discount)*'Ground Base'!L24)+GroundResidentialFee)*(1+GroundFuelSurcharge),2)))*(1+FedEx_Markup),2)</f>
        <v>47.77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327">
        <v>23.0</v>
      </c>
      <c r="B30" s="328">
        <f>ROUND((IF(MinBaseGround&gt;ROUND(((1-GroundResDiscount21to30-GroundResIncentive)*'Ground Base'!B25),2),ROUND((MinBaseGround+GroundResidentialFee)*(1+GroundFuelSurcharge),2),ROUND((((1-GroundResDiscount21to30-GroundResIncentive)*'Ground Base'!B25)+GroundResidentialFee)*(1+GroundFuelSurcharge),2)))*(1+FedEx_Markup),2)</f>
        <v>15.1</v>
      </c>
      <c r="C30" s="328">
        <f>ROUND((IF(MinBaseGround&gt;ROUND(((1-GroundResDiscount21to30-GroundResIncentive)*'Ground Base'!C25),2),ROUND((MinBaseGround+GroundResidentialFee)*(1+GroundFuelSurcharge),2),ROUND((((1-GroundResDiscount21to30-GroundResIncentive)*'Ground Base'!C25)+GroundResidentialFee)*(1+GroundFuelSurcharge),2)))*(1+FedEx_Markup),2)</f>
        <v>15.1</v>
      </c>
      <c r="D30" s="328">
        <f>ROUND((IF(MinBaseGround&gt;ROUND(((1-GroundResDiscount21to30-GroundResIncentive)*'Ground Base'!D25),2),ROUND((MinBaseGround+GroundResidentialFee)*(1+GroundFuelSurcharge),2),ROUND((((1-GroundResDiscount21to30-GroundResIncentive)*'Ground Base'!D25)+GroundResidentialFee)*(1+GroundFuelSurcharge),2)))*(1+FedEx_Markup),2)</f>
        <v>15.1</v>
      </c>
      <c r="E30" s="328">
        <f>ROUND((IF(MinBaseGround&gt;ROUND(((1-GroundResDiscount21to30-GroundResIncentive)*'Ground Base'!E25),2),ROUND((MinBaseGround+GroundResidentialFee)*(1+GroundFuelSurcharge),2),ROUND((((1-GroundResDiscount21to30-GroundResIncentive)*'Ground Base'!E25)+GroundResidentialFee)*(1+GroundFuelSurcharge),2)))*(1+FedEx_Markup),2)</f>
        <v>16.85</v>
      </c>
      <c r="F30" s="328">
        <f>ROUND((IF(MinBaseGround&gt;ROUND(((1-GroundResDiscount21to30-GroundResIncentive)*'Ground Base'!F25),2),ROUND((MinBaseGround+GroundResidentialFee)*(1+GroundFuelSurcharge),2),ROUND((((1-GroundResDiscount21to30-GroundResIncentive)*'Ground Base'!F25)+GroundResidentialFee)*(1+GroundFuelSurcharge),2)))*(1+FedEx_Markup),2)</f>
        <v>20.06</v>
      </c>
      <c r="G30" s="328">
        <f>ROUND((IF(MinBaseGround&gt;ROUND(((1-GroundResDiscount21to30-GroundResIncentive)*'Ground Base'!G25),2),ROUND((MinBaseGround+GroundResidentialFee)*(1+GroundFuelSurcharge),2),ROUND((((1-GroundResDiscount21to30-GroundResIncentive)*'Ground Base'!G25)+GroundResidentialFee)*(1+GroundFuelSurcharge),2)))*(1+FedEx_Markup),2)</f>
        <v>23.43</v>
      </c>
      <c r="H30" s="328">
        <f>ROUND((IF(MinBaseGround&gt;ROUND(((1-GroundResDiscount21to30-GroundResIncentive)*'Ground Base'!H25),2),ROUND((MinBaseGround+GroundResidentialFee)*(1+GroundFuelSurcharge),2),ROUND((((1-GroundResDiscount21to30-GroundResIncentive)*'Ground Base'!H25)+GroundResidentialFee)*(1+GroundFuelSurcharge),2)))*(1+FedEx_Markup),2)</f>
        <v>26.37</v>
      </c>
      <c r="I30" s="328">
        <f>ROUND((IF(MinBaseGround&gt;ROUND(((1-GroundAKHIDiscount)*'Ground Base'!I25),2),ROUND((MinBaseGround+GroundResidentialFee)*(1+GroundFuelSurcharge),2),ROUND((((1-GroundAKHIDiscount)*'Ground Base'!I25)+GroundResidentialFee)*(1+GroundFuelSurcharge),2)))*(1+FedEx_Markup),2)</f>
        <v>125.36</v>
      </c>
      <c r="J30" s="328">
        <f>ROUND((IF(MinBaseGround&gt;ROUND(((1-GroundAKHIDiscount)*'Ground Base'!J25),2),ROUND((MinBaseGround+GroundResidentialFee)*(1+GroundFuelSurcharge),2),ROUND((((1-GroundAKHIDiscount)*'Ground Base'!J25)+GroundResidentialFee)*(1+GroundFuelSurcharge),2)))*(1+FedEx_Markup),2)</f>
        <v>125.36</v>
      </c>
      <c r="K30" s="328">
        <f>ROUND((IF(MinGroundZone51&gt;ROUND(((1-GroundZone51Discount)*'Ground Base'!K25),2),ROUND((MinGroundZone51+GroundResidentialFee)*(1+GroundFuelSurcharge),2),ROUND((((1-GroundZone51Discount)*'Ground Base'!K25)+GroundResidentialFee)*(1+GroundFuelSurcharge),2)))*(1+FedEx_Markup),2)</f>
        <v>41.79</v>
      </c>
      <c r="L30" s="328">
        <f>ROUND((IF(MinGroundZone54&gt;ROUND(((1-GroundZone54Discount)*'Ground Base'!L25),2),ROUND((MinGroundZone54+GroundResidentialFee)*(1+GroundFuelSurcharge),2),ROUND((((1-GroundZone54Discount)*'Ground Base'!L25)+GroundResidentialFee)*(1+GroundFuelSurcharge),2)))*(1+FedEx_Markup),2)</f>
        <v>48.89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327">
        <v>24.0</v>
      </c>
      <c r="B31" s="328">
        <f>ROUND((IF(MinBaseGround&gt;ROUND(((1-GroundResDiscount21to30-GroundResIncentive)*'Ground Base'!B26),2),ROUND((MinBaseGround+GroundResidentialFee)*(1+GroundFuelSurcharge),2),ROUND((((1-GroundResDiscount21to30-GroundResIncentive)*'Ground Base'!B26)+GroundResidentialFee)*(1+GroundFuelSurcharge),2)))*(1+FedEx_Markup),2)</f>
        <v>15.1</v>
      </c>
      <c r="C31" s="328">
        <f>ROUND((IF(MinBaseGround&gt;ROUND(((1-GroundResDiscount21to30-GroundResIncentive)*'Ground Base'!C26),2),ROUND((MinBaseGround+GroundResidentialFee)*(1+GroundFuelSurcharge),2),ROUND((((1-GroundResDiscount21to30-GroundResIncentive)*'Ground Base'!C26)+GroundResidentialFee)*(1+GroundFuelSurcharge),2)))*(1+FedEx_Markup),2)</f>
        <v>15.1</v>
      </c>
      <c r="D31" s="328">
        <f>ROUND((IF(MinBaseGround&gt;ROUND(((1-GroundResDiscount21to30-GroundResIncentive)*'Ground Base'!D26),2),ROUND((MinBaseGround+GroundResidentialFee)*(1+GroundFuelSurcharge),2),ROUND((((1-GroundResDiscount21to30-GroundResIncentive)*'Ground Base'!D26)+GroundResidentialFee)*(1+GroundFuelSurcharge),2)))*(1+FedEx_Markup),2)</f>
        <v>15.41</v>
      </c>
      <c r="E31" s="328">
        <f>ROUND((IF(MinBaseGround&gt;ROUND(((1-GroundResDiscount21to30-GroundResIncentive)*'Ground Base'!E26),2),ROUND((MinBaseGround+GroundResidentialFee)*(1+GroundFuelSurcharge),2),ROUND((((1-GroundResDiscount21to30-GroundResIncentive)*'Ground Base'!E26)+GroundResidentialFee)*(1+GroundFuelSurcharge),2)))*(1+FedEx_Markup),2)</f>
        <v>17.72</v>
      </c>
      <c r="F31" s="328">
        <f>ROUND((IF(MinBaseGround&gt;ROUND(((1-GroundResDiscount21to30-GroundResIncentive)*'Ground Base'!F26),2),ROUND((MinBaseGround+GroundResidentialFee)*(1+GroundFuelSurcharge),2),ROUND((((1-GroundResDiscount21to30-GroundResIncentive)*'Ground Base'!F26)+GroundResidentialFee)*(1+GroundFuelSurcharge),2)))*(1+FedEx_Markup),2)</f>
        <v>21.03</v>
      </c>
      <c r="G31" s="328">
        <f>ROUND((IF(MinBaseGround&gt;ROUND(((1-GroundResDiscount21to30-GroundResIncentive)*'Ground Base'!G26),2),ROUND((MinBaseGround+GroundResidentialFee)*(1+GroundFuelSurcharge),2),ROUND((((1-GroundResDiscount21to30-GroundResIncentive)*'Ground Base'!G26)+GroundResidentialFee)*(1+GroundFuelSurcharge),2)))*(1+FedEx_Markup),2)</f>
        <v>24.13</v>
      </c>
      <c r="H31" s="328">
        <f>ROUND((IF(MinBaseGround&gt;ROUND(((1-GroundResDiscount21to30-GroundResIncentive)*'Ground Base'!H26),2),ROUND((MinBaseGround+GroundResidentialFee)*(1+GroundFuelSurcharge),2),ROUND((((1-GroundResDiscount21to30-GroundResIncentive)*'Ground Base'!H26)+GroundResidentialFee)*(1+GroundFuelSurcharge),2)))*(1+FedEx_Markup),2)</f>
        <v>27.74</v>
      </c>
      <c r="I31" s="328">
        <f>ROUND((IF(MinBaseGround&gt;ROUND(((1-GroundAKHIDiscount)*'Ground Base'!I26),2),ROUND((MinBaseGround+GroundResidentialFee)*(1+GroundFuelSurcharge),2),ROUND((((1-GroundAKHIDiscount)*'Ground Base'!I26)+GroundResidentialFee)*(1+GroundFuelSurcharge),2)))*(1+FedEx_Markup),2)</f>
        <v>129.4</v>
      </c>
      <c r="J31" s="328">
        <f>ROUND((IF(MinBaseGround&gt;ROUND(((1-GroundAKHIDiscount)*'Ground Base'!J26),2),ROUND((MinBaseGround+GroundResidentialFee)*(1+GroundFuelSurcharge),2),ROUND((((1-GroundAKHIDiscount)*'Ground Base'!J26)+GroundResidentialFee)*(1+GroundFuelSurcharge),2)))*(1+FedEx_Markup),2)</f>
        <v>129.4</v>
      </c>
      <c r="K31" s="328">
        <f>ROUND((IF(MinGroundZone51&gt;ROUND(((1-GroundZone51Discount)*'Ground Base'!K26),2),ROUND((MinGroundZone51+GroundResidentialFee)*(1+GroundFuelSurcharge),2),ROUND((((1-GroundZone51Discount)*'Ground Base'!K26)+GroundResidentialFee)*(1+GroundFuelSurcharge),2)))*(1+FedEx_Markup),2)</f>
        <v>42.8</v>
      </c>
      <c r="L31" s="328">
        <f>ROUND((IF(MinGroundZone54&gt;ROUND(((1-GroundZone54Discount)*'Ground Base'!L26),2),ROUND((MinGroundZone54+GroundResidentialFee)*(1+GroundFuelSurcharge),2),ROUND((((1-GroundZone54Discount)*'Ground Base'!L26)+GroundResidentialFee)*(1+GroundFuelSurcharge),2)))*(1+FedEx_Markup),2)</f>
        <v>50.01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327">
        <v>25.0</v>
      </c>
      <c r="B32" s="328">
        <f>ROUND((IF(MinBaseGround&gt;ROUND(((1-GroundResDiscount21to30-GroundResIncentive)*'Ground Base'!B27),2),ROUND((MinBaseGround+GroundResidentialFee)*(1+GroundFuelSurcharge),2),ROUND((((1-GroundResDiscount21to30-GroundResIncentive)*'Ground Base'!B27)+GroundResidentialFee)*(1+GroundFuelSurcharge),2)))*(1+FedEx_Markup),2)</f>
        <v>15.1</v>
      </c>
      <c r="C32" s="328">
        <f>ROUND((IF(MinBaseGround&gt;ROUND(((1-GroundResDiscount21to30-GroundResIncentive)*'Ground Base'!C27),2),ROUND((MinBaseGround+GroundResidentialFee)*(1+GroundFuelSurcharge),2),ROUND((((1-GroundResDiscount21to30-GroundResIncentive)*'Ground Base'!C27)+GroundResidentialFee)*(1+GroundFuelSurcharge),2)))*(1+FedEx_Markup),2)</f>
        <v>15.1</v>
      </c>
      <c r="D32" s="328">
        <f>ROUND((IF(MinBaseGround&gt;ROUND(((1-GroundResDiscount21to30-GroundResIncentive)*'Ground Base'!D27),2),ROUND((MinBaseGround+GroundResidentialFee)*(1+GroundFuelSurcharge),2),ROUND((((1-GroundResDiscount21to30-GroundResIncentive)*'Ground Base'!D27)+GroundResidentialFee)*(1+GroundFuelSurcharge),2)))*(1+FedEx_Markup),2)</f>
        <v>15.47</v>
      </c>
      <c r="E32" s="328">
        <f>ROUND((IF(MinBaseGround&gt;ROUND(((1-GroundResDiscount21to30-GroundResIncentive)*'Ground Base'!E27),2),ROUND((MinBaseGround+GroundResidentialFee)*(1+GroundFuelSurcharge),2),ROUND((((1-GroundResDiscount21to30-GroundResIncentive)*'Ground Base'!E27)+GroundResidentialFee)*(1+GroundFuelSurcharge),2)))*(1+FedEx_Markup),2)</f>
        <v>18.01</v>
      </c>
      <c r="F32" s="328">
        <f>ROUND((IF(MinBaseGround&gt;ROUND(((1-GroundResDiscount21to30-GroundResIncentive)*'Ground Base'!F27),2),ROUND((MinBaseGround+GroundResidentialFee)*(1+GroundFuelSurcharge),2),ROUND((((1-GroundResDiscount21to30-GroundResIncentive)*'Ground Base'!F27)+GroundResidentialFee)*(1+GroundFuelSurcharge),2)))*(1+FedEx_Markup),2)</f>
        <v>21.42</v>
      </c>
      <c r="G32" s="328">
        <f>ROUND((IF(MinBaseGround&gt;ROUND(((1-GroundResDiscount21to30-GroundResIncentive)*'Ground Base'!G27),2),ROUND((MinBaseGround+GroundResidentialFee)*(1+GroundFuelSurcharge),2),ROUND((((1-GroundResDiscount21to30-GroundResIncentive)*'Ground Base'!G27)+GroundResidentialFee)*(1+GroundFuelSurcharge),2)))*(1+FedEx_Markup),2)</f>
        <v>25.31</v>
      </c>
      <c r="H32" s="328">
        <f>ROUND((IF(MinBaseGround&gt;ROUND(((1-GroundResDiscount21to30-GroundResIncentive)*'Ground Base'!H27),2),ROUND((MinBaseGround+GroundResidentialFee)*(1+GroundFuelSurcharge),2),ROUND((((1-GroundResDiscount21to30-GroundResIncentive)*'Ground Base'!H27)+GroundResidentialFee)*(1+GroundFuelSurcharge),2)))*(1+FedEx_Markup),2)</f>
        <v>28.51</v>
      </c>
      <c r="I32" s="328">
        <f>ROUND((IF(MinBaseGround&gt;ROUND(((1-GroundAKHIDiscount)*'Ground Base'!I27),2),ROUND((MinBaseGround+GroundResidentialFee)*(1+GroundFuelSurcharge),2),ROUND((((1-GroundAKHIDiscount)*'Ground Base'!I27)+GroundResidentialFee)*(1+GroundFuelSurcharge),2)))*(1+FedEx_Markup),2)</f>
        <v>133.33</v>
      </c>
      <c r="J32" s="328">
        <f>ROUND((IF(MinBaseGround&gt;ROUND(((1-GroundAKHIDiscount)*'Ground Base'!J27),2),ROUND((MinBaseGround+GroundResidentialFee)*(1+GroundFuelSurcharge),2),ROUND((((1-GroundAKHIDiscount)*'Ground Base'!J27)+GroundResidentialFee)*(1+GroundFuelSurcharge),2)))*(1+FedEx_Markup),2)</f>
        <v>133.33</v>
      </c>
      <c r="K32" s="328">
        <f>ROUND((IF(MinGroundZone51&gt;ROUND(((1-GroundZone51Discount)*'Ground Base'!K27),2),ROUND((MinGroundZone51+GroundResidentialFee)*(1+GroundFuelSurcharge),2),ROUND((((1-GroundZone51Discount)*'Ground Base'!K27)+GroundResidentialFee)*(1+GroundFuelSurcharge),2)))*(1+FedEx_Markup),2)</f>
        <v>43.59</v>
      </c>
      <c r="L32" s="328">
        <f>ROUND((IF(MinGroundZone54&gt;ROUND(((1-GroundZone54Discount)*'Ground Base'!L27),2),ROUND((MinGroundZone54+GroundResidentialFee)*(1+GroundFuelSurcharge),2),ROUND((((1-GroundZone54Discount)*'Ground Base'!L27)+GroundResidentialFee)*(1+GroundFuelSurcharge),2)))*(1+FedEx_Markup),2)</f>
        <v>51.15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327">
        <v>26.0</v>
      </c>
      <c r="B33" s="328">
        <f>ROUND((IF(MinBaseGround&gt;ROUND(((1-GroundResDiscount21to30-GroundResIncentive)*'Ground Base'!B28),2),ROUND((MinBaseGround+GroundResidentialFee)*(1+GroundFuelSurcharge),2),ROUND((((1-GroundResDiscount21to30-GroundResIncentive)*'Ground Base'!B28)+GroundResidentialFee)*(1+GroundFuelSurcharge),2)))*(1+FedEx_Markup),2)</f>
        <v>15.1</v>
      </c>
      <c r="C33" s="328">
        <f>ROUND((IF(MinBaseGround&gt;ROUND(((1-GroundResDiscount21to30-GroundResIncentive)*'Ground Base'!C28),2),ROUND((MinBaseGround+GroundResidentialFee)*(1+GroundFuelSurcharge),2),ROUND((((1-GroundResDiscount21to30-GroundResIncentive)*'Ground Base'!C28)+GroundResidentialFee)*(1+GroundFuelSurcharge),2)))*(1+FedEx_Markup),2)</f>
        <v>15.1</v>
      </c>
      <c r="D33" s="328">
        <f>ROUND((IF(MinBaseGround&gt;ROUND(((1-GroundResDiscount21to30-GroundResIncentive)*'Ground Base'!D28),2),ROUND((MinBaseGround+GroundResidentialFee)*(1+GroundFuelSurcharge),2),ROUND((((1-GroundResDiscount21to30-GroundResIncentive)*'Ground Base'!D28)+GroundResidentialFee)*(1+GroundFuelSurcharge),2)))*(1+FedEx_Markup),2)</f>
        <v>16.01</v>
      </c>
      <c r="E33" s="328">
        <f>ROUND((IF(MinBaseGround&gt;ROUND(((1-GroundResDiscount21to30-GroundResIncentive)*'Ground Base'!E28),2),ROUND((MinBaseGround+GroundResidentialFee)*(1+GroundFuelSurcharge),2),ROUND((((1-GroundResDiscount21to30-GroundResIncentive)*'Ground Base'!E28)+GroundResidentialFee)*(1+GroundFuelSurcharge),2)))*(1+FedEx_Markup),2)</f>
        <v>18.64</v>
      </c>
      <c r="F33" s="328">
        <f>ROUND((IF(MinBaseGround&gt;ROUND(((1-GroundResDiscount21to30-GroundResIncentive)*'Ground Base'!F28),2),ROUND((MinBaseGround+GroundResidentialFee)*(1+GroundFuelSurcharge),2),ROUND((((1-GroundResDiscount21to30-GroundResIncentive)*'Ground Base'!F28)+GroundResidentialFee)*(1+GroundFuelSurcharge),2)))*(1+FedEx_Markup),2)</f>
        <v>22.11</v>
      </c>
      <c r="G33" s="328">
        <f>ROUND((IF(MinBaseGround&gt;ROUND(((1-GroundResDiscount21to30-GroundResIncentive)*'Ground Base'!G28),2),ROUND((MinBaseGround+GroundResidentialFee)*(1+GroundFuelSurcharge),2),ROUND((((1-GroundResDiscount21to30-GroundResIncentive)*'Ground Base'!G28)+GroundResidentialFee)*(1+GroundFuelSurcharge),2)))*(1+FedEx_Markup),2)</f>
        <v>26.24</v>
      </c>
      <c r="H33" s="328">
        <f>ROUND((IF(MinBaseGround&gt;ROUND(((1-GroundResDiscount21to30-GroundResIncentive)*'Ground Base'!H28),2),ROUND((MinBaseGround+GroundResidentialFee)*(1+GroundFuelSurcharge),2),ROUND((((1-GroundResDiscount21to30-GroundResIncentive)*'Ground Base'!H28)+GroundResidentialFee)*(1+GroundFuelSurcharge),2)))*(1+FedEx_Markup),2)</f>
        <v>29.59</v>
      </c>
      <c r="I33" s="328">
        <f>ROUND((IF(MinBaseGround&gt;ROUND(((1-GroundAKHIDiscount)*'Ground Base'!I28),2),ROUND((MinBaseGround+GroundResidentialFee)*(1+GroundFuelSurcharge),2),ROUND((((1-GroundAKHIDiscount)*'Ground Base'!I28)+GroundResidentialFee)*(1+GroundFuelSurcharge),2)))*(1+FedEx_Markup),2)</f>
        <v>137.46</v>
      </c>
      <c r="J33" s="328">
        <f>ROUND((IF(MinBaseGround&gt;ROUND(((1-GroundAKHIDiscount)*'Ground Base'!J28),2),ROUND((MinBaseGround+GroundResidentialFee)*(1+GroundFuelSurcharge),2),ROUND((((1-GroundAKHIDiscount)*'Ground Base'!J28)+GroundResidentialFee)*(1+GroundFuelSurcharge),2)))*(1+FedEx_Markup),2)</f>
        <v>137.46</v>
      </c>
      <c r="K33" s="328">
        <f>ROUND((IF(MinGroundZone51&gt;ROUND(((1-GroundZone51Discount)*'Ground Base'!K28),2),ROUND((MinGroundZone51+GroundResidentialFee)*(1+GroundFuelSurcharge),2),ROUND((((1-GroundZone51Discount)*'Ground Base'!K28)+GroundResidentialFee)*(1+GroundFuelSurcharge),2)))*(1+FedEx_Markup),2)</f>
        <v>44.55</v>
      </c>
      <c r="L33" s="328">
        <f>ROUND((IF(MinGroundZone54&gt;ROUND(((1-GroundZone54Discount)*'Ground Base'!L28),2),ROUND((MinGroundZone54+GroundResidentialFee)*(1+GroundFuelSurcharge),2),ROUND((((1-GroundZone54Discount)*'Ground Base'!L28)+GroundResidentialFee)*(1+GroundFuelSurcharge),2)))*(1+FedEx_Markup),2)</f>
        <v>52.5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327">
        <v>27.0</v>
      </c>
      <c r="B34" s="328">
        <f>ROUND((IF(MinBaseGround&gt;ROUND(((1-GroundResDiscount21to30-GroundResIncentive)*'Ground Base'!B29),2),ROUND((MinBaseGround+GroundResidentialFee)*(1+GroundFuelSurcharge),2),ROUND((((1-GroundResDiscount21to30-GroundResIncentive)*'Ground Base'!B29)+GroundResidentialFee)*(1+GroundFuelSurcharge),2)))*(1+FedEx_Markup),2)</f>
        <v>15.1</v>
      </c>
      <c r="C34" s="328">
        <f>ROUND((IF(MinBaseGround&gt;ROUND(((1-GroundResDiscount21to30-GroundResIncentive)*'Ground Base'!C29),2),ROUND((MinBaseGround+GroundResidentialFee)*(1+GroundFuelSurcharge),2),ROUND((((1-GroundResDiscount21to30-GroundResIncentive)*'Ground Base'!C29)+GroundResidentialFee)*(1+GroundFuelSurcharge),2)))*(1+FedEx_Markup),2)</f>
        <v>15.35</v>
      </c>
      <c r="D34" s="328">
        <f>ROUND((IF(MinBaseGround&gt;ROUND(((1-GroundResDiscount21to30-GroundResIncentive)*'Ground Base'!D29),2),ROUND((MinBaseGround+GroundResidentialFee)*(1+GroundFuelSurcharge),2),ROUND((((1-GroundResDiscount21to30-GroundResIncentive)*'Ground Base'!D29)+GroundResidentialFee)*(1+GroundFuelSurcharge),2)))*(1+FedEx_Markup),2)</f>
        <v>16.27</v>
      </c>
      <c r="E34" s="328">
        <f>ROUND((IF(MinBaseGround&gt;ROUND(((1-GroundResDiscount21to30-GroundResIncentive)*'Ground Base'!E29),2),ROUND((MinBaseGround+GroundResidentialFee)*(1+GroundFuelSurcharge),2),ROUND((((1-GroundResDiscount21to30-GroundResIncentive)*'Ground Base'!E29)+GroundResidentialFee)*(1+GroundFuelSurcharge),2)))*(1+FedEx_Markup),2)</f>
        <v>18.91</v>
      </c>
      <c r="F34" s="328">
        <f>ROUND((IF(MinBaseGround&gt;ROUND(((1-GroundResDiscount21to30-GroundResIncentive)*'Ground Base'!F29),2),ROUND((MinBaseGround+GroundResidentialFee)*(1+GroundFuelSurcharge),2),ROUND((((1-GroundResDiscount21to30-GroundResIncentive)*'Ground Base'!F29)+GroundResidentialFee)*(1+GroundFuelSurcharge),2)))*(1+FedEx_Markup),2)</f>
        <v>22.9</v>
      </c>
      <c r="G34" s="328">
        <f>ROUND((IF(MinBaseGround&gt;ROUND(((1-GroundResDiscount21to30-GroundResIncentive)*'Ground Base'!G29),2),ROUND((MinBaseGround+GroundResidentialFee)*(1+GroundFuelSurcharge),2),ROUND((((1-GroundResDiscount21to30-GroundResIncentive)*'Ground Base'!G29)+GroundResidentialFee)*(1+GroundFuelSurcharge),2)))*(1+FedEx_Markup),2)</f>
        <v>26.68</v>
      </c>
      <c r="H34" s="328">
        <f>ROUND((IF(MinBaseGround&gt;ROUND(((1-GroundResDiscount21to30-GroundResIncentive)*'Ground Base'!H29),2),ROUND((MinBaseGround+GroundResidentialFee)*(1+GroundFuelSurcharge),2),ROUND((((1-GroundResDiscount21to30-GroundResIncentive)*'Ground Base'!H29)+GroundResidentialFee)*(1+GroundFuelSurcharge),2)))*(1+FedEx_Markup),2)</f>
        <v>30.04</v>
      </c>
      <c r="I34" s="328">
        <f>ROUND((IF(MinBaseGround&gt;ROUND(((1-GroundAKHIDiscount)*'Ground Base'!I29),2),ROUND((MinBaseGround+GroundResidentialFee)*(1+GroundFuelSurcharge),2),ROUND((((1-GroundAKHIDiscount)*'Ground Base'!I29)+GroundResidentialFee)*(1+GroundFuelSurcharge),2)))*(1+FedEx_Markup),2)</f>
        <v>141.21</v>
      </c>
      <c r="J34" s="328">
        <f>ROUND((IF(MinBaseGround&gt;ROUND(((1-GroundAKHIDiscount)*'Ground Base'!J29),2),ROUND((MinBaseGround+GroundResidentialFee)*(1+GroundFuelSurcharge),2),ROUND((((1-GroundAKHIDiscount)*'Ground Base'!J29)+GroundResidentialFee)*(1+GroundFuelSurcharge),2)))*(1+FedEx_Markup),2)</f>
        <v>141.21</v>
      </c>
      <c r="K34" s="328">
        <f>ROUND((IF(MinGroundZone51&gt;ROUND(((1-GroundZone51Discount)*'Ground Base'!K29),2),ROUND((MinGroundZone51+GroundResidentialFee)*(1+GroundFuelSurcharge),2),ROUND((((1-GroundZone51Discount)*'Ground Base'!K29)+GroundResidentialFee)*(1+GroundFuelSurcharge),2)))*(1+FedEx_Markup),2)</f>
        <v>45.74</v>
      </c>
      <c r="L34" s="328">
        <f>ROUND((IF(MinGroundZone54&gt;ROUND(((1-GroundZone54Discount)*'Ground Base'!L29),2),ROUND((MinGroundZone54+GroundResidentialFee)*(1+GroundFuelSurcharge),2),ROUND((((1-GroundZone54Discount)*'Ground Base'!L29)+GroundResidentialFee)*(1+GroundFuelSurcharge),2)))*(1+FedEx_Markup),2)</f>
        <v>53.72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327">
        <v>28.0</v>
      </c>
      <c r="B35" s="328">
        <f>ROUND((IF(MinBaseGround&gt;ROUND(((1-GroundResDiscount21to30-GroundResIncentive)*'Ground Base'!B30),2),ROUND((MinBaseGround+GroundResidentialFee)*(1+GroundFuelSurcharge),2),ROUND((((1-GroundResDiscount21to30-GroundResIncentive)*'Ground Base'!B30)+GroundResidentialFee)*(1+GroundFuelSurcharge),2)))*(1+FedEx_Markup),2)</f>
        <v>15.1</v>
      </c>
      <c r="C35" s="328">
        <f>ROUND((IF(MinBaseGround&gt;ROUND(((1-GroundResDiscount21to30-GroundResIncentive)*'Ground Base'!C30),2),ROUND((MinBaseGround+GroundResidentialFee)*(1+GroundFuelSurcharge),2),ROUND((((1-GroundResDiscount21to30-GroundResIncentive)*'Ground Base'!C30)+GroundResidentialFee)*(1+GroundFuelSurcharge),2)))*(1+FedEx_Markup),2)</f>
        <v>15.66</v>
      </c>
      <c r="D35" s="328">
        <f>ROUND((IF(MinBaseGround&gt;ROUND(((1-GroundResDiscount21to30-GroundResIncentive)*'Ground Base'!D30),2),ROUND((MinBaseGround+GroundResidentialFee)*(1+GroundFuelSurcharge),2),ROUND((((1-GroundResDiscount21to30-GroundResIncentive)*'Ground Base'!D30)+GroundResidentialFee)*(1+GroundFuelSurcharge),2)))*(1+FedEx_Markup),2)</f>
        <v>16.8</v>
      </c>
      <c r="E35" s="328">
        <f>ROUND((IF(MinBaseGround&gt;ROUND(((1-GroundResDiscount21to30-GroundResIncentive)*'Ground Base'!E30),2),ROUND((MinBaseGround+GroundResidentialFee)*(1+GroundFuelSurcharge),2),ROUND((((1-GroundResDiscount21to30-GroundResIncentive)*'Ground Base'!E30)+GroundResidentialFee)*(1+GroundFuelSurcharge),2)))*(1+FedEx_Markup),2)</f>
        <v>19.73</v>
      </c>
      <c r="F35" s="328">
        <f>ROUND((IF(MinBaseGround&gt;ROUND(((1-GroundResDiscount21to30-GroundResIncentive)*'Ground Base'!F30),2),ROUND((MinBaseGround+GroundResidentialFee)*(1+GroundFuelSurcharge),2),ROUND((((1-GroundResDiscount21to30-GroundResIncentive)*'Ground Base'!F30)+GroundResidentialFee)*(1+GroundFuelSurcharge),2)))*(1+FedEx_Markup),2)</f>
        <v>23.89</v>
      </c>
      <c r="G35" s="328">
        <f>ROUND((IF(MinBaseGround&gt;ROUND(((1-GroundResDiscount21to30-GroundResIncentive)*'Ground Base'!G30),2),ROUND((MinBaseGround+GroundResidentialFee)*(1+GroundFuelSurcharge),2),ROUND((((1-GroundResDiscount21to30-GroundResIncentive)*'Ground Base'!G30)+GroundResidentialFee)*(1+GroundFuelSurcharge),2)))*(1+FedEx_Markup),2)</f>
        <v>27.76</v>
      </c>
      <c r="H35" s="328">
        <f>ROUND((IF(MinBaseGround&gt;ROUND(((1-GroundResDiscount21to30-GroundResIncentive)*'Ground Base'!H30),2),ROUND((MinBaseGround+GroundResidentialFee)*(1+GroundFuelSurcharge),2),ROUND((((1-GroundResDiscount21to30-GroundResIncentive)*'Ground Base'!H30)+GroundResidentialFee)*(1+GroundFuelSurcharge),2)))*(1+FedEx_Markup),2)</f>
        <v>31.08</v>
      </c>
      <c r="I35" s="328">
        <f>ROUND((IF(MinBaseGround&gt;ROUND(((1-GroundAKHIDiscount)*'Ground Base'!I30),2),ROUND((MinBaseGround+GroundResidentialFee)*(1+GroundFuelSurcharge),2),ROUND((((1-GroundAKHIDiscount)*'Ground Base'!I30)+GroundResidentialFee)*(1+GroundFuelSurcharge),2)))*(1+FedEx_Markup),2)</f>
        <v>144.92</v>
      </c>
      <c r="J35" s="328">
        <f>ROUND((IF(MinBaseGround&gt;ROUND(((1-GroundAKHIDiscount)*'Ground Base'!J30),2),ROUND((MinBaseGround+GroundResidentialFee)*(1+GroundFuelSurcharge),2),ROUND((((1-GroundAKHIDiscount)*'Ground Base'!J30)+GroundResidentialFee)*(1+GroundFuelSurcharge),2)))*(1+FedEx_Markup),2)</f>
        <v>144.92</v>
      </c>
      <c r="K35" s="328">
        <f>ROUND((IF(MinGroundZone51&gt;ROUND(((1-GroundZone51Discount)*'Ground Base'!K30),2),ROUND((MinGroundZone51+GroundResidentialFee)*(1+GroundFuelSurcharge),2),ROUND((((1-GroundZone51Discount)*'Ground Base'!K30)+GroundResidentialFee)*(1+GroundFuelSurcharge),2)))*(1+FedEx_Markup),2)</f>
        <v>46.77</v>
      </c>
      <c r="L35" s="328">
        <f>ROUND((IF(MinGroundZone54&gt;ROUND(((1-GroundZone54Discount)*'Ground Base'!L30),2),ROUND((MinGroundZone54+GroundResidentialFee)*(1+GroundFuelSurcharge),2),ROUND((((1-GroundZone54Discount)*'Ground Base'!L30)+GroundResidentialFee)*(1+GroundFuelSurcharge),2)))*(1+FedEx_Markup),2)</f>
        <v>54.98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2.75" customHeight="1">
      <c r="A36" s="327">
        <v>29.0</v>
      </c>
      <c r="B36" s="328">
        <f>ROUND((IF(MinBaseGround&gt;ROUND(((1-GroundResDiscount21to30-GroundResIncentive)*'Ground Base'!B31),2),ROUND((MinBaseGround+GroundResidentialFee)*(1+GroundFuelSurcharge),2),ROUND((((1-GroundResDiscount21to30-GroundResIncentive)*'Ground Base'!B31)+GroundResidentialFee)*(1+GroundFuelSurcharge),2)))*(1+FedEx_Markup),2)</f>
        <v>15.1</v>
      </c>
      <c r="C36" s="328">
        <f>ROUND((IF(MinBaseGround&gt;ROUND(((1-GroundResDiscount21to30-GroundResIncentive)*'Ground Base'!C31),2),ROUND((MinBaseGround+GroundResidentialFee)*(1+GroundFuelSurcharge),2),ROUND((((1-GroundResDiscount21to30-GroundResIncentive)*'Ground Base'!C31)+GroundResidentialFee)*(1+GroundFuelSurcharge),2)))*(1+FedEx_Markup),2)</f>
        <v>15.9</v>
      </c>
      <c r="D36" s="328">
        <f>ROUND((IF(MinBaseGround&gt;ROUND(((1-GroundResDiscount21to30-GroundResIncentive)*'Ground Base'!D31),2),ROUND((MinBaseGround+GroundResidentialFee)*(1+GroundFuelSurcharge),2),ROUND((((1-GroundResDiscount21to30-GroundResIncentive)*'Ground Base'!D31)+GroundResidentialFee)*(1+GroundFuelSurcharge),2)))*(1+FedEx_Markup),2)</f>
        <v>16.93</v>
      </c>
      <c r="E36" s="328">
        <f>ROUND((IF(MinBaseGround&gt;ROUND(((1-GroundResDiscount21to30-GroundResIncentive)*'Ground Base'!E31),2),ROUND((MinBaseGround+GroundResidentialFee)*(1+GroundFuelSurcharge),2),ROUND((((1-GroundResDiscount21to30-GroundResIncentive)*'Ground Base'!E31)+GroundResidentialFee)*(1+GroundFuelSurcharge),2)))*(1+FedEx_Markup),2)</f>
        <v>19.75</v>
      </c>
      <c r="F36" s="328">
        <f>ROUND((IF(MinBaseGround&gt;ROUND(((1-GroundResDiscount21to30-GroundResIncentive)*'Ground Base'!F31),2),ROUND((MinBaseGround+GroundResidentialFee)*(1+GroundFuelSurcharge),2),ROUND((((1-GroundResDiscount21to30-GroundResIncentive)*'Ground Base'!F31)+GroundResidentialFee)*(1+GroundFuelSurcharge),2)))*(1+FedEx_Markup),2)</f>
        <v>24.5</v>
      </c>
      <c r="G36" s="328">
        <f>ROUND((IF(MinBaseGround&gt;ROUND(((1-GroundResDiscount21to30-GroundResIncentive)*'Ground Base'!G31),2),ROUND((MinBaseGround+GroundResidentialFee)*(1+GroundFuelSurcharge),2),ROUND((((1-GroundResDiscount21to30-GroundResIncentive)*'Ground Base'!G31)+GroundResidentialFee)*(1+GroundFuelSurcharge),2)))*(1+FedEx_Markup),2)</f>
        <v>28.34</v>
      </c>
      <c r="H36" s="328">
        <f>ROUND((IF(MinBaseGround&gt;ROUND(((1-GroundResDiscount21to30-GroundResIncentive)*'Ground Base'!H31),2),ROUND((MinBaseGround+GroundResidentialFee)*(1+GroundFuelSurcharge),2),ROUND((((1-GroundResDiscount21to30-GroundResIncentive)*'Ground Base'!H31)+GroundResidentialFee)*(1+GroundFuelSurcharge),2)))*(1+FedEx_Markup),2)</f>
        <v>31.86</v>
      </c>
      <c r="I36" s="328">
        <f>ROUND((IF(MinBaseGround&gt;ROUND(((1-GroundAKHIDiscount)*'Ground Base'!I31),2),ROUND((MinBaseGround+GroundResidentialFee)*(1+GroundFuelSurcharge),2),ROUND((((1-GroundAKHIDiscount)*'Ground Base'!I31)+GroundResidentialFee)*(1+GroundFuelSurcharge),2)))*(1+FedEx_Markup),2)</f>
        <v>148.43</v>
      </c>
      <c r="J36" s="328">
        <f>ROUND((IF(MinBaseGround&gt;ROUND(((1-GroundAKHIDiscount)*'Ground Base'!J31),2),ROUND((MinBaseGround+GroundResidentialFee)*(1+GroundFuelSurcharge),2),ROUND((((1-GroundAKHIDiscount)*'Ground Base'!J31)+GroundResidentialFee)*(1+GroundFuelSurcharge),2)))*(1+FedEx_Markup),2)</f>
        <v>148.43</v>
      </c>
      <c r="K36" s="328">
        <f>ROUND((IF(MinGroundZone51&gt;ROUND(((1-GroundZone51Discount)*'Ground Base'!K31),2),ROUND((MinGroundZone51+GroundResidentialFee)*(1+GroundFuelSurcharge),2),ROUND((((1-GroundZone51Discount)*'Ground Base'!K31)+GroundResidentialFee)*(1+GroundFuelSurcharge),2)))*(1+FedEx_Markup),2)</f>
        <v>47.79</v>
      </c>
      <c r="L36" s="328">
        <f>ROUND((IF(MinGroundZone54&gt;ROUND(((1-GroundZone54Discount)*'Ground Base'!L31),2),ROUND((MinGroundZone54+GroundResidentialFee)*(1+GroundFuelSurcharge),2),ROUND((((1-GroundZone54Discount)*'Ground Base'!L31)+GroundResidentialFee)*(1+GroundFuelSurcharge),2)))*(1+FedEx_Markup),2)</f>
        <v>56.2</v>
      </c>
    </row>
    <row r="37" ht="12.75" customHeight="1">
      <c r="A37" s="327">
        <v>30.0</v>
      </c>
      <c r="B37" s="328">
        <f>ROUND((IF(MinBaseGround&gt;ROUND(((1-GroundResDiscount21to30-GroundResIncentive)*'Ground Base'!B32),2),ROUND((MinBaseGround+GroundResidentialFee)*(1+GroundFuelSurcharge),2),ROUND((((1-GroundResDiscount21to30-GroundResIncentive)*'Ground Base'!B32)+GroundResidentialFee)*(1+GroundFuelSurcharge),2)))*(1+FedEx_Markup),2)</f>
        <v>15.1</v>
      </c>
      <c r="C37" s="328">
        <f>ROUND((IF(MinBaseGround&gt;ROUND(((1-GroundResDiscount21to30-GroundResIncentive)*'Ground Base'!C32),2),ROUND((MinBaseGround+GroundResidentialFee)*(1+GroundFuelSurcharge),2),ROUND((((1-GroundResDiscount21to30-GroundResIncentive)*'Ground Base'!C32)+GroundResidentialFee)*(1+GroundFuelSurcharge),2)))*(1+FedEx_Markup),2)</f>
        <v>16.23</v>
      </c>
      <c r="D37" s="328">
        <f>ROUND((IF(MinBaseGround&gt;ROUND(((1-GroundResDiscount21to30-GroundResIncentive)*'Ground Base'!D32),2),ROUND((MinBaseGround+GroundResidentialFee)*(1+GroundFuelSurcharge),2),ROUND((((1-GroundResDiscount21to30-GroundResIncentive)*'Ground Base'!D32)+GroundResidentialFee)*(1+GroundFuelSurcharge),2)))*(1+FedEx_Markup),2)</f>
        <v>17.47</v>
      </c>
      <c r="E37" s="328">
        <f>ROUND((IF(MinBaseGround&gt;ROUND(((1-GroundResDiscount21to30-GroundResIncentive)*'Ground Base'!E32),2),ROUND((MinBaseGround+GroundResidentialFee)*(1+GroundFuelSurcharge),2),ROUND((((1-GroundResDiscount21to30-GroundResIncentive)*'Ground Base'!E32)+GroundResidentialFee)*(1+GroundFuelSurcharge),2)))*(1+FedEx_Markup),2)</f>
        <v>20.42</v>
      </c>
      <c r="F37" s="328">
        <f>ROUND((IF(MinBaseGround&gt;ROUND(((1-GroundResDiscount21to30-GroundResIncentive)*'Ground Base'!F32),2),ROUND((MinBaseGround+GroundResidentialFee)*(1+GroundFuelSurcharge),2),ROUND((((1-GroundResDiscount21to30-GroundResIncentive)*'Ground Base'!F32)+GroundResidentialFee)*(1+GroundFuelSurcharge),2)))*(1+FedEx_Markup),2)</f>
        <v>24.85</v>
      </c>
      <c r="G37" s="328">
        <f>ROUND((IF(MinBaseGround&gt;ROUND(((1-GroundResDiscount21to30-GroundResIncentive)*'Ground Base'!G32),2),ROUND((MinBaseGround+GroundResidentialFee)*(1+GroundFuelSurcharge),2),ROUND((((1-GroundResDiscount21to30-GroundResIncentive)*'Ground Base'!G32)+GroundResidentialFee)*(1+GroundFuelSurcharge),2)))*(1+FedEx_Markup),2)</f>
        <v>28.46</v>
      </c>
      <c r="H37" s="328">
        <f>ROUND((IF(MinBaseGround&gt;ROUND(((1-GroundResDiscount21to30-GroundResIncentive)*'Ground Base'!H32),2),ROUND((MinBaseGround+GroundResidentialFee)*(1+GroundFuelSurcharge),2),ROUND((((1-GroundResDiscount21to30-GroundResIncentive)*'Ground Base'!H32)+GroundResidentialFee)*(1+GroundFuelSurcharge),2)))*(1+FedEx_Markup),2)</f>
        <v>33.06</v>
      </c>
      <c r="I37" s="328">
        <f>ROUND((IF(MinBaseGround&gt;ROUND(((1-GroundAKHIDiscount)*'Ground Base'!I32),2),ROUND((MinBaseGround+GroundResidentialFee)*(1+GroundFuelSurcharge),2),ROUND((((1-GroundAKHIDiscount)*'Ground Base'!I32)+GroundResidentialFee)*(1+GroundFuelSurcharge),2)))*(1+FedEx_Markup),2)</f>
        <v>151.93</v>
      </c>
      <c r="J37" s="328">
        <f>ROUND((IF(MinBaseGround&gt;ROUND(((1-GroundAKHIDiscount)*'Ground Base'!J32),2),ROUND((MinBaseGround+GroundResidentialFee)*(1+GroundFuelSurcharge),2),ROUND((((1-GroundAKHIDiscount)*'Ground Base'!J32)+GroundResidentialFee)*(1+GroundFuelSurcharge),2)))*(1+FedEx_Markup),2)</f>
        <v>151.93</v>
      </c>
      <c r="K37" s="328">
        <f>ROUND((IF(MinGroundZone51&gt;ROUND(((1-GroundZone51Discount)*'Ground Base'!K32),2),ROUND((MinGroundZone51+GroundResidentialFee)*(1+GroundFuelSurcharge),2),ROUND((((1-GroundZone51Discount)*'Ground Base'!K32)+GroundResidentialFee)*(1+GroundFuelSurcharge),2)))*(1+FedEx_Markup),2)</f>
        <v>48.82</v>
      </c>
      <c r="L37" s="328">
        <f>ROUND((IF(MinGroundZone54&gt;ROUND(((1-GroundZone54Discount)*'Ground Base'!L32),2),ROUND((MinGroundZone54+GroundResidentialFee)*(1+GroundFuelSurcharge),2),ROUND((((1-GroundZone54Discount)*'Ground Base'!L32)+GroundResidentialFee)*(1+GroundFuelSurcharge),2)))*(1+FedEx_Markup),2)</f>
        <v>57.43</v>
      </c>
    </row>
    <row r="38" ht="12.75" customHeight="1">
      <c r="A38" s="327">
        <v>31.0</v>
      </c>
      <c r="B38" s="328">
        <f>ROUND((IF(MinBaseGround&gt;ROUND(((1-GroundResDiscount31Up-GroundResIncentive)*'Ground Base'!B33),2),ROUND((MinBaseGround+GroundResidentialFee)*(1+GroundFuelSurcharge),2),ROUND((((1-GroundResDiscount31Up-GroundResIncentive)*'Ground Base'!B33)+GroundResidentialFee)*(1+GroundFuelSurcharge),2)))*(1+FedEx_Markup),2)</f>
        <v>15.1</v>
      </c>
      <c r="C38" s="328">
        <f>ROUND((IF(MinBaseGround&gt;ROUND(((1-GroundResDiscount31Up-GroundResIncentive)*'Ground Base'!C33),2),ROUND((MinBaseGround+GroundResidentialFee)*(1+GroundFuelSurcharge),2),ROUND((((1-GroundResDiscount31Up-GroundResIncentive)*'Ground Base'!C33)+GroundResidentialFee)*(1+GroundFuelSurcharge),2)))*(1+FedEx_Markup),2)</f>
        <v>15.87</v>
      </c>
      <c r="D38" s="328">
        <f>ROUND((IF(MinBaseGround&gt;ROUND(((1-GroundResDiscount31Up-GroundResIncentive)*'Ground Base'!D33),2),ROUND((MinBaseGround+GroundResidentialFee)*(1+GroundFuelSurcharge),2),ROUND((((1-GroundResDiscount31Up-GroundResIncentive)*'Ground Base'!D33)+GroundResidentialFee)*(1+GroundFuelSurcharge),2)))*(1+FedEx_Markup),2)</f>
        <v>17.16</v>
      </c>
      <c r="E38" s="328">
        <f>ROUND((IF(MinBaseGround&gt;ROUND(((1-GroundResDiscount31Up-GroundResIncentive)*'Ground Base'!E33),2),ROUND((MinBaseGround+GroundResidentialFee)*(1+GroundFuelSurcharge),2),ROUND((((1-GroundResDiscount31Up-GroundResIncentive)*'Ground Base'!E33)+GroundResidentialFee)*(1+GroundFuelSurcharge),2)))*(1+FedEx_Markup),2)</f>
        <v>19.92</v>
      </c>
      <c r="F38" s="328">
        <f>ROUND((IF(MinBaseGround&gt;ROUND(((1-GroundResDiscount31Up-GroundResIncentive)*'Ground Base'!F33),2),ROUND((MinBaseGround+GroundResidentialFee)*(1+GroundFuelSurcharge),2),ROUND((((1-GroundResDiscount31Up-GroundResIncentive)*'Ground Base'!F33)+GroundResidentialFee)*(1+GroundFuelSurcharge),2)))*(1+FedEx_Markup),2)</f>
        <v>24.4</v>
      </c>
      <c r="G38" s="328">
        <f>ROUND((IF(MinBaseGround&gt;ROUND(((1-GroundResDiscount31Up-GroundResIncentive)*'Ground Base'!G33),2),ROUND((MinBaseGround+GroundResidentialFee)*(1+GroundFuelSurcharge),2),ROUND((((1-GroundResDiscount31Up-GroundResIncentive)*'Ground Base'!G33)+GroundResidentialFee)*(1+GroundFuelSurcharge),2)))*(1+FedEx_Markup),2)</f>
        <v>28.14</v>
      </c>
      <c r="H38" s="328">
        <f>ROUND((IF(MinBaseGround&gt;ROUND(((1-GroundResDiscount31Up-GroundResIncentive)*'Ground Base'!H33),2),ROUND((MinBaseGround+GroundResidentialFee)*(1+GroundFuelSurcharge),2),ROUND((((1-GroundResDiscount31Up-GroundResIncentive)*'Ground Base'!H33)+GroundResidentialFee)*(1+GroundFuelSurcharge),2)))*(1+FedEx_Markup),2)</f>
        <v>32.55</v>
      </c>
      <c r="I38" s="328">
        <f>ROUND((IF(MinBaseGround&gt;ROUND(((1-GroundAKHIDiscount)*'Ground Base'!I33),2),ROUND((MinBaseGround+GroundResidentialFee)*(1+GroundFuelSurcharge),2),ROUND((((1-GroundAKHIDiscount)*'Ground Base'!I33)+GroundResidentialFee)*(1+GroundFuelSurcharge),2)))*(1+FedEx_Markup),2)</f>
        <v>151.94</v>
      </c>
      <c r="J38" s="328">
        <f>ROUND((IF(MinBaseGround&gt;ROUND(((1-GroundAKHIDiscount)*'Ground Base'!J33),2),ROUND((MinBaseGround+GroundResidentialFee)*(1+GroundFuelSurcharge),2),ROUND((((1-GroundAKHIDiscount)*'Ground Base'!J33)+GroundResidentialFee)*(1+GroundFuelSurcharge),2)))*(1+FedEx_Markup),2)</f>
        <v>151.94</v>
      </c>
      <c r="K38" s="328">
        <f>ROUND((IF(MinGroundZone51&gt;ROUND(((1-GroundZone51Discount)*'Ground Base'!K33),2),ROUND((MinGroundZone51+GroundResidentialFee)*(1+GroundFuelSurcharge),2),ROUND((((1-GroundZone51Discount)*'Ground Base'!K33)+GroundResidentialFee)*(1+GroundFuelSurcharge),2)))*(1+FedEx_Markup),2)</f>
        <v>49.68</v>
      </c>
      <c r="L38" s="328">
        <f>ROUND((IF(MinGroundZone54&gt;ROUND(((1-GroundZone54Discount)*'Ground Base'!L33),2),ROUND((MinGroundZone54+GroundResidentialFee)*(1+GroundFuelSurcharge),2),ROUND((((1-GroundZone54Discount)*'Ground Base'!L33)+GroundResidentialFee)*(1+GroundFuelSurcharge),2)))*(1+FedEx_Markup),2)</f>
        <v>58.74</v>
      </c>
    </row>
    <row r="39" ht="12.75" customHeight="1">
      <c r="A39" s="327">
        <v>32.0</v>
      </c>
      <c r="B39" s="328">
        <f>ROUND((IF(MinBaseGround&gt;ROUND(((1-GroundResDiscount31Up-GroundResIncentive)*'Ground Base'!B34),2),ROUND((MinBaseGround+GroundResidentialFee)*(1+GroundFuelSurcharge),2),ROUND((((1-GroundResDiscount31Up-GroundResIncentive)*'Ground Base'!B34)+GroundResidentialFee)*(1+GroundFuelSurcharge),2)))*(1+FedEx_Markup),2)</f>
        <v>15.1</v>
      </c>
      <c r="C39" s="328">
        <f>ROUND((IF(MinBaseGround&gt;ROUND(((1-GroundResDiscount31Up-GroundResIncentive)*'Ground Base'!C34),2),ROUND((MinBaseGround+GroundResidentialFee)*(1+GroundFuelSurcharge),2),ROUND((((1-GroundResDiscount31Up-GroundResIncentive)*'Ground Base'!C34)+GroundResidentialFee)*(1+GroundFuelSurcharge),2)))*(1+FedEx_Markup),2)</f>
        <v>15.87</v>
      </c>
      <c r="D39" s="328">
        <f>ROUND((IF(MinBaseGround&gt;ROUND(((1-GroundResDiscount31Up-GroundResIncentive)*'Ground Base'!D34),2),ROUND((MinBaseGround+GroundResidentialFee)*(1+GroundFuelSurcharge),2),ROUND((((1-GroundResDiscount31Up-GroundResIncentive)*'Ground Base'!D34)+GroundResidentialFee)*(1+GroundFuelSurcharge),2)))*(1+FedEx_Markup),2)</f>
        <v>17.17</v>
      </c>
      <c r="E39" s="328">
        <f>ROUND((IF(MinBaseGround&gt;ROUND(((1-GroundResDiscount31Up-GroundResIncentive)*'Ground Base'!E34),2),ROUND((MinBaseGround+GroundResidentialFee)*(1+GroundFuelSurcharge),2),ROUND((((1-GroundResDiscount31Up-GroundResIncentive)*'Ground Base'!E34)+GroundResidentialFee)*(1+GroundFuelSurcharge),2)))*(1+FedEx_Markup),2)</f>
        <v>19.93</v>
      </c>
      <c r="F39" s="328">
        <f>ROUND((IF(MinBaseGround&gt;ROUND(((1-GroundResDiscount31Up-GroundResIncentive)*'Ground Base'!F34),2),ROUND((MinBaseGround+GroundResidentialFee)*(1+GroundFuelSurcharge),2),ROUND((((1-GroundResDiscount31Up-GroundResIncentive)*'Ground Base'!F34)+GroundResidentialFee)*(1+GroundFuelSurcharge),2)))*(1+FedEx_Markup),2)</f>
        <v>24.41</v>
      </c>
      <c r="G39" s="328">
        <f>ROUND((IF(MinBaseGround&gt;ROUND(((1-GroundResDiscount31Up-GroundResIncentive)*'Ground Base'!G34),2),ROUND((MinBaseGround+GroundResidentialFee)*(1+GroundFuelSurcharge),2),ROUND((((1-GroundResDiscount31Up-GroundResIncentive)*'Ground Base'!G34)+GroundResidentialFee)*(1+GroundFuelSurcharge),2)))*(1+FedEx_Markup),2)</f>
        <v>28.15</v>
      </c>
      <c r="H39" s="328">
        <f>ROUND((IF(MinBaseGround&gt;ROUND(((1-GroundResDiscount31Up-GroundResIncentive)*'Ground Base'!H34),2),ROUND((MinBaseGround+GroundResidentialFee)*(1+GroundFuelSurcharge),2),ROUND((((1-GroundResDiscount31Up-GroundResIncentive)*'Ground Base'!H34)+GroundResidentialFee)*(1+GroundFuelSurcharge),2)))*(1+FedEx_Markup),2)</f>
        <v>32.87</v>
      </c>
      <c r="I39" s="328">
        <f>ROUND((IF(MinBaseGround&gt;ROUND(((1-GroundAKHIDiscount)*'Ground Base'!I34),2),ROUND((MinBaseGround+GroundResidentialFee)*(1+GroundFuelSurcharge),2),ROUND((((1-GroundAKHIDiscount)*'Ground Base'!I34)+GroundResidentialFee)*(1+GroundFuelSurcharge),2)))*(1+FedEx_Markup),2)</f>
        <v>152.46</v>
      </c>
      <c r="J39" s="328">
        <f>ROUND((IF(MinBaseGround&gt;ROUND(((1-GroundAKHIDiscount)*'Ground Base'!J34),2),ROUND((MinBaseGround+GroundResidentialFee)*(1+GroundFuelSurcharge),2),ROUND((((1-GroundAKHIDiscount)*'Ground Base'!J34)+GroundResidentialFee)*(1+GroundFuelSurcharge),2)))*(1+FedEx_Markup),2)</f>
        <v>152.46</v>
      </c>
      <c r="K39" s="328">
        <f>ROUND((IF(MinGroundZone51&gt;ROUND(((1-GroundZone51Discount)*'Ground Base'!K34),2),ROUND((MinGroundZone51+GroundResidentialFee)*(1+GroundFuelSurcharge),2),ROUND((((1-GroundZone51Discount)*'Ground Base'!K34)+GroundResidentialFee)*(1+GroundFuelSurcharge),2)))*(1+FedEx_Markup),2)</f>
        <v>50.7</v>
      </c>
      <c r="L39" s="328">
        <f>ROUND((IF(MinGroundZone54&gt;ROUND(((1-GroundZone54Discount)*'Ground Base'!L34),2),ROUND((MinGroundZone54+GroundResidentialFee)*(1+GroundFuelSurcharge),2),ROUND((((1-GroundZone54Discount)*'Ground Base'!L34)+GroundResidentialFee)*(1+GroundFuelSurcharge),2)))*(1+FedEx_Markup),2)</f>
        <v>60</v>
      </c>
    </row>
    <row r="40" ht="12.75" customHeight="1">
      <c r="A40" s="327">
        <v>33.0</v>
      </c>
      <c r="B40" s="328">
        <f>ROUND((IF(MinBaseGround&gt;ROUND(((1-GroundResDiscount31Up-GroundResIncentive)*'Ground Base'!B35),2),ROUND((MinBaseGround+GroundResidentialFee)*(1+GroundFuelSurcharge),2),ROUND((((1-GroundResDiscount31Up-GroundResIncentive)*'Ground Base'!B35)+GroundResidentialFee)*(1+GroundFuelSurcharge),2)))*(1+FedEx_Markup),2)</f>
        <v>15.1</v>
      </c>
      <c r="C40" s="328">
        <f>ROUND((IF(MinBaseGround&gt;ROUND(((1-GroundResDiscount31Up-GroundResIncentive)*'Ground Base'!C35),2),ROUND((MinBaseGround+GroundResidentialFee)*(1+GroundFuelSurcharge),2),ROUND((((1-GroundResDiscount31Up-GroundResIncentive)*'Ground Base'!C35)+GroundResidentialFee)*(1+GroundFuelSurcharge),2)))*(1+FedEx_Markup),2)</f>
        <v>16.07</v>
      </c>
      <c r="D40" s="328">
        <f>ROUND((IF(MinBaseGround&gt;ROUND(((1-GroundResDiscount31Up-GroundResIncentive)*'Ground Base'!D35),2),ROUND((MinBaseGround+GroundResidentialFee)*(1+GroundFuelSurcharge),2),ROUND((((1-GroundResDiscount31Up-GroundResIncentive)*'Ground Base'!D35)+GroundResidentialFee)*(1+GroundFuelSurcharge),2)))*(1+FedEx_Markup),2)</f>
        <v>17.83</v>
      </c>
      <c r="E40" s="328">
        <f>ROUND((IF(MinBaseGround&gt;ROUND(((1-GroundResDiscount31Up-GroundResIncentive)*'Ground Base'!E35),2),ROUND((MinBaseGround+GroundResidentialFee)*(1+GroundFuelSurcharge),2),ROUND((((1-GroundResDiscount31Up-GroundResIncentive)*'Ground Base'!E35)+GroundResidentialFee)*(1+GroundFuelSurcharge),2)))*(1+FedEx_Markup),2)</f>
        <v>20.73</v>
      </c>
      <c r="F40" s="328">
        <f>ROUND((IF(MinBaseGround&gt;ROUND(((1-GroundResDiscount31Up-GroundResIncentive)*'Ground Base'!F35),2),ROUND((MinBaseGround+GroundResidentialFee)*(1+GroundFuelSurcharge),2),ROUND((((1-GroundResDiscount31Up-GroundResIncentive)*'Ground Base'!F35)+GroundResidentialFee)*(1+GroundFuelSurcharge),2)))*(1+FedEx_Markup),2)</f>
        <v>25.78</v>
      </c>
      <c r="G40" s="328">
        <f>ROUND((IF(MinBaseGround&gt;ROUND(((1-GroundResDiscount31Up-GroundResIncentive)*'Ground Base'!G35),2),ROUND((MinBaseGround+GroundResidentialFee)*(1+GroundFuelSurcharge),2),ROUND((((1-GroundResDiscount31Up-GroundResIncentive)*'Ground Base'!G35)+GroundResidentialFee)*(1+GroundFuelSurcharge),2)))*(1+FedEx_Markup),2)</f>
        <v>28.99</v>
      </c>
      <c r="H40" s="328">
        <f>ROUND((IF(MinBaseGround&gt;ROUND(((1-GroundResDiscount31Up-GroundResIncentive)*'Ground Base'!H35),2),ROUND((MinBaseGround+GroundResidentialFee)*(1+GroundFuelSurcharge),2),ROUND((((1-GroundResDiscount31Up-GroundResIncentive)*'Ground Base'!H35)+GroundResidentialFee)*(1+GroundFuelSurcharge),2)))*(1+FedEx_Markup),2)</f>
        <v>33.7</v>
      </c>
      <c r="I40" s="328">
        <f>ROUND((IF(MinBaseGround&gt;ROUND(((1-GroundAKHIDiscount)*'Ground Base'!I35),2),ROUND((MinBaseGround+GroundResidentialFee)*(1+GroundFuelSurcharge),2),ROUND((((1-GroundAKHIDiscount)*'Ground Base'!I35)+GroundResidentialFee)*(1+GroundFuelSurcharge),2)))*(1+FedEx_Markup),2)</f>
        <v>155.6</v>
      </c>
      <c r="J40" s="328">
        <f>ROUND((IF(MinBaseGround&gt;ROUND(((1-GroundAKHIDiscount)*'Ground Base'!J35),2),ROUND((MinBaseGround+GroundResidentialFee)*(1+GroundFuelSurcharge),2),ROUND((((1-GroundAKHIDiscount)*'Ground Base'!J35)+GroundResidentialFee)*(1+GroundFuelSurcharge),2)))*(1+FedEx_Markup),2)</f>
        <v>155.6</v>
      </c>
      <c r="K40" s="328">
        <f>ROUND((IF(MinGroundZone51&gt;ROUND(((1-GroundZone51Discount)*'Ground Base'!K35),2),ROUND((MinGroundZone51+GroundResidentialFee)*(1+GroundFuelSurcharge),2),ROUND((((1-GroundZone51Discount)*'Ground Base'!K35)+GroundResidentialFee)*(1+GroundFuelSurcharge),2)))*(1+FedEx_Markup),2)</f>
        <v>51.9</v>
      </c>
      <c r="L40" s="328">
        <f>ROUND((IF(MinGroundZone54&gt;ROUND(((1-GroundZone54Discount)*'Ground Base'!L35),2),ROUND((MinGroundZone54+GroundResidentialFee)*(1+GroundFuelSurcharge),2),ROUND((((1-GroundZone54Discount)*'Ground Base'!L35)+GroundResidentialFee)*(1+GroundFuelSurcharge),2)))*(1+FedEx_Markup),2)</f>
        <v>61.24</v>
      </c>
    </row>
    <row r="41" ht="12.75" customHeight="1">
      <c r="A41" s="327">
        <v>34.0</v>
      </c>
      <c r="B41" s="328">
        <f>ROUND((IF(MinBaseGround&gt;ROUND(((1-GroundResDiscount31Up-GroundResIncentive)*'Ground Base'!B36),2),ROUND((MinBaseGround+GroundResidentialFee)*(1+GroundFuelSurcharge),2),ROUND((((1-GroundResDiscount31Up-GroundResIncentive)*'Ground Base'!B36)+GroundResidentialFee)*(1+GroundFuelSurcharge),2)))*(1+FedEx_Markup),2)</f>
        <v>15.1</v>
      </c>
      <c r="C41" s="328">
        <f>ROUND((IF(MinBaseGround&gt;ROUND(((1-GroundResDiscount31Up-GroundResIncentive)*'Ground Base'!C36),2),ROUND((MinBaseGround+GroundResidentialFee)*(1+GroundFuelSurcharge),2),ROUND((((1-GroundResDiscount31Up-GroundResIncentive)*'Ground Base'!C36)+GroundResidentialFee)*(1+GroundFuelSurcharge),2)))*(1+FedEx_Markup),2)</f>
        <v>16.38</v>
      </c>
      <c r="D41" s="328">
        <f>ROUND((IF(MinBaseGround&gt;ROUND(((1-GroundResDiscount31Up-GroundResIncentive)*'Ground Base'!D36),2),ROUND((MinBaseGround+GroundResidentialFee)*(1+GroundFuelSurcharge),2),ROUND((((1-GroundResDiscount31Up-GroundResIncentive)*'Ground Base'!D36)+GroundResidentialFee)*(1+GroundFuelSurcharge),2)))*(1+FedEx_Markup),2)</f>
        <v>18.31</v>
      </c>
      <c r="E41" s="328">
        <f>ROUND((IF(MinBaseGround&gt;ROUND(((1-GroundResDiscount31Up-GroundResIncentive)*'Ground Base'!E36),2),ROUND((MinBaseGround+GroundResidentialFee)*(1+GroundFuelSurcharge),2),ROUND((((1-GroundResDiscount31Up-GroundResIncentive)*'Ground Base'!E36)+GroundResidentialFee)*(1+GroundFuelSurcharge),2)))*(1+FedEx_Markup),2)</f>
        <v>21.37</v>
      </c>
      <c r="F41" s="328">
        <f>ROUND((IF(MinBaseGround&gt;ROUND(((1-GroundResDiscount31Up-GroundResIncentive)*'Ground Base'!F36),2),ROUND((MinBaseGround+GroundResidentialFee)*(1+GroundFuelSurcharge),2),ROUND((((1-GroundResDiscount31Up-GroundResIncentive)*'Ground Base'!F36)+GroundResidentialFee)*(1+GroundFuelSurcharge),2)))*(1+FedEx_Markup),2)</f>
        <v>25.79</v>
      </c>
      <c r="G41" s="328">
        <f>ROUND((IF(MinBaseGround&gt;ROUND(((1-GroundResDiscount31Up-GroundResIncentive)*'Ground Base'!G36),2),ROUND((MinBaseGround+GroundResidentialFee)*(1+GroundFuelSurcharge),2),ROUND((((1-GroundResDiscount31Up-GroundResIncentive)*'Ground Base'!G36)+GroundResidentialFee)*(1+GroundFuelSurcharge),2)))*(1+FedEx_Markup),2)</f>
        <v>29.79</v>
      </c>
      <c r="H41" s="328">
        <f>ROUND((IF(MinBaseGround&gt;ROUND(((1-GroundResDiscount31Up-GroundResIncentive)*'Ground Base'!H36),2),ROUND((MinBaseGround+GroundResidentialFee)*(1+GroundFuelSurcharge),2),ROUND((((1-GroundResDiscount31Up-GroundResIncentive)*'Ground Base'!H36)+GroundResidentialFee)*(1+GroundFuelSurcharge),2)))*(1+FedEx_Markup),2)</f>
        <v>35.18</v>
      </c>
      <c r="I41" s="328">
        <f>ROUND((IF(MinBaseGround&gt;ROUND(((1-GroundAKHIDiscount)*'Ground Base'!I36),2),ROUND((MinBaseGround+GroundResidentialFee)*(1+GroundFuelSurcharge),2),ROUND((((1-GroundAKHIDiscount)*'Ground Base'!I36)+GroundResidentialFee)*(1+GroundFuelSurcharge),2)))*(1+FedEx_Markup),2)</f>
        <v>159.02</v>
      </c>
      <c r="J41" s="328">
        <f>ROUND((IF(MinBaseGround&gt;ROUND(((1-GroundAKHIDiscount)*'Ground Base'!J36),2),ROUND((MinBaseGround+GroundResidentialFee)*(1+GroundFuelSurcharge),2),ROUND((((1-GroundAKHIDiscount)*'Ground Base'!J36)+GroundResidentialFee)*(1+GroundFuelSurcharge),2)))*(1+FedEx_Markup),2)</f>
        <v>159.02</v>
      </c>
      <c r="K41" s="328">
        <f>ROUND((IF(MinGroundZone51&gt;ROUND(((1-GroundZone51Discount)*'Ground Base'!K36),2),ROUND((MinGroundZone51+GroundResidentialFee)*(1+GroundFuelSurcharge),2),ROUND((((1-GroundZone51Discount)*'Ground Base'!K36)+GroundResidentialFee)*(1+GroundFuelSurcharge),2)))*(1+FedEx_Markup),2)</f>
        <v>52.83</v>
      </c>
      <c r="L41" s="328">
        <f>ROUND((IF(MinGroundZone54&gt;ROUND(((1-GroundZone54Discount)*'Ground Base'!L36),2),ROUND((MinGroundZone54+GroundResidentialFee)*(1+GroundFuelSurcharge),2),ROUND((((1-GroundZone54Discount)*'Ground Base'!L36)+GroundResidentialFee)*(1+GroundFuelSurcharge),2)))*(1+FedEx_Markup),2)</f>
        <v>62.46</v>
      </c>
    </row>
    <row r="42" ht="12.75" customHeight="1">
      <c r="A42" s="327">
        <v>35.0</v>
      </c>
      <c r="B42" s="328">
        <f>ROUND((IF(MinBaseGround&gt;ROUND(((1-GroundResDiscount31Up-GroundResIncentive)*'Ground Base'!B37),2),ROUND((MinBaseGround+GroundResidentialFee)*(1+GroundFuelSurcharge),2),ROUND((((1-GroundResDiscount31Up-GroundResIncentive)*'Ground Base'!B37)+GroundResidentialFee)*(1+GroundFuelSurcharge),2)))*(1+FedEx_Markup),2)</f>
        <v>15.1</v>
      </c>
      <c r="C42" s="328">
        <f>ROUND((IF(MinBaseGround&gt;ROUND(((1-GroundResDiscount31Up-GroundResIncentive)*'Ground Base'!C37),2),ROUND((MinBaseGround+GroundResidentialFee)*(1+GroundFuelSurcharge),2),ROUND((((1-GroundResDiscount31Up-GroundResIncentive)*'Ground Base'!C37)+GroundResidentialFee)*(1+GroundFuelSurcharge),2)))*(1+FedEx_Markup),2)</f>
        <v>17</v>
      </c>
      <c r="D42" s="328">
        <f>ROUND((IF(MinBaseGround&gt;ROUND(((1-GroundResDiscount31Up-GroundResIncentive)*'Ground Base'!D37),2),ROUND((MinBaseGround+GroundResidentialFee)*(1+GroundFuelSurcharge),2),ROUND((((1-GroundResDiscount31Up-GroundResIncentive)*'Ground Base'!D37)+GroundResidentialFee)*(1+GroundFuelSurcharge),2)))*(1+FedEx_Markup),2)</f>
        <v>18.7</v>
      </c>
      <c r="E42" s="328">
        <f>ROUND((IF(MinBaseGround&gt;ROUND(((1-GroundResDiscount31Up-GroundResIncentive)*'Ground Base'!E37),2),ROUND((MinBaseGround+GroundResidentialFee)*(1+GroundFuelSurcharge),2),ROUND((((1-GroundResDiscount31Up-GroundResIncentive)*'Ground Base'!E37)+GroundResidentialFee)*(1+GroundFuelSurcharge),2)))*(1+FedEx_Markup),2)</f>
        <v>21.68</v>
      </c>
      <c r="F42" s="328">
        <f>ROUND((IF(MinBaseGround&gt;ROUND(((1-GroundResDiscount31Up-GroundResIncentive)*'Ground Base'!F37),2),ROUND((MinBaseGround+GroundResidentialFee)*(1+GroundFuelSurcharge),2),ROUND((((1-GroundResDiscount31Up-GroundResIncentive)*'Ground Base'!F37)+GroundResidentialFee)*(1+GroundFuelSurcharge),2)))*(1+FedEx_Markup),2)</f>
        <v>26.19</v>
      </c>
      <c r="G42" s="328">
        <f>ROUND((IF(MinBaseGround&gt;ROUND(((1-GroundResDiscount31Up-GroundResIncentive)*'Ground Base'!G37),2),ROUND((MinBaseGround+GroundResidentialFee)*(1+GroundFuelSurcharge),2),ROUND((((1-GroundResDiscount31Up-GroundResIncentive)*'Ground Base'!G37)+GroundResidentialFee)*(1+GroundFuelSurcharge),2)))*(1+FedEx_Markup),2)</f>
        <v>30.49</v>
      </c>
      <c r="H42" s="328">
        <f>ROUND((IF(MinBaseGround&gt;ROUND(((1-GroundResDiscount31Up-GroundResIncentive)*'Ground Base'!H37),2),ROUND((MinBaseGround+GroundResidentialFee)*(1+GroundFuelSurcharge),2),ROUND((((1-GroundResDiscount31Up-GroundResIncentive)*'Ground Base'!H37)+GroundResidentialFee)*(1+GroundFuelSurcharge),2)))*(1+FedEx_Markup),2)</f>
        <v>35.41</v>
      </c>
      <c r="I42" s="328">
        <f>ROUND((IF(MinBaseGround&gt;ROUND(((1-GroundAKHIDiscount)*'Ground Base'!I37),2),ROUND((MinBaseGround+GroundResidentialFee)*(1+GroundFuelSurcharge),2),ROUND((((1-GroundAKHIDiscount)*'Ground Base'!I37)+GroundResidentialFee)*(1+GroundFuelSurcharge),2)))*(1+FedEx_Markup),2)</f>
        <v>162.9</v>
      </c>
      <c r="J42" s="328">
        <f>ROUND((IF(MinBaseGround&gt;ROUND(((1-GroundAKHIDiscount)*'Ground Base'!J37),2),ROUND((MinBaseGround+GroundResidentialFee)*(1+GroundFuelSurcharge),2),ROUND((((1-GroundAKHIDiscount)*'Ground Base'!J37)+GroundResidentialFee)*(1+GroundFuelSurcharge),2)))*(1+FedEx_Markup),2)</f>
        <v>162.9</v>
      </c>
      <c r="K42" s="328">
        <f>ROUND((IF(MinGroundZone51&gt;ROUND(((1-GroundZone51Discount)*'Ground Base'!K37),2),ROUND((MinGroundZone51+GroundResidentialFee)*(1+GroundFuelSurcharge),2),ROUND((((1-GroundZone51Discount)*'Ground Base'!K37)+GroundResidentialFee)*(1+GroundFuelSurcharge),2)))*(1+FedEx_Markup),2)</f>
        <v>53.8</v>
      </c>
      <c r="L42" s="328">
        <f>ROUND((IF(MinGroundZone54&gt;ROUND(((1-GroundZone54Discount)*'Ground Base'!L37),2),ROUND((MinGroundZone54+GroundResidentialFee)*(1+GroundFuelSurcharge),2),ROUND((((1-GroundZone54Discount)*'Ground Base'!L37)+GroundResidentialFee)*(1+GroundFuelSurcharge),2)))*(1+FedEx_Markup),2)</f>
        <v>63.25</v>
      </c>
    </row>
    <row r="43" ht="12.75" customHeight="1">
      <c r="A43" s="327">
        <v>36.0</v>
      </c>
      <c r="B43" s="328">
        <f>ROUND((IF(MinBaseGround&gt;ROUND(((1-GroundResDiscount31Up-GroundResIncentive)*'Ground Base'!B38),2),ROUND((MinBaseGround+GroundResidentialFee)*(1+GroundFuelSurcharge),2),ROUND((((1-GroundResDiscount31Up-GroundResIncentive)*'Ground Base'!B38)+GroundResidentialFee)*(1+GroundFuelSurcharge),2)))*(1+FedEx_Markup),2)</f>
        <v>15.1</v>
      </c>
      <c r="C43" s="328">
        <f>ROUND((IF(MinBaseGround&gt;ROUND(((1-GroundResDiscount31Up-GroundResIncentive)*'Ground Base'!C38),2),ROUND((MinBaseGround+GroundResidentialFee)*(1+GroundFuelSurcharge),2),ROUND((((1-GroundResDiscount31Up-GroundResIncentive)*'Ground Base'!C38)+GroundResidentialFee)*(1+GroundFuelSurcharge),2)))*(1+FedEx_Markup),2)</f>
        <v>17.11</v>
      </c>
      <c r="D43" s="328">
        <f>ROUND((IF(MinBaseGround&gt;ROUND(((1-GroundResDiscount31Up-GroundResIncentive)*'Ground Base'!D38),2),ROUND((MinBaseGround+GroundResidentialFee)*(1+GroundFuelSurcharge),2),ROUND((((1-GroundResDiscount31Up-GroundResIncentive)*'Ground Base'!D38)+GroundResidentialFee)*(1+GroundFuelSurcharge),2)))*(1+FedEx_Markup),2)</f>
        <v>18.96</v>
      </c>
      <c r="E43" s="328">
        <f>ROUND((IF(MinBaseGround&gt;ROUND(((1-GroundResDiscount31Up-GroundResIncentive)*'Ground Base'!E38),2),ROUND((MinBaseGround+GroundResidentialFee)*(1+GroundFuelSurcharge),2),ROUND((((1-GroundResDiscount31Up-GroundResIncentive)*'Ground Base'!E38)+GroundResidentialFee)*(1+GroundFuelSurcharge),2)))*(1+FedEx_Markup),2)</f>
        <v>22.3</v>
      </c>
      <c r="F43" s="328">
        <f>ROUND((IF(MinBaseGround&gt;ROUND(((1-GroundResDiscount31Up-GroundResIncentive)*'Ground Base'!F38),2),ROUND((MinBaseGround+GroundResidentialFee)*(1+GroundFuelSurcharge),2),ROUND((((1-GroundResDiscount31Up-GroundResIncentive)*'Ground Base'!F38)+GroundResidentialFee)*(1+GroundFuelSurcharge),2)))*(1+FedEx_Markup),2)</f>
        <v>27.19</v>
      </c>
      <c r="G43" s="328">
        <f>ROUND((IF(MinBaseGround&gt;ROUND(((1-GroundResDiscount31Up-GroundResIncentive)*'Ground Base'!G38),2),ROUND((MinBaseGround+GroundResidentialFee)*(1+GroundFuelSurcharge),2),ROUND((((1-GroundResDiscount31Up-GroundResIncentive)*'Ground Base'!G38)+GroundResidentialFee)*(1+GroundFuelSurcharge),2)))*(1+FedEx_Markup),2)</f>
        <v>31.43</v>
      </c>
      <c r="H43" s="328">
        <f>ROUND((IF(MinBaseGround&gt;ROUND(((1-GroundResDiscount31Up-GroundResIncentive)*'Ground Base'!H38),2),ROUND((MinBaseGround+GroundResidentialFee)*(1+GroundFuelSurcharge),2),ROUND((((1-GroundResDiscount31Up-GroundResIncentive)*'Ground Base'!H38)+GroundResidentialFee)*(1+GroundFuelSurcharge),2)))*(1+FedEx_Markup),2)</f>
        <v>36.71</v>
      </c>
      <c r="I43" s="328">
        <f>ROUND((IF(MinBaseGround&gt;ROUND(((1-GroundAKHIDiscount)*'Ground Base'!I38),2),ROUND((MinBaseGround+GroundResidentialFee)*(1+GroundFuelSurcharge),2),ROUND((((1-GroundAKHIDiscount)*'Ground Base'!I38)+GroundResidentialFee)*(1+GroundFuelSurcharge),2)))*(1+FedEx_Markup),2)</f>
        <v>166.31</v>
      </c>
      <c r="J43" s="328">
        <f>ROUND((IF(MinBaseGround&gt;ROUND(((1-GroundAKHIDiscount)*'Ground Base'!J38),2),ROUND((MinBaseGround+GroundResidentialFee)*(1+GroundFuelSurcharge),2),ROUND((((1-GroundAKHIDiscount)*'Ground Base'!J38)+GroundResidentialFee)*(1+GroundFuelSurcharge),2)))*(1+FedEx_Markup),2)</f>
        <v>166.31</v>
      </c>
      <c r="K43" s="328">
        <f>ROUND((IF(MinGroundZone51&gt;ROUND(((1-GroundZone51Discount)*'Ground Base'!K38),2),ROUND((MinGroundZone51+GroundResidentialFee)*(1+GroundFuelSurcharge),2),ROUND((((1-GroundZone51Discount)*'Ground Base'!K38)+GroundResidentialFee)*(1+GroundFuelSurcharge),2)))*(1+FedEx_Markup),2)</f>
        <v>54.74</v>
      </c>
      <c r="L43" s="328">
        <f>ROUND((IF(MinGroundZone54&gt;ROUND(((1-GroundZone54Discount)*'Ground Base'!L38),2),ROUND((MinGroundZone54+GroundResidentialFee)*(1+GroundFuelSurcharge),2),ROUND((((1-GroundZone54Discount)*'Ground Base'!L38)+GroundResidentialFee)*(1+GroundFuelSurcharge),2)))*(1+FedEx_Markup),2)</f>
        <v>64.65</v>
      </c>
    </row>
    <row r="44" ht="12.75" customHeight="1">
      <c r="A44" s="327">
        <v>37.0</v>
      </c>
      <c r="B44" s="328">
        <f>ROUND((IF(MinBaseGround&gt;ROUND(((1-GroundResDiscount31Up-GroundResIncentive)*'Ground Base'!B39),2),ROUND((MinBaseGround+GroundResidentialFee)*(1+GroundFuelSurcharge),2),ROUND((((1-GroundResDiscount31Up-GroundResIncentive)*'Ground Base'!B39)+GroundResidentialFee)*(1+GroundFuelSurcharge),2)))*(1+FedEx_Markup),2)</f>
        <v>15.1</v>
      </c>
      <c r="C44" s="328">
        <f>ROUND((IF(MinBaseGround&gt;ROUND(((1-GroundResDiscount31Up-GroundResIncentive)*'Ground Base'!C39),2),ROUND((MinBaseGround+GroundResidentialFee)*(1+GroundFuelSurcharge),2),ROUND((((1-GroundResDiscount31Up-GroundResIncentive)*'Ground Base'!C39)+GroundResidentialFee)*(1+GroundFuelSurcharge),2)))*(1+FedEx_Markup),2)</f>
        <v>17.31</v>
      </c>
      <c r="D44" s="328">
        <f>ROUND((IF(MinBaseGround&gt;ROUND(((1-GroundResDiscount31Up-GroundResIncentive)*'Ground Base'!D39),2),ROUND((MinBaseGround+GroundResidentialFee)*(1+GroundFuelSurcharge),2),ROUND((((1-GroundResDiscount31Up-GroundResIncentive)*'Ground Base'!D39)+GroundResidentialFee)*(1+GroundFuelSurcharge),2)))*(1+FedEx_Markup),2)</f>
        <v>19.12</v>
      </c>
      <c r="E44" s="328">
        <f>ROUND((IF(MinBaseGround&gt;ROUND(((1-GroundResDiscount31Up-GroundResIncentive)*'Ground Base'!E39),2),ROUND((MinBaseGround+GroundResidentialFee)*(1+GroundFuelSurcharge),2),ROUND((((1-GroundResDiscount31Up-GroundResIncentive)*'Ground Base'!E39)+GroundResidentialFee)*(1+GroundFuelSurcharge),2)))*(1+FedEx_Markup),2)</f>
        <v>22.59</v>
      </c>
      <c r="F44" s="328">
        <f>ROUND((IF(MinBaseGround&gt;ROUND(((1-GroundResDiscount31Up-GroundResIncentive)*'Ground Base'!F39),2),ROUND((MinBaseGround+GroundResidentialFee)*(1+GroundFuelSurcharge),2),ROUND((((1-GroundResDiscount31Up-GroundResIncentive)*'Ground Base'!F39)+GroundResidentialFee)*(1+GroundFuelSurcharge),2)))*(1+FedEx_Markup),2)</f>
        <v>27.29</v>
      </c>
      <c r="G44" s="328">
        <f>ROUND((IF(MinBaseGround&gt;ROUND(((1-GroundResDiscount31Up-GroundResIncentive)*'Ground Base'!G39),2),ROUND((MinBaseGround+GroundResidentialFee)*(1+GroundFuelSurcharge),2),ROUND((((1-GroundResDiscount31Up-GroundResIncentive)*'Ground Base'!G39)+GroundResidentialFee)*(1+GroundFuelSurcharge),2)))*(1+FedEx_Markup),2)</f>
        <v>32.36</v>
      </c>
      <c r="H44" s="328">
        <f>ROUND((IF(MinBaseGround&gt;ROUND(((1-GroundResDiscount31Up-GroundResIncentive)*'Ground Base'!H39),2),ROUND((MinBaseGround+GroundResidentialFee)*(1+GroundFuelSurcharge),2),ROUND((((1-GroundResDiscount31Up-GroundResIncentive)*'Ground Base'!H39)+GroundResidentialFee)*(1+GroundFuelSurcharge),2)))*(1+FedEx_Markup),2)</f>
        <v>37.04</v>
      </c>
      <c r="I44" s="328">
        <f>ROUND((IF(MinBaseGround&gt;ROUND(((1-GroundAKHIDiscount)*'Ground Base'!I39),2),ROUND((MinBaseGround+GroundResidentialFee)*(1+GroundFuelSurcharge),2),ROUND((((1-GroundAKHIDiscount)*'Ground Base'!I39)+GroundResidentialFee)*(1+GroundFuelSurcharge),2)))*(1+FedEx_Markup),2)</f>
        <v>170.07</v>
      </c>
      <c r="J44" s="328">
        <f>ROUND((IF(MinBaseGround&gt;ROUND(((1-GroundAKHIDiscount)*'Ground Base'!J39),2),ROUND((MinBaseGround+GroundResidentialFee)*(1+GroundFuelSurcharge),2),ROUND((((1-GroundAKHIDiscount)*'Ground Base'!J39)+GroundResidentialFee)*(1+GroundFuelSurcharge),2)))*(1+FedEx_Markup),2)</f>
        <v>170.07</v>
      </c>
      <c r="K44" s="328">
        <f>ROUND((IF(MinGroundZone51&gt;ROUND(((1-GroundZone51Discount)*'Ground Base'!K39),2),ROUND((MinGroundZone51+GroundResidentialFee)*(1+GroundFuelSurcharge),2),ROUND((((1-GroundZone51Discount)*'Ground Base'!K39)+GroundResidentialFee)*(1+GroundFuelSurcharge),2)))*(1+FedEx_Markup),2)</f>
        <v>55.91</v>
      </c>
      <c r="L44" s="328">
        <f>ROUND((IF(MinGroundZone54&gt;ROUND(((1-GroundZone54Discount)*'Ground Base'!L39),2),ROUND((MinGroundZone54+GroundResidentialFee)*(1+GroundFuelSurcharge),2),ROUND((((1-GroundZone54Discount)*'Ground Base'!L39)+GroundResidentialFee)*(1+GroundFuelSurcharge),2)))*(1+FedEx_Markup),2)</f>
        <v>65.92</v>
      </c>
    </row>
    <row r="45" ht="12.75" customHeight="1">
      <c r="A45" s="327">
        <v>38.0</v>
      </c>
      <c r="B45" s="328">
        <f>ROUND((IF(MinBaseGround&gt;ROUND(((1-GroundResDiscount31Up-GroundResIncentive)*'Ground Base'!B40),2),ROUND((MinBaseGround+GroundResidentialFee)*(1+GroundFuelSurcharge),2),ROUND((((1-GroundResDiscount31Up-GroundResIncentive)*'Ground Base'!B40)+GroundResidentialFee)*(1+GroundFuelSurcharge),2)))*(1+FedEx_Markup),2)</f>
        <v>15.1</v>
      </c>
      <c r="C45" s="328">
        <f>ROUND((IF(MinBaseGround&gt;ROUND(((1-GroundResDiscount31Up-GroundResIncentive)*'Ground Base'!C40),2),ROUND((MinBaseGround+GroundResidentialFee)*(1+GroundFuelSurcharge),2),ROUND((((1-GroundResDiscount31Up-GroundResIncentive)*'Ground Base'!C40)+GroundResidentialFee)*(1+GroundFuelSurcharge),2)))*(1+FedEx_Markup),2)</f>
        <v>17.53</v>
      </c>
      <c r="D45" s="328">
        <f>ROUND((IF(MinBaseGround&gt;ROUND(((1-GroundResDiscount31Up-GroundResIncentive)*'Ground Base'!D40),2),ROUND((MinBaseGround+GroundResidentialFee)*(1+GroundFuelSurcharge),2),ROUND((((1-GroundResDiscount31Up-GroundResIncentive)*'Ground Base'!D40)+GroundResidentialFee)*(1+GroundFuelSurcharge),2)))*(1+FedEx_Markup),2)</f>
        <v>19.65</v>
      </c>
      <c r="E45" s="328">
        <f>ROUND((IF(MinBaseGround&gt;ROUND(((1-GroundResDiscount31Up-GroundResIncentive)*'Ground Base'!E40),2),ROUND((MinBaseGround+GroundResidentialFee)*(1+GroundFuelSurcharge),2),ROUND((((1-GroundResDiscount31Up-GroundResIncentive)*'Ground Base'!E40)+GroundResidentialFee)*(1+GroundFuelSurcharge),2)))*(1+FedEx_Markup),2)</f>
        <v>23.07</v>
      </c>
      <c r="F45" s="328">
        <f>ROUND((IF(MinBaseGround&gt;ROUND(((1-GroundResDiscount31Up-GroundResIncentive)*'Ground Base'!F40),2),ROUND((MinBaseGround+GroundResidentialFee)*(1+GroundFuelSurcharge),2),ROUND((((1-GroundResDiscount31Up-GroundResIncentive)*'Ground Base'!F40)+GroundResidentialFee)*(1+GroundFuelSurcharge),2)))*(1+FedEx_Markup),2)</f>
        <v>27.85</v>
      </c>
      <c r="G45" s="328">
        <f>ROUND((IF(MinBaseGround&gt;ROUND(((1-GroundResDiscount31Up-GroundResIncentive)*'Ground Base'!G40),2),ROUND((MinBaseGround+GroundResidentialFee)*(1+GroundFuelSurcharge),2),ROUND((((1-GroundResDiscount31Up-GroundResIncentive)*'Ground Base'!G40)+GroundResidentialFee)*(1+GroundFuelSurcharge),2)))*(1+FedEx_Markup),2)</f>
        <v>32.49</v>
      </c>
      <c r="H45" s="328">
        <f>ROUND((IF(MinBaseGround&gt;ROUND(((1-GroundResDiscount31Up-GroundResIncentive)*'Ground Base'!H40),2),ROUND((MinBaseGround+GroundResidentialFee)*(1+GroundFuelSurcharge),2),ROUND((((1-GroundResDiscount31Up-GroundResIncentive)*'Ground Base'!H40)+GroundResidentialFee)*(1+GroundFuelSurcharge),2)))*(1+FedEx_Markup),2)</f>
        <v>37.67</v>
      </c>
      <c r="I45" s="328">
        <f>ROUND((IF(MinBaseGround&gt;ROUND(((1-GroundAKHIDiscount)*'Ground Base'!I40),2),ROUND((MinBaseGround+GroundResidentialFee)*(1+GroundFuelSurcharge),2),ROUND((((1-GroundAKHIDiscount)*'Ground Base'!I40)+GroundResidentialFee)*(1+GroundFuelSurcharge),2)))*(1+FedEx_Markup),2)</f>
        <v>174.09</v>
      </c>
      <c r="J45" s="328">
        <f>ROUND((IF(MinBaseGround&gt;ROUND(((1-GroundAKHIDiscount)*'Ground Base'!J40),2),ROUND((MinBaseGround+GroundResidentialFee)*(1+GroundFuelSurcharge),2),ROUND((((1-GroundAKHIDiscount)*'Ground Base'!J40)+GroundResidentialFee)*(1+GroundFuelSurcharge),2)))*(1+FedEx_Markup),2)</f>
        <v>174.09</v>
      </c>
      <c r="K45" s="328">
        <f>ROUND((IF(MinGroundZone51&gt;ROUND(((1-GroundZone51Discount)*'Ground Base'!K40),2),ROUND((MinGroundZone51+GroundResidentialFee)*(1+GroundFuelSurcharge),2),ROUND((((1-GroundZone51Discount)*'Ground Base'!K40)+GroundResidentialFee)*(1+GroundFuelSurcharge),2)))*(1+FedEx_Markup),2)</f>
        <v>56.89</v>
      </c>
      <c r="L45" s="328">
        <f>ROUND((IF(MinGroundZone54&gt;ROUND(((1-GroundZone54Discount)*'Ground Base'!L40),2),ROUND((MinGroundZone54+GroundResidentialFee)*(1+GroundFuelSurcharge),2),ROUND((((1-GroundZone54Discount)*'Ground Base'!L40)+GroundResidentialFee)*(1+GroundFuelSurcharge),2)))*(1+FedEx_Markup),2)</f>
        <v>67.01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327">
        <v>39.0</v>
      </c>
      <c r="B46" s="328">
        <f>ROUND((IF(MinBaseGround&gt;ROUND(((1-GroundResDiscount31Up-GroundResIncentive)*'Ground Base'!B41),2),ROUND((MinBaseGround+GroundResidentialFee)*(1+GroundFuelSurcharge),2),ROUND((((1-GroundResDiscount31Up-GroundResIncentive)*'Ground Base'!B41)+GroundResidentialFee)*(1+GroundFuelSurcharge),2)))*(1+FedEx_Markup),2)</f>
        <v>15.34</v>
      </c>
      <c r="C46" s="328">
        <f>ROUND((IF(MinBaseGround&gt;ROUND(((1-GroundResDiscount31Up-GroundResIncentive)*'Ground Base'!C41),2),ROUND((MinBaseGround+GroundResidentialFee)*(1+GroundFuelSurcharge),2),ROUND((((1-GroundResDiscount31Up-GroundResIncentive)*'Ground Base'!C41)+GroundResidentialFee)*(1+GroundFuelSurcharge),2)))*(1+FedEx_Markup),2)</f>
        <v>18.11</v>
      </c>
      <c r="D46" s="328">
        <f>ROUND((IF(MinBaseGround&gt;ROUND(((1-GroundResDiscount31Up-GroundResIncentive)*'Ground Base'!D41),2),ROUND((MinBaseGround+GroundResidentialFee)*(1+GroundFuelSurcharge),2),ROUND((((1-GroundResDiscount31Up-GroundResIncentive)*'Ground Base'!D41)+GroundResidentialFee)*(1+GroundFuelSurcharge),2)))*(1+FedEx_Markup),2)</f>
        <v>20.39</v>
      </c>
      <c r="E46" s="328">
        <f>ROUND((IF(MinBaseGround&gt;ROUND(((1-GroundResDiscount31Up-GroundResIncentive)*'Ground Base'!E41),2),ROUND((MinBaseGround+GroundResidentialFee)*(1+GroundFuelSurcharge),2),ROUND((((1-GroundResDiscount31Up-GroundResIncentive)*'Ground Base'!E41)+GroundResidentialFee)*(1+GroundFuelSurcharge),2)))*(1+FedEx_Markup),2)</f>
        <v>23.86</v>
      </c>
      <c r="F46" s="328">
        <f>ROUND((IF(MinBaseGround&gt;ROUND(((1-GroundResDiscount31Up-GroundResIncentive)*'Ground Base'!F41),2),ROUND((MinBaseGround+GroundResidentialFee)*(1+GroundFuelSurcharge),2),ROUND((((1-GroundResDiscount31Up-GroundResIncentive)*'Ground Base'!F41)+GroundResidentialFee)*(1+GroundFuelSurcharge),2)))*(1+FedEx_Markup),2)</f>
        <v>29</v>
      </c>
      <c r="G46" s="328">
        <f>ROUND((IF(MinBaseGround&gt;ROUND(((1-GroundResDiscount31Up-GroundResIncentive)*'Ground Base'!G41),2),ROUND((MinBaseGround+GroundResidentialFee)*(1+GroundFuelSurcharge),2),ROUND((((1-GroundResDiscount31Up-GroundResIncentive)*'Ground Base'!G41)+GroundResidentialFee)*(1+GroundFuelSurcharge),2)))*(1+FedEx_Markup),2)</f>
        <v>33.66</v>
      </c>
      <c r="H46" s="328">
        <f>ROUND((IF(MinBaseGround&gt;ROUND(((1-GroundResDiscount31Up-GroundResIncentive)*'Ground Base'!H41),2),ROUND((MinBaseGround+GroundResidentialFee)*(1+GroundFuelSurcharge),2),ROUND((((1-GroundResDiscount31Up-GroundResIncentive)*'Ground Base'!H41)+GroundResidentialFee)*(1+GroundFuelSurcharge),2)))*(1+FedEx_Markup),2)</f>
        <v>38.4</v>
      </c>
      <c r="I46" s="328">
        <f>ROUND((IF(MinBaseGround&gt;ROUND(((1-GroundAKHIDiscount)*'Ground Base'!I41),2),ROUND((MinBaseGround+GroundResidentialFee)*(1+GroundFuelSurcharge),2),ROUND((((1-GroundAKHIDiscount)*'Ground Base'!I41)+GroundResidentialFee)*(1+GroundFuelSurcharge),2)))*(1+FedEx_Markup),2)</f>
        <v>177.78</v>
      </c>
      <c r="J46" s="328">
        <f>ROUND((IF(MinBaseGround&gt;ROUND(((1-GroundAKHIDiscount)*'Ground Base'!J41),2),ROUND((MinBaseGround+GroundResidentialFee)*(1+GroundFuelSurcharge),2),ROUND((((1-GroundAKHIDiscount)*'Ground Base'!J41)+GroundResidentialFee)*(1+GroundFuelSurcharge),2)))*(1+FedEx_Markup),2)</f>
        <v>177.78</v>
      </c>
      <c r="K46" s="328">
        <f>ROUND((IF(MinGroundZone51&gt;ROUND(((1-GroundZone51Discount)*'Ground Base'!K41),2),ROUND((MinGroundZone51+GroundResidentialFee)*(1+GroundFuelSurcharge),2),ROUND((((1-GroundZone51Discount)*'Ground Base'!K41)+GroundResidentialFee)*(1+GroundFuelSurcharge),2)))*(1+FedEx_Markup),2)</f>
        <v>58.12</v>
      </c>
      <c r="L46" s="328">
        <f>ROUND((IF(MinGroundZone54&gt;ROUND(((1-GroundZone54Discount)*'Ground Base'!L41),2),ROUND((MinGroundZone54+GroundResidentialFee)*(1+GroundFuelSurcharge),2),ROUND((((1-GroundZone54Discount)*'Ground Base'!L41)+GroundResidentialFee)*(1+GroundFuelSurcharge),2)))*(1+FedEx_Markup),2)</f>
        <v>68.05</v>
      </c>
    </row>
    <row r="47" ht="12.75" customHeight="1">
      <c r="A47" s="327">
        <v>40.0</v>
      </c>
      <c r="B47" s="328">
        <f>ROUND((IF(MinBaseGround&gt;ROUND(((1-GroundResDiscount31Up-GroundResIncentive)*'Ground Base'!B42),2),ROUND((MinBaseGround+GroundResidentialFee)*(1+GroundFuelSurcharge),2),ROUND((((1-GroundResDiscount31Up-GroundResIncentive)*'Ground Base'!B42)+GroundResidentialFee)*(1+GroundFuelSurcharge),2)))*(1+FedEx_Markup),2)</f>
        <v>15.35</v>
      </c>
      <c r="C47" s="328">
        <f>ROUND((IF(MinBaseGround&gt;ROUND(((1-GroundResDiscount31Up-GroundResIncentive)*'Ground Base'!C42),2),ROUND((MinBaseGround+GroundResidentialFee)*(1+GroundFuelSurcharge),2),ROUND((((1-GroundResDiscount31Up-GroundResIncentive)*'Ground Base'!C42)+GroundResidentialFee)*(1+GroundFuelSurcharge),2)))*(1+FedEx_Markup),2)</f>
        <v>18.17</v>
      </c>
      <c r="D47" s="328">
        <f>ROUND((IF(MinBaseGround&gt;ROUND(((1-GroundResDiscount31Up-GroundResIncentive)*'Ground Base'!D42),2),ROUND((MinBaseGround+GroundResidentialFee)*(1+GroundFuelSurcharge),2),ROUND((((1-GroundResDiscount31Up-GroundResIncentive)*'Ground Base'!D42)+GroundResidentialFee)*(1+GroundFuelSurcharge),2)))*(1+FedEx_Markup),2)</f>
        <v>20.39</v>
      </c>
      <c r="E47" s="328">
        <f>ROUND((IF(MinBaseGround&gt;ROUND(((1-GroundResDiscount31Up-GroundResIncentive)*'Ground Base'!E42),2),ROUND((MinBaseGround+GroundResidentialFee)*(1+GroundFuelSurcharge),2),ROUND((((1-GroundResDiscount31Up-GroundResIncentive)*'Ground Base'!E42)+GroundResidentialFee)*(1+GroundFuelSurcharge),2)))*(1+FedEx_Markup),2)</f>
        <v>23.86</v>
      </c>
      <c r="F47" s="328">
        <f>ROUND((IF(MinBaseGround&gt;ROUND(((1-GroundResDiscount31Up-GroundResIncentive)*'Ground Base'!F42),2),ROUND((MinBaseGround+GroundResidentialFee)*(1+GroundFuelSurcharge),2),ROUND((((1-GroundResDiscount31Up-GroundResIncentive)*'Ground Base'!F42)+GroundResidentialFee)*(1+GroundFuelSurcharge),2)))*(1+FedEx_Markup),2)</f>
        <v>29.04</v>
      </c>
      <c r="G47" s="328">
        <f>ROUND((IF(MinBaseGround&gt;ROUND(((1-GroundResDiscount31Up-GroundResIncentive)*'Ground Base'!G42),2),ROUND((MinBaseGround+GroundResidentialFee)*(1+GroundFuelSurcharge),2),ROUND((((1-GroundResDiscount31Up-GroundResIncentive)*'Ground Base'!G42)+GroundResidentialFee)*(1+GroundFuelSurcharge),2)))*(1+FedEx_Markup),2)</f>
        <v>33.66</v>
      </c>
      <c r="H47" s="328">
        <f>ROUND((IF(MinBaseGround&gt;ROUND(((1-GroundResDiscount31Up-GroundResIncentive)*'Ground Base'!H42),2),ROUND((MinBaseGround+GroundResidentialFee)*(1+GroundFuelSurcharge),2),ROUND((((1-GroundResDiscount31Up-GroundResIncentive)*'Ground Base'!H42)+GroundResidentialFee)*(1+GroundFuelSurcharge),2)))*(1+FedEx_Markup),2)</f>
        <v>38.41</v>
      </c>
      <c r="I47" s="328">
        <f>ROUND((IF(MinBaseGround&gt;ROUND(((1-GroundAKHIDiscount)*'Ground Base'!I42),2),ROUND((MinBaseGround+GroundResidentialFee)*(1+GroundFuelSurcharge),2),ROUND((((1-GroundAKHIDiscount)*'Ground Base'!I42)+GroundResidentialFee)*(1+GroundFuelSurcharge),2)))*(1+FedEx_Markup),2)</f>
        <v>181.53</v>
      </c>
      <c r="J47" s="328">
        <f>ROUND((IF(MinBaseGround&gt;ROUND(((1-GroundAKHIDiscount)*'Ground Base'!J42),2),ROUND((MinBaseGround+GroundResidentialFee)*(1+GroundFuelSurcharge),2),ROUND((((1-GroundAKHIDiscount)*'Ground Base'!J42)+GroundResidentialFee)*(1+GroundFuelSurcharge),2)))*(1+FedEx_Markup),2)</f>
        <v>181.53</v>
      </c>
      <c r="K47" s="328">
        <f>ROUND((IF(MinGroundZone51&gt;ROUND(((1-GroundZone51Discount)*'Ground Base'!K42),2),ROUND((MinGroundZone51+GroundResidentialFee)*(1+GroundFuelSurcharge),2),ROUND((((1-GroundZone51Discount)*'Ground Base'!K42)+GroundResidentialFee)*(1+GroundFuelSurcharge),2)))*(1+FedEx_Markup),2)</f>
        <v>59.05</v>
      </c>
      <c r="L47" s="328">
        <f>ROUND((IF(MinGroundZone54&gt;ROUND(((1-GroundZone54Discount)*'Ground Base'!L42),2),ROUND((MinGroundZone54+GroundResidentialFee)*(1+GroundFuelSurcharge),2),ROUND((((1-GroundZone54Discount)*'Ground Base'!L42)+GroundResidentialFee)*(1+GroundFuelSurcharge),2)))*(1+FedEx_Markup),2)</f>
        <v>69.3</v>
      </c>
    </row>
    <row r="48" ht="12.75" customHeight="1">
      <c r="A48" s="327">
        <v>41.0</v>
      </c>
      <c r="B48" s="328">
        <f>ROUND((IF(MinBaseGround&gt;ROUND(((1-GroundResDiscount31Up-GroundResIncentive)*'Ground Base'!B43),2),ROUND((MinBaseGround+GroundResidentialFee)*(1+GroundFuelSurcharge),2),ROUND((((1-GroundResDiscount31Up-GroundResIncentive)*'Ground Base'!B43)+GroundResidentialFee)*(1+GroundFuelSurcharge),2)))*(1+FedEx_Markup),2)</f>
        <v>15.64</v>
      </c>
      <c r="C48" s="328">
        <f>ROUND((IF(MinBaseGround&gt;ROUND(((1-GroundResDiscount31Up-GroundResIncentive)*'Ground Base'!C43),2),ROUND((MinBaseGround+GroundResidentialFee)*(1+GroundFuelSurcharge),2),ROUND((((1-GroundResDiscount31Up-GroundResIncentive)*'Ground Base'!C43)+GroundResidentialFee)*(1+GroundFuelSurcharge),2)))*(1+FedEx_Markup),2)</f>
        <v>18.84</v>
      </c>
      <c r="D48" s="328">
        <f>ROUND((IF(MinBaseGround&gt;ROUND(((1-GroundResDiscount31Up-GroundResIncentive)*'Ground Base'!D43),2),ROUND((MinBaseGround+GroundResidentialFee)*(1+GroundFuelSurcharge),2),ROUND((((1-GroundResDiscount31Up-GroundResIncentive)*'Ground Base'!D43)+GroundResidentialFee)*(1+GroundFuelSurcharge),2)))*(1+FedEx_Markup),2)</f>
        <v>20.91</v>
      </c>
      <c r="E48" s="328">
        <f>ROUND((IF(MinBaseGround&gt;ROUND(((1-GroundResDiscount31Up-GroundResIncentive)*'Ground Base'!E43),2),ROUND((MinBaseGround+GroundResidentialFee)*(1+GroundFuelSurcharge),2),ROUND((((1-GroundResDiscount31Up-GroundResIncentive)*'Ground Base'!E43)+GroundResidentialFee)*(1+GroundFuelSurcharge),2)))*(1+FedEx_Markup),2)</f>
        <v>24.62</v>
      </c>
      <c r="F48" s="328">
        <f>ROUND((IF(MinBaseGround&gt;ROUND(((1-GroundResDiscount31Up-GroundResIncentive)*'Ground Base'!F43),2),ROUND((MinBaseGround+GroundResidentialFee)*(1+GroundFuelSurcharge),2),ROUND((((1-GroundResDiscount31Up-GroundResIncentive)*'Ground Base'!F43)+GroundResidentialFee)*(1+GroundFuelSurcharge),2)))*(1+FedEx_Markup),2)</f>
        <v>30.26</v>
      </c>
      <c r="G48" s="328">
        <f>ROUND((IF(MinBaseGround&gt;ROUND(((1-GroundResDiscount31Up-GroundResIncentive)*'Ground Base'!G43),2),ROUND((MinBaseGround+GroundResidentialFee)*(1+GroundFuelSurcharge),2),ROUND((((1-GroundResDiscount31Up-GroundResIncentive)*'Ground Base'!G43)+GroundResidentialFee)*(1+GroundFuelSurcharge),2)))*(1+FedEx_Markup),2)</f>
        <v>34.63</v>
      </c>
      <c r="H48" s="328">
        <f>ROUND((IF(MinBaseGround&gt;ROUND(((1-GroundResDiscount31Up-GroundResIncentive)*'Ground Base'!H43),2),ROUND((MinBaseGround+GroundResidentialFee)*(1+GroundFuelSurcharge),2),ROUND((((1-GroundResDiscount31Up-GroundResIncentive)*'Ground Base'!H43)+GroundResidentialFee)*(1+GroundFuelSurcharge),2)))*(1+FedEx_Markup),2)</f>
        <v>39.95</v>
      </c>
      <c r="I48" s="328">
        <f>ROUND((IF(MinBaseGround&gt;ROUND(((1-GroundAKHIDiscount)*'Ground Base'!I43),2),ROUND((MinBaseGround+GroundResidentialFee)*(1+GroundFuelSurcharge),2),ROUND((((1-GroundAKHIDiscount)*'Ground Base'!I43)+GroundResidentialFee)*(1+GroundFuelSurcharge),2)))*(1+FedEx_Markup),2)</f>
        <v>184.62</v>
      </c>
      <c r="J48" s="328">
        <f>ROUND((IF(MinBaseGround&gt;ROUND(((1-GroundAKHIDiscount)*'Ground Base'!J43),2),ROUND((MinBaseGround+GroundResidentialFee)*(1+GroundFuelSurcharge),2),ROUND((((1-GroundAKHIDiscount)*'Ground Base'!J43)+GroundResidentialFee)*(1+GroundFuelSurcharge),2)))*(1+FedEx_Markup),2)</f>
        <v>184.62</v>
      </c>
      <c r="K48" s="328">
        <f>ROUND((IF(MinGroundZone51&gt;ROUND(((1-GroundZone51Discount)*'Ground Base'!K43),2),ROUND((MinGroundZone51+GroundResidentialFee)*(1+GroundFuelSurcharge),2),ROUND((((1-GroundZone51Discount)*'Ground Base'!K43)+GroundResidentialFee)*(1+GroundFuelSurcharge),2)))*(1+FedEx_Markup),2)</f>
        <v>60.03</v>
      </c>
      <c r="L48" s="328">
        <f>ROUND((IF(MinGroundZone54&gt;ROUND(((1-GroundZone54Discount)*'Ground Base'!L43),2),ROUND((MinGroundZone54+GroundResidentialFee)*(1+GroundFuelSurcharge),2),ROUND((((1-GroundZone54Discount)*'Ground Base'!L43)+GroundResidentialFee)*(1+GroundFuelSurcharge),2)))*(1+FedEx_Markup),2)</f>
        <v>70.44</v>
      </c>
    </row>
    <row r="49" ht="12.75" customHeight="1">
      <c r="A49" s="327">
        <v>42.0</v>
      </c>
      <c r="B49" s="328">
        <f>ROUND((IF(MinBaseGround&gt;ROUND(((1-GroundResDiscount31Up-GroundResIncentive)*'Ground Base'!B44),2),ROUND((MinBaseGround+GroundResidentialFee)*(1+GroundFuelSurcharge),2),ROUND((((1-GroundResDiscount31Up-GroundResIncentive)*'Ground Base'!B44)+GroundResidentialFee)*(1+GroundFuelSurcharge),2)))*(1+FedEx_Markup),2)</f>
        <v>15.65</v>
      </c>
      <c r="C49" s="328">
        <f>ROUND((IF(MinBaseGround&gt;ROUND(((1-GroundResDiscount31Up-GroundResIncentive)*'Ground Base'!C44),2),ROUND((MinBaseGround+GroundResidentialFee)*(1+GroundFuelSurcharge),2),ROUND((((1-GroundResDiscount31Up-GroundResIncentive)*'Ground Base'!C44)+GroundResidentialFee)*(1+GroundFuelSurcharge),2)))*(1+FedEx_Markup),2)</f>
        <v>18.89</v>
      </c>
      <c r="D49" s="328">
        <f>ROUND((IF(MinBaseGround&gt;ROUND(((1-GroundResDiscount31Up-GroundResIncentive)*'Ground Base'!D44),2),ROUND((MinBaseGround+GroundResidentialFee)*(1+GroundFuelSurcharge),2),ROUND((((1-GroundResDiscount31Up-GroundResIncentive)*'Ground Base'!D44)+GroundResidentialFee)*(1+GroundFuelSurcharge),2)))*(1+FedEx_Markup),2)</f>
        <v>21.62</v>
      </c>
      <c r="E49" s="328">
        <f>ROUND((IF(MinBaseGround&gt;ROUND(((1-GroundResDiscount31Up-GroundResIncentive)*'Ground Base'!E44),2),ROUND((MinBaseGround+GroundResidentialFee)*(1+GroundFuelSurcharge),2),ROUND((((1-GroundResDiscount31Up-GroundResIncentive)*'Ground Base'!E44)+GroundResidentialFee)*(1+GroundFuelSurcharge),2)))*(1+FedEx_Markup),2)</f>
        <v>24.63</v>
      </c>
      <c r="F49" s="328">
        <f>ROUND((IF(MinBaseGround&gt;ROUND(((1-GroundResDiscount31Up-GroundResIncentive)*'Ground Base'!F44),2),ROUND((MinBaseGround+GroundResidentialFee)*(1+GroundFuelSurcharge),2),ROUND((((1-GroundResDiscount31Up-GroundResIncentive)*'Ground Base'!F44)+GroundResidentialFee)*(1+GroundFuelSurcharge),2)))*(1+FedEx_Markup),2)</f>
        <v>30.26</v>
      </c>
      <c r="G49" s="328">
        <f>ROUND((IF(MinBaseGround&gt;ROUND(((1-GroundResDiscount31Up-GroundResIncentive)*'Ground Base'!G44),2),ROUND((MinBaseGround+GroundResidentialFee)*(1+GroundFuelSurcharge),2),ROUND((((1-GroundResDiscount31Up-GroundResIncentive)*'Ground Base'!G44)+GroundResidentialFee)*(1+GroundFuelSurcharge),2)))*(1+FedEx_Markup),2)</f>
        <v>35.17</v>
      </c>
      <c r="H49" s="328">
        <f>ROUND((IF(MinBaseGround&gt;ROUND(((1-GroundResDiscount31Up-GroundResIncentive)*'Ground Base'!H44),2),ROUND((MinBaseGround+GroundResidentialFee)*(1+GroundFuelSurcharge),2),ROUND((((1-GroundResDiscount31Up-GroundResIncentive)*'Ground Base'!H44)+GroundResidentialFee)*(1+GroundFuelSurcharge),2)))*(1+FedEx_Markup),2)</f>
        <v>39.95</v>
      </c>
      <c r="I49" s="328">
        <f>ROUND((IF(MinBaseGround&gt;ROUND(((1-GroundAKHIDiscount)*'Ground Base'!I44),2),ROUND((MinBaseGround+GroundResidentialFee)*(1+GroundFuelSurcharge),2),ROUND((((1-GroundAKHIDiscount)*'Ground Base'!I44)+GroundResidentialFee)*(1+GroundFuelSurcharge),2)))*(1+FedEx_Markup),2)</f>
        <v>188.06</v>
      </c>
      <c r="J49" s="328">
        <f>ROUND((IF(MinBaseGround&gt;ROUND(((1-GroundAKHIDiscount)*'Ground Base'!J44),2),ROUND((MinBaseGround+GroundResidentialFee)*(1+GroundFuelSurcharge),2),ROUND((((1-GroundAKHIDiscount)*'Ground Base'!J44)+GroundResidentialFee)*(1+GroundFuelSurcharge),2)))*(1+FedEx_Markup),2)</f>
        <v>188.06</v>
      </c>
      <c r="K49" s="328">
        <f>ROUND((IF(MinGroundZone51&gt;ROUND(((1-GroundZone51Discount)*'Ground Base'!K44),2),ROUND((MinGroundZone51+GroundResidentialFee)*(1+GroundFuelSurcharge),2),ROUND((((1-GroundZone51Discount)*'Ground Base'!K44)+GroundResidentialFee)*(1+GroundFuelSurcharge),2)))*(1+FedEx_Markup),2)</f>
        <v>60.95</v>
      </c>
      <c r="L49" s="328">
        <f>ROUND((IF(MinGroundZone54&gt;ROUND(((1-GroundZone54Discount)*'Ground Base'!L44),2),ROUND((MinGroundZone54+GroundResidentialFee)*(1+GroundFuelSurcharge),2),ROUND((((1-GroundZone54Discount)*'Ground Base'!L44)+GroundResidentialFee)*(1+GroundFuelSurcharge),2)))*(1+FedEx_Markup),2)</f>
        <v>71.45</v>
      </c>
    </row>
    <row r="50" ht="12.75" customHeight="1">
      <c r="A50" s="327">
        <v>43.0</v>
      </c>
      <c r="B50" s="328">
        <f>ROUND((IF(MinBaseGround&gt;ROUND(((1-GroundResDiscount31Up-GroundResIncentive)*'Ground Base'!B45),2),ROUND((MinBaseGround+GroundResidentialFee)*(1+GroundFuelSurcharge),2),ROUND((((1-GroundResDiscount31Up-GroundResIncentive)*'Ground Base'!B45)+GroundResidentialFee)*(1+GroundFuelSurcharge),2)))*(1+FedEx_Markup),2)</f>
        <v>15.89</v>
      </c>
      <c r="C50" s="328">
        <f>ROUND((IF(MinBaseGround&gt;ROUND(((1-GroundResDiscount31Up-GroundResIncentive)*'Ground Base'!C45),2),ROUND((MinBaseGround+GroundResidentialFee)*(1+GroundFuelSurcharge),2),ROUND((((1-GroundResDiscount31Up-GroundResIncentive)*'Ground Base'!C45)+GroundResidentialFee)*(1+GroundFuelSurcharge),2)))*(1+FedEx_Markup),2)</f>
        <v>19.14</v>
      </c>
      <c r="D50" s="328">
        <f>ROUND((IF(MinBaseGround&gt;ROUND(((1-GroundResDiscount31Up-GroundResIncentive)*'Ground Base'!D45),2),ROUND((MinBaseGround+GroundResidentialFee)*(1+GroundFuelSurcharge),2),ROUND((((1-GroundResDiscount31Up-GroundResIncentive)*'Ground Base'!D45)+GroundResidentialFee)*(1+GroundFuelSurcharge),2)))*(1+FedEx_Markup),2)</f>
        <v>21.65</v>
      </c>
      <c r="E50" s="328">
        <f>ROUND((IF(MinBaseGround&gt;ROUND(((1-GroundResDiscount31Up-GroundResIncentive)*'Ground Base'!E45),2),ROUND((MinBaseGround+GroundResidentialFee)*(1+GroundFuelSurcharge),2),ROUND((((1-GroundResDiscount31Up-GroundResIncentive)*'Ground Base'!E45)+GroundResidentialFee)*(1+GroundFuelSurcharge),2)))*(1+FedEx_Markup),2)</f>
        <v>25.83</v>
      </c>
      <c r="F50" s="328">
        <f>ROUND((IF(MinBaseGround&gt;ROUND(((1-GroundResDiscount31Up-GroundResIncentive)*'Ground Base'!F45),2),ROUND((MinBaseGround+GroundResidentialFee)*(1+GroundFuelSurcharge),2),ROUND((((1-GroundResDiscount31Up-GroundResIncentive)*'Ground Base'!F45)+GroundResidentialFee)*(1+GroundFuelSurcharge),2)))*(1+FedEx_Markup),2)</f>
        <v>31.92</v>
      </c>
      <c r="G50" s="328">
        <f>ROUND((IF(MinBaseGround&gt;ROUND(((1-GroundResDiscount31Up-GroundResIncentive)*'Ground Base'!G45),2),ROUND((MinBaseGround+GroundResidentialFee)*(1+GroundFuelSurcharge),2),ROUND((((1-GroundResDiscount31Up-GroundResIncentive)*'Ground Base'!G45)+GroundResidentialFee)*(1+GroundFuelSurcharge),2)))*(1+FedEx_Markup),2)</f>
        <v>36.35</v>
      </c>
      <c r="H50" s="328">
        <f>ROUND((IF(MinBaseGround&gt;ROUND(((1-GroundResDiscount31Up-GroundResIncentive)*'Ground Base'!H45),2),ROUND((MinBaseGround+GroundResidentialFee)*(1+GroundFuelSurcharge),2),ROUND((((1-GroundResDiscount31Up-GroundResIncentive)*'Ground Base'!H45)+GroundResidentialFee)*(1+GroundFuelSurcharge),2)))*(1+FedEx_Markup),2)</f>
        <v>40.97</v>
      </c>
      <c r="I50" s="328">
        <f>ROUND((IF(MinBaseGround&gt;ROUND(((1-GroundAKHIDiscount)*'Ground Base'!I45),2),ROUND((MinBaseGround+GroundResidentialFee)*(1+GroundFuelSurcharge),2),ROUND((((1-GroundAKHIDiscount)*'Ground Base'!I45)+GroundResidentialFee)*(1+GroundFuelSurcharge),2)))*(1+FedEx_Markup),2)</f>
        <v>191.83</v>
      </c>
      <c r="J50" s="328">
        <f>ROUND((IF(MinBaseGround&gt;ROUND(((1-GroundAKHIDiscount)*'Ground Base'!J45),2),ROUND((MinBaseGround+GroundResidentialFee)*(1+GroundFuelSurcharge),2),ROUND((((1-GroundAKHIDiscount)*'Ground Base'!J45)+GroundResidentialFee)*(1+GroundFuelSurcharge),2)))*(1+FedEx_Markup),2)</f>
        <v>191.83</v>
      </c>
      <c r="K50" s="328">
        <f>ROUND((IF(MinGroundZone51&gt;ROUND(((1-GroundZone51Discount)*'Ground Base'!K45),2),ROUND((MinGroundZone51+GroundResidentialFee)*(1+GroundFuelSurcharge),2),ROUND((((1-GroundZone51Discount)*'Ground Base'!K45)+GroundResidentialFee)*(1+GroundFuelSurcharge),2)))*(1+FedEx_Markup),2)</f>
        <v>62.03</v>
      </c>
      <c r="L50" s="328">
        <f>ROUND((IF(MinGroundZone54&gt;ROUND(((1-GroundZone54Discount)*'Ground Base'!L45),2),ROUND((MinGroundZone54+GroundResidentialFee)*(1+GroundFuelSurcharge),2),ROUND((((1-GroundZone54Discount)*'Ground Base'!L45)+GroundResidentialFee)*(1+GroundFuelSurcharge),2)))*(1+FedEx_Markup),2)</f>
        <v>72.61</v>
      </c>
    </row>
    <row r="51" ht="12.75" customHeight="1">
      <c r="A51" s="327">
        <v>44.0</v>
      </c>
      <c r="B51" s="328">
        <f>ROUND((IF(MinBaseGround&gt;ROUND(((1-GroundResDiscount31Up-GroundResIncentive)*'Ground Base'!B46),2),ROUND((MinBaseGround+GroundResidentialFee)*(1+GroundFuelSurcharge),2),ROUND((((1-GroundResDiscount31Up-GroundResIncentive)*'Ground Base'!B46)+GroundResidentialFee)*(1+GroundFuelSurcharge),2)))*(1+FedEx_Markup),2)</f>
        <v>16.09</v>
      </c>
      <c r="C51" s="328">
        <f>ROUND((IF(MinBaseGround&gt;ROUND(((1-GroundResDiscount31Up-GroundResIncentive)*'Ground Base'!C46),2),ROUND((MinBaseGround+GroundResidentialFee)*(1+GroundFuelSurcharge),2),ROUND((((1-GroundResDiscount31Up-GroundResIncentive)*'Ground Base'!C46)+GroundResidentialFee)*(1+GroundFuelSurcharge),2)))*(1+FedEx_Markup),2)</f>
        <v>19.39</v>
      </c>
      <c r="D51" s="328">
        <f>ROUND((IF(MinBaseGround&gt;ROUND(((1-GroundResDiscount31Up-GroundResIncentive)*'Ground Base'!D46),2),ROUND((MinBaseGround+GroundResidentialFee)*(1+GroundFuelSurcharge),2),ROUND((((1-GroundResDiscount31Up-GroundResIncentive)*'Ground Base'!D46)+GroundResidentialFee)*(1+GroundFuelSurcharge),2)))*(1+FedEx_Markup),2)</f>
        <v>22.14</v>
      </c>
      <c r="E51" s="328">
        <f>ROUND((IF(MinBaseGround&gt;ROUND(((1-GroundResDiscount31Up-GroundResIncentive)*'Ground Base'!E46),2),ROUND((MinBaseGround+GroundResidentialFee)*(1+GroundFuelSurcharge),2),ROUND((((1-GroundResDiscount31Up-GroundResIncentive)*'Ground Base'!E46)+GroundResidentialFee)*(1+GroundFuelSurcharge),2)))*(1+FedEx_Markup),2)</f>
        <v>26.23</v>
      </c>
      <c r="F51" s="328">
        <f>ROUND((IF(MinBaseGround&gt;ROUND(((1-GroundResDiscount31Up-GroundResIncentive)*'Ground Base'!F46),2),ROUND((MinBaseGround+GroundResidentialFee)*(1+GroundFuelSurcharge),2),ROUND((((1-GroundResDiscount31Up-GroundResIncentive)*'Ground Base'!F46)+GroundResidentialFee)*(1+GroundFuelSurcharge),2)))*(1+FedEx_Markup),2)</f>
        <v>31.94</v>
      </c>
      <c r="G51" s="328">
        <f>ROUND((IF(MinBaseGround&gt;ROUND(((1-GroundResDiscount31Up-GroundResIncentive)*'Ground Base'!G46),2),ROUND((MinBaseGround+GroundResidentialFee)*(1+GroundFuelSurcharge),2),ROUND((((1-GroundResDiscount31Up-GroundResIncentive)*'Ground Base'!G46)+GroundResidentialFee)*(1+GroundFuelSurcharge),2)))*(1+FedEx_Markup),2)</f>
        <v>37.4</v>
      </c>
      <c r="H51" s="328">
        <f>ROUND((IF(MinBaseGround&gt;ROUND(((1-GroundResDiscount31Up-GroundResIncentive)*'Ground Base'!H46),2),ROUND((MinBaseGround+GroundResidentialFee)*(1+GroundFuelSurcharge),2),ROUND((((1-GroundResDiscount31Up-GroundResIncentive)*'Ground Base'!H46)+GroundResidentialFee)*(1+GroundFuelSurcharge),2)))*(1+FedEx_Markup),2)</f>
        <v>41.37</v>
      </c>
      <c r="I51" s="328">
        <f>ROUND((IF(MinBaseGround&gt;ROUND(((1-GroundAKHIDiscount)*'Ground Base'!I46),2),ROUND((MinBaseGround+GroundResidentialFee)*(1+GroundFuelSurcharge),2),ROUND((((1-GroundAKHIDiscount)*'Ground Base'!I46)+GroundResidentialFee)*(1+GroundFuelSurcharge),2)))*(1+FedEx_Markup),2)</f>
        <v>194.55</v>
      </c>
      <c r="J51" s="328">
        <f>ROUND((IF(MinBaseGround&gt;ROUND(((1-GroundAKHIDiscount)*'Ground Base'!J46),2),ROUND((MinBaseGround+GroundResidentialFee)*(1+GroundFuelSurcharge),2),ROUND((((1-GroundAKHIDiscount)*'Ground Base'!J46)+GroundResidentialFee)*(1+GroundFuelSurcharge),2)))*(1+FedEx_Markup),2)</f>
        <v>194.55</v>
      </c>
      <c r="K51" s="328">
        <f>ROUND((IF(MinGroundZone51&gt;ROUND(((1-GroundZone51Discount)*'Ground Base'!K46),2),ROUND((MinGroundZone51+GroundResidentialFee)*(1+GroundFuelSurcharge),2),ROUND((((1-GroundZone51Discount)*'Ground Base'!K46)+GroundResidentialFee)*(1+GroundFuelSurcharge),2)))*(1+FedEx_Markup),2)</f>
        <v>62.79</v>
      </c>
      <c r="L51" s="328">
        <f>ROUND((IF(MinGroundZone54&gt;ROUND(((1-GroundZone54Discount)*'Ground Base'!L46),2),ROUND((MinGroundZone54+GroundResidentialFee)*(1+GroundFuelSurcharge),2),ROUND((((1-GroundZone54Discount)*'Ground Base'!L46)+GroundResidentialFee)*(1+GroundFuelSurcharge),2)))*(1+FedEx_Markup),2)</f>
        <v>73.51</v>
      </c>
    </row>
    <row r="52" ht="12.75" customHeight="1">
      <c r="A52" s="327">
        <v>45.0</v>
      </c>
      <c r="B52" s="328">
        <f>ROUND((IF(MinBaseGround&gt;ROUND(((1-GroundResDiscount31Up-GroundResIncentive)*'Ground Base'!B47),2),ROUND((MinBaseGround+GroundResidentialFee)*(1+GroundFuelSurcharge),2),ROUND((((1-GroundResDiscount31Up-GroundResIncentive)*'Ground Base'!B47)+GroundResidentialFee)*(1+GroundFuelSurcharge),2)))*(1+FedEx_Markup),2)</f>
        <v>16.1</v>
      </c>
      <c r="C52" s="328">
        <f>ROUND((IF(MinBaseGround&gt;ROUND(((1-GroundResDiscount31Up-GroundResIncentive)*'Ground Base'!C47),2),ROUND((MinBaseGround+GroundResidentialFee)*(1+GroundFuelSurcharge),2),ROUND((((1-GroundResDiscount31Up-GroundResIncentive)*'Ground Base'!C47)+GroundResidentialFee)*(1+GroundFuelSurcharge),2)))*(1+FedEx_Markup),2)</f>
        <v>19.39</v>
      </c>
      <c r="D52" s="328">
        <f>ROUND((IF(MinBaseGround&gt;ROUND(((1-GroundResDiscount31Up-GroundResIncentive)*'Ground Base'!D47),2),ROUND((MinBaseGround+GroundResidentialFee)*(1+GroundFuelSurcharge),2),ROUND((((1-GroundResDiscount31Up-GroundResIncentive)*'Ground Base'!D47)+GroundResidentialFee)*(1+GroundFuelSurcharge),2)))*(1+FedEx_Markup),2)</f>
        <v>22.15</v>
      </c>
      <c r="E52" s="328">
        <f>ROUND((IF(MinBaseGround&gt;ROUND(((1-GroundResDiscount31Up-GroundResIncentive)*'Ground Base'!E47),2),ROUND((MinBaseGround+GroundResidentialFee)*(1+GroundFuelSurcharge),2),ROUND((((1-GroundResDiscount31Up-GroundResIncentive)*'Ground Base'!E47)+GroundResidentialFee)*(1+GroundFuelSurcharge),2)))*(1+FedEx_Markup),2)</f>
        <v>26.24</v>
      </c>
      <c r="F52" s="328">
        <f>ROUND((IF(MinBaseGround&gt;ROUND(((1-GroundResDiscount31Up-GroundResIncentive)*'Ground Base'!F47),2),ROUND((MinBaseGround+GroundResidentialFee)*(1+GroundFuelSurcharge),2),ROUND((((1-GroundResDiscount31Up-GroundResIncentive)*'Ground Base'!F47)+GroundResidentialFee)*(1+GroundFuelSurcharge),2)))*(1+FedEx_Markup),2)</f>
        <v>31.95</v>
      </c>
      <c r="G52" s="328">
        <f>ROUND((IF(MinBaseGround&gt;ROUND(((1-GroundResDiscount31Up-GroundResIncentive)*'Ground Base'!G47),2),ROUND((MinBaseGround+GroundResidentialFee)*(1+GroundFuelSurcharge),2),ROUND((((1-GroundResDiscount31Up-GroundResIncentive)*'Ground Base'!G47)+GroundResidentialFee)*(1+GroundFuelSurcharge),2)))*(1+FedEx_Markup),2)</f>
        <v>38.08</v>
      </c>
      <c r="H52" s="328">
        <f>ROUND((IF(MinBaseGround&gt;ROUND(((1-GroundResDiscount31Up-GroundResIncentive)*'Ground Base'!H47),2),ROUND((MinBaseGround+GroundResidentialFee)*(1+GroundFuelSurcharge),2),ROUND((((1-GroundResDiscount31Up-GroundResIncentive)*'Ground Base'!H47)+GroundResidentialFee)*(1+GroundFuelSurcharge),2)))*(1+FedEx_Markup),2)</f>
        <v>41.64</v>
      </c>
      <c r="I52" s="328">
        <f>ROUND((IF(MinBaseGround&gt;ROUND(((1-GroundAKHIDiscount)*'Ground Base'!I47),2),ROUND((MinBaseGround+GroundResidentialFee)*(1+GroundFuelSurcharge),2),ROUND((((1-GroundAKHIDiscount)*'Ground Base'!I47)+GroundResidentialFee)*(1+GroundFuelSurcharge),2)))*(1+FedEx_Markup),2)</f>
        <v>198.25</v>
      </c>
      <c r="J52" s="328">
        <f>ROUND((IF(MinBaseGround&gt;ROUND(((1-GroundAKHIDiscount)*'Ground Base'!J47),2),ROUND((MinBaseGround+GroundResidentialFee)*(1+GroundFuelSurcharge),2),ROUND((((1-GroundAKHIDiscount)*'Ground Base'!J47)+GroundResidentialFee)*(1+GroundFuelSurcharge),2)))*(1+FedEx_Markup),2)</f>
        <v>198.25</v>
      </c>
      <c r="K52" s="328">
        <f>ROUND((IF(MinGroundZone51&gt;ROUND(((1-GroundZone51Discount)*'Ground Base'!K47),2),ROUND((MinGroundZone51+GroundResidentialFee)*(1+GroundFuelSurcharge),2),ROUND((((1-GroundZone51Discount)*'Ground Base'!K47)+GroundResidentialFee)*(1+GroundFuelSurcharge),2)))*(1+FedEx_Markup),2)</f>
        <v>63.93</v>
      </c>
      <c r="L52" s="328">
        <f>ROUND((IF(MinGroundZone54&gt;ROUND(((1-GroundZone54Discount)*'Ground Base'!L47),2),ROUND((MinGroundZone54+GroundResidentialFee)*(1+GroundFuelSurcharge),2),ROUND((((1-GroundZone54Discount)*'Ground Base'!L47)+GroundResidentialFee)*(1+GroundFuelSurcharge),2)))*(1+FedEx_Markup),2)</f>
        <v>74.83</v>
      </c>
    </row>
    <row r="53" ht="12.75" customHeight="1">
      <c r="A53" s="327">
        <v>46.0</v>
      </c>
      <c r="B53" s="328">
        <f>ROUND((IF(MinBaseGround&gt;ROUND(((1-GroundResDiscount31Up-GroundResIncentive)*'Ground Base'!B48),2),ROUND((MinBaseGround+GroundResidentialFee)*(1+GroundFuelSurcharge),2),ROUND((((1-GroundResDiscount31Up-GroundResIncentive)*'Ground Base'!B48)+GroundResidentialFee)*(1+GroundFuelSurcharge),2)))*(1+FedEx_Markup),2)</f>
        <v>16.48</v>
      </c>
      <c r="C53" s="328">
        <f>ROUND((IF(MinBaseGround&gt;ROUND(((1-GroundResDiscount31Up-GroundResIncentive)*'Ground Base'!C48),2),ROUND((MinBaseGround+GroundResidentialFee)*(1+GroundFuelSurcharge),2),ROUND((((1-GroundResDiscount31Up-GroundResIncentive)*'Ground Base'!C48)+GroundResidentialFee)*(1+GroundFuelSurcharge),2)))*(1+FedEx_Markup),2)</f>
        <v>19.57</v>
      </c>
      <c r="D53" s="328">
        <f>ROUND((IF(MinBaseGround&gt;ROUND(((1-GroundResDiscount31Up-GroundResIncentive)*'Ground Base'!D48),2),ROUND((MinBaseGround+GroundResidentialFee)*(1+GroundFuelSurcharge),2),ROUND((((1-GroundResDiscount31Up-GroundResIncentive)*'Ground Base'!D48)+GroundResidentialFee)*(1+GroundFuelSurcharge),2)))*(1+FedEx_Markup),2)</f>
        <v>22.77</v>
      </c>
      <c r="E53" s="328">
        <f>ROUND((IF(MinBaseGround&gt;ROUND(((1-GroundResDiscount31Up-GroundResIncentive)*'Ground Base'!E48),2),ROUND((MinBaseGround+GroundResidentialFee)*(1+GroundFuelSurcharge),2),ROUND((((1-GroundResDiscount31Up-GroundResIncentive)*'Ground Base'!E48)+GroundResidentialFee)*(1+GroundFuelSurcharge),2)))*(1+FedEx_Markup),2)</f>
        <v>26.69</v>
      </c>
      <c r="F53" s="328">
        <f>ROUND((IF(MinBaseGround&gt;ROUND(((1-GroundResDiscount31Up-GroundResIncentive)*'Ground Base'!F48),2),ROUND((MinBaseGround+GroundResidentialFee)*(1+GroundFuelSurcharge),2),ROUND((((1-GroundResDiscount31Up-GroundResIncentive)*'Ground Base'!F48)+GroundResidentialFee)*(1+GroundFuelSurcharge),2)))*(1+FedEx_Markup),2)</f>
        <v>32.72</v>
      </c>
      <c r="G53" s="328">
        <f>ROUND((IF(MinBaseGround&gt;ROUND(((1-GroundResDiscount31Up-GroundResIncentive)*'Ground Base'!G48),2),ROUND((MinBaseGround+GroundResidentialFee)*(1+GroundFuelSurcharge),2),ROUND((((1-GroundResDiscount31Up-GroundResIncentive)*'Ground Base'!G48)+GroundResidentialFee)*(1+GroundFuelSurcharge),2)))*(1+FedEx_Markup),2)</f>
        <v>38.47</v>
      </c>
      <c r="H53" s="328">
        <f>ROUND((IF(MinBaseGround&gt;ROUND(((1-GroundResDiscount31Up-GroundResIncentive)*'Ground Base'!H48),2),ROUND((MinBaseGround+GroundResidentialFee)*(1+GroundFuelSurcharge),2),ROUND((((1-GroundResDiscount31Up-GroundResIncentive)*'Ground Base'!H48)+GroundResidentialFee)*(1+GroundFuelSurcharge),2)))*(1+FedEx_Markup),2)</f>
        <v>42.68</v>
      </c>
      <c r="I53" s="328">
        <f>ROUND((IF(MinBaseGround&gt;ROUND(((1-GroundAKHIDiscount)*'Ground Base'!I48),2),ROUND((MinBaseGround+GroundResidentialFee)*(1+GroundFuelSurcharge),2),ROUND((((1-GroundAKHIDiscount)*'Ground Base'!I48)+GroundResidentialFee)*(1+GroundFuelSurcharge),2)))*(1+FedEx_Markup),2)</f>
        <v>202.01</v>
      </c>
      <c r="J53" s="328">
        <f>ROUND((IF(MinBaseGround&gt;ROUND(((1-GroundAKHIDiscount)*'Ground Base'!J48),2),ROUND((MinBaseGround+GroundResidentialFee)*(1+GroundFuelSurcharge),2),ROUND((((1-GroundAKHIDiscount)*'Ground Base'!J48)+GroundResidentialFee)*(1+GroundFuelSurcharge),2)))*(1+FedEx_Markup),2)</f>
        <v>202.01</v>
      </c>
      <c r="K53" s="328">
        <f>ROUND((IF(MinGroundZone51&gt;ROUND(((1-GroundZone51Discount)*'Ground Base'!K48),2),ROUND((MinGroundZone51+GroundResidentialFee)*(1+GroundFuelSurcharge),2),ROUND((((1-GroundZone51Discount)*'Ground Base'!K48)+GroundResidentialFee)*(1+GroundFuelSurcharge),2)))*(1+FedEx_Markup),2)</f>
        <v>64.92</v>
      </c>
      <c r="L53" s="328">
        <f>ROUND((IF(MinGroundZone54&gt;ROUND(((1-GroundZone54Discount)*'Ground Base'!L48),2),ROUND((MinGroundZone54+GroundResidentialFee)*(1+GroundFuelSurcharge),2),ROUND((((1-GroundZone54Discount)*'Ground Base'!L48)+GroundResidentialFee)*(1+GroundFuelSurcharge),2)))*(1+FedEx_Markup),2)</f>
        <v>75.85</v>
      </c>
    </row>
    <row r="54" ht="12.75" customHeight="1">
      <c r="A54" s="327">
        <v>47.0</v>
      </c>
      <c r="B54" s="328">
        <f>ROUND((IF(MinBaseGround&gt;ROUND(((1-GroundResDiscount31Up-GroundResIncentive)*'Ground Base'!B49),2),ROUND((MinBaseGround+GroundResidentialFee)*(1+GroundFuelSurcharge),2),ROUND((((1-GroundResDiscount31Up-GroundResIncentive)*'Ground Base'!B49)+GroundResidentialFee)*(1+GroundFuelSurcharge),2)))*(1+FedEx_Markup),2)</f>
        <v>16.49</v>
      </c>
      <c r="C54" s="328">
        <f>ROUND((IF(MinBaseGround&gt;ROUND(((1-GroundResDiscount31Up-GroundResIncentive)*'Ground Base'!C49),2),ROUND((MinBaseGround+GroundResidentialFee)*(1+GroundFuelSurcharge),2),ROUND((((1-GroundResDiscount31Up-GroundResIncentive)*'Ground Base'!C49)+GroundResidentialFee)*(1+GroundFuelSurcharge),2)))*(1+FedEx_Markup),2)</f>
        <v>19.95</v>
      </c>
      <c r="D54" s="328">
        <f>ROUND((IF(MinBaseGround&gt;ROUND(((1-GroundResDiscount31Up-GroundResIncentive)*'Ground Base'!D49),2),ROUND((MinBaseGround+GroundResidentialFee)*(1+GroundFuelSurcharge),2),ROUND((((1-GroundResDiscount31Up-GroundResIncentive)*'Ground Base'!D49)+GroundResidentialFee)*(1+GroundFuelSurcharge),2)))*(1+FedEx_Markup),2)</f>
        <v>23.09</v>
      </c>
      <c r="E54" s="328">
        <f>ROUND((IF(MinBaseGround&gt;ROUND(((1-GroundResDiscount31Up-GroundResIncentive)*'Ground Base'!E49),2),ROUND((MinBaseGround+GroundResidentialFee)*(1+GroundFuelSurcharge),2),ROUND((((1-GroundResDiscount31Up-GroundResIncentive)*'Ground Base'!E49)+GroundResidentialFee)*(1+GroundFuelSurcharge),2)))*(1+FedEx_Markup),2)</f>
        <v>26.86</v>
      </c>
      <c r="F54" s="328">
        <f>ROUND((IF(MinBaseGround&gt;ROUND(((1-GroundResDiscount31Up-GroundResIncentive)*'Ground Base'!F49),2),ROUND((MinBaseGround+GroundResidentialFee)*(1+GroundFuelSurcharge),2),ROUND((((1-GroundResDiscount31Up-GroundResIncentive)*'Ground Base'!F49)+GroundResidentialFee)*(1+GroundFuelSurcharge),2)))*(1+FedEx_Markup),2)</f>
        <v>33.14</v>
      </c>
      <c r="G54" s="328">
        <f>ROUND((IF(MinBaseGround&gt;ROUND(((1-GroundResDiscount31Up-GroundResIncentive)*'Ground Base'!G49),2),ROUND((MinBaseGround+GroundResidentialFee)*(1+GroundFuelSurcharge),2),ROUND((((1-GroundResDiscount31Up-GroundResIncentive)*'Ground Base'!G49)+GroundResidentialFee)*(1+GroundFuelSurcharge),2)))*(1+FedEx_Markup),2)</f>
        <v>39.16</v>
      </c>
      <c r="H54" s="328">
        <f>ROUND((IF(MinBaseGround&gt;ROUND(((1-GroundResDiscount31Up-GroundResIncentive)*'Ground Base'!H49),2),ROUND((MinBaseGround+GroundResidentialFee)*(1+GroundFuelSurcharge),2),ROUND((((1-GroundResDiscount31Up-GroundResIncentive)*'Ground Base'!H49)+GroundResidentialFee)*(1+GroundFuelSurcharge),2)))*(1+FedEx_Markup),2)</f>
        <v>43.32</v>
      </c>
      <c r="I54" s="328">
        <f>ROUND((IF(MinBaseGround&gt;ROUND(((1-GroundAKHIDiscount)*'Ground Base'!I49),2),ROUND((MinBaseGround+GroundResidentialFee)*(1+GroundFuelSurcharge),2),ROUND((((1-GroundAKHIDiscount)*'Ground Base'!I49)+GroundResidentialFee)*(1+GroundFuelSurcharge),2)))*(1+FedEx_Markup),2)</f>
        <v>205.83</v>
      </c>
      <c r="J54" s="328">
        <f>ROUND((IF(MinBaseGround&gt;ROUND(((1-GroundAKHIDiscount)*'Ground Base'!J49),2),ROUND((MinBaseGround+GroundResidentialFee)*(1+GroundFuelSurcharge),2),ROUND((((1-GroundAKHIDiscount)*'Ground Base'!J49)+GroundResidentialFee)*(1+GroundFuelSurcharge),2)))*(1+FedEx_Markup),2)</f>
        <v>205.83</v>
      </c>
      <c r="K54" s="328">
        <f>ROUND((IF(MinGroundZone51&gt;ROUND(((1-GroundZone51Discount)*'Ground Base'!K49),2),ROUND((MinGroundZone51+GroundResidentialFee)*(1+GroundFuelSurcharge),2),ROUND((((1-GroundZone51Discount)*'Ground Base'!K49)+GroundResidentialFee)*(1+GroundFuelSurcharge),2)))*(1+FedEx_Markup),2)</f>
        <v>65.88</v>
      </c>
      <c r="L54" s="328">
        <f>ROUND((IF(MinGroundZone54&gt;ROUND(((1-GroundZone54Discount)*'Ground Base'!L49),2),ROUND((MinGroundZone54+GroundResidentialFee)*(1+GroundFuelSurcharge),2),ROUND((((1-GroundZone54Discount)*'Ground Base'!L49)+GroundResidentialFee)*(1+GroundFuelSurcharge),2)))*(1+FedEx_Markup),2)</f>
        <v>76.99</v>
      </c>
    </row>
    <row r="55" ht="12.75" customHeight="1">
      <c r="A55" s="327">
        <v>48.0</v>
      </c>
      <c r="B55" s="328">
        <f>ROUND((IF(MinBaseGround&gt;ROUND(((1-GroundResDiscount31Up-GroundResIncentive)*'Ground Base'!B50),2),ROUND((MinBaseGround+GroundResidentialFee)*(1+GroundFuelSurcharge),2),ROUND((((1-GroundResDiscount31Up-GroundResIncentive)*'Ground Base'!B50)+GroundResidentialFee)*(1+GroundFuelSurcharge),2)))*(1+FedEx_Markup),2)</f>
        <v>16.49</v>
      </c>
      <c r="C55" s="328">
        <f>ROUND((IF(MinBaseGround&gt;ROUND(((1-GroundResDiscount31Up-GroundResIncentive)*'Ground Base'!C50),2),ROUND((MinBaseGround+GroundResidentialFee)*(1+GroundFuelSurcharge),2),ROUND((((1-GroundResDiscount31Up-GroundResIncentive)*'Ground Base'!C50)+GroundResidentialFee)*(1+GroundFuelSurcharge),2)))*(1+FedEx_Markup),2)</f>
        <v>19.99</v>
      </c>
      <c r="D55" s="328">
        <f>ROUND((IF(MinBaseGround&gt;ROUND(((1-GroundResDiscount31Up-GroundResIncentive)*'Ground Base'!D50),2),ROUND((MinBaseGround+GroundResidentialFee)*(1+GroundFuelSurcharge),2),ROUND((((1-GroundResDiscount31Up-GroundResIncentive)*'Ground Base'!D50)+GroundResidentialFee)*(1+GroundFuelSurcharge),2)))*(1+FedEx_Markup),2)</f>
        <v>23.32</v>
      </c>
      <c r="E55" s="328">
        <f>ROUND((IF(MinBaseGround&gt;ROUND(((1-GroundResDiscount31Up-GroundResIncentive)*'Ground Base'!E50),2),ROUND((MinBaseGround+GroundResidentialFee)*(1+GroundFuelSurcharge),2),ROUND((((1-GroundResDiscount31Up-GroundResIncentive)*'Ground Base'!E50)+GroundResidentialFee)*(1+GroundFuelSurcharge),2)))*(1+FedEx_Markup),2)</f>
        <v>27.75</v>
      </c>
      <c r="F55" s="328">
        <f>ROUND((IF(MinBaseGround&gt;ROUND(((1-GroundResDiscount31Up-GroundResIncentive)*'Ground Base'!F50),2),ROUND((MinBaseGround+GroundResidentialFee)*(1+GroundFuelSurcharge),2),ROUND((((1-GroundResDiscount31Up-GroundResIncentive)*'Ground Base'!F50)+GroundResidentialFee)*(1+GroundFuelSurcharge),2)))*(1+FedEx_Markup),2)</f>
        <v>33.58</v>
      </c>
      <c r="G55" s="328">
        <f>ROUND((IF(MinBaseGround&gt;ROUND(((1-GroundResDiscount31Up-GroundResIncentive)*'Ground Base'!G50),2),ROUND((MinBaseGround+GroundResidentialFee)*(1+GroundFuelSurcharge),2),ROUND((((1-GroundResDiscount31Up-GroundResIncentive)*'Ground Base'!G50)+GroundResidentialFee)*(1+GroundFuelSurcharge),2)))*(1+FedEx_Markup),2)</f>
        <v>39.77</v>
      </c>
      <c r="H55" s="328">
        <f>ROUND((IF(MinBaseGround&gt;ROUND(((1-GroundResDiscount31Up-GroundResIncentive)*'Ground Base'!H50),2),ROUND((MinBaseGround+GroundResidentialFee)*(1+GroundFuelSurcharge),2),ROUND((((1-GroundResDiscount31Up-GroundResIncentive)*'Ground Base'!H50)+GroundResidentialFee)*(1+GroundFuelSurcharge),2)))*(1+FedEx_Markup),2)</f>
        <v>44.29</v>
      </c>
      <c r="I55" s="328">
        <f>ROUND((IF(MinBaseGround&gt;ROUND(((1-GroundAKHIDiscount)*'Ground Base'!I50),2),ROUND((MinBaseGround+GroundResidentialFee)*(1+GroundFuelSurcharge),2),ROUND((((1-GroundAKHIDiscount)*'Ground Base'!I50)+GroundResidentialFee)*(1+GroundFuelSurcharge),2)))*(1+FedEx_Markup),2)</f>
        <v>209.32</v>
      </c>
      <c r="J55" s="328">
        <f>ROUND((IF(MinBaseGround&gt;ROUND(((1-GroundAKHIDiscount)*'Ground Base'!J50),2),ROUND((MinBaseGround+GroundResidentialFee)*(1+GroundFuelSurcharge),2),ROUND((((1-GroundAKHIDiscount)*'Ground Base'!J50)+GroundResidentialFee)*(1+GroundFuelSurcharge),2)))*(1+FedEx_Markup),2)</f>
        <v>209.32</v>
      </c>
      <c r="K55" s="328">
        <f>ROUND((IF(MinGroundZone51&gt;ROUND(((1-GroundZone51Discount)*'Ground Base'!K50),2),ROUND((MinGroundZone51+GroundResidentialFee)*(1+GroundFuelSurcharge),2),ROUND((((1-GroundZone51Discount)*'Ground Base'!K50)+GroundResidentialFee)*(1+GroundFuelSurcharge),2)))*(1+FedEx_Markup),2)</f>
        <v>66.71</v>
      </c>
      <c r="L55" s="328">
        <f>ROUND((IF(MinGroundZone54&gt;ROUND(((1-GroundZone54Discount)*'Ground Base'!L50),2),ROUND((MinGroundZone54+GroundResidentialFee)*(1+GroundFuelSurcharge),2),ROUND((((1-GroundZone54Discount)*'Ground Base'!L50)+GroundResidentialFee)*(1+GroundFuelSurcharge),2)))*(1+FedEx_Markup),2)</f>
        <v>78.11</v>
      </c>
    </row>
    <row r="56" ht="12.75" customHeight="1">
      <c r="A56" s="327">
        <v>49.0</v>
      </c>
      <c r="B56" s="328">
        <f>ROUND((IF(MinBaseGround&gt;ROUND(((1-GroundResDiscount31Up-GroundResIncentive)*'Ground Base'!B51),2),ROUND((MinBaseGround+GroundResidentialFee)*(1+GroundFuelSurcharge),2),ROUND((((1-GroundResDiscount31Up-GroundResIncentive)*'Ground Base'!B51)+GroundResidentialFee)*(1+GroundFuelSurcharge),2)))*(1+FedEx_Markup),2)</f>
        <v>16.5</v>
      </c>
      <c r="C56" s="328">
        <f>ROUND((IF(MinBaseGround&gt;ROUND(((1-GroundResDiscount31Up-GroundResIncentive)*'Ground Base'!C51),2),ROUND((MinBaseGround+GroundResidentialFee)*(1+GroundFuelSurcharge),2),ROUND((((1-GroundResDiscount31Up-GroundResIncentive)*'Ground Base'!C51)+GroundResidentialFee)*(1+GroundFuelSurcharge),2)))*(1+FedEx_Markup),2)</f>
        <v>19.99</v>
      </c>
      <c r="D56" s="328">
        <f>ROUND((IF(MinBaseGround&gt;ROUND(((1-GroundResDiscount31Up-GroundResIncentive)*'Ground Base'!D51),2),ROUND((MinBaseGround+GroundResidentialFee)*(1+GroundFuelSurcharge),2),ROUND((((1-GroundResDiscount31Up-GroundResIncentive)*'Ground Base'!D51)+GroundResidentialFee)*(1+GroundFuelSurcharge),2)))*(1+FedEx_Markup),2)</f>
        <v>23.33</v>
      </c>
      <c r="E56" s="328">
        <f>ROUND((IF(MinBaseGround&gt;ROUND(((1-GroundResDiscount31Up-GroundResIncentive)*'Ground Base'!E51),2),ROUND((MinBaseGround+GroundResidentialFee)*(1+GroundFuelSurcharge),2),ROUND((((1-GroundResDiscount31Up-GroundResIncentive)*'Ground Base'!E51)+GroundResidentialFee)*(1+GroundFuelSurcharge),2)))*(1+FedEx_Markup),2)</f>
        <v>27.75</v>
      </c>
      <c r="F56" s="328">
        <f>ROUND((IF(MinBaseGround&gt;ROUND(((1-GroundResDiscount31Up-GroundResIncentive)*'Ground Base'!F51),2),ROUND((MinBaseGround+GroundResidentialFee)*(1+GroundFuelSurcharge),2),ROUND((((1-GroundResDiscount31Up-GroundResIncentive)*'Ground Base'!F51)+GroundResidentialFee)*(1+GroundFuelSurcharge),2)))*(1+FedEx_Markup),2)</f>
        <v>34.05</v>
      </c>
      <c r="G56" s="328">
        <f>ROUND((IF(MinBaseGround&gt;ROUND(((1-GroundResDiscount31Up-GroundResIncentive)*'Ground Base'!G51),2),ROUND((MinBaseGround+GroundResidentialFee)*(1+GroundFuelSurcharge),2),ROUND((((1-GroundResDiscount31Up-GroundResIncentive)*'Ground Base'!G51)+GroundResidentialFee)*(1+GroundFuelSurcharge),2)))*(1+FedEx_Markup),2)</f>
        <v>40.53</v>
      </c>
      <c r="H56" s="328">
        <f>ROUND((IF(MinBaseGround&gt;ROUND(((1-GroundResDiscount31Up-GroundResIncentive)*'Ground Base'!H51),2),ROUND((MinBaseGround+GroundResidentialFee)*(1+GroundFuelSurcharge),2),ROUND((((1-GroundResDiscount31Up-GroundResIncentive)*'Ground Base'!H51)+GroundResidentialFee)*(1+GroundFuelSurcharge),2)))*(1+FedEx_Markup),2)</f>
        <v>44.53</v>
      </c>
      <c r="I56" s="328">
        <f>ROUND((IF(MinBaseGround&gt;ROUND(((1-GroundAKHIDiscount)*'Ground Base'!I51),2),ROUND((MinBaseGround+GroundResidentialFee)*(1+GroundFuelSurcharge),2),ROUND((((1-GroundAKHIDiscount)*'Ground Base'!I51)+GroundResidentialFee)*(1+GroundFuelSurcharge),2)))*(1+FedEx_Markup),2)</f>
        <v>212.85</v>
      </c>
      <c r="J56" s="328">
        <f>ROUND((IF(MinBaseGround&gt;ROUND(((1-GroundAKHIDiscount)*'Ground Base'!J51),2),ROUND((MinBaseGround+GroundResidentialFee)*(1+GroundFuelSurcharge),2),ROUND((((1-GroundAKHIDiscount)*'Ground Base'!J51)+GroundResidentialFee)*(1+GroundFuelSurcharge),2)))*(1+FedEx_Markup),2)</f>
        <v>212.85</v>
      </c>
      <c r="K56" s="328">
        <f>ROUND((IF(MinGroundZone51&gt;ROUND(((1-GroundZone51Discount)*'Ground Base'!K51),2),ROUND((MinGroundZone51+GroundResidentialFee)*(1+GroundFuelSurcharge),2),ROUND((((1-GroundZone51Discount)*'Ground Base'!K51)+GroundResidentialFee)*(1+GroundFuelSurcharge),2)))*(1+FedEx_Markup),2)</f>
        <v>67.77</v>
      </c>
      <c r="L56" s="328">
        <f>ROUND((IF(MinGroundZone54&gt;ROUND(((1-GroundZone54Discount)*'Ground Base'!L51),2),ROUND((MinGroundZone54+GroundResidentialFee)*(1+GroundFuelSurcharge),2),ROUND((((1-GroundZone54Discount)*'Ground Base'!L51)+GroundResidentialFee)*(1+GroundFuelSurcharge),2)))*(1+FedEx_Markup),2)</f>
        <v>79.15</v>
      </c>
    </row>
    <row r="57" ht="12.75" customHeight="1">
      <c r="A57" s="327">
        <v>50.0</v>
      </c>
      <c r="B57" s="328">
        <f>ROUND((IF(MinBaseGround&gt;ROUND(((1-GroundResDiscount31Up-GroundResIncentive)*'Ground Base'!B52),2),ROUND((MinBaseGround+GroundResidentialFee)*(1+GroundFuelSurcharge),2),ROUND((((1-GroundResDiscount31Up-GroundResIncentive)*'Ground Base'!B52)+GroundResidentialFee)*(1+GroundFuelSurcharge),2)))*(1+FedEx_Markup),2)</f>
        <v>16.5</v>
      </c>
      <c r="C57" s="328">
        <f>ROUND((IF(MinBaseGround&gt;ROUND(((1-GroundResDiscount31Up-GroundResIncentive)*'Ground Base'!C52),2),ROUND((MinBaseGround+GroundResidentialFee)*(1+GroundFuelSurcharge),2),ROUND((((1-GroundResDiscount31Up-GroundResIncentive)*'Ground Base'!C52)+GroundResidentialFee)*(1+GroundFuelSurcharge),2)))*(1+FedEx_Markup),2)</f>
        <v>20</v>
      </c>
      <c r="D57" s="328">
        <f>ROUND((IF(MinBaseGround&gt;ROUND(((1-GroundResDiscount31Up-GroundResIncentive)*'Ground Base'!D52),2),ROUND((MinBaseGround+GroundResidentialFee)*(1+GroundFuelSurcharge),2),ROUND((((1-GroundResDiscount31Up-GroundResIncentive)*'Ground Base'!D52)+GroundResidentialFee)*(1+GroundFuelSurcharge),2)))*(1+FedEx_Markup),2)</f>
        <v>23.35</v>
      </c>
      <c r="E57" s="328">
        <f>ROUND((IF(MinBaseGround&gt;ROUND(((1-GroundResDiscount31Up-GroundResIncentive)*'Ground Base'!E52),2),ROUND((MinBaseGround+GroundResidentialFee)*(1+GroundFuelSurcharge),2),ROUND((((1-GroundResDiscount31Up-GroundResIncentive)*'Ground Base'!E52)+GroundResidentialFee)*(1+GroundFuelSurcharge),2)))*(1+FedEx_Markup),2)</f>
        <v>27.77</v>
      </c>
      <c r="F57" s="328">
        <f>ROUND((IF(MinBaseGround&gt;ROUND(((1-GroundResDiscount31Up-GroundResIncentive)*'Ground Base'!F52),2),ROUND((MinBaseGround+GroundResidentialFee)*(1+GroundFuelSurcharge),2),ROUND((((1-GroundResDiscount31Up-GroundResIncentive)*'Ground Base'!F52)+GroundResidentialFee)*(1+GroundFuelSurcharge),2)))*(1+FedEx_Markup),2)</f>
        <v>34.09</v>
      </c>
      <c r="G57" s="328">
        <f>ROUND((IF(MinBaseGround&gt;ROUND(((1-GroundResDiscount31Up-GroundResIncentive)*'Ground Base'!G52),2),ROUND((MinBaseGround+GroundResidentialFee)*(1+GroundFuelSurcharge),2),ROUND((((1-GroundResDiscount31Up-GroundResIncentive)*'Ground Base'!G52)+GroundResidentialFee)*(1+GroundFuelSurcharge),2)))*(1+FedEx_Markup),2)</f>
        <v>40.57</v>
      </c>
      <c r="H57" s="328">
        <f>ROUND((IF(MinBaseGround&gt;ROUND(((1-GroundResDiscount31Up-GroundResIncentive)*'Ground Base'!H52),2),ROUND((MinBaseGround+GroundResidentialFee)*(1+GroundFuelSurcharge),2),ROUND((((1-GroundResDiscount31Up-GroundResIncentive)*'Ground Base'!H52)+GroundResidentialFee)*(1+GroundFuelSurcharge),2)))*(1+FedEx_Markup),2)</f>
        <v>44.79</v>
      </c>
      <c r="I57" s="328">
        <f>ROUND((IF(MinBaseGround&gt;ROUND(((1-GroundAKHIDiscount)*'Ground Base'!I52),2),ROUND((MinBaseGround+GroundResidentialFee)*(1+GroundFuelSurcharge),2),ROUND((((1-GroundAKHIDiscount)*'Ground Base'!I52)+GroundResidentialFee)*(1+GroundFuelSurcharge),2)))*(1+FedEx_Markup),2)</f>
        <v>216.38</v>
      </c>
      <c r="J57" s="328">
        <f>ROUND((IF(MinBaseGround&gt;ROUND(((1-GroundAKHIDiscount)*'Ground Base'!J52),2),ROUND((MinBaseGround+GroundResidentialFee)*(1+GroundFuelSurcharge),2),ROUND((((1-GroundAKHIDiscount)*'Ground Base'!J52)+GroundResidentialFee)*(1+GroundFuelSurcharge),2)))*(1+FedEx_Markup),2)</f>
        <v>216.38</v>
      </c>
      <c r="K57" s="328">
        <f>ROUND((IF(MinGroundZone51&gt;ROUND(((1-GroundZone51Discount)*'Ground Base'!K52),2),ROUND((MinGroundZone51+GroundResidentialFee)*(1+GroundFuelSurcharge),2),ROUND((((1-GroundZone51Discount)*'Ground Base'!K52)+GroundResidentialFee)*(1+GroundFuelSurcharge),2)))*(1+FedEx_Markup),2)</f>
        <v>68.85</v>
      </c>
      <c r="L57" s="328">
        <f>ROUND((IF(MinGroundZone54&gt;ROUND(((1-GroundZone54Discount)*'Ground Base'!L52),2),ROUND((MinGroundZone54+GroundResidentialFee)*(1+GroundFuelSurcharge),2),ROUND((((1-GroundZone54Discount)*'Ground Base'!L52)+GroundResidentialFee)*(1+GroundFuelSurcharge),2)))*(1+FedEx_Markup),2)</f>
        <v>80.37</v>
      </c>
    </row>
    <row r="58" ht="12.75" customHeight="1">
      <c r="A58" s="327">
        <v>51.0</v>
      </c>
      <c r="B58" s="328">
        <f>ROUND((IF(MinBaseGround&gt;ROUND(((1-GroundResDiscount31Up-GroundResIncentive)*'Ground Base'!B53),2),ROUND((MinBaseGround+GroundResidentialFee)*(1+GroundFuelSurcharge),2),ROUND((((1-GroundResDiscount31Up-GroundResIncentive)*'Ground Base'!B53)+GroundResidentialFee)*(1+GroundFuelSurcharge),2)))*(1+FedEx_Markup),2)</f>
        <v>16.51</v>
      </c>
      <c r="C58" s="328">
        <f>ROUND((IF(MinBaseGround&gt;ROUND(((1-GroundResDiscount31Up-GroundResIncentive)*'Ground Base'!C53),2),ROUND((MinBaseGround+GroundResidentialFee)*(1+GroundFuelSurcharge),2),ROUND((((1-GroundResDiscount31Up-GroundResIncentive)*'Ground Base'!C53)+GroundResidentialFee)*(1+GroundFuelSurcharge),2)))*(1+FedEx_Markup),2)</f>
        <v>20</v>
      </c>
      <c r="D58" s="328">
        <f>ROUND((IF(MinBaseGround&gt;ROUND(((1-GroundResDiscount31Up-GroundResIncentive)*'Ground Base'!D53),2),ROUND((MinBaseGround+GroundResidentialFee)*(1+GroundFuelSurcharge),2),ROUND((((1-GroundResDiscount31Up-GroundResIncentive)*'Ground Base'!D53)+GroundResidentialFee)*(1+GroundFuelSurcharge),2)))*(1+FedEx_Markup),2)</f>
        <v>23.35</v>
      </c>
      <c r="E58" s="328">
        <f>ROUND((IF(MinBaseGround&gt;ROUND(((1-GroundResDiscount31Up-GroundResIncentive)*'Ground Base'!E53),2),ROUND((MinBaseGround+GroundResidentialFee)*(1+GroundFuelSurcharge),2),ROUND((((1-GroundResDiscount31Up-GroundResIncentive)*'Ground Base'!E53)+GroundResidentialFee)*(1+GroundFuelSurcharge),2)))*(1+FedEx_Markup),2)</f>
        <v>27.77</v>
      </c>
      <c r="F58" s="328">
        <f>ROUND((IF(MinBaseGround&gt;ROUND(((1-GroundResDiscount31Up-GroundResIncentive)*'Ground Base'!F53),2),ROUND((MinBaseGround+GroundResidentialFee)*(1+GroundFuelSurcharge),2),ROUND((((1-GroundResDiscount31Up-GroundResIncentive)*'Ground Base'!F53)+GroundResidentialFee)*(1+GroundFuelSurcharge),2)))*(1+FedEx_Markup),2)</f>
        <v>34.33</v>
      </c>
      <c r="G58" s="328">
        <f>ROUND((IF(MinBaseGround&gt;ROUND(((1-GroundResDiscount31Up-GroundResIncentive)*'Ground Base'!G53),2),ROUND((MinBaseGround+GroundResidentialFee)*(1+GroundFuelSurcharge),2),ROUND((((1-GroundResDiscount31Up-GroundResIncentive)*'Ground Base'!G53)+GroundResidentialFee)*(1+GroundFuelSurcharge),2)))*(1+FedEx_Markup),2)</f>
        <v>40.86</v>
      </c>
      <c r="H58" s="328">
        <f>ROUND((IF(MinBaseGround&gt;ROUND(((1-GroundResDiscount31Up-GroundResIncentive)*'Ground Base'!H53),2),ROUND((MinBaseGround+GroundResidentialFee)*(1+GroundFuelSurcharge),2),ROUND((((1-GroundResDiscount31Up-GroundResIncentive)*'Ground Base'!H53)+GroundResidentialFee)*(1+GroundFuelSurcharge),2)))*(1+FedEx_Markup),2)</f>
        <v>45.98</v>
      </c>
      <c r="I58" s="328">
        <f>ROUND((IF(MinBaseGround&gt;ROUND(((1-GroundAKHIDiscount)*'Ground Base'!I53),2),ROUND((MinBaseGround+GroundResidentialFee)*(1+GroundFuelSurcharge),2),ROUND((((1-GroundAKHIDiscount)*'Ground Base'!I53)+GroundResidentialFee)*(1+GroundFuelSurcharge),2)))*(1+FedEx_Markup),2)</f>
        <v>220.94</v>
      </c>
      <c r="J58" s="328">
        <f>ROUND((IF(MinBaseGround&gt;ROUND(((1-GroundAKHIDiscount)*'Ground Base'!J53),2),ROUND((MinBaseGround+GroundResidentialFee)*(1+GroundFuelSurcharge),2),ROUND((((1-GroundAKHIDiscount)*'Ground Base'!J53)+GroundResidentialFee)*(1+GroundFuelSurcharge),2)))*(1+FedEx_Markup),2)</f>
        <v>220.94</v>
      </c>
      <c r="K58" s="328">
        <f>ROUND((IF(MinGroundZone51&gt;ROUND(((1-GroundZone51Discount)*'Ground Base'!K53),2),ROUND((MinGroundZone51+GroundResidentialFee)*(1+GroundFuelSurcharge),2),ROUND((((1-GroundZone51Discount)*'Ground Base'!K53)+GroundResidentialFee)*(1+GroundFuelSurcharge),2)))*(1+FedEx_Markup),2)</f>
        <v>70.87</v>
      </c>
      <c r="L58" s="328">
        <f>ROUND((IF(MinGroundZone54&gt;ROUND(((1-GroundZone54Discount)*'Ground Base'!L53),2),ROUND((MinGroundZone54+GroundResidentialFee)*(1+GroundFuelSurcharge),2),ROUND((((1-GroundZone54Discount)*'Ground Base'!L53)+GroundResidentialFee)*(1+GroundFuelSurcharge),2)))*(1+FedEx_Markup),2)</f>
        <v>82.01</v>
      </c>
    </row>
    <row r="59" ht="12.75" customHeight="1">
      <c r="A59" s="327">
        <v>52.0</v>
      </c>
      <c r="B59" s="328">
        <f>ROUND((IF(MinBaseGround&gt;ROUND(((1-GroundResDiscount31Up-GroundResIncentive)*'Ground Base'!B54),2),ROUND((MinBaseGround+GroundResidentialFee)*(1+GroundFuelSurcharge),2),ROUND((((1-GroundResDiscount31Up-GroundResIncentive)*'Ground Base'!B54)+GroundResidentialFee)*(1+GroundFuelSurcharge),2)))*(1+FedEx_Markup),2)</f>
        <v>16.51</v>
      </c>
      <c r="C59" s="328">
        <f>ROUND((IF(MinBaseGround&gt;ROUND(((1-GroundResDiscount31Up-GroundResIncentive)*'Ground Base'!C54),2),ROUND((MinBaseGround+GroundResidentialFee)*(1+GroundFuelSurcharge),2),ROUND((((1-GroundResDiscount31Up-GroundResIncentive)*'Ground Base'!C54)+GroundResidentialFee)*(1+GroundFuelSurcharge),2)))*(1+FedEx_Markup),2)</f>
        <v>20.01</v>
      </c>
      <c r="D59" s="328">
        <f>ROUND((IF(MinBaseGround&gt;ROUND(((1-GroundResDiscount31Up-GroundResIncentive)*'Ground Base'!D54),2),ROUND((MinBaseGround+GroundResidentialFee)*(1+GroundFuelSurcharge),2),ROUND((((1-GroundResDiscount31Up-GroundResIncentive)*'Ground Base'!D54)+GroundResidentialFee)*(1+GroundFuelSurcharge),2)))*(1+FedEx_Markup),2)</f>
        <v>23.36</v>
      </c>
      <c r="E59" s="328">
        <f>ROUND((IF(MinBaseGround&gt;ROUND(((1-GroundResDiscount31Up-GroundResIncentive)*'Ground Base'!E54),2),ROUND((MinBaseGround+GroundResidentialFee)*(1+GroundFuelSurcharge),2),ROUND((((1-GroundResDiscount31Up-GroundResIncentive)*'Ground Base'!E54)+GroundResidentialFee)*(1+GroundFuelSurcharge),2)))*(1+FedEx_Markup),2)</f>
        <v>27.78</v>
      </c>
      <c r="F59" s="328">
        <f>ROUND((IF(MinBaseGround&gt;ROUND(((1-GroundResDiscount31Up-GroundResIncentive)*'Ground Base'!F54),2),ROUND((MinBaseGround+GroundResidentialFee)*(1+GroundFuelSurcharge),2),ROUND((((1-GroundResDiscount31Up-GroundResIncentive)*'Ground Base'!F54)+GroundResidentialFee)*(1+GroundFuelSurcharge),2)))*(1+FedEx_Markup),2)</f>
        <v>34.33</v>
      </c>
      <c r="G59" s="328">
        <f>ROUND((IF(MinBaseGround&gt;ROUND(((1-GroundResDiscount31Up-GroundResIncentive)*'Ground Base'!G54),2),ROUND((MinBaseGround+GroundResidentialFee)*(1+GroundFuelSurcharge),2),ROUND((((1-GroundResDiscount31Up-GroundResIncentive)*'Ground Base'!G54)+GroundResidentialFee)*(1+GroundFuelSurcharge),2)))*(1+FedEx_Markup),2)</f>
        <v>40.87</v>
      </c>
      <c r="H59" s="328">
        <f>ROUND((IF(MinBaseGround&gt;ROUND(((1-GroundResDiscount31Up-GroundResIncentive)*'Ground Base'!H54),2),ROUND((MinBaseGround+GroundResidentialFee)*(1+GroundFuelSurcharge),2),ROUND((((1-GroundResDiscount31Up-GroundResIncentive)*'Ground Base'!H54)+GroundResidentialFee)*(1+GroundFuelSurcharge),2)))*(1+FedEx_Markup),2)</f>
        <v>45.98</v>
      </c>
      <c r="I59" s="328">
        <f>ROUND((IF(MinBaseGround&gt;ROUND(((1-GroundAKHIDiscount)*'Ground Base'!I54),2),ROUND((MinBaseGround+GroundResidentialFee)*(1+GroundFuelSurcharge),2),ROUND((((1-GroundAKHIDiscount)*'Ground Base'!I54)+GroundResidentialFee)*(1+GroundFuelSurcharge),2)))*(1+FedEx_Markup),2)</f>
        <v>221.39</v>
      </c>
      <c r="J59" s="328">
        <f>ROUND((IF(MinBaseGround&gt;ROUND(((1-GroundAKHIDiscount)*'Ground Base'!J54),2),ROUND((MinBaseGround+GroundResidentialFee)*(1+GroundFuelSurcharge),2),ROUND((((1-GroundAKHIDiscount)*'Ground Base'!J54)+GroundResidentialFee)*(1+GroundFuelSurcharge),2)))*(1+FedEx_Markup),2)</f>
        <v>221.39</v>
      </c>
      <c r="K59" s="328">
        <f>ROUND((IF(MinGroundZone51&gt;ROUND(((1-GroundZone51Discount)*'Ground Base'!K54),2),ROUND((MinGroundZone51+GroundResidentialFee)*(1+GroundFuelSurcharge),2),ROUND((((1-GroundZone51Discount)*'Ground Base'!K54)+GroundResidentialFee)*(1+GroundFuelSurcharge),2)))*(1+FedEx_Markup),2)</f>
        <v>70.89</v>
      </c>
      <c r="L59" s="328">
        <f>ROUND((IF(MinGroundZone54&gt;ROUND(((1-GroundZone54Discount)*'Ground Base'!L54),2),ROUND((MinGroundZone54+GroundResidentialFee)*(1+GroundFuelSurcharge),2),ROUND((((1-GroundZone54Discount)*'Ground Base'!L54)+GroundResidentialFee)*(1+GroundFuelSurcharge),2)))*(1+FedEx_Markup),2)</f>
        <v>82.02</v>
      </c>
    </row>
    <row r="60" ht="12.75" customHeight="1">
      <c r="A60" s="327">
        <v>53.0</v>
      </c>
      <c r="B60" s="328">
        <f>ROUND((IF(MinBaseGround&gt;ROUND(((1-GroundResDiscount31Up-GroundResIncentive)*'Ground Base'!B55),2),ROUND((MinBaseGround+GroundResidentialFee)*(1+GroundFuelSurcharge),2),ROUND((((1-GroundResDiscount31Up-GroundResIncentive)*'Ground Base'!B55)+GroundResidentialFee)*(1+GroundFuelSurcharge),2)))*(1+FedEx_Markup),2)</f>
        <v>16.51</v>
      </c>
      <c r="C60" s="328">
        <f>ROUND((IF(MinBaseGround&gt;ROUND(((1-GroundResDiscount31Up-GroundResIncentive)*'Ground Base'!C55),2),ROUND((MinBaseGround+GroundResidentialFee)*(1+GroundFuelSurcharge),2),ROUND((((1-GroundResDiscount31Up-GroundResIncentive)*'Ground Base'!C55)+GroundResidentialFee)*(1+GroundFuelSurcharge),2)))*(1+FedEx_Markup),2)</f>
        <v>20.01</v>
      </c>
      <c r="D60" s="328">
        <f>ROUND((IF(MinBaseGround&gt;ROUND(((1-GroundResDiscount31Up-GroundResIncentive)*'Ground Base'!D55),2),ROUND((MinBaseGround+GroundResidentialFee)*(1+GroundFuelSurcharge),2),ROUND((((1-GroundResDiscount31Up-GroundResIncentive)*'Ground Base'!D55)+GroundResidentialFee)*(1+GroundFuelSurcharge),2)))*(1+FedEx_Markup),2)</f>
        <v>23.37</v>
      </c>
      <c r="E60" s="328">
        <f>ROUND((IF(MinBaseGround&gt;ROUND(((1-GroundResDiscount31Up-GroundResIncentive)*'Ground Base'!E55),2),ROUND((MinBaseGround+GroundResidentialFee)*(1+GroundFuelSurcharge),2),ROUND((((1-GroundResDiscount31Up-GroundResIncentive)*'Ground Base'!E55)+GroundResidentialFee)*(1+GroundFuelSurcharge),2)))*(1+FedEx_Markup),2)</f>
        <v>28.04</v>
      </c>
      <c r="F60" s="328">
        <f>ROUND((IF(MinBaseGround&gt;ROUND(((1-GroundResDiscount31Up-GroundResIncentive)*'Ground Base'!F55),2),ROUND((MinBaseGround+GroundResidentialFee)*(1+GroundFuelSurcharge),2),ROUND((((1-GroundResDiscount31Up-GroundResIncentive)*'Ground Base'!F55)+GroundResidentialFee)*(1+GroundFuelSurcharge),2)))*(1+FedEx_Markup),2)</f>
        <v>34.34</v>
      </c>
      <c r="G60" s="328">
        <f>ROUND((IF(MinBaseGround&gt;ROUND(((1-GroundResDiscount31Up-GroundResIncentive)*'Ground Base'!G55),2),ROUND((MinBaseGround+GroundResidentialFee)*(1+GroundFuelSurcharge),2),ROUND((((1-GroundResDiscount31Up-GroundResIncentive)*'Ground Base'!G55)+GroundResidentialFee)*(1+GroundFuelSurcharge),2)))*(1+FedEx_Markup),2)</f>
        <v>40.87</v>
      </c>
      <c r="H60" s="328">
        <f>ROUND((IF(MinBaseGround&gt;ROUND(((1-GroundResDiscount31Up-GroundResIncentive)*'Ground Base'!H55),2),ROUND((MinBaseGround+GroundResidentialFee)*(1+GroundFuelSurcharge),2),ROUND((((1-GroundResDiscount31Up-GroundResIncentive)*'Ground Base'!H55)+GroundResidentialFee)*(1+GroundFuelSurcharge),2)))*(1+FedEx_Markup),2)</f>
        <v>46.4</v>
      </c>
      <c r="I60" s="328">
        <f>ROUND((IF(MinBaseGround&gt;ROUND(((1-GroundAKHIDiscount)*'Ground Base'!I55),2),ROUND((MinBaseGround+GroundResidentialFee)*(1+GroundFuelSurcharge),2),ROUND((((1-GroundAKHIDiscount)*'Ground Base'!I55)+GroundResidentialFee)*(1+GroundFuelSurcharge),2)))*(1+FedEx_Markup),2)</f>
        <v>224.7</v>
      </c>
      <c r="J60" s="328">
        <f>ROUND((IF(MinBaseGround&gt;ROUND(((1-GroundAKHIDiscount)*'Ground Base'!J55),2),ROUND((MinBaseGround+GroundResidentialFee)*(1+GroundFuelSurcharge),2),ROUND((((1-GroundAKHIDiscount)*'Ground Base'!J55)+GroundResidentialFee)*(1+GroundFuelSurcharge),2)))*(1+FedEx_Markup),2)</f>
        <v>224.7</v>
      </c>
      <c r="K60" s="328">
        <f>ROUND((IF(MinGroundZone51&gt;ROUND(((1-GroundZone51Discount)*'Ground Base'!K55),2),ROUND((MinGroundZone51+GroundResidentialFee)*(1+GroundFuelSurcharge),2),ROUND((((1-GroundZone51Discount)*'Ground Base'!K55)+GroundResidentialFee)*(1+GroundFuelSurcharge),2)))*(1+FedEx_Markup),2)</f>
        <v>72.77</v>
      </c>
      <c r="L60" s="328">
        <f>ROUND((IF(MinGroundZone54&gt;ROUND(((1-GroundZone54Discount)*'Ground Base'!L55),2),ROUND((MinGroundZone54+GroundResidentialFee)*(1+GroundFuelSurcharge),2),ROUND((((1-GroundZone54Discount)*'Ground Base'!L55)+GroundResidentialFee)*(1+GroundFuelSurcharge),2)))*(1+FedEx_Markup),2)</f>
        <v>83.52</v>
      </c>
    </row>
    <row r="61" ht="12.75" customHeight="1">
      <c r="A61" s="327">
        <v>54.0</v>
      </c>
      <c r="B61" s="328">
        <f>ROUND((IF(MinBaseGround&gt;ROUND(((1-GroundResDiscount31Up-GroundResIncentive)*'Ground Base'!B56),2),ROUND((MinBaseGround+GroundResidentialFee)*(1+GroundFuelSurcharge),2),ROUND((((1-GroundResDiscount31Up-GroundResIncentive)*'Ground Base'!B56)+GroundResidentialFee)*(1+GroundFuelSurcharge),2)))*(1+FedEx_Markup),2)</f>
        <v>16.53</v>
      </c>
      <c r="C61" s="328">
        <f>ROUND((IF(MinBaseGround&gt;ROUND(((1-GroundResDiscount31Up-GroundResIncentive)*'Ground Base'!C56),2),ROUND((MinBaseGround+GroundResidentialFee)*(1+GroundFuelSurcharge),2),ROUND((((1-GroundResDiscount31Up-GroundResIncentive)*'Ground Base'!C56)+GroundResidentialFee)*(1+GroundFuelSurcharge),2)))*(1+FedEx_Markup),2)</f>
        <v>20.02</v>
      </c>
      <c r="D61" s="328">
        <f>ROUND((IF(MinBaseGround&gt;ROUND(((1-GroundResDiscount31Up-GroundResIncentive)*'Ground Base'!D56),2),ROUND((MinBaseGround+GroundResidentialFee)*(1+GroundFuelSurcharge),2),ROUND((((1-GroundResDiscount31Up-GroundResIncentive)*'Ground Base'!D56)+GroundResidentialFee)*(1+GroundFuelSurcharge),2)))*(1+FedEx_Markup),2)</f>
        <v>23.4</v>
      </c>
      <c r="E61" s="328">
        <f>ROUND((IF(MinBaseGround&gt;ROUND(((1-GroundResDiscount31Up-GroundResIncentive)*'Ground Base'!E56),2),ROUND((MinBaseGround+GroundResidentialFee)*(1+GroundFuelSurcharge),2),ROUND((((1-GroundResDiscount31Up-GroundResIncentive)*'Ground Base'!E56)+GroundResidentialFee)*(1+GroundFuelSurcharge),2)))*(1+FedEx_Markup),2)</f>
        <v>28.08</v>
      </c>
      <c r="F61" s="328">
        <f>ROUND((IF(MinBaseGround&gt;ROUND(((1-GroundResDiscount31Up-GroundResIncentive)*'Ground Base'!F56),2),ROUND((MinBaseGround+GroundResidentialFee)*(1+GroundFuelSurcharge),2),ROUND((((1-GroundResDiscount31Up-GroundResIncentive)*'Ground Base'!F56)+GroundResidentialFee)*(1+GroundFuelSurcharge),2)))*(1+FedEx_Markup),2)</f>
        <v>34.34</v>
      </c>
      <c r="G61" s="328">
        <f>ROUND((IF(MinBaseGround&gt;ROUND(((1-GroundResDiscount31Up-GroundResIncentive)*'Ground Base'!G56),2),ROUND((MinBaseGround+GroundResidentialFee)*(1+GroundFuelSurcharge),2),ROUND((((1-GroundResDiscount31Up-GroundResIncentive)*'Ground Base'!G56)+GroundResidentialFee)*(1+GroundFuelSurcharge),2)))*(1+FedEx_Markup),2)</f>
        <v>40.88</v>
      </c>
      <c r="H61" s="328">
        <f>ROUND((IF(MinBaseGround&gt;ROUND(((1-GroundResDiscount31Up-GroundResIncentive)*'Ground Base'!H56),2),ROUND((MinBaseGround+GroundResidentialFee)*(1+GroundFuelSurcharge),2),ROUND((((1-GroundResDiscount31Up-GroundResIncentive)*'Ground Base'!H56)+GroundResidentialFee)*(1+GroundFuelSurcharge),2)))*(1+FedEx_Markup),2)</f>
        <v>46.41</v>
      </c>
      <c r="I61" s="328">
        <f>ROUND((IF(MinBaseGround&gt;ROUND(((1-GroundAKHIDiscount)*'Ground Base'!I56),2),ROUND((MinBaseGround+GroundResidentialFee)*(1+GroundFuelSurcharge),2),ROUND((((1-GroundAKHIDiscount)*'Ground Base'!I56)+GroundResidentialFee)*(1+GroundFuelSurcharge),2)))*(1+FedEx_Markup),2)</f>
        <v>227.84</v>
      </c>
      <c r="J61" s="328">
        <f>ROUND((IF(MinBaseGround&gt;ROUND(((1-GroundAKHIDiscount)*'Ground Base'!J56),2),ROUND((MinBaseGround+GroundResidentialFee)*(1+GroundFuelSurcharge),2),ROUND((((1-GroundAKHIDiscount)*'Ground Base'!J56)+GroundResidentialFee)*(1+GroundFuelSurcharge),2)))*(1+FedEx_Markup),2)</f>
        <v>227.84</v>
      </c>
      <c r="K61" s="328">
        <f>ROUND((IF(MinGroundZone51&gt;ROUND(((1-GroundZone51Discount)*'Ground Base'!K56),2),ROUND((MinGroundZone51+GroundResidentialFee)*(1+GroundFuelSurcharge),2),ROUND((((1-GroundZone51Discount)*'Ground Base'!K56)+GroundResidentialFee)*(1+GroundFuelSurcharge),2)))*(1+FedEx_Markup),2)</f>
        <v>72.78</v>
      </c>
      <c r="L61" s="328">
        <f>ROUND((IF(MinGroundZone54&gt;ROUND(((1-GroundZone54Discount)*'Ground Base'!L56),2),ROUND((MinGroundZone54+GroundResidentialFee)*(1+GroundFuelSurcharge),2),ROUND((((1-GroundZone54Discount)*'Ground Base'!L56)+GroundResidentialFee)*(1+GroundFuelSurcharge),2)))*(1+FedEx_Markup),2)</f>
        <v>83.55</v>
      </c>
    </row>
    <row r="62" ht="12.75" customHeight="1">
      <c r="A62" s="327">
        <v>55.0</v>
      </c>
      <c r="B62" s="328">
        <f>ROUND((IF(MinBaseGround&gt;ROUND(((1-GroundResDiscount31Up-GroundResIncentive)*'Ground Base'!B57),2),ROUND((MinBaseGround+GroundResidentialFee)*(1+GroundFuelSurcharge),2),ROUND((((1-GroundResDiscount31Up-GroundResIncentive)*'Ground Base'!B57)+GroundResidentialFee)*(1+GroundFuelSurcharge),2)))*(1+FedEx_Markup),2)</f>
        <v>16.53</v>
      </c>
      <c r="C62" s="328">
        <f>ROUND((IF(MinBaseGround&gt;ROUND(((1-GroundResDiscount31Up-GroundResIncentive)*'Ground Base'!C57),2),ROUND((MinBaseGround+GroundResidentialFee)*(1+GroundFuelSurcharge),2),ROUND((((1-GroundResDiscount31Up-GroundResIncentive)*'Ground Base'!C57)+GroundResidentialFee)*(1+GroundFuelSurcharge),2)))*(1+FedEx_Markup),2)</f>
        <v>20.02</v>
      </c>
      <c r="D62" s="328">
        <f>ROUND((IF(MinBaseGround&gt;ROUND(((1-GroundResDiscount31Up-GroundResIncentive)*'Ground Base'!D57),2),ROUND((MinBaseGround+GroundResidentialFee)*(1+GroundFuelSurcharge),2),ROUND((((1-GroundResDiscount31Up-GroundResIncentive)*'Ground Base'!D57)+GroundResidentialFee)*(1+GroundFuelSurcharge),2)))*(1+FedEx_Markup),2)</f>
        <v>23.4</v>
      </c>
      <c r="E62" s="328">
        <f>ROUND((IF(MinBaseGround&gt;ROUND(((1-GroundResDiscount31Up-GroundResIncentive)*'Ground Base'!E57),2),ROUND((MinBaseGround+GroundResidentialFee)*(1+GroundFuelSurcharge),2),ROUND((((1-GroundResDiscount31Up-GroundResIncentive)*'Ground Base'!E57)+GroundResidentialFee)*(1+GroundFuelSurcharge),2)))*(1+FedEx_Markup),2)</f>
        <v>28.08</v>
      </c>
      <c r="F62" s="328">
        <f>ROUND((IF(MinBaseGround&gt;ROUND(((1-GroundResDiscount31Up-GroundResIncentive)*'Ground Base'!F57),2),ROUND((MinBaseGround+GroundResidentialFee)*(1+GroundFuelSurcharge),2),ROUND((((1-GroundResDiscount31Up-GroundResIncentive)*'Ground Base'!F57)+GroundResidentialFee)*(1+GroundFuelSurcharge),2)))*(1+FedEx_Markup),2)</f>
        <v>34.35</v>
      </c>
      <c r="G62" s="328">
        <f>ROUND((IF(MinBaseGround&gt;ROUND(((1-GroundResDiscount31Up-GroundResIncentive)*'Ground Base'!G57),2),ROUND((MinBaseGround+GroundResidentialFee)*(1+GroundFuelSurcharge),2),ROUND((((1-GroundResDiscount31Up-GroundResIncentive)*'Ground Base'!G57)+GroundResidentialFee)*(1+GroundFuelSurcharge),2)))*(1+FedEx_Markup),2)</f>
        <v>40.88</v>
      </c>
      <c r="H62" s="328">
        <f>ROUND((IF(MinBaseGround&gt;ROUND(((1-GroundResDiscount31Up-GroundResIncentive)*'Ground Base'!H57),2),ROUND((MinBaseGround+GroundResidentialFee)*(1+GroundFuelSurcharge),2),ROUND((((1-GroundResDiscount31Up-GroundResIncentive)*'Ground Base'!H57)+GroundResidentialFee)*(1+GroundFuelSurcharge),2)))*(1+FedEx_Markup),2)</f>
        <v>46.41</v>
      </c>
      <c r="I62" s="328">
        <f>ROUND((IF(MinBaseGround&gt;ROUND(((1-GroundAKHIDiscount)*'Ground Base'!I57),2),ROUND((MinBaseGround+GroundResidentialFee)*(1+GroundFuelSurcharge),2),ROUND((((1-GroundAKHIDiscount)*'Ground Base'!I57)+GroundResidentialFee)*(1+GroundFuelSurcharge),2)))*(1+FedEx_Markup),2)</f>
        <v>230.87</v>
      </c>
      <c r="J62" s="328">
        <f>ROUND((IF(MinBaseGround&gt;ROUND(((1-GroundAKHIDiscount)*'Ground Base'!J57),2),ROUND((MinBaseGround+GroundResidentialFee)*(1+GroundFuelSurcharge),2),ROUND((((1-GroundAKHIDiscount)*'Ground Base'!J57)+GroundResidentialFee)*(1+GroundFuelSurcharge),2)))*(1+FedEx_Markup),2)</f>
        <v>230.87</v>
      </c>
      <c r="K62" s="328">
        <f>ROUND((IF(MinGroundZone51&gt;ROUND(((1-GroundZone51Discount)*'Ground Base'!K57),2),ROUND((MinGroundZone51+GroundResidentialFee)*(1+GroundFuelSurcharge),2),ROUND((((1-GroundZone51Discount)*'Ground Base'!K57)+GroundResidentialFee)*(1+GroundFuelSurcharge),2)))*(1+FedEx_Markup),2)</f>
        <v>74.42</v>
      </c>
      <c r="L62" s="328">
        <f>ROUND((IF(MinGroundZone54&gt;ROUND(((1-GroundZone54Discount)*'Ground Base'!L57),2),ROUND((MinGroundZone54+GroundResidentialFee)*(1+GroundFuelSurcharge),2),ROUND((((1-GroundZone54Discount)*'Ground Base'!L57)+GroundResidentialFee)*(1+GroundFuelSurcharge),2)))*(1+FedEx_Markup),2)</f>
        <v>85.22</v>
      </c>
    </row>
    <row r="63" ht="12.75" customHeight="1">
      <c r="A63" s="327">
        <v>56.0</v>
      </c>
      <c r="B63" s="328">
        <f>ROUND((IF(MinBaseGround&gt;ROUND(((1-GroundResDiscount31Up-GroundResIncentive)*'Ground Base'!B58),2),ROUND((MinBaseGround+GroundResidentialFee)*(1+GroundFuelSurcharge),2),ROUND((((1-GroundResDiscount31Up-GroundResIncentive)*'Ground Base'!B58)+GroundResidentialFee)*(1+GroundFuelSurcharge),2)))*(1+FedEx_Markup),2)</f>
        <v>16.54</v>
      </c>
      <c r="C63" s="328">
        <f>ROUND((IF(MinBaseGround&gt;ROUND(((1-GroundResDiscount31Up-GroundResIncentive)*'Ground Base'!C58),2),ROUND((MinBaseGround+GroundResidentialFee)*(1+GroundFuelSurcharge),2),ROUND((((1-GroundResDiscount31Up-GroundResIncentive)*'Ground Base'!C58)+GroundResidentialFee)*(1+GroundFuelSurcharge),2)))*(1+FedEx_Markup),2)</f>
        <v>20.03</v>
      </c>
      <c r="D63" s="328">
        <f>ROUND((IF(MinBaseGround&gt;ROUND(((1-GroundResDiscount31Up-GroundResIncentive)*'Ground Base'!D58),2),ROUND((MinBaseGround+GroundResidentialFee)*(1+GroundFuelSurcharge),2),ROUND((((1-GroundResDiscount31Up-GroundResIncentive)*'Ground Base'!D58)+GroundResidentialFee)*(1+GroundFuelSurcharge),2)))*(1+FedEx_Markup),2)</f>
        <v>23.41</v>
      </c>
      <c r="E63" s="328">
        <f>ROUND((IF(MinBaseGround&gt;ROUND(((1-GroundResDiscount31Up-GroundResIncentive)*'Ground Base'!E58),2),ROUND((MinBaseGround+GroundResidentialFee)*(1+GroundFuelSurcharge),2),ROUND((((1-GroundResDiscount31Up-GroundResIncentive)*'Ground Base'!E58)+GroundResidentialFee)*(1+GroundFuelSurcharge),2)))*(1+FedEx_Markup),2)</f>
        <v>28.09</v>
      </c>
      <c r="F63" s="328">
        <f>ROUND((IF(MinBaseGround&gt;ROUND(((1-GroundResDiscount31Up-GroundResIncentive)*'Ground Base'!F58),2),ROUND((MinBaseGround+GroundResidentialFee)*(1+GroundFuelSurcharge),2),ROUND((((1-GroundResDiscount31Up-GroundResIncentive)*'Ground Base'!F58)+GroundResidentialFee)*(1+GroundFuelSurcharge),2)))*(1+FedEx_Markup),2)</f>
        <v>34.36</v>
      </c>
      <c r="G63" s="328">
        <f>ROUND((IF(MinBaseGround&gt;ROUND(((1-GroundResDiscount31Up-GroundResIncentive)*'Ground Base'!G58),2),ROUND((MinBaseGround+GroundResidentialFee)*(1+GroundFuelSurcharge),2),ROUND((((1-GroundResDiscount31Up-GroundResIncentive)*'Ground Base'!G58)+GroundResidentialFee)*(1+GroundFuelSurcharge),2)))*(1+FedEx_Markup),2)</f>
        <v>40.89</v>
      </c>
      <c r="H63" s="328">
        <f>ROUND((IF(MinBaseGround&gt;ROUND(((1-GroundResDiscount31Up-GroundResIncentive)*'Ground Base'!H58),2),ROUND((MinBaseGround+GroundResidentialFee)*(1+GroundFuelSurcharge),2),ROUND((((1-GroundResDiscount31Up-GroundResIncentive)*'Ground Base'!H58)+GroundResidentialFee)*(1+GroundFuelSurcharge),2)))*(1+FedEx_Markup),2)</f>
        <v>46.55</v>
      </c>
      <c r="I63" s="328">
        <f>ROUND((IF(MinBaseGround&gt;ROUND(((1-GroundAKHIDiscount)*'Ground Base'!I58),2),ROUND((MinBaseGround+GroundResidentialFee)*(1+GroundFuelSurcharge),2),ROUND((((1-GroundAKHIDiscount)*'Ground Base'!I58)+GroundResidentialFee)*(1+GroundFuelSurcharge),2)))*(1+FedEx_Markup),2)</f>
        <v>233.96</v>
      </c>
      <c r="J63" s="328">
        <f>ROUND((IF(MinBaseGround&gt;ROUND(((1-GroundAKHIDiscount)*'Ground Base'!J58),2),ROUND((MinBaseGround+GroundResidentialFee)*(1+GroundFuelSurcharge),2),ROUND((((1-GroundAKHIDiscount)*'Ground Base'!J58)+GroundResidentialFee)*(1+GroundFuelSurcharge),2)))*(1+FedEx_Markup),2)</f>
        <v>233.96</v>
      </c>
      <c r="K63" s="328">
        <f>ROUND((IF(MinGroundZone51&gt;ROUND(((1-GroundZone51Discount)*'Ground Base'!K58),2),ROUND((MinGroundZone51+GroundResidentialFee)*(1+GroundFuelSurcharge),2),ROUND((((1-GroundZone51Discount)*'Ground Base'!K58)+GroundResidentialFee)*(1+GroundFuelSurcharge),2)))*(1+FedEx_Markup),2)</f>
        <v>74.42</v>
      </c>
      <c r="L63" s="328">
        <f>ROUND((IF(MinGroundZone54&gt;ROUND(((1-GroundZone54Discount)*'Ground Base'!L58),2),ROUND((MinGroundZone54+GroundResidentialFee)*(1+GroundFuelSurcharge),2),ROUND((((1-GroundZone54Discount)*'Ground Base'!L58)+GroundResidentialFee)*(1+GroundFuelSurcharge),2)))*(1+FedEx_Markup),2)</f>
        <v>85.22</v>
      </c>
    </row>
    <row r="64" ht="12.75" customHeight="1">
      <c r="A64" s="327">
        <v>57.0</v>
      </c>
      <c r="B64" s="328">
        <f>ROUND((IF(MinBaseGround&gt;ROUND(((1-GroundResDiscount31Up-GroundResIncentive)*'Ground Base'!B59),2),ROUND((MinBaseGround+GroundResidentialFee)*(1+GroundFuelSurcharge),2),ROUND((((1-GroundResDiscount31Up-GroundResIncentive)*'Ground Base'!B59)+GroundResidentialFee)*(1+GroundFuelSurcharge),2)))*(1+FedEx_Markup),2)</f>
        <v>16.79</v>
      </c>
      <c r="C64" s="328">
        <f>ROUND((IF(MinBaseGround&gt;ROUND(((1-GroundResDiscount31Up-GroundResIncentive)*'Ground Base'!C59),2),ROUND((MinBaseGround+GroundResidentialFee)*(1+GroundFuelSurcharge),2),ROUND((((1-GroundResDiscount31Up-GroundResIncentive)*'Ground Base'!C59)+GroundResidentialFee)*(1+GroundFuelSurcharge),2)))*(1+FedEx_Markup),2)</f>
        <v>20.11</v>
      </c>
      <c r="D64" s="328">
        <f>ROUND((IF(MinBaseGround&gt;ROUND(((1-GroundResDiscount31Up-GroundResIncentive)*'Ground Base'!D59),2),ROUND((MinBaseGround+GroundResidentialFee)*(1+GroundFuelSurcharge),2),ROUND((((1-GroundResDiscount31Up-GroundResIncentive)*'Ground Base'!D59)+GroundResidentialFee)*(1+GroundFuelSurcharge),2)))*(1+FedEx_Markup),2)</f>
        <v>23.41</v>
      </c>
      <c r="E64" s="328">
        <f>ROUND((IF(MinBaseGround&gt;ROUND(((1-GroundResDiscount31Up-GroundResIncentive)*'Ground Base'!E59),2),ROUND((MinBaseGround+GroundResidentialFee)*(1+GroundFuelSurcharge),2),ROUND((((1-GroundResDiscount31Up-GroundResIncentive)*'Ground Base'!E59)+GroundResidentialFee)*(1+GroundFuelSurcharge),2)))*(1+FedEx_Markup),2)</f>
        <v>28.87</v>
      </c>
      <c r="F64" s="328">
        <f>ROUND((IF(MinBaseGround&gt;ROUND(((1-GroundResDiscount31Up-GroundResIncentive)*'Ground Base'!F59),2),ROUND((MinBaseGround+GroundResidentialFee)*(1+GroundFuelSurcharge),2),ROUND((((1-GroundResDiscount31Up-GroundResIncentive)*'Ground Base'!F59)+GroundResidentialFee)*(1+GroundFuelSurcharge),2)))*(1+FedEx_Markup),2)</f>
        <v>34.37</v>
      </c>
      <c r="G64" s="328">
        <f>ROUND((IF(MinBaseGround&gt;ROUND(((1-GroundResDiscount31Up-GroundResIncentive)*'Ground Base'!G59),2),ROUND((MinBaseGround+GroundResidentialFee)*(1+GroundFuelSurcharge),2),ROUND((((1-GroundResDiscount31Up-GroundResIncentive)*'Ground Base'!G59)+GroundResidentialFee)*(1+GroundFuelSurcharge),2)))*(1+FedEx_Markup),2)</f>
        <v>40.91</v>
      </c>
      <c r="H64" s="328">
        <f>ROUND((IF(MinBaseGround&gt;ROUND(((1-GroundResDiscount31Up-GroundResIncentive)*'Ground Base'!H59),2),ROUND((MinBaseGround+GroundResidentialFee)*(1+GroundFuelSurcharge),2),ROUND((((1-GroundResDiscount31Up-GroundResIncentive)*'Ground Base'!H59)+GroundResidentialFee)*(1+GroundFuelSurcharge),2)))*(1+FedEx_Markup),2)</f>
        <v>47.38</v>
      </c>
      <c r="I64" s="328">
        <f>ROUND((IF(MinBaseGround&gt;ROUND(((1-GroundAKHIDiscount)*'Ground Base'!I59),2),ROUND((MinBaseGround+GroundResidentialFee)*(1+GroundFuelSurcharge),2),ROUND((((1-GroundAKHIDiscount)*'Ground Base'!I59)+GroundResidentialFee)*(1+GroundFuelSurcharge),2)))*(1+FedEx_Markup),2)</f>
        <v>237.14</v>
      </c>
      <c r="J64" s="328">
        <f>ROUND((IF(MinBaseGround&gt;ROUND(((1-GroundAKHIDiscount)*'Ground Base'!J59),2),ROUND((MinBaseGround+GroundResidentialFee)*(1+GroundFuelSurcharge),2),ROUND((((1-GroundAKHIDiscount)*'Ground Base'!J59)+GroundResidentialFee)*(1+GroundFuelSurcharge),2)))*(1+FedEx_Markup),2)</f>
        <v>237.14</v>
      </c>
      <c r="K64" s="328">
        <f>ROUND((IF(MinGroundZone51&gt;ROUND(((1-GroundZone51Discount)*'Ground Base'!K59),2),ROUND((MinGroundZone51+GroundResidentialFee)*(1+GroundFuelSurcharge),2),ROUND((((1-GroundZone51Discount)*'Ground Base'!K59)+GroundResidentialFee)*(1+GroundFuelSurcharge),2)))*(1+FedEx_Markup),2)</f>
        <v>75.75</v>
      </c>
      <c r="L64" s="328">
        <f>ROUND((IF(MinGroundZone54&gt;ROUND(((1-GroundZone54Discount)*'Ground Base'!L59),2),ROUND((MinGroundZone54+GroundResidentialFee)*(1+GroundFuelSurcharge),2),ROUND((((1-GroundZone54Discount)*'Ground Base'!L59)+GroundResidentialFee)*(1+GroundFuelSurcharge),2)))*(1+FedEx_Markup),2)</f>
        <v>86.88</v>
      </c>
    </row>
    <row r="65" ht="12.75" customHeight="1">
      <c r="A65" s="327">
        <v>58.0</v>
      </c>
      <c r="B65" s="328">
        <f>ROUND((IF(MinBaseGround&gt;ROUND(((1-GroundResDiscount31Up-GroundResIncentive)*'Ground Base'!B60),2),ROUND((MinBaseGround+GroundResidentialFee)*(1+GroundFuelSurcharge),2),ROUND((((1-GroundResDiscount31Up-GroundResIncentive)*'Ground Base'!B60)+GroundResidentialFee)*(1+GroundFuelSurcharge),2)))*(1+FedEx_Markup),2)</f>
        <v>16.79</v>
      </c>
      <c r="C65" s="328">
        <f>ROUND((IF(MinBaseGround&gt;ROUND(((1-GroundResDiscount31Up-GroundResIncentive)*'Ground Base'!C60),2),ROUND((MinBaseGround+GroundResidentialFee)*(1+GroundFuelSurcharge),2),ROUND((((1-GroundResDiscount31Up-GroundResIncentive)*'Ground Base'!C60)+GroundResidentialFee)*(1+GroundFuelSurcharge),2)))*(1+FedEx_Markup),2)</f>
        <v>20.13</v>
      </c>
      <c r="D65" s="328">
        <f>ROUND((IF(MinBaseGround&gt;ROUND(((1-GroundResDiscount31Up-GroundResIncentive)*'Ground Base'!D60),2),ROUND((MinBaseGround+GroundResidentialFee)*(1+GroundFuelSurcharge),2),ROUND((((1-GroundResDiscount31Up-GroundResIncentive)*'Ground Base'!D60)+GroundResidentialFee)*(1+GroundFuelSurcharge),2)))*(1+FedEx_Markup),2)</f>
        <v>23.43</v>
      </c>
      <c r="E65" s="328">
        <f>ROUND((IF(MinBaseGround&gt;ROUND(((1-GroundResDiscount31Up-GroundResIncentive)*'Ground Base'!E60),2),ROUND((MinBaseGround+GroundResidentialFee)*(1+GroundFuelSurcharge),2),ROUND((((1-GroundResDiscount31Up-GroundResIncentive)*'Ground Base'!E60)+GroundResidentialFee)*(1+GroundFuelSurcharge),2)))*(1+FedEx_Markup),2)</f>
        <v>28.87</v>
      </c>
      <c r="F65" s="328">
        <f>ROUND((IF(MinBaseGround&gt;ROUND(((1-GroundResDiscount31Up-GroundResIncentive)*'Ground Base'!F60),2),ROUND((MinBaseGround+GroundResidentialFee)*(1+GroundFuelSurcharge),2),ROUND((((1-GroundResDiscount31Up-GroundResIncentive)*'Ground Base'!F60)+GroundResidentialFee)*(1+GroundFuelSurcharge),2)))*(1+FedEx_Markup),2)</f>
        <v>34.37</v>
      </c>
      <c r="G65" s="328">
        <f>ROUND((IF(MinBaseGround&gt;ROUND(((1-GroundResDiscount31Up-GroundResIncentive)*'Ground Base'!G60),2),ROUND((MinBaseGround+GroundResidentialFee)*(1+GroundFuelSurcharge),2),ROUND((((1-GroundResDiscount31Up-GroundResIncentive)*'Ground Base'!G60)+GroundResidentialFee)*(1+GroundFuelSurcharge),2)))*(1+FedEx_Markup),2)</f>
        <v>40.91</v>
      </c>
      <c r="H65" s="328">
        <f>ROUND((IF(MinBaseGround&gt;ROUND(((1-GroundResDiscount31Up-GroundResIncentive)*'Ground Base'!H60),2),ROUND((MinBaseGround+GroundResidentialFee)*(1+GroundFuelSurcharge),2),ROUND((((1-GroundResDiscount31Up-GroundResIncentive)*'Ground Base'!H60)+GroundResidentialFee)*(1+GroundFuelSurcharge),2)))*(1+FedEx_Markup),2)</f>
        <v>47.38</v>
      </c>
      <c r="I65" s="328">
        <f>ROUND((IF(MinBaseGround&gt;ROUND(((1-GroundAKHIDiscount)*'Ground Base'!I60),2),ROUND((MinBaseGround+GroundResidentialFee)*(1+GroundFuelSurcharge),2),ROUND((((1-GroundAKHIDiscount)*'Ground Base'!I60)+GroundResidentialFee)*(1+GroundFuelSurcharge),2)))*(1+FedEx_Markup),2)</f>
        <v>240.21</v>
      </c>
      <c r="J65" s="328">
        <f>ROUND((IF(MinBaseGround&gt;ROUND(((1-GroundAKHIDiscount)*'Ground Base'!J60),2),ROUND((MinBaseGround+GroundResidentialFee)*(1+GroundFuelSurcharge),2),ROUND((((1-GroundAKHIDiscount)*'Ground Base'!J60)+GroundResidentialFee)*(1+GroundFuelSurcharge),2)))*(1+FedEx_Markup),2)</f>
        <v>240.21</v>
      </c>
      <c r="K65" s="328">
        <f>ROUND((IF(MinGroundZone51&gt;ROUND(((1-GroundZone51Discount)*'Ground Base'!K60),2),ROUND((MinGroundZone51+GroundResidentialFee)*(1+GroundFuelSurcharge),2),ROUND((((1-GroundZone51Discount)*'Ground Base'!K60)+GroundResidentialFee)*(1+GroundFuelSurcharge),2)))*(1+FedEx_Markup),2)</f>
        <v>81.78</v>
      </c>
      <c r="L65" s="328">
        <f>ROUND((IF(MinGroundZone54&gt;ROUND(((1-GroundZone54Discount)*'Ground Base'!L60),2),ROUND((MinGroundZone54+GroundResidentialFee)*(1+GroundFuelSurcharge),2),ROUND((((1-GroundZone54Discount)*'Ground Base'!L60)+GroundResidentialFee)*(1+GroundFuelSurcharge),2)))*(1+FedEx_Markup),2)</f>
        <v>86.89</v>
      </c>
    </row>
    <row r="66" ht="12.75" customHeight="1">
      <c r="A66" s="327">
        <v>59.0</v>
      </c>
      <c r="B66" s="328">
        <f>ROUND((IF(MinBaseGround&gt;ROUND(((1-GroundResDiscount31Up-GroundResIncentive)*'Ground Base'!B61),2),ROUND((MinBaseGround+GroundResidentialFee)*(1+GroundFuelSurcharge),2),ROUND((((1-GroundResDiscount31Up-GroundResIncentive)*'Ground Base'!B61)+GroundResidentialFee)*(1+GroundFuelSurcharge),2)))*(1+FedEx_Markup),2)</f>
        <v>16.8</v>
      </c>
      <c r="C66" s="328">
        <f>ROUND((IF(MinBaseGround&gt;ROUND(((1-GroundResDiscount31Up-GroundResIncentive)*'Ground Base'!C61),2),ROUND((MinBaseGround+GroundResidentialFee)*(1+GroundFuelSurcharge),2),ROUND((((1-GroundResDiscount31Up-GroundResIncentive)*'Ground Base'!C61)+GroundResidentialFee)*(1+GroundFuelSurcharge),2)))*(1+FedEx_Markup),2)</f>
        <v>20.15</v>
      </c>
      <c r="D66" s="328">
        <f>ROUND((IF(MinBaseGround&gt;ROUND(((1-GroundResDiscount31Up-GroundResIncentive)*'Ground Base'!D61),2),ROUND((MinBaseGround+GroundResidentialFee)*(1+GroundFuelSurcharge),2),ROUND((((1-GroundResDiscount31Up-GroundResIncentive)*'Ground Base'!D61)+GroundResidentialFee)*(1+GroundFuelSurcharge),2)))*(1+FedEx_Markup),2)</f>
        <v>23.58</v>
      </c>
      <c r="E66" s="328">
        <f>ROUND((IF(MinBaseGround&gt;ROUND(((1-GroundResDiscount31Up-GroundResIncentive)*'Ground Base'!E61),2),ROUND((MinBaseGround+GroundResidentialFee)*(1+GroundFuelSurcharge),2),ROUND((((1-GroundResDiscount31Up-GroundResIncentive)*'Ground Base'!E61)+GroundResidentialFee)*(1+GroundFuelSurcharge),2)))*(1+FedEx_Markup),2)</f>
        <v>28.88</v>
      </c>
      <c r="F66" s="328">
        <f>ROUND((IF(MinBaseGround&gt;ROUND(((1-GroundResDiscount31Up-GroundResIncentive)*'Ground Base'!F61),2),ROUND((MinBaseGround+GroundResidentialFee)*(1+GroundFuelSurcharge),2),ROUND((((1-GroundResDiscount31Up-GroundResIncentive)*'Ground Base'!F61)+GroundResidentialFee)*(1+GroundFuelSurcharge),2)))*(1+FedEx_Markup),2)</f>
        <v>34.59</v>
      </c>
      <c r="G66" s="328">
        <f>ROUND((IF(MinBaseGround&gt;ROUND(((1-GroundResDiscount31Up-GroundResIncentive)*'Ground Base'!G61),2),ROUND((MinBaseGround+GroundResidentialFee)*(1+GroundFuelSurcharge),2),ROUND((((1-GroundResDiscount31Up-GroundResIncentive)*'Ground Base'!G61)+GroundResidentialFee)*(1+GroundFuelSurcharge),2)))*(1+FedEx_Markup),2)</f>
        <v>40.92</v>
      </c>
      <c r="H66" s="328">
        <f>ROUND((IF(MinBaseGround&gt;ROUND(((1-GroundResDiscount31Up-GroundResIncentive)*'Ground Base'!H61),2),ROUND((MinBaseGround+GroundResidentialFee)*(1+GroundFuelSurcharge),2),ROUND((((1-GroundResDiscount31Up-GroundResIncentive)*'Ground Base'!H61)+GroundResidentialFee)*(1+GroundFuelSurcharge),2)))*(1+FedEx_Markup),2)</f>
        <v>48.13</v>
      </c>
      <c r="I66" s="328">
        <f>ROUND((IF(MinBaseGround&gt;ROUND(((1-GroundAKHIDiscount)*'Ground Base'!I61),2),ROUND((MinBaseGround+GroundResidentialFee)*(1+GroundFuelSurcharge),2),ROUND((((1-GroundAKHIDiscount)*'Ground Base'!I61)+GroundResidentialFee)*(1+GroundFuelSurcharge),2)))*(1+FedEx_Markup),2)</f>
        <v>243.82</v>
      </c>
      <c r="J66" s="328">
        <f>ROUND((IF(MinBaseGround&gt;ROUND(((1-GroundAKHIDiscount)*'Ground Base'!J61),2),ROUND((MinBaseGround+GroundResidentialFee)*(1+GroundFuelSurcharge),2),ROUND((((1-GroundAKHIDiscount)*'Ground Base'!J61)+GroundResidentialFee)*(1+GroundFuelSurcharge),2)))*(1+FedEx_Markup),2)</f>
        <v>243.82</v>
      </c>
      <c r="K66" s="328">
        <f>ROUND((IF(MinGroundZone51&gt;ROUND(((1-GroundZone51Discount)*'Ground Base'!K61),2),ROUND((MinGroundZone51+GroundResidentialFee)*(1+GroundFuelSurcharge),2),ROUND((((1-GroundZone51Discount)*'Ground Base'!K61)+GroundResidentialFee)*(1+GroundFuelSurcharge),2)))*(1+FedEx_Markup),2)</f>
        <v>81.79</v>
      </c>
      <c r="L66" s="328">
        <f>ROUND((IF(MinGroundZone54&gt;ROUND(((1-GroundZone54Discount)*'Ground Base'!L61),2),ROUND((MinGroundZone54+GroundResidentialFee)*(1+GroundFuelSurcharge),2),ROUND((((1-GroundZone54Discount)*'Ground Base'!L61)+GroundResidentialFee)*(1+GroundFuelSurcharge),2)))*(1+FedEx_Markup),2)</f>
        <v>88.37</v>
      </c>
    </row>
    <row r="67" ht="12.75" customHeight="1">
      <c r="A67" s="327">
        <v>60.0</v>
      </c>
      <c r="B67" s="328">
        <f>ROUND((IF(MinBaseGround&gt;ROUND(((1-GroundResDiscount31Up-GroundResIncentive)*'Ground Base'!B62),2),ROUND((MinBaseGround+GroundResidentialFee)*(1+GroundFuelSurcharge),2),ROUND((((1-GroundResDiscount31Up-GroundResIncentive)*'Ground Base'!B62)+GroundResidentialFee)*(1+GroundFuelSurcharge),2)))*(1+FedEx_Markup),2)</f>
        <v>17.19</v>
      </c>
      <c r="C67" s="328">
        <f>ROUND((IF(MinBaseGround&gt;ROUND(((1-GroundResDiscount31Up-GroundResIncentive)*'Ground Base'!C62),2),ROUND((MinBaseGround+GroundResidentialFee)*(1+GroundFuelSurcharge),2),ROUND((((1-GroundResDiscount31Up-GroundResIncentive)*'Ground Base'!C62)+GroundResidentialFee)*(1+GroundFuelSurcharge),2)))*(1+FedEx_Markup),2)</f>
        <v>20.83</v>
      </c>
      <c r="D67" s="328">
        <f>ROUND((IF(MinBaseGround&gt;ROUND(((1-GroundResDiscount31Up-GroundResIncentive)*'Ground Base'!D62),2),ROUND((MinBaseGround+GroundResidentialFee)*(1+GroundFuelSurcharge),2),ROUND((((1-GroundResDiscount31Up-GroundResIncentive)*'Ground Base'!D62)+GroundResidentialFee)*(1+GroundFuelSurcharge),2)))*(1+FedEx_Markup),2)</f>
        <v>23.92</v>
      </c>
      <c r="E67" s="328">
        <f>ROUND((IF(MinBaseGround&gt;ROUND(((1-GroundResDiscount31Up-GroundResIncentive)*'Ground Base'!E62),2),ROUND((MinBaseGround+GroundResidentialFee)*(1+GroundFuelSurcharge),2),ROUND((((1-GroundResDiscount31Up-GroundResIncentive)*'Ground Base'!E62)+GroundResidentialFee)*(1+GroundFuelSurcharge),2)))*(1+FedEx_Markup),2)</f>
        <v>29.81</v>
      </c>
      <c r="F67" s="328">
        <f>ROUND((IF(MinBaseGround&gt;ROUND(((1-GroundResDiscount31Up-GroundResIncentive)*'Ground Base'!F62),2),ROUND((MinBaseGround+GroundResidentialFee)*(1+GroundFuelSurcharge),2),ROUND((((1-GroundResDiscount31Up-GroundResIncentive)*'Ground Base'!F62)+GroundResidentialFee)*(1+GroundFuelSurcharge),2)))*(1+FedEx_Markup),2)</f>
        <v>35.19</v>
      </c>
      <c r="G67" s="328">
        <f>ROUND((IF(MinBaseGround&gt;ROUND(((1-GroundResDiscount31Up-GroundResIncentive)*'Ground Base'!G62),2),ROUND((MinBaseGround+GroundResidentialFee)*(1+GroundFuelSurcharge),2),ROUND((((1-GroundResDiscount31Up-GroundResIncentive)*'Ground Base'!G62)+GroundResidentialFee)*(1+GroundFuelSurcharge),2)))*(1+FedEx_Markup),2)</f>
        <v>41.06</v>
      </c>
      <c r="H67" s="328">
        <f>ROUND((IF(MinBaseGround&gt;ROUND(((1-GroundResDiscount31Up-GroundResIncentive)*'Ground Base'!H62),2),ROUND((MinBaseGround+GroundResidentialFee)*(1+GroundFuelSurcharge),2),ROUND((((1-GroundResDiscount31Up-GroundResIncentive)*'Ground Base'!H62)+GroundResidentialFee)*(1+GroundFuelSurcharge),2)))*(1+FedEx_Markup),2)</f>
        <v>48.4</v>
      </c>
      <c r="I67" s="328">
        <f>ROUND((IF(MinBaseGround&gt;ROUND(((1-GroundAKHIDiscount)*'Ground Base'!I62),2),ROUND((MinBaseGround+GroundResidentialFee)*(1+GroundFuelSurcharge),2),ROUND((((1-GroundAKHIDiscount)*'Ground Base'!I62)+GroundResidentialFee)*(1+GroundFuelSurcharge),2)))*(1+FedEx_Markup),2)</f>
        <v>247.58</v>
      </c>
      <c r="J67" s="328">
        <f>ROUND((IF(MinBaseGround&gt;ROUND(((1-GroundAKHIDiscount)*'Ground Base'!J62),2),ROUND((MinBaseGround+GroundResidentialFee)*(1+GroundFuelSurcharge),2),ROUND((((1-GroundAKHIDiscount)*'Ground Base'!J62)+GroundResidentialFee)*(1+GroundFuelSurcharge),2)))*(1+FedEx_Markup),2)</f>
        <v>247.58</v>
      </c>
      <c r="K67" s="328">
        <f>ROUND((IF(MinGroundZone51&gt;ROUND(((1-GroundZone51Discount)*'Ground Base'!K62),2),ROUND((MinGroundZone51+GroundResidentialFee)*(1+GroundFuelSurcharge),2),ROUND((((1-GroundZone51Discount)*'Ground Base'!K62)+GroundResidentialFee)*(1+GroundFuelSurcharge),2)))*(1+FedEx_Markup),2)</f>
        <v>81.79</v>
      </c>
      <c r="L67" s="328">
        <f>ROUND((IF(MinGroundZone54&gt;ROUND(((1-GroundZone54Discount)*'Ground Base'!L62),2),ROUND((MinGroundZone54+GroundResidentialFee)*(1+GroundFuelSurcharge),2),ROUND((((1-GroundZone54Discount)*'Ground Base'!L62)+GroundResidentialFee)*(1+GroundFuelSurcharge),2)))*(1+FedEx_Markup),2)</f>
        <v>88.38</v>
      </c>
    </row>
    <row r="68" ht="12.75" customHeight="1">
      <c r="A68" s="327">
        <v>61.0</v>
      </c>
      <c r="B68" s="328">
        <f>ROUND((IF(MinBaseGround&gt;ROUND(((1-GroundResDiscount31Up-GroundResIncentive)*'Ground Base'!B63),2),ROUND((MinBaseGround+GroundResidentialFee)*(1+GroundFuelSurcharge),2),ROUND((((1-GroundResDiscount31Up-GroundResIncentive)*'Ground Base'!B63)+GroundResidentialFee)*(1+GroundFuelSurcharge),2)))*(1+FedEx_Markup),2)</f>
        <v>17.2</v>
      </c>
      <c r="C68" s="328">
        <f>ROUND((IF(MinBaseGround&gt;ROUND(((1-GroundResDiscount31Up-GroundResIncentive)*'Ground Base'!C63),2),ROUND((MinBaseGround+GroundResidentialFee)*(1+GroundFuelSurcharge),2),ROUND((((1-GroundResDiscount31Up-GroundResIncentive)*'Ground Base'!C63)+GroundResidentialFee)*(1+GroundFuelSurcharge),2)))*(1+FedEx_Markup),2)</f>
        <v>20.87</v>
      </c>
      <c r="D68" s="328">
        <f>ROUND((IF(MinBaseGround&gt;ROUND(((1-GroundResDiscount31Up-GroundResIncentive)*'Ground Base'!D63),2),ROUND((MinBaseGround+GroundResidentialFee)*(1+GroundFuelSurcharge),2),ROUND((((1-GroundResDiscount31Up-GroundResIncentive)*'Ground Base'!D63)+GroundResidentialFee)*(1+GroundFuelSurcharge),2)))*(1+FedEx_Markup),2)</f>
        <v>24.13</v>
      </c>
      <c r="E68" s="328">
        <f>ROUND((IF(MinBaseGround&gt;ROUND(((1-GroundResDiscount31Up-GroundResIncentive)*'Ground Base'!E63),2),ROUND((MinBaseGround+GroundResidentialFee)*(1+GroundFuelSurcharge),2),ROUND((((1-GroundResDiscount31Up-GroundResIncentive)*'Ground Base'!E63)+GroundResidentialFee)*(1+GroundFuelSurcharge),2)))*(1+FedEx_Markup),2)</f>
        <v>29.82</v>
      </c>
      <c r="F68" s="328">
        <f>ROUND((IF(MinBaseGround&gt;ROUND(((1-GroundResDiscount31Up-GroundResIncentive)*'Ground Base'!F63),2),ROUND((MinBaseGround+GroundResidentialFee)*(1+GroundFuelSurcharge),2),ROUND((((1-GroundResDiscount31Up-GroundResIncentive)*'Ground Base'!F63)+GroundResidentialFee)*(1+GroundFuelSurcharge),2)))*(1+FedEx_Markup),2)</f>
        <v>35.2</v>
      </c>
      <c r="G68" s="328">
        <f>ROUND((IF(MinBaseGround&gt;ROUND(((1-GroundResDiscount31Up-GroundResIncentive)*'Ground Base'!G63),2),ROUND((MinBaseGround+GroundResidentialFee)*(1+GroundFuelSurcharge),2),ROUND((((1-GroundResDiscount31Up-GroundResIncentive)*'Ground Base'!G63)+GroundResidentialFee)*(1+GroundFuelSurcharge),2)))*(1+FedEx_Markup),2)</f>
        <v>41.06</v>
      </c>
      <c r="H68" s="328">
        <f>ROUND((IF(MinBaseGround&gt;ROUND(((1-GroundResDiscount31Up-GroundResIncentive)*'Ground Base'!H63),2),ROUND((MinBaseGround+GroundResidentialFee)*(1+GroundFuelSurcharge),2),ROUND((((1-GroundResDiscount31Up-GroundResIncentive)*'Ground Base'!H63)+GroundResidentialFee)*(1+GroundFuelSurcharge),2)))*(1+FedEx_Markup),2)</f>
        <v>48.42</v>
      </c>
      <c r="I68" s="328">
        <f>ROUND((IF(MinBaseGround&gt;ROUND(((1-GroundAKHIDiscount)*'Ground Base'!I63),2),ROUND((MinBaseGround+GroundResidentialFee)*(1+GroundFuelSurcharge),2),ROUND((((1-GroundAKHIDiscount)*'Ground Base'!I63)+GroundResidentialFee)*(1+GroundFuelSurcharge),2)))*(1+FedEx_Markup),2)</f>
        <v>250.6</v>
      </c>
      <c r="J68" s="328">
        <f>ROUND((IF(MinBaseGround&gt;ROUND(((1-GroundAKHIDiscount)*'Ground Base'!J63),2),ROUND((MinBaseGround+GroundResidentialFee)*(1+GroundFuelSurcharge),2),ROUND((((1-GroundAKHIDiscount)*'Ground Base'!J63)+GroundResidentialFee)*(1+GroundFuelSurcharge),2)))*(1+FedEx_Markup),2)</f>
        <v>250.6</v>
      </c>
      <c r="K68" s="328">
        <f>ROUND((IF(MinGroundZone51&gt;ROUND(((1-GroundZone51Discount)*'Ground Base'!K63),2),ROUND((MinGroundZone51+GroundResidentialFee)*(1+GroundFuelSurcharge),2),ROUND((((1-GroundZone51Discount)*'Ground Base'!K63)+GroundResidentialFee)*(1+GroundFuelSurcharge),2)))*(1+FedEx_Markup),2)</f>
        <v>81.8</v>
      </c>
      <c r="L68" s="328">
        <f>ROUND((IF(MinGroundZone54&gt;ROUND(((1-GroundZone54Discount)*'Ground Base'!L63),2),ROUND((MinGroundZone54+GroundResidentialFee)*(1+GroundFuelSurcharge),2),ROUND((((1-GroundZone54Discount)*'Ground Base'!L63)+GroundResidentialFee)*(1+GroundFuelSurcharge),2)))*(1+FedEx_Markup),2)</f>
        <v>90.22</v>
      </c>
    </row>
    <row r="69" ht="12.75" customHeight="1">
      <c r="A69" s="327">
        <v>62.0</v>
      </c>
      <c r="B69" s="328">
        <f>ROUND((IF(MinBaseGround&gt;ROUND(((1-GroundResDiscount31Up-GroundResIncentive)*'Ground Base'!B64),2),ROUND((MinBaseGround+GroundResidentialFee)*(1+GroundFuelSurcharge),2),ROUND((((1-GroundResDiscount31Up-GroundResIncentive)*'Ground Base'!B64)+GroundResidentialFee)*(1+GroundFuelSurcharge),2)))*(1+FedEx_Markup),2)</f>
        <v>17.8</v>
      </c>
      <c r="C69" s="328">
        <f>ROUND((IF(MinBaseGround&gt;ROUND(((1-GroundResDiscount31Up-GroundResIncentive)*'Ground Base'!C64),2),ROUND((MinBaseGround+GroundResidentialFee)*(1+GroundFuelSurcharge),2),ROUND((((1-GroundResDiscount31Up-GroundResIncentive)*'Ground Base'!C64)+GroundResidentialFee)*(1+GroundFuelSurcharge),2)))*(1+FedEx_Markup),2)</f>
        <v>22.17</v>
      </c>
      <c r="D69" s="328">
        <f>ROUND((IF(MinBaseGround&gt;ROUND(((1-GroundResDiscount31Up-GroundResIncentive)*'Ground Base'!D64),2),ROUND((MinBaseGround+GroundResidentialFee)*(1+GroundFuelSurcharge),2),ROUND((((1-GroundResDiscount31Up-GroundResIncentive)*'Ground Base'!D64)+GroundResidentialFee)*(1+GroundFuelSurcharge),2)))*(1+FedEx_Markup),2)</f>
        <v>24.48</v>
      </c>
      <c r="E69" s="328">
        <f>ROUND((IF(MinBaseGround&gt;ROUND(((1-GroundResDiscount31Up-GroundResIncentive)*'Ground Base'!E64),2),ROUND((MinBaseGround+GroundResidentialFee)*(1+GroundFuelSurcharge),2),ROUND((((1-GroundResDiscount31Up-GroundResIncentive)*'Ground Base'!E64)+GroundResidentialFee)*(1+GroundFuelSurcharge),2)))*(1+FedEx_Markup),2)</f>
        <v>30.44</v>
      </c>
      <c r="F69" s="328">
        <f>ROUND((IF(MinBaseGround&gt;ROUND(((1-GroundResDiscount31Up-GroundResIncentive)*'Ground Base'!F64),2),ROUND((MinBaseGround+GroundResidentialFee)*(1+GroundFuelSurcharge),2),ROUND((((1-GroundResDiscount31Up-GroundResIncentive)*'Ground Base'!F64)+GroundResidentialFee)*(1+GroundFuelSurcharge),2)))*(1+FedEx_Markup),2)</f>
        <v>35.7</v>
      </c>
      <c r="G69" s="328">
        <f>ROUND((IF(MinBaseGround&gt;ROUND(((1-GroundResDiscount31Up-GroundResIncentive)*'Ground Base'!G64),2),ROUND((MinBaseGround+GroundResidentialFee)*(1+GroundFuelSurcharge),2),ROUND((((1-GroundResDiscount31Up-GroundResIncentive)*'Ground Base'!G64)+GroundResidentialFee)*(1+GroundFuelSurcharge),2)))*(1+FedEx_Markup),2)</f>
        <v>41.64</v>
      </c>
      <c r="H69" s="328">
        <f>ROUND((IF(MinBaseGround&gt;ROUND(((1-GroundResDiscount31Up-GroundResIncentive)*'Ground Base'!H64),2),ROUND((MinBaseGround+GroundResidentialFee)*(1+GroundFuelSurcharge),2),ROUND((((1-GroundResDiscount31Up-GroundResIncentive)*'Ground Base'!H64)+GroundResidentialFee)*(1+GroundFuelSurcharge),2)))*(1+FedEx_Markup),2)</f>
        <v>49.42</v>
      </c>
      <c r="I69" s="328">
        <f>ROUND((IF(MinBaseGround&gt;ROUND(((1-GroundAKHIDiscount)*'Ground Base'!I64),2),ROUND((MinBaseGround+GroundResidentialFee)*(1+GroundFuelSurcharge),2),ROUND((((1-GroundAKHIDiscount)*'Ground Base'!I64)+GroundResidentialFee)*(1+GroundFuelSurcharge),2)))*(1+FedEx_Markup),2)</f>
        <v>254.68</v>
      </c>
      <c r="J69" s="328">
        <f>ROUND((IF(MinBaseGround&gt;ROUND(((1-GroundAKHIDiscount)*'Ground Base'!J64),2),ROUND((MinBaseGround+GroundResidentialFee)*(1+GroundFuelSurcharge),2),ROUND((((1-GroundAKHIDiscount)*'Ground Base'!J64)+GroundResidentialFee)*(1+GroundFuelSurcharge),2)))*(1+FedEx_Markup),2)</f>
        <v>254.68</v>
      </c>
      <c r="K69" s="328">
        <f>ROUND((IF(MinGroundZone51&gt;ROUND(((1-GroundZone51Discount)*'Ground Base'!K64),2),ROUND((MinGroundZone51+GroundResidentialFee)*(1+GroundFuelSurcharge),2),ROUND((((1-GroundZone51Discount)*'Ground Base'!K64)+GroundResidentialFee)*(1+GroundFuelSurcharge),2)))*(1+FedEx_Markup),2)</f>
        <v>81.8</v>
      </c>
      <c r="L69" s="328">
        <f>ROUND((IF(MinGroundZone54&gt;ROUND(((1-GroundZone54Discount)*'Ground Base'!L64),2),ROUND((MinGroundZone54+GroundResidentialFee)*(1+GroundFuelSurcharge),2),ROUND((((1-GroundZone54Discount)*'Ground Base'!L64)+GroundResidentialFee)*(1+GroundFuelSurcharge),2)))*(1+FedEx_Markup),2)</f>
        <v>90.23</v>
      </c>
    </row>
    <row r="70" ht="12.75" customHeight="1">
      <c r="A70" s="327">
        <v>63.0</v>
      </c>
      <c r="B70" s="328">
        <f>ROUND((IF(MinBaseGround&gt;ROUND(((1-GroundResDiscount31Up-GroundResIncentive)*'Ground Base'!B65),2),ROUND((MinBaseGround+GroundResidentialFee)*(1+GroundFuelSurcharge),2),ROUND((((1-GroundResDiscount31Up-GroundResIncentive)*'Ground Base'!B65)+GroundResidentialFee)*(1+GroundFuelSurcharge),2)))*(1+FedEx_Markup),2)</f>
        <v>17.81</v>
      </c>
      <c r="C70" s="328">
        <f>ROUND((IF(MinBaseGround&gt;ROUND(((1-GroundResDiscount31Up-GroundResIncentive)*'Ground Base'!C65),2),ROUND((MinBaseGround+GroundResidentialFee)*(1+GroundFuelSurcharge),2),ROUND((((1-GroundResDiscount31Up-GroundResIncentive)*'Ground Base'!C65)+GroundResidentialFee)*(1+GroundFuelSurcharge),2)))*(1+FedEx_Markup),2)</f>
        <v>22.18</v>
      </c>
      <c r="D70" s="328">
        <f>ROUND((IF(MinBaseGround&gt;ROUND(((1-GroundResDiscount31Up-GroundResIncentive)*'Ground Base'!D65),2),ROUND((MinBaseGround+GroundResidentialFee)*(1+GroundFuelSurcharge),2),ROUND((((1-GroundResDiscount31Up-GroundResIncentive)*'Ground Base'!D65)+GroundResidentialFee)*(1+GroundFuelSurcharge),2)))*(1+FedEx_Markup),2)</f>
        <v>24.7</v>
      </c>
      <c r="E70" s="328">
        <f>ROUND((IF(MinBaseGround&gt;ROUND(((1-GroundResDiscount31Up-GroundResIncentive)*'Ground Base'!E65),2),ROUND((MinBaseGround+GroundResidentialFee)*(1+GroundFuelSurcharge),2),ROUND((((1-GroundResDiscount31Up-GroundResIncentive)*'Ground Base'!E65)+GroundResidentialFee)*(1+GroundFuelSurcharge),2)))*(1+FedEx_Markup),2)</f>
        <v>30.45</v>
      </c>
      <c r="F70" s="328">
        <f>ROUND((IF(MinBaseGround&gt;ROUND(((1-GroundResDiscount31Up-GroundResIncentive)*'Ground Base'!F65),2),ROUND((MinBaseGround+GroundResidentialFee)*(1+GroundFuelSurcharge),2),ROUND((((1-GroundResDiscount31Up-GroundResIncentive)*'Ground Base'!F65)+GroundResidentialFee)*(1+GroundFuelSurcharge),2)))*(1+FedEx_Markup),2)</f>
        <v>35.93</v>
      </c>
      <c r="G70" s="328">
        <f>ROUND((IF(MinBaseGround&gt;ROUND(((1-GroundResDiscount31Up-GroundResIncentive)*'Ground Base'!G65),2),ROUND((MinBaseGround+GroundResidentialFee)*(1+GroundFuelSurcharge),2),ROUND((((1-GroundResDiscount31Up-GroundResIncentive)*'Ground Base'!G65)+GroundResidentialFee)*(1+GroundFuelSurcharge),2)))*(1+FedEx_Markup),2)</f>
        <v>41.96</v>
      </c>
      <c r="H70" s="328">
        <f>ROUND((IF(MinBaseGround&gt;ROUND(((1-GroundResDiscount31Up-GroundResIncentive)*'Ground Base'!H65),2),ROUND((MinBaseGround+GroundResidentialFee)*(1+GroundFuelSurcharge),2),ROUND((((1-GroundResDiscount31Up-GroundResIncentive)*'Ground Base'!H65)+GroundResidentialFee)*(1+GroundFuelSurcharge),2)))*(1+FedEx_Markup),2)</f>
        <v>49.42</v>
      </c>
      <c r="I70" s="328">
        <f>ROUND((IF(MinBaseGround&gt;ROUND(((1-GroundAKHIDiscount)*'Ground Base'!I65),2),ROUND((MinBaseGround+GroundResidentialFee)*(1+GroundFuelSurcharge),2),ROUND((((1-GroundAKHIDiscount)*'Ground Base'!I65)+GroundResidentialFee)*(1+GroundFuelSurcharge),2)))*(1+FedEx_Markup),2)</f>
        <v>258.81</v>
      </c>
      <c r="J70" s="328">
        <f>ROUND((IF(MinBaseGround&gt;ROUND(((1-GroundAKHIDiscount)*'Ground Base'!J65),2),ROUND((MinBaseGround+GroundResidentialFee)*(1+GroundFuelSurcharge),2),ROUND((((1-GroundAKHIDiscount)*'Ground Base'!J65)+GroundResidentialFee)*(1+GroundFuelSurcharge),2)))*(1+FedEx_Markup),2)</f>
        <v>258.81</v>
      </c>
      <c r="K70" s="328">
        <f>ROUND((IF(MinGroundZone51&gt;ROUND(((1-GroundZone51Discount)*'Ground Base'!K65),2),ROUND((MinGroundZone51+GroundResidentialFee)*(1+GroundFuelSurcharge),2),ROUND((((1-GroundZone51Discount)*'Ground Base'!K65)+GroundResidentialFee)*(1+GroundFuelSurcharge),2)))*(1+FedEx_Markup),2)</f>
        <v>81.81</v>
      </c>
      <c r="L70" s="328">
        <f>ROUND((IF(MinGroundZone54&gt;ROUND(((1-GroundZone54Discount)*'Ground Base'!L65),2),ROUND((MinGroundZone54+GroundResidentialFee)*(1+GroundFuelSurcharge),2),ROUND((((1-GroundZone54Discount)*'Ground Base'!L65)+GroundResidentialFee)*(1+GroundFuelSurcharge),2)))*(1+FedEx_Markup),2)</f>
        <v>91.86</v>
      </c>
    </row>
    <row r="71" ht="12.75" customHeight="1">
      <c r="A71" s="327">
        <v>64.0</v>
      </c>
      <c r="B71" s="328">
        <f>ROUND((IF(MinBaseGround&gt;ROUND(((1-GroundResDiscount31Up-GroundResIncentive)*'Ground Base'!B66),2),ROUND((MinBaseGround+GroundResidentialFee)*(1+GroundFuelSurcharge),2),ROUND((((1-GroundResDiscount31Up-GroundResIncentive)*'Ground Base'!B66)+GroundResidentialFee)*(1+GroundFuelSurcharge),2)))*(1+FedEx_Markup),2)</f>
        <v>18.22</v>
      </c>
      <c r="C71" s="328">
        <f>ROUND((IF(MinBaseGround&gt;ROUND(((1-GroundResDiscount31Up-GroundResIncentive)*'Ground Base'!C66),2),ROUND((MinBaseGround+GroundResidentialFee)*(1+GroundFuelSurcharge),2),ROUND((((1-GroundResDiscount31Up-GroundResIncentive)*'Ground Base'!C66)+GroundResidentialFee)*(1+GroundFuelSurcharge),2)))*(1+FedEx_Markup),2)</f>
        <v>22.2</v>
      </c>
      <c r="D71" s="328">
        <f>ROUND((IF(MinBaseGround&gt;ROUND(((1-GroundResDiscount31Up-GroundResIncentive)*'Ground Base'!D66),2),ROUND((MinBaseGround+GroundResidentialFee)*(1+GroundFuelSurcharge),2),ROUND((((1-GroundResDiscount31Up-GroundResIncentive)*'Ground Base'!D66)+GroundResidentialFee)*(1+GroundFuelSurcharge),2)))*(1+FedEx_Markup),2)</f>
        <v>24.89</v>
      </c>
      <c r="E71" s="328">
        <f>ROUND((IF(MinBaseGround&gt;ROUND(((1-GroundResDiscount31Up-GroundResIncentive)*'Ground Base'!E66),2),ROUND((MinBaseGround+GroundResidentialFee)*(1+GroundFuelSurcharge),2),ROUND((((1-GroundResDiscount31Up-GroundResIncentive)*'Ground Base'!E66)+GroundResidentialFee)*(1+GroundFuelSurcharge),2)))*(1+FedEx_Markup),2)</f>
        <v>30.45</v>
      </c>
      <c r="F71" s="328">
        <f>ROUND((IF(MinBaseGround&gt;ROUND(((1-GroundResDiscount31Up-GroundResIncentive)*'Ground Base'!F66),2),ROUND((MinBaseGround+GroundResidentialFee)*(1+GroundFuelSurcharge),2),ROUND((((1-GroundResDiscount31Up-GroundResIncentive)*'Ground Base'!F66)+GroundResidentialFee)*(1+GroundFuelSurcharge),2)))*(1+FedEx_Markup),2)</f>
        <v>36.16</v>
      </c>
      <c r="G71" s="328">
        <f>ROUND((IF(MinBaseGround&gt;ROUND(((1-GroundResDiscount31Up-GroundResIncentive)*'Ground Base'!G66),2),ROUND((MinBaseGround+GroundResidentialFee)*(1+GroundFuelSurcharge),2),ROUND((((1-GroundResDiscount31Up-GroundResIncentive)*'Ground Base'!G66)+GroundResidentialFee)*(1+GroundFuelSurcharge),2)))*(1+FedEx_Markup),2)</f>
        <v>41.98</v>
      </c>
      <c r="H71" s="328">
        <f>ROUND((IF(MinBaseGround&gt;ROUND(((1-GroundResDiscount31Up-GroundResIncentive)*'Ground Base'!H66),2),ROUND((MinBaseGround+GroundResidentialFee)*(1+GroundFuelSurcharge),2),ROUND((((1-GroundResDiscount31Up-GroundResIncentive)*'Ground Base'!H66)+GroundResidentialFee)*(1+GroundFuelSurcharge),2)))*(1+FedEx_Markup),2)</f>
        <v>49.61</v>
      </c>
      <c r="I71" s="328">
        <f>ROUND((IF(MinBaseGround&gt;ROUND(((1-GroundAKHIDiscount)*'Ground Base'!I66),2),ROUND((MinBaseGround+GroundResidentialFee)*(1+GroundFuelSurcharge),2),ROUND((((1-GroundAKHIDiscount)*'Ground Base'!I66)+GroundResidentialFee)*(1+GroundFuelSurcharge),2)))*(1+FedEx_Markup),2)</f>
        <v>263.07</v>
      </c>
      <c r="J71" s="328">
        <f>ROUND((IF(MinBaseGround&gt;ROUND(((1-GroundAKHIDiscount)*'Ground Base'!J66),2),ROUND((MinBaseGround+GroundResidentialFee)*(1+GroundFuelSurcharge),2),ROUND((((1-GroundAKHIDiscount)*'Ground Base'!J66)+GroundResidentialFee)*(1+GroundFuelSurcharge),2)))*(1+FedEx_Markup),2)</f>
        <v>263.07</v>
      </c>
      <c r="K71" s="328">
        <f>ROUND((IF(MinGroundZone51&gt;ROUND(((1-GroundZone51Discount)*'Ground Base'!K66),2),ROUND((MinGroundZone51+GroundResidentialFee)*(1+GroundFuelSurcharge),2),ROUND((((1-GroundZone51Discount)*'Ground Base'!K66)+GroundResidentialFee)*(1+GroundFuelSurcharge),2)))*(1+FedEx_Markup),2)</f>
        <v>81.82</v>
      </c>
      <c r="L71" s="328">
        <f>ROUND((IF(MinGroundZone54&gt;ROUND(((1-GroundZone54Discount)*'Ground Base'!L66),2),ROUND((MinGroundZone54+GroundResidentialFee)*(1+GroundFuelSurcharge),2),ROUND((((1-GroundZone54Discount)*'Ground Base'!L66)+GroundResidentialFee)*(1+GroundFuelSurcharge),2)))*(1+FedEx_Markup),2)</f>
        <v>91.86</v>
      </c>
    </row>
    <row r="72" ht="12.75" customHeight="1">
      <c r="A72" s="327">
        <v>65.0</v>
      </c>
      <c r="B72" s="328">
        <f>ROUND((IF(MinBaseGround&gt;ROUND(((1-GroundResDiscount31Up-GroundResIncentive)*'Ground Base'!B67),2),ROUND((MinBaseGround+GroundResidentialFee)*(1+GroundFuelSurcharge),2),ROUND((((1-GroundResDiscount31Up-GroundResIncentive)*'Ground Base'!B67)+GroundResidentialFee)*(1+GroundFuelSurcharge),2)))*(1+FedEx_Markup),2)</f>
        <v>18.39</v>
      </c>
      <c r="C72" s="328">
        <f>ROUND((IF(MinBaseGround&gt;ROUND(((1-GroundResDiscount31Up-GroundResIncentive)*'Ground Base'!C67),2),ROUND((MinBaseGround+GroundResidentialFee)*(1+GroundFuelSurcharge),2),ROUND((((1-GroundResDiscount31Up-GroundResIncentive)*'Ground Base'!C67)+GroundResidentialFee)*(1+GroundFuelSurcharge),2)))*(1+FedEx_Markup),2)</f>
        <v>22.53</v>
      </c>
      <c r="D72" s="328">
        <f>ROUND((IF(MinBaseGround&gt;ROUND(((1-GroundResDiscount31Up-GroundResIncentive)*'Ground Base'!D67),2),ROUND((MinBaseGround+GroundResidentialFee)*(1+GroundFuelSurcharge),2),ROUND((((1-GroundResDiscount31Up-GroundResIncentive)*'Ground Base'!D67)+GroundResidentialFee)*(1+GroundFuelSurcharge),2)))*(1+FedEx_Markup),2)</f>
        <v>24.9</v>
      </c>
      <c r="E72" s="328">
        <f>ROUND((IF(MinBaseGround&gt;ROUND(((1-GroundResDiscount31Up-GroundResIncentive)*'Ground Base'!E67),2),ROUND((MinBaseGround+GroundResidentialFee)*(1+GroundFuelSurcharge),2),ROUND((((1-GroundResDiscount31Up-GroundResIncentive)*'Ground Base'!E67)+GroundResidentialFee)*(1+GroundFuelSurcharge),2)))*(1+FedEx_Markup),2)</f>
        <v>30.45</v>
      </c>
      <c r="F72" s="328">
        <f>ROUND((IF(MinBaseGround&gt;ROUND(((1-GroundResDiscount31Up-GroundResIncentive)*'Ground Base'!F67),2),ROUND((MinBaseGround+GroundResidentialFee)*(1+GroundFuelSurcharge),2),ROUND((((1-GroundResDiscount31Up-GroundResIncentive)*'Ground Base'!F67)+GroundResidentialFee)*(1+GroundFuelSurcharge),2)))*(1+FedEx_Markup),2)</f>
        <v>36.46</v>
      </c>
      <c r="G72" s="328">
        <f>ROUND((IF(MinBaseGround&gt;ROUND(((1-GroundResDiscount31Up-GroundResIncentive)*'Ground Base'!G67),2),ROUND((MinBaseGround+GroundResidentialFee)*(1+GroundFuelSurcharge),2),ROUND((((1-GroundResDiscount31Up-GroundResIncentive)*'Ground Base'!G67)+GroundResidentialFee)*(1+GroundFuelSurcharge),2)))*(1+FedEx_Markup),2)</f>
        <v>42.07</v>
      </c>
      <c r="H72" s="328">
        <f>ROUND((IF(MinBaseGround&gt;ROUND(((1-GroundResDiscount31Up-GroundResIncentive)*'Ground Base'!H67),2),ROUND((MinBaseGround+GroundResidentialFee)*(1+GroundFuelSurcharge),2),ROUND((((1-GroundResDiscount31Up-GroundResIncentive)*'Ground Base'!H67)+GroundResidentialFee)*(1+GroundFuelSurcharge),2)))*(1+FedEx_Markup),2)</f>
        <v>49.61</v>
      </c>
      <c r="I72" s="328">
        <f>ROUND((IF(MinBaseGround&gt;ROUND(((1-GroundAKHIDiscount)*'Ground Base'!I67),2),ROUND((MinBaseGround+GroundResidentialFee)*(1+GroundFuelSurcharge),2),ROUND((((1-GroundAKHIDiscount)*'Ground Base'!I67)+GroundResidentialFee)*(1+GroundFuelSurcharge),2)))*(1+FedEx_Markup),2)</f>
        <v>267.33</v>
      </c>
      <c r="J72" s="328">
        <f>ROUND((IF(MinBaseGround&gt;ROUND(((1-GroundAKHIDiscount)*'Ground Base'!J67),2),ROUND((MinBaseGround+GroundResidentialFee)*(1+GroundFuelSurcharge),2),ROUND((((1-GroundAKHIDiscount)*'Ground Base'!J67)+GroundResidentialFee)*(1+GroundFuelSurcharge),2)))*(1+FedEx_Markup),2)</f>
        <v>267.33</v>
      </c>
      <c r="K72" s="328">
        <f>ROUND((IF(MinGroundZone51&gt;ROUND(((1-GroundZone51Discount)*'Ground Base'!K67),2),ROUND((MinGroundZone51+GroundResidentialFee)*(1+GroundFuelSurcharge),2),ROUND((((1-GroundZone51Discount)*'Ground Base'!K67)+GroundResidentialFee)*(1+GroundFuelSurcharge),2)))*(1+FedEx_Markup),2)</f>
        <v>81.83</v>
      </c>
      <c r="L72" s="328">
        <f>ROUND((IF(MinGroundZone54&gt;ROUND(((1-GroundZone54Discount)*'Ground Base'!L67),2),ROUND((MinGroundZone54+GroundResidentialFee)*(1+GroundFuelSurcharge),2),ROUND((((1-GroundZone54Discount)*'Ground Base'!L67)+GroundResidentialFee)*(1+GroundFuelSurcharge),2)))*(1+FedEx_Markup),2)</f>
        <v>93.31</v>
      </c>
    </row>
    <row r="73" ht="12.75" customHeight="1">
      <c r="A73" s="327">
        <v>66.0</v>
      </c>
      <c r="B73" s="328">
        <f>ROUND((IF(MinBaseGround&gt;ROUND(((1-GroundResDiscount31Up-GroundResIncentive)*'Ground Base'!B68),2),ROUND((MinBaseGround+GroundResidentialFee)*(1+GroundFuelSurcharge),2),ROUND((((1-GroundResDiscount31Up-GroundResIncentive)*'Ground Base'!B68)+GroundResidentialFee)*(1+GroundFuelSurcharge),2)))*(1+FedEx_Markup),2)</f>
        <v>18.47</v>
      </c>
      <c r="C73" s="328">
        <f>ROUND((IF(MinBaseGround&gt;ROUND(((1-GroundResDiscount31Up-GroundResIncentive)*'Ground Base'!C68),2),ROUND((MinBaseGround+GroundResidentialFee)*(1+GroundFuelSurcharge),2),ROUND((((1-GroundResDiscount31Up-GroundResIncentive)*'Ground Base'!C68)+GroundResidentialFee)*(1+GroundFuelSurcharge),2)))*(1+FedEx_Markup),2)</f>
        <v>22.91</v>
      </c>
      <c r="D73" s="328">
        <f>ROUND((IF(MinBaseGround&gt;ROUND(((1-GroundResDiscount31Up-GroundResIncentive)*'Ground Base'!D68),2),ROUND((MinBaseGround+GroundResidentialFee)*(1+GroundFuelSurcharge),2),ROUND((((1-GroundResDiscount31Up-GroundResIncentive)*'Ground Base'!D68)+GroundResidentialFee)*(1+GroundFuelSurcharge),2)))*(1+FedEx_Markup),2)</f>
        <v>25.07</v>
      </c>
      <c r="E73" s="328">
        <f>ROUND((IF(MinBaseGround&gt;ROUND(((1-GroundResDiscount31Up-GroundResIncentive)*'Ground Base'!E68),2),ROUND((MinBaseGround+GroundResidentialFee)*(1+GroundFuelSurcharge),2),ROUND((((1-GroundResDiscount31Up-GroundResIncentive)*'Ground Base'!E68)+GroundResidentialFee)*(1+GroundFuelSurcharge),2)))*(1+FedEx_Markup),2)</f>
        <v>30.67</v>
      </c>
      <c r="F73" s="328">
        <f>ROUND((IF(MinBaseGround&gt;ROUND(((1-GroundResDiscount31Up-GroundResIncentive)*'Ground Base'!F68),2),ROUND((MinBaseGround+GroundResidentialFee)*(1+GroundFuelSurcharge),2),ROUND((((1-GroundResDiscount31Up-GroundResIncentive)*'Ground Base'!F68)+GroundResidentialFee)*(1+GroundFuelSurcharge),2)))*(1+FedEx_Markup),2)</f>
        <v>36.48</v>
      </c>
      <c r="G73" s="328">
        <f>ROUND((IF(MinBaseGround&gt;ROUND(((1-GroundResDiscount31Up-GroundResIncentive)*'Ground Base'!G68),2),ROUND((MinBaseGround+GroundResidentialFee)*(1+GroundFuelSurcharge),2),ROUND((((1-GroundResDiscount31Up-GroundResIncentive)*'Ground Base'!G68)+GroundResidentialFee)*(1+GroundFuelSurcharge),2)))*(1+FedEx_Markup),2)</f>
        <v>42.19</v>
      </c>
      <c r="H73" s="328">
        <f>ROUND((IF(MinBaseGround&gt;ROUND(((1-GroundResDiscount31Up-GroundResIncentive)*'Ground Base'!H68),2),ROUND((MinBaseGround+GroundResidentialFee)*(1+GroundFuelSurcharge),2),ROUND((((1-GroundResDiscount31Up-GroundResIncentive)*'Ground Base'!H68)+GroundResidentialFee)*(1+GroundFuelSurcharge),2)))*(1+FedEx_Markup),2)</f>
        <v>50.26</v>
      </c>
      <c r="I73" s="328">
        <f>ROUND((IF(MinBaseGround&gt;ROUND(((1-GroundAKHIDiscount)*'Ground Base'!I68),2),ROUND((MinBaseGround+GroundResidentialFee)*(1+GroundFuelSurcharge),2),ROUND((((1-GroundAKHIDiscount)*'Ground Base'!I68)+GroundResidentialFee)*(1+GroundFuelSurcharge),2)))*(1+FedEx_Markup),2)</f>
        <v>271.42</v>
      </c>
      <c r="J73" s="328">
        <f>ROUND((IF(MinBaseGround&gt;ROUND(((1-GroundAKHIDiscount)*'Ground Base'!J68),2),ROUND((MinBaseGround+GroundResidentialFee)*(1+GroundFuelSurcharge),2),ROUND((((1-GroundAKHIDiscount)*'Ground Base'!J68)+GroundResidentialFee)*(1+GroundFuelSurcharge),2)))*(1+FedEx_Markup),2)</f>
        <v>271.42</v>
      </c>
      <c r="K73" s="328">
        <f>ROUND((IF(MinGroundZone51&gt;ROUND(((1-GroundZone51Discount)*'Ground Base'!K68),2),ROUND((MinGroundZone51+GroundResidentialFee)*(1+GroundFuelSurcharge),2),ROUND((((1-GroundZone51Discount)*'Ground Base'!K68)+GroundResidentialFee)*(1+GroundFuelSurcharge),2)))*(1+FedEx_Markup),2)</f>
        <v>81.85</v>
      </c>
      <c r="L73" s="328">
        <f>ROUND((IF(MinGroundZone54&gt;ROUND(((1-GroundZone54Discount)*'Ground Base'!L68),2),ROUND((MinGroundZone54+GroundResidentialFee)*(1+GroundFuelSurcharge),2),ROUND((((1-GroundZone54Discount)*'Ground Base'!L68)+GroundResidentialFee)*(1+GroundFuelSurcharge),2)))*(1+FedEx_Markup),2)</f>
        <v>93.31</v>
      </c>
    </row>
    <row r="74" ht="12.75" customHeight="1">
      <c r="A74" s="327">
        <v>67.0</v>
      </c>
      <c r="B74" s="328">
        <f>ROUND((IF(MinBaseGround&gt;ROUND(((1-GroundResDiscount31Up-GroundResIncentive)*'Ground Base'!B69),2),ROUND((MinBaseGround+GroundResidentialFee)*(1+GroundFuelSurcharge),2),ROUND((((1-GroundResDiscount31Up-GroundResIncentive)*'Ground Base'!B69)+GroundResidentialFee)*(1+GroundFuelSurcharge),2)))*(1+FedEx_Markup),2)</f>
        <v>18.47</v>
      </c>
      <c r="C74" s="328">
        <f>ROUND((IF(MinBaseGround&gt;ROUND(((1-GroundResDiscount31Up-GroundResIncentive)*'Ground Base'!C69),2),ROUND((MinBaseGround+GroundResidentialFee)*(1+GroundFuelSurcharge),2),ROUND((((1-GroundResDiscount31Up-GroundResIncentive)*'Ground Base'!C69)+GroundResidentialFee)*(1+GroundFuelSurcharge),2)))*(1+FedEx_Markup),2)</f>
        <v>22.92</v>
      </c>
      <c r="D74" s="328">
        <f>ROUND((IF(MinBaseGround&gt;ROUND(((1-GroundResDiscount31Up-GroundResIncentive)*'Ground Base'!D69),2),ROUND((MinBaseGround+GroundResidentialFee)*(1+GroundFuelSurcharge),2),ROUND((((1-GroundResDiscount31Up-GroundResIncentive)*'Ground Base'!D69)+GroundResidentialFee)*(1+GroundFuelSurcharge),2)))*(1+FedEx_Markup),2)</f>
        <v>25.08</v>
      </c>
      <c r="E74" s="328">
        <f>ROUND((IF(MinBaseGround&gt;ROUND(((1-GroundResDiscount31Up-GroundResIncentive)*'Ground Base'!E69),2),ROUND((MinBaseGround+GroundResidentialFee)*(1+GroundFuelSurcharge),2),ROUND((((1-GroundResDiscount31Up-GroundResIncentive)*'Ground Base'!E69)+GroundResidentialFee)*(1+GroundFuelSurcharge),2)))*(1+FedEx_Markup),2)</f>
        <v>30.73</v>
      </c>
      <c r="F74" s="328">
        <f>ROUND((IF(MinBaseGround&gt;ROUND(((1-GroundResDiscount31Up-GroundResIncentive)*'Ground Base'!F69),2),ROUND((MinBaseGround+GroundResidentialFee)*(1+GroundFuelSurcharge),2),ROUND((((1-GroundResDiscount31Up-GroundResIncentive)*'Ground Base'!F69)+GroundResidentialFee)*(1+GroundFuelSurcharge),2)))*(1+FedEx_Markup),2)</f>
        <v>36.74</v>
      </c>
      <c r="G74" s="328">
        <f>ROUND((IF(MinBaseGround&gt;ROUND(((1-GroundResDiscount31Up-GroundResIncentive)*'Ground Base'!G69),2),ROUND((MinBaseGround+GroundResidentialFee)*(1+GroundFuelSurcharge),2),ROUND((((1-GroundResDiscount31Up-GroundResIncentive)*'Ground Base'!G69)+GroundResidentialFee)*(1+GroundFuelSurcharge),2)))*(1+FedEx_Markup),2)</f>
        <v>42.38</v>
      </c>
      <c r="H74" s="328">
        <f>ROUND((IF(MinBaseGround&gt;ROUND(((1-GroundResDiscount31Up-GroundResIncentive)*'Ground Base'!H69),2),ROUND((MinBaseGround+GroundResidentialFee)*(1+GroundFuelSurcharge),2),ROUND((((1-GroundResDiscount31Up-GroundResIncentive)*'Ground Base'!H69)+GroundResidentialFee)*(1+GroundFuelSurcharge),2)))*(1+FedEx_Markup),2)</f>
        <v>50.27</v>
      </c>
      <c r="I74" s="328">
        <f>ROUND((IF(MinBaseGround&gt;ROUND(((1-GroundAKHIDiscount)*'Ground Base'!I69),2),ROUND((MinBaseGround+GroundResidentialFee)*(1+GroundFuelSurcharge),2),ROUND((((1-GroundAKHIDiscount)*'Ground Base'!I69)+GroundResidentialFee)*(1+GroundFuelSurcharge),2)))*(1+FedEx_Markup),2)</f>
        <v>275.52</v>
      </c>
      <c r="J74" s="328">
        <f>ROUND((IF(MinBaseGround&gt;ROUND(((1-GroundAKHIDiscount)*'Ground Base'!J69),2),ROUND((MinBaseGround+GroundResidentialFee)*(1+GroundFuelSurcharge),2),ROUND((((1-GroundAKHIDiscount)*'Ground Base'!J69)+GroundResidentialFee)*(1+GroundFuelSurcharge),2)))*(1+FedEx_Markup),2)</f>
        <v>275.52</v>
      </c>
      <c r="K74" s="328">
        <f>ROUND((IF(MinGroundZone51&gt;ROUND(((1-GroundZone51Discount)*'Ground Base'!K69),2),ROUND((MinGroundZone51+GroundResidentialFee)*(1+GroundFuelSurcharge),2),ROUND((((1-GroundZone51Discount)*'Ground Base'!K69)+GroundResidentialFee)*(1+GroundFuelSurcharge),2)))*(1+FedEx_Markup),2)</f>
        <v>81.86</v>
      </c>
      <c r="L74" s="328">
        <f>ROUND((IF(MinGroundZone54&gt;ROUND(((1-GroundZone54Discount)*'Ground Base'!L69),2),ROUND((MinGroundZone54+GroundResidentialFee)*(1+GroundFuelSurcharge),2),ROUND((((1-GroundZone54Discount)*'Ground Base'!L69)+GroundResidentialFee)*(1+GroundFuelSurcharge),2)))*(1+FedEx_Markup),2)</f>
        <v>94.93</v>
      </c>
    </row>
    <row r="75" ht="12.75" customHeight="1">
      <c r="A75" s="327">
        <v>68.0</v>
      </c>
      <c r="B75" s="328">
        <f>ROUND((IF(MinBaseGround&gt;ROUND(((1-GroundResDiscount31Up-GroundResIncentive)*'Ground Base'!B70),2),ROUND((MinBaseGround+GroundResidentialFee)*(1+GroundFuelSurcharge),2),ROUND((((1-GroundResDiscount31Up-GroundResIncentive)*'Ground Base'!B70)+GroundResidentialFee)*(1+GroundFuelSurcharge),2)))*(1+FedEx_Markup),2)</f>
        <v>18.65</v>
      </c>
      <c r="C75" s="328">
        <f>ROUND((IF(MinBaseGround&gt;ROUND(((1-GroundResDiscount31Up-GroundResIncentive)*'Ground Base'!C70),2),ROUND((MinBaseGround+GroundResidentialFee)*(1+GroundFuelSurcharge),2),ROUND((((1-GroundResDiscount31Up-GroundResIncentive)*'Ground Base'!C70)+GroundResidentialFee)*(1+GroundFuelSurcharge),2)))*(1+FedEx_Markup),2)</f>
        <v>23.3</v>
      </c>
      <c r="D75" s="328">
        <f>ROUND((IF(MinBaseGround&gt;ROUND(((1-GroundResDiscount31Up-GroundResIncentive)*'Ground Base'!D70),2),ROUND((MinBaseGround+GroundResidentialFee)*(1+GroundFuelSurcharge),2),ROUND((((1-GroundResDiscount31Up-GroundResIncentive)*'Ground Base'!D70)+GroundResidentialFee)*(1+GroundFuelSurcharge),2)))*(1+FedEx_Markup),2)</f>
        <v>26.44</v>
      </c>
      <c r="E75" s="328">
        <f>ROUND((IF(MinBaseGround&gt;ROUND(((1-GroundResDiscount31Up-GroundResIncentive)*'Ground Base'!E70),2),ROUND((MinBaseGround+GroundResidentialFee)*(1+GroundFuelSurcharge),2),ROUND((((1-GroundResDiscount31Up-GroundResIncentive)*'Ground Base'!E70)+GroundResidentialFee)*(1+GroundFuelSurcharge),2)))*(1+FedEx_Markup),2)</f>
        <v>31.37</v>
      </c>
      <c r="F75" s="328">
        <f>ROUND((IF(MinBaseGround&gt;ROUND(((1-GroundResDiscount31Up-GroundResIncentive)*'Ground Base'!F70),2),ROUND((MinBaseGround+GroundResidentialFee)*(1+GroundFuelSurcharge),2),ROUND((((1-GroundResDiscount31Up-GroundResIncentive)*'Ground Base'!F70)+GroundResidentialFee)*(1+GroundFuelSurcharge),2)))*(1+FedEx_Markup),2)</f>
        <v>37.25</v>
      </c>
      <c r="G75" s="328">
        <f>ROUND((IF(MinBaseGround&gt;ROUND(((1-GroundResDiscount31Up-GroundResIncentive)*'Ground Base'!G70),2),ROUND((MinBaseGround+GroundResidentialFee)*(1+GroundFuelSurcharge),2),ROUND((((1-GroundResDiscount31Up-GroundResIncentive)*'Ground Base'!G70)+GroundResidentialFee)*(1+GroundFuelSurcharge),2)))*(1+FedEx_Markup),2)</f>
        <v>42.99</v>
      </c>
      <c r="H75" s="328">
        <f>ROUND((IF(MinBaseGround&gt;ROUND(((1-GroundResDiscount31Up-GroundResIncentive)*'Ground Base'!H70),2),ROUND((MinBaseGround+GroundResidentialFee)*(1+GroundFuelSurcharge),2),ROUND((((1-GroundResDiscount31Up-GroundResIncentive)*'Ground Base'!H70)+GroundResidentialFee)*(1+GroundFuelSurcharge),2)))*(1+FedEx_Markup),2)</f>
        <v>50.27</v>
      </c>
      <c r="I75" s="328">
        <f>ROUND((IF(MinBaseGround&gt;ROUND(((1-GroundAKHIDiscount)*'Ground Base'!I70),2),ROUND((MinBaseGround+GroundResidentialFee)*(1+GroundFuelSurcharge),2),ROUND((((1-GroundAKHIDiscount)*'Ground Base'!I70)+GroundResidentialFee)*(1+GroundFuelSurcharge),2)))*(1+FedEx_Markup),2)</f>
        <v>279.44</v>
      </c>
      <c r="J75" s="328">
        <f>ROUND((IF(MinBaseGround&gt;ROUND(((1-GroundAKHIDiscount)*'Ground Base'!J70),2),ROUND((MinBaseGround+GroundResidentialFee)*(1+GroundFuelSurcharge),2),ROUND((((1-GroundAKHIDiscount)*'Ground Base'!J70)+GroundResidentialFee)*(1+GroundFuelSurcharge),2)))*(1+FedEx_Markup),2)</f>
        <v>279.44</v>
      </c>
      <c r="K75" s="328">
        <f>ROUND((IF(MinGroundZone51&gt;ROUND(((1-GroundZone51Discount)*'Ground Base'!K70),2),ROUND((MinGroundZone51+GroundResidentialFee)*(1+GroundFuelSurcharge),2),ROUND((((1-GroundZone51Discount)*'Ground Base'!K70)+GroundResidentialFee)*(1+GroundFuelSurcharge),2)))*(1+FedEx_Markup),2)</f>
        <v>81.87</v>
      </c>
      <c r="L75" s="328">
        <f>ROUND((IF(MinGroundZone54&gt;ROUND(((1-GroundZone54Discount)*'Ground Base'!L70),2),ROUND((MinGroundZone54+GroundResidentialFee)*(1+GroundFuelSurcharge),2),ROUND((((1-GroundZone54Discount)*'Ground Base'!L70)+GroundResidentialFee)*(1+GroundFuelSurcharge),2)))*(1+FedEx_Markup),2)</f>
        <v>94.94</v>
      </c>
    </row>
    <row r="76" ht="12.75" customHeight="1">
      <c r="A76" s="327">
        <v>69.0</v>
      </c>
      <c r="B76" s="328">
        <f>ROUND((IF(MinBaseGround&gt;ROUND(((1-GroundResDiscount31Up-GroundResIncentive)*'Ground Base'!B71),2),ROUND((MinBaseGround+GroundResidentialFee)*(1+GroundFuelSurcharge),2),ROUND((((1-GroundResDiscount31Up-GroundResIncentive)*'Ground Base'!B71)+GroundResidentialFee)*(1+GroundFuelSurcharge),2)))*(1+FedEx_Markup),2)</f>
        <v>18.99</v>
      </c>
      <c r="C76" s="328">
        <f>ROUND((IF(MinBaseGround&gt;ROUND(((1-GroundResDiscount31Up-GroundResIncentive)*'Ground Base'!C71),2),ROUND((MinBaseGround+GroundResidentialFee)*(1+GroundFuelSurcharge),2),ROUND((((1-GroundResDiscount31Up-GroundResIncentive)*'Ground Base'!C71)+GroundResidentialFee)*(1+GroundFuelSurcharge),2)))*(1+FedEx_Markup),2)</f>
        <v>23.49</v>
      </c>
      <c r="D76" s="328">
        <f>ROUND((IF(MinBaseGround&gt;ROUND(((1-GroundResDiscount31Up-GroundResIncentive)*'Ground Base'!D71),2),ROUND((MinBaseGround+GroundResidentialFee)*(1+GroundFuelSurcharge),2),ROUND((((1-GroundResDiscount31Up-GroundResIncentive)*'Ground Base'!D71)+GroundResidentialFee)*(1+GroundFuelSurcharge),2)))*(1+FedEx_Markup),2)</f>
        <v>26.67</v>
      </c>
      <c r="E76" s="328">
        <f>ROUND((IF(MinBaseGround&gt;ROUND(((1-GroundResDiscount31Up-GroundResIncentive)*'Ground Base'!E71),2),ROUND((MinBaseGround+GroundResidentialFee)*(1+GroundFuelSurcharge),2),ROUND((((1-GroundResDiscount31Up-GroundResIncentive)*'Ground Base'!E71)+GroundResidentialFee)*(1+GroundFuelSurcharge),2)))*(1+FedEx_Markup),2)</f>
        <v>31.57</v>
      </c>
      <c r="F76" s="328">
        <f>ROUND((IF(MinBaseGround&gt;ROUND(((1-GroundResDiscount31Up-GroundResIncentive)*'Ground Base'!F71),2),ROUND((MinBaseGround+GroundResidentialFee)*(1+GroundFuelSurcharge),2),ROUND((((1-GroundResDiscount31Up-GroundResIncentive)*'Ground Base'!F71)+GroundResidentialFee)*(1+GroundFuelSurcharge),2)))*(1+FedEx_Markup),2)</f>
        <v>37.77</v>
      </c>
      <c r="G76" s="328">
        <f>ROUND((IF(MinBaseGround&gt;ROUND(((1-GroundResDiscount31Up-GroundResIncentive)*'Ground Base'!G71),2),ROUND((MinBaseGround+GroundResidentialFee)*(1+GroundFuelSurcharge),2),ROUND((((1-GroundResDiscount31Up-GroundResIncentive)*'Ground Base'!G71)+GroundResidentialFee)*(1+GroundFuelSurcharge),2)))*(1+FedEx_Markup),2)</f>
        <v>42.99</v>
      </c>
      <c r="H76" s="328">
        <f>ROUND((IF(MinBaseGround&gt;ROUND(((1-GroundResDiscount31Up-GroundResIncentive)*'Ground Base'!H71),2),ROUND((MinBaseGround+GroundResidentialFee)*(1+GroundFuelSurcharge),2),ROUND((((1-GroundResDiscount31Up-GroundResIncentive)*'Ground Base'!H71)+GroundResidentialFee)*(1+GroundFuelSurcharge),2)))*(1+FedEx_Markup),2)</f>
        <v>50.92</v>
      </c>
      <c r="I76" s="328">
        <f>ROUND((IF(MinBaseGround&gt;ROUND(((1-GroundAKHIDiscount)*'Ground Base'!I71),2),ROUND((MinBaseGround+GroundResidentialFee)*(1+GroundFuelSurcharge),2),ROUND((((1-GroundAKHIDiscount)*'Ground Base'!I71)+GroundResidentialFee)*(1+GroundFuelSurcharge),2)))*(1+FedEx_Markup),2)</f>
        <v>283.45</v>
      </c>
      <c r="J76" s="328">
        <f>ROUND((IF(MinBaseGround&gt;ROUND(((1-GroundAKHIDiscount)*'Ground Base'!J71),2),ROUND((MinBaseGround+GroundResidentialFee)*(1+GroundFuelSurcharge),2),ROUND((((1-GroundAKHIDiscount)*'Ground Base'!J71)+GroundResidentialFee)*(1+GroundFuelSurcharge),2)))*(1+FedEx_Markup),2)</f>
        <v>283.45</v>
      </c>
      <c r="K76" s="328">
        <f>ROUND((IF(MinGroundZone51&gt;ROUND(((1-GroundZone51Discount)*'Ground Base'!K71),2),ROUND((MinGroundZone51+GroundResidentialFee)*(1+GroundFuelSurcharge),2),ROUND((((1-GroundZone51Discount)*'Ground Base'!K71)+GroundResidentialFee)*(1+GroundFuelSurcharge),2)))*(1+FedEx_Markup),2)</f>
        <v>83.03</v>
      </c>
      <c r="L76" s="328">
        <f>ROUND((IF(MinGroundZone54&gt;ROUND(((1-GroundZone54Discount)*'Ground Base'!L71),2),ROUND((MinGroundZone54+GroundResidentialFee)*(1+GroundFuelSurcharge),2),ROUND((((1-GroundZone54Discount)*'Ground Base'!L71)+GroundResidentialFee)*(1+GroundFuelSurcharge),2)))*(1+FedEx_Markup),2)</f>
        <v>96.78</v>
      </c>
    </row>
    <row r="77" ht="12.75" customHeight="1">
      <c r="A77" s="327">
        <v>70.0</v>
      </c>
      <c r="B77" s="328">
        <f>ROUND((IF(MinBaseGround&gt;ROUND(((1-GroundResDiscount31Up-GroundResIncentive)*'Ground Base'!B72),2),ROUND((MinBaseGround+GroundResidentialFee)*(1+GroundFuelSurcharge),2),ROUND((((1-GroundResDiscount31Up-GroundResIncentive)*'Ground Base'!B72)+GroundResidentialFee)*(1+GroundFuelSurcharge),2)))*(1+FedEx_Markup),2)</f>
        <v>19</v>
      </c>
      <c r="C77" s="328">
        <f>ROUND((IF(MinBaseGround&gt;ROUND(((1-GroundResDiscount31Up-GroundResIncentive)*'Ground Base'!C72),2),ROUND((MinBaseGround+GroundResidentialFee)*(1+GroundFuelSurcharge),2),ROUND((((1-GroundResDiscount31Up-GroundResIncentive)*'Ground Base'!C72)+GroundResidentialFee)*(1+GroundFuelSurcharge),2)))*(1+FedEx_Markup),2)</f>
        <v>23.78</v>
      </c>
      <c r="D77" s="328">
        <f>ROUND((IF(MinBaseGround&gt;ROUND(((1-GroundResDiscount31Up-GroundResIncentive)*'Ground Base'!D72),2),ROUND((MinBaseGround+GroundResidentialFee)*(1+GroundFuelSurcharge),2),ROUND((((1-GroundResDiscount31Up-GroundResIncentive)*'Ground Base'!D72)+GroundResidentialFee)*(1+GroundFuelSurcharge),2)))*(1+FedEx_Markup),2)</f>
        <v>27.01</v>
      </c>
      <c r="E77" s="328">
        <f>ROUND((IF(MinBaseGround&gt;ROUND(((1-GroundResDiscount31Up-GroundResIncentive)*'Ground Base'!E72),2),ROUND((MinBaseGround+GroundResidentialFee)*(1+GroundFuelSurcharge),2),ROUND((((1-GroundResDiscount31Up-GroundResIncentive)*'Ground Base'!E72)+GroundResidentialFee)*(1+GroundFuelSurcharge),2)))*(1+FedEx_Markup),2)</f>
        <v>32.74</v>
      </c>
      <c r="F77" s="328">
        <f>ROUND((IF(MinBaseGround&gt;ROUND(((1-GroundResDiscount31Up-GroundResIncentive)*'Ground Base'!F72),2),ROUND((MinBaseGround+GroundResidentialFee)*(1+GroundFuelSurcharge),2),ROUND((((1-GroundResDiscount31Up-GroundResIncentive)*'Ground Base'!F72)+GroundResidentialFee)*(1+GroundFuelSurcharge),2)))*(1+FedEx_Markup),2)</f>
        <v>38.13</v>
      </c>
      <c r="G77" s="328">
        <f>ROUND((IF(MinBaseGround&gt;ROUND(((1-GroundResDiscount31Up-GroundResIncentive)*'Ground Base'!G72),2),ROUND((MinBaseGround+GroundResidentialFee)*(1+GroundFuelSurcharge),2),ROUND((((1-GroundResDiscount31Up-GroundResIncentive)*'Ground Base'!G72)+GroundResidentialFee)*(1+GroundFuelSurcharge),2)))*(1+FedEx_Markup),2)</f>
        <v>43</v>
      </c>
      <c r="H77" s="328">
        <f>ROUND((IF(MinBaseGround&gt;ROUND(((1-GroundResDiscount31Up-GroundResIncentive)*'Ground Base'!H72),2),ROUND((MinBaseGround+GroundResidentialFee)*(1+GroundFuelSurcharge),2),ROUND((((1-GroundResDiscount31Up-GroundResIncentive)*'Ground Base'!H72)+GroundResidentialFee)*(1+GroundFuelSurcharge),2)))*(1+FedEx_Markup),2)</f>
        <v>50.93</v>
      </c>
      <c r="I77" s="328">
        <f>ROUND((IF(MinBaseGround&gt;ROUND(((1-GroundAKHIDiscount)*'Ground Base'!I72),2),ROUND((MinBaseGround+GroundResidentialFee)*(1+GroundFuelSurcharge),2),ROUND((((1-GroundAKHIDiscount)*'Ground Base'!I72)+GroundResidentialFee)*(1+GroundFuelSurcharge),2)))*(1+FedEx_Markup),2)</f>
        <v>289.37</v>
      </c>
      <c r="J77" s="328">
        <f>ROUND((IF(MinBaseGround&gt;ROUND(((1-GroundAKHIDiscount)*'Ground Base'!J72),2),ROUND((MinBaseGround+GroundResidentialFee)*(1+GroundFuelSurcharge),2),ROUND((((1-GroundAKHIDiscount)*'Ground Base'!J72)+GroundResidentialFee)*(1+GroundFuelSurcharge),2)))*(1+FedEx_Markup),2)</f>
        <v>289.37</v>
      </c>
      <c r="K77" s="328">
        <f>ROUND((IF(MinGroundZone51&gt;ROUND(((1-GroundZone51Discount)*'Ground Base'!K72),2),ROUND((MinGroundZone51+GroundResidentialFee)*(1+GroundFuelSurcharge),2),ROUND((((1-GroundZone51Discount)*'Ground Base'!K72)+GroundResidentialFee)*(1+GroundFuelSurcharge),2)))*(1+FedEx_Markup),2)</f>
        <v>83.03</v>
      </c>
      <c r="L77" s="328">
        <f>ROUND((IF(MinGroundZone54&gt;ROUND(((1-GroundZone54Discount)*'Ground Base'!L72),2),ROUND((MinGroundZone54+GroundResidentialFee)*(1+GroundFuelSurcharge),2),ROUND((((1-GroundZone54Discount)*'Ground Base'!L72)+GroundResidentialFee)*(1+GroundFuelSurcharge),2)))*(1+FedEx_Markup),2)</f>
        <v>96.78</v>
      </c>
    </row>
    <row r="78" ht="12.75" customHeight="1">
      <c r="A78" s="327">
        <v>71.0</v>
      </c>
      <c r="B78" s="328">
        <f>ROUND((IF(MinBaseGround&gt;ROUND(((1-GroundResDiscount31Up-GroundResIncentive)*'Ground Base'!B73),2),ROUND((MinBaseGround+GroundResidentialFee)*(1+GroundFuelSurcharge),2),ROUND((((1-GroundResDiscount31Up-GroundResIncentive)*'Ground Base'!B73)+GroundResidentialFee)*(1+GroundFuelSurcharge),2)))*(1+FedEx_Markup),2)</f>
        <v>19.08</v>
      </c>
      <c r="C78" s="328">
        <f>ROUND((IF(MinBaseGround&gt;ROUND(((1-GroundResDiscount31Up-GroundResIncentive)*'Ground Base'!C73),2),ROUND((MinBaseGround+GroundResidentialFee)*(1+GroundFuelSurcharge),2),ROUND((((1-GroundResDiscount31Up-GroundResIncentive)*'Ground Base'!C73)+GroundResidentialFee)*(1+GroundFuelSurcharge),2)))*(1+FedEx_Markup),2)</f>
        <v>23.79</v>
      </c>
      <c r="D78" s="328">
        <f>ROUND((IF(MinBaseGround&gt;ROUND(((1-GroundResDiscount31Up-GroundResIncentive)*'Ground Base'!D73),2),ROUND((MinBaseGround+GroundResidentialFee)*(1+GroundFuelSurcharge),2),ROUND((((1-GroundResDiscount31Up-GroundResIncentive)*'Ground Base'!D73)+GroundResidentialFee)*(1+GroundFuelSurcharge),2)))*(1+FedEx_Markup),2)</f>
        <v>27.58</v>
      </c>
      <c r="E78" s="328">
        <f>ROUND((IF(MinBaseGround&gt;ROUND(((1-GroundResDiscount31Up-GroundResIncentive)*'Ground Base'!E73),2),ROUND((MinBaseGround+GroundResidentialFee)*(1+GroundFuelSurcharge),2),ROUND((((1-GroundResDiscount31Up-GroundResIncentive)*'Ground Base'!E73)+GroundResidentialFee)*(1+GroundFuelSurcharge),2)))*(1+FedEx_Markup),2)</f>
        <v>32.75</v>
      </c>
      <c r="F78" s="328">
        <f>ROUND((IF(MinBaseGround&gt;ROUND(((1-GroundResDiscount31Up-GroundResIncentive)*'Ground Base'!F73),2),ROUND((MinBaseGround+GroundResidentialFee)*(1+GroundFuelSurcharge),2),ROUND((((1-GroundResDiscount31Up-GroundResIncentive)*'Ground Base'!F73)+GroundResidentialFee)*(1+GroundFuelSurcharge),2)))*(1+FedEx_Markup),2)</f>
        <v>38.36</v>
      </c>
      <c r="G78" s="328">
        <f>ROUND((IF(MinBaseGround&gt;ROUND(((1-GroundResDiscount31Up-GroundResIncentive)*'Ground Base'!G73),2),ROUND((MinBaseGround+GroundResidentialFee)*(1+GroundFuelSurcharge),2),ROUND((((1-GroundResDiscount31Up-GroundResIncentive)*'Ground Base'!G73)+GroundResidentialFee)*(1+GroundFuelSurcharge),2)))*(1+FedEx_Markup),2)</f>
        <v>43.65</v>
      </c>
      <c r="H78" s="328">
        <f>ROUND((IF(MinBaseGround&gt;ROUND(((1-GroundResDiscount31Up-GroundResIncentive)*'Ground Base'!H73),2),ROUND((MinBaseGround+GroundResidentialFee)*(1+GroundFuelSurcharge),2),ROUND((((1-GroundResDiscount31Up-GroundResIncentive)*'Ground Base'!H73)+GroundResidentialFee)*(1+GroundFuelSurcharge),2)))*(1+FedEx_Markup),2)</f>
        <v>50.95</v>
      </c>
      <c r="I78" s="328">
        <f>ROUND((IF(MinBaseGround&gt;ROUND(((1-GroundAKHIDiscount)*'Ground Base'!I73),2),ROUND((MinBaseGround+GroundResidentialFee)*(1+GroundFuelSurcharge),2),ROUND((((1-GroundAKHIDiscount)*'Ground Base'!I73)+GroundResidentialFee)*(1+GroundFuelSurcharge),2)))*(1+FedEx_Markup),2)</f>
        <v>293.78</v>
      </c>
      <c r="J78" s="328">
        <f>ROUND((IF(MinBaseGround&gt;ROUND(((1-GroundAKHIDiscount)*'Ground Base'!J73),2),ROUND((MinBaseGround+GroundResidentialFee)*(1+GroundFuelSurcharge),2),ROUND((((1-GroundAKHIDiscount)*'Ground Base'!J73)+GroundResidentialFee)*(1+GroundFuelSurcharge),2)))*(1+FedEx_Markup),2)</f>
        <v>293.78</v>
      </c>
      <c r="K78" s="328">
        <f>ROUND((IF(MinGroundZone51&gt;ROUND(((1-GroundZone51Discount)*'Ground Base'!K73),2),ROUND((MinGroundZone51+GroundResidentialFee)*(1+GroundFuelSurcharge),2),ROUND((((1-GroundZone51Discount)*'Ground Base'!K73)+GroundResidentialFee)*(1+GroundFuelSurcharge),2)))*(1+FedEx_Markup),2)</f>
        <v>84.96</v>
      </c>
      <c r="L78" s="328">
        <f>ROUND((IF(MinGroundZone54&gt;ROUND(((1-GroundZone54Discount)*'Ground Base'!L73),2),ROUND((MinGroundZone54+GroundResidentialFee)*(1+GroundFuelSurcharge),2),ROUND((((1-GroundZone54Discount)*'Ground Base'!L73)+GroundResidentialFee)*(1+GroundFuelSurcharge),2)))*(1+FedEx_Markup),2)</f>
        <v>98.33</v>
      </c>
    </row>
    <row r="79" ht="12.75" customHeight="1">
      <c r="A79" s="327">
        <v>72.0</v>
      </c>
      <c r="B79" s="328">
        <f>ROUND((IF(MinBaseGround&gt;ROUND(((1-GroundResDiscount31Up-GroundResIncentive)*'Ground Base'!B74),2),ROUND((MinBaseGround+GroundResidentialFee)*(1+GroundFuelSurcharge),2),ROUND((((1-GroundResDiscount31Up-GroundResIncentive)*'Ground Base'!B74)+GroundResidentialFee)*(1+GroundFuelSurcharge),2)))*(1+FedEx_Markup),2)</f>
        <v>19.55</v>
      </c>
      <c r="C79" s="328">
        <f>ROUND((IF(MinBaseGround&gt;ROUND(((1-GroundResDiscount31Up-GroundResIncentive)*'Ground Base'!C74),2),ROUND((MinBaseGround+GroundResidentialFee)*(1+GroundFuelSurcharge),2),ROUND((((1-GroundResDiscount31Up-GroundResIncentive)*'Ground Base'!C74)+GroundResidentialFee)*(1+GroundFuelSurcharge),2)))*(1+FedEx_Markup),2)</f>
        <v>23.79</v>
      </c>
      <c r="D79" s="328">
        <f>ROUND((IF(MinBaseGround&gt;ROUND(((1-GroundResDiscount31Up-GroundResIncentive)*'Ground Base'!D74),2),ROUND((MinBaseGround+GroundResidentialFee)*(1+GroundFuelSurcharge),2),ROUND((((1-GroundResDiscount31Up-GroundResIncentive)*'Ground Base'!D74)+GroundResidentialFee)*(1+GroundFuelSurcharge),2)))*(1+FedEx_Markup),2)</f>
        <v>28.11</v>
      </c>
      <c r="E79" s="328">
        <f>ROUND((IF(MinBaseGround&gt;ROUND(((1-GroundResDiscount31Up-GroundResIncentive)*'Ground Base'!E74),2),ROUND((MinBaseGround+GroundResidentialFee)*(1+GroundFuelSurcharge),2),ROUND((((1-GroundResDiscount31Up-GroundResIncentive)*'Ground Base'!E74)+GroundResidentialFee)*(1+GroundFuelSurcharge),2)))*(1+FedEx_Markup),2)</f>
        <v>32.98</v>
      </c>
      <c r="F79" s="328">
        <f>ROUND((IF(MinBaseGround&gt;ROUND(((1-GroundResDiscount31Up-GroundResIncentive)*'Ground Base'!F74),2),ROUND((MinBaseGround+GroundResidentialFee)*(1+GroundFuelSurcharge),2),ROUND((((1-GroundResDiscount31Up-GroundResIncentive)*'Ground Base'!F74)+GroundResidentialFee)*(1+GroundFuelSurcharge),2)))*(1+FedEx_Markup),2)</f>
        <v>38.95</v>
      </c>
      <c r="G79" s="328">
        <f>ROUND((IF(MinBaseGround&gt;ROUND(((1-GroundResDiscount31Up-GroundResIncentive)*'Ground Base'!G74),2),ROUND((MinBaseGround+GroundResidentialFee)*(1+GroundFuelSurcharge),2),ROUND((((1-GroundResDiscount31Up-GroundResIncentive)*'Ground Base'!G74)+GroundResidentialFee)*(1+GroundFuelSurcharge),2)))*(1+FedEx_Markup),2)</f>
        <v>45.4</v>
      </c>
      <c r="H79" s="328">
        <f>ROUND((IF(MinBaseGround&gt;ROUND(((1-GroundResDiscount31Up-GroundResIncentive)*'Ground Base'!H74),2),ROUND((MinBaseGround+GroundResidentialFee)*(1+GroundFuelSurcharge),2),ROUND((((1-GroundResDiscount31Up-GroundResIncentive)*'Ground Base'!H74)+GroundResidentialFee)*(1+GroundFuelSurcharge),2)))*(1+FedEx_Markup),2)</f>
        <v>51.03</v>
      </c>
      <c r="I79" s="328">
        <f>ROUND((IF(MinBaseGround&gt;ROUND(((1-GroundAKHIDiscount)*'Ground Base'!I74),2),ROUND((MinBaseGround+GroundResidentialFee)*(1+GroundFuelSurcharge),2),ROUND((((1-GroundAKHIDiscount)*'Ground Base'!I74)+GroundResidentialFee)*(1+GroundFuelSurcharge),2)))*(1+FedEx_Markup),2)</f>
        <v>298.1</v>
      </c>
      <c r="J79" s="328">
        <f>ROUND((IF(MinBaseGround&gt;ROUND(((1-GroundAKHIDiscount)*'Ground Base'!J74),2),ROUND((MinBaseGround+GroundResidentialFee)*(1+GroundFuelSurcharge),2),ROUND((((1-GroundAKHIDiscount)*'Ground Base'!J74)+GroundResidentialFee)*(1+GroundFuelSurcharge),2)))*(1+FedEx_Markup),2)</f>
        <v>298.1</v>
      </c>
      <c r="K79" s="328">
        <f>ROUND((IF(MinGroundZone51&gt;ROUND(((1-GroundZone51Discount)*'Ground Base'!K74),2),ROUND((MinGroundZone51+GroundResidentialFee)*(1+GroundFuelSurcharge),2),ROUND((((1-GroundZone51Discount)*'Ground Base'!K74)+GroundResidentialFee)*(1+GroundFuelSurcharge),2)))*(1+FedEx_Markup),2)</f>
        <v>84.96</v>
      </c>
      <c r="L79" s="328">
        <f>ROUND((IF(MinGroundZone54&gt;ROUND(((1-GroundZone54Discount)*'Ground Base'!L74),2),ROUND((MinGroundZone54+GroundResidentialFee)*(1+GroundFuelSurcharge),2),ROUND((((1-GroundZone54Discount)*'Ground Base'!L74)+GroundResidentialFee)*(1+GroundFuelSurcharge),2)))*(1+FedEx_Markup),2)</f>
        <v>98.34</v>
      </c>
    </row>
    <row r="80" ht="12.75" customHeight="1">
      <c r="A80" s="327">
        <v>73.0</v>
      </c>
      <c r="B80" s="328">
        <f>ROUND((IF(MinBaseGround&gt;ROUND(((1-GroundResDiscount31Up-GroundResIncentive)*'Ground Base'!B75),2),ROUND((MinBaseGround+GroundResidentialFee)*(1+GroundFuelSurcharge),2),ROUND((((1-GroundResDiscount31Up-GroundResIncentive)*'Ground Base'!B75)+GroundResidentialFee)*(1+GroundFuelSurcharge),2)))*(1+FedEx_Markup),2)</f>
        <v>19.65</v>
      </c>
      <c r="C80" s="328">
        <f>ROUND((IF(MinBaseGround&gt;ROUND(((1-GroundResDiscount31Up-GroundResIncentive)*'Ground Base'!C75),2),ROUND((MinBaseGround+GroundResidentialFee)*(1+GroundFuelSurcharge),2),ROUND((((1-GroundResDiscount31Up-GroundResIncentive)*'Ground Base'!C75)+GroundResidentialFee)*(1+GroundFuelSurcharge),2)))*(1+FedEx_Markup),2)</f>
        <v>24</v>
      </c>
      <c r="D80" s="328">
        <f>ROUND((IF(MinBaseGround&gt;ROUND(((1-GroundResDiscount31Up-GroundResIncentive)*'Ground Base'!D75),2),ROUND((MinBaseGround+GroundResidentialFee)*(1+GroundFuelSurcharge),2),ROUND((((1-GroundResDiscount31Up-GroundResIncentive)*'Ground Base'!D75)+GroundResidentialFee)*(1+GroundFuelSurcharge),2)))*(1+FedEx_Markup),2)</f>
        <v>28.11</v>
      </c>
      <c r="E80" s="328">
        <f>ROUND((IF(MinBaseGround&gt;ROUND(((1-GroundResDiscount31Up-GroundResIncentive)*'Ground Base'!E75),2),ROUND((MinBaseGround+GroundResidentialFee)*(1+GroundFuelSurcharge),2),ROUND((((1-GroundResDiscount31Up-GroundResIncentive)*'Ground Base'!E75)+GroundResidentialFee)*(1+GroundFuelSurcharge),2)))*(1+FedEx_Markup),2)</f>
        <v>33.2</v>
      </c>
      <c r="F80" s="328">
        <f>ROUND((IF(MinBaseGround&gt;ROUND(((1-GroundResDiscount31Up-GroundResIncentive)*'Ground Base'!F75),2),ROUND((MinBaseGround+GroundResidentialFee)*(1+GroundFuelSurcharge),2),ROUND((((1-GroundResDiscount31Up-GroundResIncentive)*'Ground Base'!F75)+GroundResidentialFee)*(1+GroundFuelSurcharge),2)))*(1+FedEx_Markup),2)</f>
        <v>39.34</v>
      </c>
      <c r="G80" s="328">
        <f>ROUND((IF(MinBaseGround&gt;ROUND(((1-GroundResDiscount31Up-GroundResIncentive)*'Ground Base'!G75),2),ROUND((MinBaseGround+GroundResidentialFee)*(1+GroundFuelSurcharge),2),ROUND((((1-GroundResDiscount31Up-GroundResIncentive)*'Ground Base'!G75)+GroundResidentialFee)*(1+GroundFuelSurcharge),2)))*(1+FedEx_Markup),2)</f>
        <v>45.47</v>
      </c>
      <c r="H80" s="328">
        <f>ROUND((IF(MinBaseGround&gt;ROUND(((1-GroundResDiscount31Up-GroundResIncentive)*'Ground Base'!H75),2),ROUND((MinBaseGround+GroundResidentialFee)*(1+GroundFuelSurcharge),2),ROUND((((1-GroundResDiscount31Up-GroundResIncentive)*'Ground Base'!H75)+GroundResidentialFee)*(1+GroundFuelSurcharge),2)))*(1+FedEx_Markup),2)</f>
        <v>51.03</v>
      </c>
      <c r="I80" s="328">
        <f>ROUND((IF(MinBaseGround&gt;ROUND(((1-GroundAKHIDiscount)*'Ground Base'!I75),2),ROUND((MinBaseGround+GroundResidentialFee)*(1+GroundFuelSurcharge),2),ROUND((((1-GroundAKHIDiscount)*'Ground Base'!I75)+GroundResidentialFee)*(1+GroundFuelSurcharge),2)))*(1+FedEx_Markup),2)</f>
        <v>302.44</v>
      </c>
      <c r="J80" s="328">
        <f>ROUND((IF(MinBaseGround&gt;ROUND(((1-GroundAKHIDiscount)*'Ground Base'!J75),2),ROUND((MinBaseGround+GroundResidentialFee)*(1+GroundFuelSurcharge),2),ROUND((((1-GroundAKHIDiscount)*'Ground Base'!J75)+GroundResidentialFee)*(1+GroundFuelSurcharge),2)))*(1+FedEx_Markup),2)</f>
        <v>302.44</v>
      </c>
      <c r="K80" s="328">
        <f>ROUND((IF(MinGroundZone51&gt;ROUND(((1-GroundZone51Discount)*'Ground Base'!K75),2),ROUND((MinGroundZone51+GroundResidentialFee)*(1+GroundFuelSurcharge),2),ROUND((((1-GroundZone51Discount)*'Ground Base'!K75)+GroundResidentialFee)*(1+GroundFuelSurcharge),2)))*(1+FedEx_Markup),2)</f>
        <v>86.24</v>
      </c>
      <c r="L80" s="328">
        <f>ROUND((IF(MinGroundZone54&gt;ROUND(((1-GroundZone54Discount)*'Ground Base'!L75),2),ROUND((MinGroundZone54+GroundResidentialFee)*(1+GroundFuelSurcharge),2),ROUND((((1-GroundZone54Discount)*'Ground Base'!L75)+GroundResidentialFee)*(1+GroundFuelSurcharge),2)))*(1+FedEx_Markup),2)</f>
        <v>100.14</v>
      </c>
    </row>
    <row r="81" ht="12.75" customHeight="1">
      <c r="A81" s="327">
        <v>74.0</v>
      </c>
      <c r="B81" s="328">
        <f>ROUND((IF(MinBaseGround&gt;ROUND(((1-GroundResDiscount31Up-GroundResIncentive)*'Ground Base'!B76),2),ROUND((MinBaseGround+GroundResidentialFee)*(1+GroundFuelSurcharge),2),ROUND((((1-GroundResDiscount31Up-GroundResIncentive)*'Ground Base'!B76)+GroundResidentialFee)*(1+GroundFuelSurcharge),2)))*(1+FedEx_Markup),2)</f>
        <v>20.1</v>
      </c>
      <c r="C81" s="328">
        <f>ROUND((IF(MinBaseGround&gt;ROUND(((1-GroundResDiscount31Up-GroundResIncentive)*'Ground Base'!C76),2),ROUND((MinBaseGround+GroundResidentialFee)*(1+GroundFuelSurcharge),2),ROUND((((1-GroundResDiscount31Up-GroundResIncentive)*'Ground Base'!C76)+GroundResidentialFee)*(1+GroundFuelSurcharge),2)))*(1+FedEx_Markup),2)</f>
        <v>24.01</v>
      </c>
      <c r="D81" s="328">
        <f>ROUND((IF(MinBaseGround&gt;ROUND(((1-GroundResDiscount31Up-GroundResIncentive)*'Ground Base'!D76),2),ROUND((MinBaseGround+GroundResidentialFee)*(1+GroundFuelSurcharge),2),ROUND((((1-GroundResDiscount31Up-GroundResIncentive)*'Ground Base'!D76)+GroundResidentialFee)*(1+GroundFuelSurcharge),2)))*(1+FedEx_Markup),2)</f>
        <v>28.12</v>
      </c>
      <c r="E81" s="328">
        <f>ROUND((IF(MinBaseGround&gt;ROUND(((1-GroundResDiscount31Up-GroundResIncentive)*'Ground Base'!E76),2),ROUND((MinBaseGround+GroundResidentialFee)*(1+GroundFuelSurcharge),2),ROUND((((1-GroundResDiscount31Up-GroundResIncentive)*'Ground Base'!E76)+GroundResidentialFee)*(1+GroundFuelSurcharge),2)))*(1+FedEx_Markup),2)</f>
        <v>33.44</v>
      </c>
      <c r="F81" s="328">
        <f>ROUND((IF(MinBaseGround&gt;ROUND(((1-GroundResDiscount31Up-GroundResIncentive)*'Ground Base'!F76),2),ROUND((MinBaseGround+GroundResidentialFee)*(1+GroundFuelSurcharge),2),ROUND((((1-GroundResDiscount31Up-GroundResIncentive)*'Ground Base'!F76)+GroundResidentialFee)*(1+GroundFuelSurcharge),2)))*(1+FedEx_Markup),2)</f>
        <v>39.91</v>
      </c>
      <c r="G81" s="328">
        <f>ROUND((IF(MinBaseGround&gt;ROUND(((1-GroundResDiscount31Up-GroundResIncentive)*'Ground Base'!G76),2),ROUND((MinBaseGround+GroundResidentialFee)*(1+GroundFuelSurcharge),2),ROUND((((1-GroundResDiscount31Up-GroundResIncentive)*'Ground Base'!G76)+GroundResidentialFee)*(1+GroundFuelSurcharge),2)))*(1+FedEx_Markup),2)</f>
        <v>45.48</v>
      </c>
      <c r="H81" s="328">
        <f>ROUND((IF(MinBaseGround&gt;ROUND(((1-GroundResDiscount31Up-GroundResIncentive)*'Ground Base'!H76),2),ROUND((MinBaseGround+GroundResidentialFee)*(1+GroundFuelSurcharge),2),ROUND((((1-GroundResDiscount31Up-GroundResIncentive)*'Ground Base'!H76)+GroundResidentialFee)*(1+GroundFuelSurcharge),2)))*(1+FedEx_Markup),2)</f>
        <v>51.04</v>
      </c>
      <c r="I81" s="328">
        <f>ROUND((IF(MinBaseGround&gt;ROUND(((1-GroundAKHIDiscount)*'Ground Base'!I76),2),ROUND((MinBaseGround+GroundResidentialFee)*(1+GroundFuelSurcharge),2),ROUND((((1-GroundAKHIDiscount)*'Ground Base'!I76)+GroundResidentialFee)*(1+GroundFuelSurcharge),2)))*(1+FedEx_Markup),2)</f>
        <v>305.34</v>
      </c>
      <c r="J81" s="328">
        <f>ROUND((IF(MinBaseGround&gt;ROUND(((1-GroundAKHIDiscount)*'Ground Base'!J76),2),ROUND((MinBaseGround+GroundResidentialFee)*(1+GroundFuelSurcharge),2),ROUND((((1-GroundAKHIDiscount)*'Ground Base'!J76)+GroundResidentialFee)*(1+GroundFuelSurcharge),2)))*(1+FedEx_Markup),2)</f>
        <v>305.34</v>
      </c>
      <c r="K81" s="328">
        <f>ROUND((IF(MinGroundZone51&gt;ROUND(((1-GroundZone51Discount)*'Ground Base'!K76),2),ROUND((MinGroundZone51+GroundResidentialFee)*(1+GroundFuelSurcharge),2),ROUND((((1-GroundZone51Discount)*'Ground Base'!K76)+GroundResidentialFee)*(1+GroundFuelSurcharge),2)))*(1+FedEx_Markup),2)</f>
        <v>86.24</v>
      </c>
      <c r="L81" s="328">
        <f>ROUND((IF(MinGroundZone54&gt;ROUND(((1-GroundZone54Discount)*'Ground Base'!L76),2),ROUND((MinGroundZone54+GroundResidentialFee)*(1+GroundFuelSurcharge),2),ROUND((((1-GroundZone54Discount)*'Ground Base'!L76)+GroundResidentialFee)*(1+GroundFuelSurcharge),2)))*(1+FedEx_Markup),2)</f>
        <v>100.14</v>
      </c>
    </row>
    <row r="82" ht="12.75" customHeight="1">
      <c r="A82" s="327">
        <v>75.0</v>
      </c>
      <c r="B82" s="328">
        <f>ROUND((IF(MinBaseGround&gt;ROUND(((1-GroundResDiscount31Up-GroundResIncentive)*'Ground Base'!B77),2),ROUND((MinBaseGround+GroundResidentialFee)*(1+GroundFuelSurcharge),2),ROUND((((1-GroundResDiscount31Up-GroundResIncentive)*'Ground Base'!B77)+GroundResidentialFee)*(1+GroundFuelSurcharge),2)))*(1+FedEx_Markup),2)</f>
        <v>20.59</v>
      </c>
      <c r="C82" s="328">
        <f>ROUND((IF(MinBaseGround&gt;ROUND(((1-GroundResDiscount31Up-GroundResIncentive)*'Ground Base'!C77),2),ROUND((MinBaseGround+GroundResidentialFee)*(1+GroundFuelSurcharge),2),ROUND((((1-GroundResDiscount31Up-GroundResIncentive)*'Ground Base'!C77)+GroundResidentialFee)*(1+GroundFuelSurcharge),2)))*(1+FedEx_Markup),2)</f>
        <v>24.01</v>
      </c>
      <c r="D82" s="328">
        <f>ROUND((IF(MinBaseGround&gt;ROUND(((1-GroundResDiscount31Up-GroundResIncentive)*'Ground Base'!D77),2),ROUND((MinBaseGround+GroundResidentialFee)*(1+GroundFuelSurcharge),2),ROUND((((1-GroundResDiscount31Up-GroundResIncentive)*'Ground Base'!D77)+GroundResidentialFee)*(1+GroundFuelSurcharge),2)))*(1+FedEx_Markup),2)</f>
        <v>28.12</v>
      </c>
      <c r="E82" s="328">
        <f>ROUND((IF(MinBaseGround&gt;ROUND(((1-GroundResDiscount31Up-GroundResIncentive)*'Ground Base'!E77),2),ROUND((MinBaseGround+GroundResidentialFee)*(1+GroundFuelSurcharge),2),ROUND((((1-GroundResDiscount31Up-GroundResIncentive)*'Ground Base'!E77)+GroundResidentialFee)*(1+GroundFuelSurcharge),2)))*(1+FedEx_Markup),2)</f>
        <v>33.44</v>
      </c>
      <c r="F82" s="328">
        <f>ROUND((IF(MinBaseGround&gt;ROUND(((1-GroundResDiscount31Up-GroundResIncentive)*'Ground Base'!F77),2),ROUND((MinBaseGround+GroundResidentialFee)*(1+GroundFuelSurcharge),2),ROUND((((1-GroundResDiscount31Up-GroundResIncentive)*'Ground Base'!F77)+GroundResidentialFee)*(1+GroundFuelSurcharge),2)))*(1+FedEx_Markup),2)</f>
        <v>39.92</v>
      </c>
      <c r="G82" s="328">
        <f>ROUND((IF(MinBaseGround&gt;ROUND(((1-GroundResDiscount31Up-GroundResIncentive)*'Ground Base'!G77),2),ROUND((MinBaseGround+GroundResidentialFee)*(1+GroundFuelSurcharge),2),ROUND((((1-GroundResDiscount31Up-GroundResIncentive)*'Ground Base'!G77)+GroundResidentialFee)*(1+GroundFuelSurcharge),2)))*(1+FedEx_Markup),2)</f>
        <v>45.92</v>
      </c>
      <c r="H82" s="328">
        <f>ROUND((IF(MinBaseGround&gt;ROUND(((1-GroundResDiscount31Up-GroundResIncentive)*'Ground Base'!H77),2),ROUND((MinBaseGround+GroundResidentialFee)*(1+GroundFuelSurcharge),2),ROUND((((1-GroundResDiscount31Up-GroundResIncentive)*'Ground Base'!H77)+GroundResidentialFee)*(1+GroundFuelSurcharge),2)))*(1+FedEx_Markup),2)</f>
        <v>51.04</v>
      </c>
      <c r="I82" s="328">
        <f>ROUND((IF(MinBaseGround&gt;ROUND(((1-GroundAKHIDiscount)*'Ground Base'!I77),2),ROUND((MinBaseGround+GroundResidentialFee)*(1+GroundFuelSurcharge),2),ROUND((((1-GroundAKHIDiscount)*'Ground Base'!I77)+GroundResidentialFee)*(1+GroundFuelSurcharge),2)))*(1+FedEx_Markup),2)</f>
        <v>308.75</v>
      </c>
      <c r="J82" s="328">
        <f>ROUND((IF(MinBaseGround&gt;ROUND(((1-GroundAKHIDiscount)*'Ground Base'!J77),2),ROUND((MinBaseGround+GroundResidentialFee)*(1+GroundFuelSurcharge),2),ROUND((((1-GroundAKHIDiscount)*'Ground Base'!J77)+GroundResidentialFee)*(1+GroundFuelSurcharge),2)))*(1+FedEx_Markup),2)</f>
        <v>308.75</v>
      </c>
      <c r="K82" s="328">
        <f>ROUND((IF(MinGroundZone51&gt;ROUND(((1-GroundZone51Discount)*'Ground Base'!K77),2),ROUND((MinGroundZone51+GroundResidentialFee)*(1+GroundFuelSurcharge),2),ROUND((((1-GroundZone51Discount)*'Ground Base'!K77)+GroundResidentialFee)*(1+GroundFuelSurcharge),2)))*(1+FedEx_Markup),2)</f>
        <v>87.41</v>
      </c>
      <c r="L82" s="328">
        <f>ROUND((IF(MinGroundZone54&gt;ROUND(((1-GroundZone54Discount)*'Ground Base'!L77),2),ROUND((MinGroundZone54+GroundResidentialFee)*(1+GroundFuelSurcharge),2),ROUND((((1-GroundZone54Discount)*'Ground Base'!L77)+GroundResidentialFee)*(1+GroundFuelSurcharge),2)))*(1+FedEx_Markup),2)</f>
        <v>102.38</v>
      </c>
    </row>
    <row r="83" ht="12.75" customHeight="1">
      <c r="A83" s="327">
        <v>76.0</v>
      </c>
      <c r="B83" s="328">
        <f>ROUND((IF(MinBaseGround&gt;ROUND(((1-GroundResDiscount31Up-GroundResIncentive)*'Ground Base'!B78),2),ROUND((MinBaseGround+GroundResidentialFee)*(1+GroundFuelSurcharge),2),ROUND((((1-GroundResDiscount31Up-GroundResIncentive)*'Ground Base'!B78)+GroundResidentialFee)*(1+GroundFuelSurcharge),2)))*(1+FedEx_Markup),2)</f>
        <v>22.15</v>
      </c>
      <c r="C83" s="328">
        <f>ROUND((IF(MinBaseGround&gt;ROUND(((1-GroundResDiscount31Up-GroundResIncentive)*'Ground Base'!C78),2),ROUND((MinBaseGround+GroundResidentialFee)*(1+GroundFuelSurcharge),2),ROUND((((1-GroundResDiscount31Up-GroundResIncentive)*'Ground Base'!C78)+GroundResidentialFee)*(1+GroundFuelSurcharge),2)))*(1+FedEx_Markup),2)</f>
        <v>25.22</v>
      </c>
      <c r="D83" s="328">
        <f>ROUND((IF(MinBaseGround&gt;ROUND(((1-GroundResDiscount31Up-GroundResIncentive)*'Ground Base'!D78),2),ROUND((MinBaseGround+GroundResidentialFee)*(1+GroundFuelSurcharge),2),ROUND((((1-GroundResDiscount31Up-GroundResIncentive)*'Ground Base'!D78)+GroundResidentialFee)*(1+GroundFuelSurcharge),2)))*(1+FedEx_Markup),2)</f>
        <v>28.28</v>
      </c>
      <c r="E83" s="328">
        <f>ROUND((IF(MinBaseGround&gt;ROUND(((1-GroundResDiscount31Up-GroundResIncentive)*'Ground Base'!E78),2),ROUND((MinBaseGround+GroundResidentialFee)*(1+GroundFuelSurcharge),2),ROUND((((1-GroundResDiscount31Up-GroundResIncentive)*'Ground Base'!E78)+GroundResidentialFee)*(1+GroundFuelSurcharge),2)))*(1+FedEx_Markup),2)</f>
        <v>34.16</v>
      </c>
      <c r="F83" s="328">
        <f>ROUND((IF(MinBaseGround&gt;ROUND(((1-GroundResDiscount31Up-GroundResIncentive)*'Ground Base'!F78),2),ROUND((MinBaseGround+GroundResidentialFee)*(1+GroundFuelSurcharge),2),ROUND((((1-GroundResDiscount31Up-GroundResIncentive)*'Ground Base'!F78)+GroundResidentialFee)*(1+GroundFuelSurcharge),2)))*(1+FedEx_Markup),2)</f>
        <v>40.74</v>
      </c>
      <c r="G83" s="328">
        <f>ROUND((IF(MinBaseGround&gt;ROUND(((1-GroundResDiscount31Up-GroundResIncentive)*'Ground Base'!G78),2),ROUND((MinBaseGround+GroundResidentialFee)*(1+GroundFuelSurcharge),2),ROUND((((1-GroundResDiscount31Up-GroundResIncentive)*'Ground Base'!G78)+GroundResidentialFee)*(1+GroundFuelSurcharge),2)))*(1+FedEx_Markup),2)</f>
        <v>46.62</v>
      </c>
      <c r="H83" s="328">
        <f>ROUND((IF(MinBaseGround&gt;ROUND(((1-GroundResDiscount31Up-GroundResIncentive)*'Ground Base'!H78),2),ROUND((MinBaseGround+GroundResidentialFee)*(1+GroundFuelSurcharge),2),ROUND((((1-GroundResDiscount31Up-GroundResIncentive)*'Ground Base'!H78)+GroundResidentialFee)*(1+GroundFuelSurcharge),2)))*(1+FedEx_Markup),2)</f>
        <v>51.5</v>
      </c>
      <c r="I83" s="328">
        <f>ROUND((IF(MinBaseGround&gt;ROUND(((1-GroundAKHIDiscount)*'Ground Base'!I78),2),ROUND((MinBaseGround+GroundResidentialFee)*(1+GroundFuelSurcharge),2),ROUND((((1-GroundAKHIDiscount)*'Ground Base'!I78)+GroundResidentialFee)*(1+GroundFuelSurcharge),2)))*(1+FedEx_Markup),2)</f>
        <v>312.54</v>
      </c>
      <c r="J83" s="328">
        <f>ROUND((IF(MinBaseGround&gt;ROUND(((1-GroundAKHIDiscount)*'Ground Base'!J78),2),ROUND((MinBaseGround+GroundResidentialFee)*(1+GroundFuelSurcharge),2),ROUND((((1-GroundAKHIDiscount)*'Ground Base'!J78)+GroundResidentialFee)*(1+GroundFuelSurcharge),2)))*(1+FedEx_Markup),2)</f>
        <v>312.54</v>
      </c>
      <c r="K83" s="328">
        <f>ROUND((IF(MinGroundZone51&gt;ROUND(((1-GroundZone51Discount)*'Ground Base'!K78),2),ROUND((MinGroundZone51+GroundResidentialFee)*(1+GroundFuelSurcharge),2),ROUND((((1-GroundZone51Discount)*'Ground Base'!K78)+GroundResidentialFee)*(1+GroundFuelSurcharge),2)))*(1+FedEx_Markup),2)</f>
        <v>87.42</v>
      </c>
      <c r="L83" s="328">
        <f>ROUND((IF(MinGroundZone54&gt;ROUND(((1-GroundZone54Discount)*'Ground Base'!L78),2),ROUND((MinGroundZone54+GroundResidentialFee)*(1+GroundFuelSurcharge),2),ROUND((((1-GroundZone54Discount)*'Ground Base'!L78)+GroundResidentialFee)*(1+GroundFuelSurcharge),2)))*(1+FedEx_Markup),2)</f>
        <v>102.41</v>
      </c>
    </row>
    <row r="84" ht="12.75" customHeight="1">
      <c r="A84" s="327">
        <v>77.0</v>
      </c>
      <c r="B84" s="328">
        <f>ROUND((IF(MinBaseGround&gt;ROUND(((1-GroundResDiscount31Up-GroundResIncentive)*'Ground Base'!B79),2),ROUND((MinBaseGround+GroundResidentialFee)*(1+GroundFuelSurcharge),2),ROUND((((1-GroundResDiscount31Up-GroundResIncentive)*'Ground Base'!B79)+GroundResidentialFee)*(1+GroundFuelSurcharge),2)))*(1+FedEx_Markup),2)</f>
        <v>22.92</v>
      </c>
      <c r="C84" s="328">
        <f>ROUND((IF(MinBaseGround&gt;ROUND(((1-GroundResDiscount31Up-GroundResIncentive)*'Ground Base'!C79),2),ROUND((MinBaseGround+GroundResidentialFee)*(1+GroundFuelSurcharge),2),ROUND((((1-GroundResDiscount31Up-GroundResIncentive)*'Ground Base'!C79)+GroundResidentialFee)*(1+GroundFuelSurcharge),2)))*(1+FedEx_Markup),2)</f>
        <v>25.55</v>
      </c>
      <c r="D84" s="328">
        <f>ROUND((IF(MinBaseGround&gt;ROUND(((1-GroundResDiscount31Up-GroundResIncentive)*'Ground Base'!D79),2),ROUND((MinBaseGround+GroundResidentialFee)*(1+GroundFuelSurcharge),2),ROUND((((1-GroundResDiscount31Up-GroundResIncentive)*'Ground Base'!D79)+GroundResidentialFee)*(1+GroundFuelSurcharge),2)))*(1+FedEx_Markup),2)</f>
        <v>28.58</v>
      </c>
      <c r="E84" s="328">
        <f>ROUND((IF(MinBaseGround&gt;ROUND(((1-GroundResDiscount31Up-GroundResIncentive)*'Ground Base'!E79),2),ROUND((MinBaseGround+GroundResidentialFee)*(1+GroundFuelSurcharge),2),ROUND((((1-GroundResDiscount31Up-GroundResIncentive)*'Ground Base'!E79)+GroundResidentialFee)*(1+GroundFuelSurcharge),2)))*(1+FedEx_Markup),2)</f>
        <v>34.3</v>
      </c>
      <c r="F84" s="328">
        <f>ROUND((IF(MinBaseGround&gt;ROUND(((1-GroundResDiscount31Up-GroundResIncentive)*'Ground Base'!F79),2),ROUND((MinBaseGround+GroundResidentialFee)*(1+GroundFuelSurcharge),2),ROUND((((1-GroundResDiscount31Up-GroundResIncentive)*'Ground Base'!F79)+GroundResidentialFee)*(1+GroundFuelSurcharge),2)))*(1+FedEx_Markup),2)</f>
        <v>40.96</v>
      </c>
      <c r="G84" s="328">
        <f>ROUND((IF(MinBaseGround&gt;ROUND(((1-GroundResDiscount31Up-GroundResIncentive)*'Ground Base'!G79),2),ROUND((MinBaseGround+GroundResidentialFee)*(1+GroundFuelSurcharge),2),ROUND((((1-GroundResDiscount31Up-GroundResIncentive)*'Ground Base'!G79)+GroundResidentialFee)*(1+GroundFuelSurcharge),2)))*(1+FedEx_Markup),2)</f>
        <v>47.87</v>
      </c>
      <c r="H84" s="328">
        <f>ROUND((IF(MinBaseGround&gt;ROUND(((1-GroundResDiscount31Up-GroundResIncentive)*'Ground Base'!H79),2),ROUND((MinBaseGround+GroundResidentialFee)*(1+GroundFuelSurcharge),2),ROUND((((1-GroundResDiscount31Up-GroundResIncentive)*'Ground Base'!H79)+GroundResidentialFee)*(1+GroundFuelSurcharge),2)))*(1+FedEx_Markup),2)</f>
        <v>51.5</v>
      </c>
      <c r="I84" s="328">
        <f>ROUND((IF(MinBaseGround&gt;ROUND(((1-GroundAKHIDiscount)*'Ground Base'!I79),2),ROUND((MinBaseGround+GroundResidentialFee)*(1+GroundFuelSurcharge),2),ROUND((((1-GroundAKHIDiscount)*'Ground Base'!I79)+GroundResidentialFee)*(1+GroundFuelSurcharge),2)))*(1+FedEx_Markup),2)</f>
        <v>315.09</v>
      </c>
      <c r="J84" s="328">
        <f>ROUND((IF(MinBaseGround&gt;ROUND(((1-GroundAKHIDiscount)*'Ground Base'!J79),2),ROUND((MinBaseGround+GroundResidentialFee)*(1+GroundFuelSurcharge),2),ROUND((((1-GroundAKHIDiscount)*'Ground Base'!J79)+GroundResidentialFee)*(1+GroundFuelSurcharge),2)))*(1+FedEx_Markup),2)</f>
        <v>315.09</v>
      </c>
      <c r="K84" s="328">
        <f>ROUND((IF(MinGroundZone51&gt;ROUND(((1-GroundZone51Discount)*'Ground Base'!K79),2),ROUND((MinGroundZone51+GroundResidentialFee)*(1+GroundFuelSurcharge),2),ROUND((((1-GroundZone51Discount)*'Ground Base'!K79)+GroundResidentialFee)*(1+GroundFuelSurcharge),2)))*(1+FedEx_Markup),2)</f>
        <v>87.63</v>
      </c>
      <c r="L84" s="328">
        <f>ROUND((IF(MinGroundZone54&gt;ROUND(((1-GroundZone54Discount)*'Ground Base'!L79),2),ROUND((MinGroundZone54+GroundResidentialFee)*(1+GroundFuelSurcharge),2),ROUND((((1-GroundZone54Discount)*'Ground Base'!L79)+GroundResidentialFee)*(1+GroundFuelSurcharge),2)))*(1+FedEx_Markup),2)</f>
        <v>102.96</v>
      </c>
    </row>
    <row r="85" ht="12.75" customHeight="1">
      <c r="A85" s="327">
        <v>78.0</v>
      </c>
      <c r="B85" s="328">
        <f>ROUND((IF(MinBaseGround&gt;ROUND(((1-GroundResDiscount31Up-GroundResIncentive)*'Ground Base'!B80),2),ROUND((MinBaseGround+GroundResidentialFee)*(1+GroundFuelSurcharge),2),ROUND((((1-GroundResDiscount31Up-GroundResIncentive)*'Ground Base'!B80)+GroundResidentialFee)*(1+GroundFuelSurcharge),2)))*(1+FedEx_Markup),2)</f>
        <v>22.94</v>
      </c>
      <c r="C85" s="328">
        <f>ROUND((IF(MinBaseGround&gt;ROUND(((1-GroundResDiscount31Up-GroundResIncentive)*'Ground Base'!C80),2),ROUND((MinBaseGround+GroundResidentialFee)*(1+GroundFuelSurcharge),2),ROUND((((1-GroundResDiscount31Up-GroundResIncentive)*'Ground Base'!C80)+GroundResidentialFee)*(1+GroundFuelSurcharge),2)))*(1+FedEx_Markup),2)</f>
        <v>26.42</v>
      </c>
      <c r="D85" s="328">
        <f>ROUND((IF(MinBaseGround&gt;ROUND(((1-GroundResDiscount31Up-GroundResIncentive)*'Ground Base'!D80),2),ROUND((MinBaseGround+GroundResidentialFee)*(1+GroundFuelSurcharge),2),ROUND((((1-GroundResDiscount31Up-GroundResIncentive)*'Ground Base'!D80)+GroundResidentialFee)*(1+GroundFuelSurcharge),2)))*(1+FedEx_Markup),2)</f>
        <v>29.35</v>
      </c>
      <c r="E85" s="328">
        <f>ROUND((IF(MinBaseGround&gt;ROUND(((1-GroundResDiscount31Up-GroundResIncentive)*'Ground Base'!E80),2),ROUND((MinBaseGround+GroundResidentialFee)*(1+GroundFuelSurcharge),2),ROUND((((1-GroundResDiscount31Up-GroundResIncentive)*'Ground Base'!E80)+GroundResidentialFee)*(1+GroundFuelSurcharge),2)))*(1+FedEx_Markup),2)</f>
        <v>34.64</v>
      </c>
      <c r="F85" s="328">
        <f>ROUND((IF(MinBaseGround&gt;ROUND(((1-GroundResDiscount31Up-GroundResIncentive)*'Ground Base'!F80),2),ROUND((MinBaseGround+GroundResidentialFee)*(1+GroundFuelSurcharge),2),ROUND((((1-GroundResDiscount31Up-GroundResIncentive)*'Ground Base'!F80)+GroundResidentialFee)*(1+GroundFuelSurcharge),2)))*(1+FedEx_Markup),2)</f>
        <v>41.2</v>
      </c>
      <c r="G85" s="328">
        <f>ROUND((IF(MinBaseGround&gt;ROUND(((1-GroundResDiscount31Up-GroundResIncentive)*'Ground Base'!G80),2),ROUND((MinBaseGround+GroundResidentialFee)*(1+GroundFuelSurcharge),2),ROUND((((1-GroundResDiscount31Up-GroundResIncentive)*'Ground Base'!G80)+GroundResidentialFee)*(1+GroundFuelSurcharge),2)))*(1+FedEx_Markup),2)</f>
        <v>48.21</v>
      </c>
      <c r="H85" s="328">
        <f>ROUND((IF(MinBaseGround&gt;ROUND(((1-GroundResDiscount31Up-GroundResIncentive)*'Ground Base'!H80),2),ROUND((MinBaseGround+GroundResidentialFee)*(1+GroundFuelSurcharge),2),ROUND((((1-GroundResDiscount31Up-GroundResIncentive)*'Ground Base'!H80)+GroundResidentialFee)*(1+GroundFuelSurcharge),2)))*(1+FedEx_Markup),2)</f>
        <v>51.51</v>
      </c>
      <c r="I85" s="328">
        <f>ROUND((IF(MinBaseGround&gt;ROUND(((1-GroundAKHIDiscount)*'Ground Base'!I80),2),ROUND((MinBaseGround+GroundResidentialFee)*(1+GroundFuelSurcharge),2),ROUND((((1-GroundAKHIDiscount)*'Ground Base'!I80)+GroundResidentialFee)*(1+GroundFuelSurcharge),2)))*(1+FedEx_Markup),2)</f>
        <v>316.77</v>
      </c>
      <c r="J85" s="328">
        <f>ROUND((IF(MinBaseGround&gt;ROUND(((1-GroundAKHIDiscount)*'Ground Base'!J80),2),ROUND((MinBaseGround+GroundResidentialFee)*(1+GroundFuelSurcharge),2),ROUND((((1-GroundAKHIDiscount)*'Ground Base'!J80)+GroundResidentialFee)*(1+GroundFuelSurcharge),2)))*(1+FedEx_Markup),2)</f>
        <v>316.77</v>
      </c>
      <c r="K85" s="328">
        <f>ROUND((IF(MinGroundZone51&gt;ROUND(((1-GroundZone51Discount)*'Ground Base'!K80),2),ROUND((MinGroundZone51+GroundResidentialFee)*(1+GroundFuelSurcharge),2),ROUND((((1-GroundZone51Discount)*'Ground Base'!K80)+GroundResidentialFee)*(1+GroundFuelSurcharge),2)))*(1+FedEx_Markup),2)</f>
        <v>87.63</v>
      </c>
      <c r="L85" s="328">
        <f>ROUND((IF(MinGroundZone54&gt;ROUND(((1-GroundZone54Discount)*'Ground Base'!L80),2),ROUND((MinGroundZone54+GroundResidentialFee)*(1+GroundFuelSurcharge),2),ROUND((((1-GroundZone54Discount)*'Ground Base'!L80)+GroundResidentialFee)*(1+GroundFuelSurcharge),2)))*(1+FedEx_Markup),2)</f>
        <v>102.97</v>
      </c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327">
        <v>79.0</v>
      </c>
      <c r="B86" s="328">
        <f>ROUND((IF(MinBaseGround&gt;ROUND(((1-GroundResDiscount31Up-GroundResIncentive)*'Ground Base'!B81),2),ROUND((MinBaseGround+GroundResidentialFee)*(1+GroundFuelSurcharge),2),ROUND((((1-GroundResDiscount31Up-GroundResIncentive)*'Ground Base'!B81)+GroundResidentialFee)*(1+GroundFuelSurcharge),2)))*(1+FedEx_Markup),2)</f>
        <v>23.66</v>
      </c>
      <c r="C86" s="328">
        <f>ROUND((IF(MinBaseGround&gt;ROUND(((1-GroundResDiscount31Up-GroundResIncentive)*'Ground Base'!C81),2),ROUND((MinBaseGround+GroundResidentialFee)*(1+GroundFuelSurcharge),2),ROUND((((1-GroundResDiscount31Up-GroundResIncentive)*'Ground Base'!C81)+GroundResidentialFee)*(1+GroundFuelSurcharge),2)))*(1+FedEx_Markup),2)</f>
        <v>27.16</v>
      </c>
      <c r="D86" s="328">
        <f>ROUND((IF(MinBaseGround&gt;ROUND(((1-GroundResDiscount31Up-GroundResIncentive)*'Ground Base'!D81),2),ROUND((MinBaseGround+GroundResidentialFee)*(1+GroundFuelSurcharge),2),ROUND((((1-GroundResDiscount31Up-GroundResIncentive)*'Ground Base'!D81)+GroundResidentialFee)*(1+GroundFuelSurcharge),2)))*(1+FedEx_Markup),2)</f>
        <v>30.02</v>
      </c>
      <c r="E86" s="328">
        <f>ROUND((IF(MinBaseGround&gt;ROUND(((1-GroundResDiscount31Up-GroundResIncentive)*'Ground Base'!E81),2),ROUND((MinBaseGround+GroundResidentialFee)*(1+GroundFuelSurcharge),2),ROUND((((1-GroundResDiscount31Up-GroundResIncentive)*'Ground Base'!E81)+GroundResidentialFee)*(1+GroundFuelSurcharge),2)))*(1+FedEx_Markup),2)</f>
        <v>34.9</v>
      </c>
      <c r="F86" s="328">
        <f>ROUND((IF(MinBaseGround&gt;ROUND(((1-GroundResDiscount31Up-GroundResIncentive)*'Ground Base'!F81),2),ROUND((MinBaseGround+GroundResidentialFee)*(1+GroundFuelSurcharge),2),ROUND((((1-GroundResDiscount31Up-GroundResIncentive)*'Ground Base'!F81)+GroundResidentialFee)*(1+GroundFuelSurcharge),2)))*(1+FedEx_Markup),2)</f>
        <v>42.01</v>
      </c>
      <c r="G86" s="328">
        <f>ROUND((IF(MinBaseGround&gt;ROUND(((1-GroundResDiscount31Up-GroundResIncentive)*'Ground Base'!G81),2),ROUND((MinBaseGround+GroundResidentialFee)*(1+GroundFuelSurcharge),2),ROUND((((1-GroundResDiscount31Up-GroundResIncentive)*'Ground Base'!G81)+GroundResidentialFee)*(1+GroundFuelSurcharge),2)))*(1+FedEx_Markup),2)</f>
        <v>48.92</v>
      </c>
      <c r="H86" s="328">
        <f>ROUND((IF(MinBaseGround&gt;ROUND(((1-GroundResDiscount31Up-GroundResIncentive)*'Ground Base'!H81),2),ROUND((MinBaseGround+GroundResidentialFee)*(1+GroundFuelSurcharge),2),ROUND((((1-GroundResDiscount31Up-GroundResIncentive)*'Ground Base'!H81)+GroundResidentialFee)*(1+GroundFuelSurcharge),2)))*(1+FedEx_Markup),2)</f>
        <v>52.3</v>
      </c>
      <c r="I86" s="328">
        <f>ROUND((IF(MinBaseGround&gt;ROUND(((1-GroundAKHIDiscount)*'Ground Base'!I81),2),ROUND((MinBaseGround+GroundResidentialFee)*(1+GroundFuelSurcharge),2),ROUND((((1-GroundAKHIDiscount)*'Ground Base'!I81)+GroundResidentialFee)*(1+GroundFuelSurcharge),2)))*(1+FedEx_Markup),2)</f>
        <v>316.83</v>
      </c>
      <c r="J86" s="328">
        <f>ROUND((IF(MinBaseGround&gt;ROUND(((1-GroundAKHIDiscount)*'Ground Base'!J81),2),ROUND((MinBaseGround+GroundResidentialFee)*(1+GroundFuelSurcharge),2),ROUND((((1-GroundAKHIDiscount)*'Ground Base'!J81)+GroundResidentialFee)*(1+GroundFuelSurcharge),2)))*(1+FedEx_Markup),2)</f>
        <v>316.83</v>
      </c>
      <c r="K86" s="328">
        <f>ROUND((IF(MinGroundZone51&gt;ROUND(((1-GroundZone51Discount)*'Ground Base'!K81),2),ROUND((MinGroundZone51+GroundResidentialFee)*(1+GroundFuelSurcharge),2),ROUND((((1-GroundZone51Discount)*'Ground Base'!K81)+GroundResidentialFee)*(1+GroundFuelSurcharge),2)))*(1+FedEx_Markup),2)</f>
        <v>88.7</v>
      </c>
      <c r="L86" s="328">
        <f>ROUND((IF(MinGroundZone54&gt;ROUND(((1-GroundZone54Discount)*'Ground Base'!L81),2),ROUND((MinGroundZone54+GroundResidentialFee)*(1+GroundFuelSurcharge),2),ROUND((((1-GroundZone54Discount)*'Ground Base'!L81)+GroundResidentialFee)*(1+GroundFuelSurcharge),2)))*(1+FedEx_Markup),2)</f>
        <v>105.35</v>
      </c>
    </row>
    <row r="87" ht="12.75" customHeight="1">
      <c r="A87" s="327">
        <v>80.0</v>
      </c>
      <c r="B87" s="328">
        <f>ROUND((IF(MinBaseGround&gt;ROUND(((1-GroundResDiscount31Up-GroundResIncentive)*'Ground Base'!B82),2),ROUND((MinBaseGround+GroundResidentialFee)*(1+GroundFuelSurcharge),2),ROUND((((1-GroundResDiscount31Up-GroundResIncentive)*'Ground Base'!B82)+GroundResidentialFee)*(1+GroundFuelSurcharge),2)))*(1+FedEx_Markup),2)</f>
        <v>24.44</v>
      </c>
      <c r="C87" s="328">
        <f>ROUND((IF(MinBaseGround&gt;ROUND(((1-GroundResDiscount31Up-GroundResIncentive)*'Ground Base'!C82),2),ROUND((MinBaseGround+GroundResidentialFee)*(1+GroundFuelSurcharge),2),ROUND((((1-GroundResDiscount31Up-GroundResIncentive)*'Ground Base'!C82)+GroundResidentialFee)*(1+GroundFuelSurcharge),2)))*(1+FedEx_Markup),2)</f>
        <v>27.88</v>
      </c>
      <c r="D87" s="328">
        <f>ROUND((IF(MinBaseGround&gt;ROUND(((1-GroundResDiscount31Up-GroundResIncentive)*'Ground Base'!D82),2),ROUND((MinBaseGround+GroundResidentialFee)*(1+GroundFuelSurcharge),2),ROUND((((1-GroundResDiscount31Up-GroundResIncentive)*'Ground Base'!D82)+GroundResidentialFee)*(1+GroundFuelSurcharge),2)))*(1+FedEx_Markup),2)</f>
        <v>30.13</v>
      </c>
      <c r="E87" s="328">
        <f>ROUND((IF(MinBaseGround&gt;ROUND(((1-GroundResDiscount31Up-GroundResIncentive)*'Ground Base'!E82),2),ROUND((MinBaseGround+GroundResidentialFee)*(1+GroundFuelSurcharge),2),ROUND((((1-GroundResDiscount31Up-GroundResIncentive)*'Ground Base'!E82)+GroundResidentialFee)*(1+GroundFuelSurcharge),2)))*(1+FedEx_Markup),2)</f>
        <v>35.91</v>
      </c>
      <c r="F87" s="328">
        <f>ROUND((IF(MinBaseGround&gt;ROUND(((1-GroundResDiscount31Up-GroundResIncentive)*'Ground Base'!F82),2),ROUND((MinBaseGround+GroundResidentialFee)*(1+GroundFuelSurcharge),2),ROUND((((1-GroundResDiscount31Up-GroundResIncentive)*'Ground Base'!F82)+GroundResidentialFee)*(1+GroundFuelSurcharge),2)))*(1+FedEx_Markup),2)</f>
        <v>43.04</v>
      </c>
      <c r="G87" s="328">
        <f>ROUND((IF(MinBaseGround&gt;ROUND(((1-GroundResDiscount31Up-GroundResIncentive)*'Ground Base'!G82),2),ROUND((MinBaseGround+GroundResidentialFee)*(1+GroundFuelSurcharge),2),ROUND((((1-GroundResDiscount31Up-GroundResIncentive)*'Ground Base'!G82)+GroundResidentialFee)*(1+GroundFuelSurcharge),2)))*(1+FedEx_Markup),2)</f>
        <v>49.83</v>
      </c>
      <c r="H87" s="328">
        <f>ROUND((IF(MinBaseGround&gt;ROUND(((1-GroundResDiscount31Up-GroundResIncentive)*'Ground Base'!H82),2),ROUND((MinBaseGround+GroundResidentialFee)*(1+GroundFuelSurcharge),2),ROUND((((1-GroundResDiscount31Up-GroundResIncentive)*'Ground Base'!H82)+GroundResidentialFee)*(1+GroundFuelSurcharge),2)))*(1+FedEx_Markup),2)</f>
        <v>52.85</v>
      </c>
      <c r="I87" s="328">
        <f>ROUND((IF(MinBaseGround&gt;ROUND(((1-GroundAKHIDiscount)*'Ground Base'!I82),2),ROUND((MinBaseGround+GroundResidentialFee)*(1+GroundFuelSurcharge),2),ROUND((((1-GroundAKHIDiscount)*'Ground Base'!I82)+GroundResidentialFee)*(1+GroundFuelSurcharge),2)))*(1+FedEx_Markup),2)</f>
        <v>320.1</v>
      </c>
      <c r="J87" s="328">
        <f>ROUND((IF(MinBaseGround&gt;ROUND(((1-GroundAKHIDiscount)*'Ground Base'!J82),2),ROUND((MinBaseGround+GroundResidentialFee)*(1+GroundFuelSurcharge),2),ROUND((((1-GroundAKHIDiscount)*'Ground Base'!J82)+GroundResidentialFee)*(1+GroundFuelSurcharge),2)))*(1+FedEx_Markup),2)</f>
        <v>320.1</v>
      </c>
      <c r="K87" s="328">
        <f>ROUND((IF(MinGroundZone51&gt;ROUND(((1-GroundZone51Discount)*'Ground Base'!K82),2),ROUND((MinGroundZone51+GroundResidentialFee)*(1+GroundFuelSurcharge),2),ROUND((((1-GroundZone51Discount)*'Ground Base'!K82)+GroundResidentialFee)*(1+GroundFuelSurcharge),2)))*(1+FedEx_Markup),2)</f>
        <v>88.71</v>
      </c>
      <c r="L87" s="328">
        <f>ROUND((IF(MinGroundZone54&gt;ROUND(((1-GroundZone54Discount)*'Ground Base'!L82),2),ROUND((MinGroundZone54+GroundResidentialFee)*(1+GroundFuelSurcharge),2),ROUND((((1-GroundZone54Discount)*'Ground Base'!L82)+GroundResidentialFee)*(1+GroundFuelSurcharge),2)))*(1+FedEx_Markup),2)</f>
        <v>105.36</v>
      </c>
    </row>
    <row r="88" ht="12.75" customHeight="1">
      <c r="A88" s="327">
        <v>81.0</v>
      </c>
      <c r="B88" s="328">
        <f>ROUND((IF(MinBaseGround&gt;ROUND(((1-GroundResDiscount31Up-GroundResIncentive)*'Ground Base'!B83),2),ROUND((MinBaseGround+GroundResidentialFee)*(1+GroundFuelSurcharge),2),ROUND((((1-GroundResDiscount31Up-GroundResIncentive)*'Ground Base'!B83)+GroundResidentialFee)*(1+GroundFuelSurcharge),2)))*(1+FedEx_Markup),2)</f>
        <v>24.76</v>
      </c>
      <c r="C88" s="328">
        <f>ROUND((IF(MinBaseGround&gt;ROUND(((1-GroundResDiscount31Up-GroundResIncentive)*'Ground Base'!C83),2),ROUND((MinBaseGround+GroundResidentialFee)*(1+GroundFuelSurcharge),2),ROUND((((1-GroundResDiscount31Up-GroundResIncentive)*'Ground Base'!C83)+GroundResidentialFee)*(1+GroundFuelSurcharge),2)))*(1+FedEx_Markup),2)</f>
        <v>28.08</v>
      </c>
      <c r="D88" s="328">
        <f>ROUND((IF(MinBaseGround&gt;ROUND(((1-GroundResDiscount31Up-GroundResIncentive)*'Ground Base'!D83),2),ROUND((MinBaseGround+GroundResidentialFee)*(1+GroundFuelSurcharge),2),ROUND((((1-GroundResDiscount31Up-GroundResIncentive)*'Ground Base'!D83)+GroundResidentialFee)*(1+GroundFuelSurcharge),2)))*(1+FedEx_Markup),2)</f>
        <v>30.8</v>
      </c>
      <c r="E88" s="328">
        <f>ROUND((IF(MinBaseGround&gt;ROUND(((1-GroundResDiscount31Up-GroundResIncentive)*'Ground Base'!E83),2),ROUND((MinBaseGround+GroundResidentialFee)*(1+GroundFuelSurcharge),2),ROUND((((1-GroundResDiscount31Up-GroundResIncentive)*'Ground Base'!E83)+GroundResidentialFee)*(1+GroundFuelSurcharge),2)))*(1+FedEx_Markup),2)</f>
        <v>35.93</v>
      </c>
      <c r="F88" s="328">
        <f>ROUND((IF(MinBaseGround&gt;ROUND(((1-GroundResDiscount31Up-GroundResIncentive)*'Ground Base'!F83),2),ROUND((MinBaseGround+GroundResidentialFee)*(1+GroundFuelSurcharge),2),ROUND((((1-GroundResDiscount31Up-GroundResIncentive)*'Ground Base'!F83)+GroundResidentialFee)*(1+GroundFuelSurcharge),2)))*(1+FedEx_Markup),2)</f>
        <v>43.18</v>
      </c>
      <c r="G88" s="328">
        <f>ROUND((IF(MinBaseGround&gt;ROUND(((1-GroundResDiscount31Up-GroundResIncentive)*'Ground Base'!G83),2),ROUND((MinBaseGround+GroundResidentialFee)*(1+GroundFuelSurcharge),2),ROUND((((1-GroundResDiscount31Up-GroundResIncentive)*'Ground Base'!G83)+GroundResidentialFee)*(1+GroundFuelSurcharge),2)))*(1+FedEx_Markup),2)</f>
        <v>49.84</v>
      </c>
      <c r="H88" s="328">
        <f>ROUND((IF(MinBaseGround&gt;ROUND(((1-GroundResDiscount31Up-GroundResIncentive)*'Ground Base'!H83),2),ROUND((MinBaseGround+GroundResidentialFee)*(1+GroundFuelSurcharge),2),ROUND((((1-GroundResDiscount31Up-GroundResIncentive)*'Ground Base'!H83)+GroundResidentialFee)*(1+GroundFuelSurcharge),2)))*(1+FedEx_Markup),2)</f>
        <v>52.85</v>
      </c>
      <c r="I88" s="328">
        <f>ROUND((IF(MinBaseGround&gt;ROUND(((1-GroundAKHIDiscount)*'Ground Base'!I83),2),ROUND((MinBaseGround+GroundResidentialFee)*(1+GroundFuelSurcharge),2),ROUND((((1-GroundAKHIDiscount)*'Ground Base'!I83)+GroundResidentialFee)*(1+GroundFuelSurcharge),2)))*(1+FedEx_Markup),2)</f>
        <v>322.76</v>
      </c>
      <c r="J88" s="328">
        <f>ROUND((IF(MinBaseGround&gt;ROUND(((1-GroundAKHIDiscount)*'Ground Base'!J83),2),ROUND((MinBaseGround+GroundResidentialFee)*(1+GroundFuelSurcharge),2),ROUND((((1-GroundAKHIDiscount)*'Ground Base'!J83)+GroundResidentialFee)*(1+GroundFuelSurcharge),2)))*(1+FedEx_Markup),2)</f>
        <v>322.76</v>
      </c>
      <c r="K88" s="328">
        <f>ROUND((IF(MinGroundZone51&gt;ROUND(((1-GroundZone51Discount)*'Ground Base'!K83),2),ROUND((MinGroundZone51+GroundResidentialFee)*(1+GroundFuelSurcharge),2),ROUND((((1-GroundZone51Discount)*'Ground Base'!K83)+GroundResidentialFee)*(1+GroundFuelSurcharge),2)))*(1+FedEx_Markup),2)</f>
        <v>89.11</v>
      </c>
      <c r="L88" s="328">
        <f>ROUND((IF(MinGroundZone54&gt;ROUND(((1-GroundZone54Discount)*'Ground Base'!L83),2),ROUND((MinGroundZone54+GroundResidentialFee)*(1+GroundFuelSurcharge),2),ROUND((((1-GroundZone54Discount)*'Ground Base'!L83)+GroundResidentialFee)*(1+GroundFuelSurcharge),2)))*(1+FedEx_Markup),2)</f>
        <v>107.27</v>
      </c>
    </row>
    <row r="89" ht="12.75" customHeight="1">
      <c r="A89" s="327">
        <v>82.0</v>
      </c>
      <c r="B89" s="328">
        <f>ROUND((IF(MinBaseGround&gt;ROUND(((1-GroundResDiscount31Up-GroundResIncentive)*'Ground Base'!B84),2),ROUND((MinBaseGround+GroundResidentialFee)*(1+GroundFuelSurcharge),2),ROUND((((1-GroundResDiscount31Up-GroundResIncentive)*'Ground Base'!B84)+GroundResidentialFee)*(1+GroundFuelSurcharge),2)))*(1+FedEx_Markup),2)</f>
        <v>25.48</v>
      </c>
      <c r="C89" s="328">
        <f>ROUND((IF(MinBaseGround&gt;ROUND(((1-GroundResDiscount31Up-GroundResIncentive)*'Ground Base'!C84),2),ROUND((MinBaseGround+GroundResidentialFee)*(1+GroundFuelSurcharge),2),ROUND((((1-GroundResDiscount31Up-GroundResIncentive)*'Ground Base'!C84)+GroundResidentialFee)*(1+GroundFuelSurcharge),2)))*(1+FedEx_Markup),2)</f>
        <v>28.45</v>
      </c>
      <c r="D89" s="328">
        <f>ROUND((IF(MinBaseGround&gt;ROUND(((1-GroundResDiscount31Up-GroundResIncentive)*'Ground Base'!D84),2),ROUND((MinBaseGround+GroundResidentialFee)*(1+GroundFuelSurcharge),2),ROUND((((1-GroundResDiscount31Up-GroundResIncentive)*'Ground Base'!D84)+GroundResidentialFee)*(1+GroundFuelSurcharge),2)))*(1+FedEx_Markup),2)</f>
        <v>32.09</v>
      </c>
      <c r="E89" s="328">
        <f>ROUND((IF(MinBaseGround&gt;ROUND(((1-GroundResDiscount31Up-GroundResIncentive)*'Ground Base'!E84),2),ROUND((MinBaseGround+GroundResidentialFee)*(1+GroundFuelSurcharge),2),ROUND((((1-GroundResDiscount31Up-GroundResIncentive)*'Ground Base'!E84)+GroundResidentialFee)*(1+GroundFuelSurcharge),2)))*(1+FedEx_Markup),2)</f>
        <v>37</v>
      </c>
      <c r="F89" s="328">
        <f>ROUND((IF(MinBaseGround&gt;ROUND(((1-GroundResDiscount31Up-GroundResIncentive)*'Ground Base'!F84),2),ROUND((MinBaseGround+GroundResidentialFee)*(1+GroundFuelSurcharge),2),ROUND((((1-GroundResDiscount31Up-GroundResIncentive)*'Ground Base'!F84)+GroundResidentialFee)*(1+GroundFuelSurcharge),2)))*(1+FedEx_Markup),2)</f>
        <v>43.41</v>
      </c>
      <c r="G89" s="328">
        <f>ROUND((IF(MinBaseGround&gt;ROUND(((1-GroundResDiscount31Up-GroundResIncentive)*'Ground Base'!G84),2),ROUND((MinBaseGround+GroundResidentialFee)*(1+GroundFuelSurcharge),2),ROUND((((1-GroundResDiscount31Up-GroundResIncentive)*'Ground Base'!G84)+GroundResidentialFee)*(1+GroundFuelSurcharge),2)))*(1+FedEx_Markup),2)</f>
        <v>51.06</v>
      </c>
      <c r="H89" s="328">
        <f>ROUND((IF(MinBaseGround&gt;ROUND(((1-GroundResDiscount31Up-GroundResIncentive)*'Ground Base'!H84),2),ROUND((MinBaseGround+GroundResidentialFee)*(1+GroundFuelSurcharge),2),ROUND((((1-GroundResDiscount31Up-GroundResIncentive)*'Ground Base'!H84)+GroundResidentialFee)*(1+GroundFuelSurcharge),2)))*(1+FedEx_Markup),2)</f>
        <v>52.87</v>
      </c>
      <c r="I89" s="328">
        <f>ROUND((IF(MinBaseGround&gt;ROUND(((1-GroundAKHIDiscount)*'Ground Base'!I84),2),ROUND((MinBaseGround+GroundResidentialFee)*(1+GroundFuelSurcharge),2),ROUND((((1-GroundAKHIDiscount)*'Ground Base'!I84)+GroundResidentialFee)*(1+GroundFuelSurcharge),2)))*(1+FedEx_Markup),2)</f>
        <v>324.36</v>
      </c>
      <c r="J89" s="328">
        <f>ROUND((IF(MinBaseGround&gt;ROUND(((1-GroundAKHIDiscount)*'Ground Base'!J84),2),ROUND((MinBaseGround+GroundResidentialFee)*(1+GroundFuelSurcharge),2),ROUND((((1-GroundAKHIDiscount)*'Ground Base'!J84)+GroundResidentialFee)*(1+GroundFuelSurcharge),2)))*(1+FedEx_Markup),2)</f>
        <v>324.36</v>
      </c>
      <c r="K89" s="328">
        <f>ROUND((IF(MinGroundZone51&gt;ROUND(((1-GroundZone51Discount)*'Ground Base'!K84),2),ROUND((MinGroundZone51+GroundResidentialFee)*(1+GroundFuelSurcharge),2),ROUND((((1-GroundZone51Discount)*'Ground Base'!K84)+GroundResidentialFee)*(1+GroundFuelSurcharge),2)))*(1+FedEx_Markup),2)</f>
        <v>89.13</v>
      </c>
      <c r="L89" s="328">
        <f>ROUND((IF(MinGroundZone54&gt;ROUND(((1-GroundZone54Discount)*'Ground Base'!L84),2),ROUND((MinGroundZone54+GroundResidentialFee)*(1+GroundFuelSurcharge),2),ROUND((((1-GroundZone54Discount)*'Ground Base'!L84)+GroundResidentialFee)*(1+GroundFuelSurcharge),2)))*(1+FedEx_Markup),2)</f>
        <v>107.27</v>
      </c>
    </row>
    <row r="90" ht="12.75" customHeight="1">
      <c r="A90" s="327">
        <v>83.0</v>
      </c>
      <c r="B90" s="328">
        <f>ROUND((IF(MinBaseGround&gt;ROUND(((1-GroundResDiscount31Up-GroundResIncentive)*'Ground Base'!B85),2),ROUND((MinBaseGround+GroundResidentialFee)*(1+GroundFuelSurcharge),2),ROUND((((1-GroundResDiscount31Up-GroundResIncentive)*'Ground Base'!B85)+GroundResidentialFee)*(1+GroundFuelSurcharge),2)))*(1+FedEx_Markup),2)</f>
        <v>25.48</v>
      </c>
      <c r="C90" s="328">
        <f>ROUND((IF(MinBaseGround&gt;ROUND(((1-GroundResDiscount31Up-GroundResIncentive)*'Ground Base'!C85),2),ROUND((MinBaseGround+GroundResidentialFee)*(1+GroundFuelSurcharge),2),ROUND((((1-GroundResDiscount31Up-GroundResIncentive)*'Ground Base'!C85)+GroundResidentialFee)*(1+GroundFuelSurcharge),2)))*(1+FedEx_Markup),2)</f>
        <v>28.46</v>
      </c>
      <c r="D90" s="328">
        <f>ROUND((IF(MinBaseGround&gt;ROUND(((1-GroundResDiscount31Up-GroundResIncentive)*'Ground Base'!D85),2),ROUND((MinBaseGround+GroundResidentialFee)*(1+GroundFuelSurcharge),2),ROUND((((1-GroundResDiscount31Up-GroundResIncentive)*'Ground Base'!D85)+GroundResidentialFee)*(1+GroundFuelSurcharge),2)))*(1+FedEx_Markup),2)</f>
        <v>32.09</v>
      </c>
      <c r="E90" s="328">
        <f>ROUND((IF(MinBaseGround&gt;ROUND(((1-GroundResDiscount31Up-GroundResIncentive)*'Ground Base'!E85),2),ROUND((MinBaseGround+GroundResidentialFee)*(1+GroundFuelSurcharge),2),ROUND((((1-GroundResDiscount31Up-GroundResIncentive)*'Ground Base'!E85)+GroundResidentialFee)*(1+GroundFuelSurcharge),2)))*(1+FedEx_Markup),2)</f>
        <v>37.01</v>
      </c>
      <c r="F90" s="328">
        <f>ROUND((IF(MinBaseGround&gt;ROUND(((1-GroundResDiscount31Up-GroundResIncentive)*'Ground Base'!F85),2),ROUND((MinBaseGround+GroundResidentialFee)*(1+GroundFuelSurcharge),2),ROUND((((1-GroundResDiscount31Up-GroundResIncentive)*'Ground Base'!F85)+GroundResidentialFee)*(1+GroundFuelSurcharge),2)))*(1+FedEx_Markup),2)</f>
        <v>43.41</v>
      </c>
      <c r="G90" s="328">
        <f>ROUND((IF(MinBaseGround&gt;ROUND(((1-GroundResDiscount31Up-GroundResIncentive)*'Ground Base'!G85),2),ROUND((MinBaseGround+GroundResidentialFee)*(1+GroundFuelSurcharge),2),ROUND((((1-GroundResDiscount31Up-GroundResIncentive)*'Ground Base'!G85)+GroundResidentialFee)*(1+GroundFuelSurcharge),2)))*(1+FedEx_Markup),2)</f>
        <v>51.07</v>
      </c>
      <c r="H90" s="328">
        <f>ROUND((IF(MinBaseGround&gt;ROUND(((1-GroundResDiscount31Up-GroundResIncentive)*'Ground Base'!H85),2),ROUND((MinBaseGround+GroundResidentialFee)*(1+GroundFuelSurcharge),2),ROUND((((1-GroundResDiscount31Up-GroundResIncentive)*'Ground Base'!H85)+GroundResidentialFee)*(1+GroundFuelSurcharge),2)))*(1+FedEx_Markup),2)</f>
        <v>52.87</v>
      </c>
      <c r="I90" s="328">
        <f>ROUND((IF(MinBaseGround&gt;ROUND(((1-GroundAKHIDiscount)*'Ground Base'!I85),2),ROUND((MinBaseGround+GroundResidentialFee)*(1+GroundFuelSurcharge),2),ROUND((((1-GroundAKHIDiscount)*'Ground Base'!I85)+GroundResidentialFee)*(1+GroundFuelSurcharge),2)))*(1+FedEx_Markup),2)</f>
        <v>327.87</v>
      </c>
      <c r="J90" s="328">
        <f>ROUND((IF(MinBaseGround&gt;ROUND(((1-GroundAKHIDiscount)*'Ground Base'!J85),2),ROUND((MinBaseGround+GroundResidentialFee)*(1+GroundFuelSurcharge),2),ROUND((((1-GroundAKHIDiscount)*'Ground Base'!J85)+GroundResidentialFee)*(1+GroundFuelSurcharge),2)))*(1+FedEx_Markup),2)</f>
        <v>327.87</v>
      </c>
      <c r="K90" s="328">
        <f>ROUND((IF(MinGroundZone51&gt;ROUND(((1-GroundZone51Discount)*'Ground Base'!K85),2),ROUND((MinGroundZone51+GroundResidentialFee)*(1+GroundFuelSurcharge),2),ROUND((((1-GroundZone51Discount)*'Ground Base'!K85)+GroundResidentialFee)*(1+GroundFuelSurcharge),2)))*(1+FedEx_Markup),2)</f>
        <v>89.88</v>
      </c>
      <c r="L90" s="328">
        <f>ROUND((IF(MinGroundZone54&gt;ROUND(((1-GroundZone54Discount)*'Ground Base'!L85),2),ROUND((MinGroundZone54+GroundResidentialFee)*(1+GroundFuelSurcharge),2),ROUND((((1-GroundZone54Discount)*'Ground Base'!L85)+GroundResidentialFee)*(1+GroundFuelSurcharge),2)))*(1+FedEx_Markup),2)</f>
        <v>109.14</v>
      </c>
    </row>
    <row r="91" ht="12.75" customHeight="1">
      <c r="A91" s="327">
        <v>84.0</v>
      </c>
      <c r="B91" s="328">
        <f>ROUND((IF(MinBaseGround&gt;ROUND(((1-GroundResDiscount31Up-GroundResIncentive)*'Ground Base'!B86),2),ROUND((MinBaseGround+GroundResidentialFee)*(1+GroundFuelSurcharge),2),ROUND((((1-GroundResDiscount31Up-GroundResIncentive)*'Ground Base'!B86)+GroundResidentialFee)*(1+GroundFuelSurcharge),2)))*(1+FedEx_Markup),2)</f>
        <v>26.63</v>
      </c>
      <c r="C91" s="328">
        <f>ROUND((IF(MinBaseGround&gt;ROUND(((1-GroundResDiscount31Up-GroundResIncentive)*'Ground Base'!C86),2),ROUND((MinBaseGround+GroundResidentialFee)*(1+GroundFuelSurcharge),2),ROUND((((1-GroundResDiscount31Up-GroundResIncentive)*'Ground Base'!C86)+GroundResidentialFee)*(1+GroundFuelSurcharge),2)))*(1+FedEx_Markup),2)</f>
        <v>29.74</v>
      </c>
      <c r="D91" s="328">
        <f>ROUND((IF(MinBaseGround&gt;ROUND(((1-GroundResDiscount31Up-GroundResIncentive)*'Ground Base'!D86),2),ROUND((MinBaseGround+GroundResidentialFee)*(1+GroundFuelSurcharge),2),ROUND((((1-GroundResDiscount31Up-GroundResIncentive)*'Ground Base'!D86)+GroundResidentialFee)*(1+GroundFuelSurcharge),2)))*(1+FedEx_Markup),2)</f>
        <v>32.95</v>
      </c>
      <c r="E91" s="328">
        <f>ROUND((IF(MinBaseGround&gt;ROUND(((1-GroundResDiscount31Up-GroundResIncentive)*'Ground Base'!E86),2),ROUND((MinBaseGround+GroundResidentialFee)*(1+GroundFuelSurcharge),2),ROUND((((1-GroundResDiscount31Up-GroundResIncentive)*'Ground Base'!E86)+GroundResidentialFee)*(1+GroundFuelSurcharge),2)))*(1+FedEx_Markup),2)</f>
        <v>37.34</v>
      </c>
      <c r="F91" s="328">
        <f>ROUND((IF(MinBaseGround&gt;ROUND(((1-GroundResDiscount31Up-GroundResIncentive)*'Ground Base'!F86),2),ROUND((MinBaseGround+GroundResidentialFee)*(1+GroundFuelSurcharge),2),ROUND((((1-GroundResDiscount31Up-GroundResIncentive)*'Ground Base'!F86)+GroundResidentialFee)*(1+GroundFuelSurcharge),2)))*(1+FedEx_Markup),2)</f>
        <v>44.41</v>
      </c>
      <c r="G91" s="328">
        <f>ROUND((IF(MinBaseGround&gt;ROUND(((1-GroundResDiscount31Up-GroundResIncentive)*'Ground Base'!G86),2),ROUND((MinBaseGround+GroundResidentialFee)*(1+GroundFuelSurcharge),2),ROUND((((1-GroundResDiscount31Up-GroundResIncentive)*'Ground Base'!G86)+GroundResidentialFee)*(1+GroundFuelSurcharge),2)))*(1+FedEx_Markup),2)</f>
        <v>51.65</v>
      </c>
      <c r="H91" s="328">
        <f>ROUND((IF(MinBaseGround&gt;ROUND(((1-GroundResDiscount31Up-GroundResIncentive)*'Ground Base'!H86),2),ROUND((MinBaseGround+GroundResidentialFee)*(1+GroundFuelSurcharge),2),ROUND((((1-GroundResDiscount31Up-GroundResIncentive)*'Ground Base'!H86)+GroundResidentialFee)*(1+GroundFuelSurcharge),2)))*(1+FedEx_Markup),2)</f>
        <v>53.26</v>
      </c>
      <c r="I91" s="328">
        <f>ROUND((IF(MinBaseGround&gt;ROUND(((1-GroundAKHIDiscount)*'Ground Base'!I86),2),ROUND((MinBaseGround+GroundResidentialFee)*(1+GroundFuelSurcharge),2),ROUND((((1-GroundAKHIDiscount)*'Ground Base'!I86)+GroundResidentialFee)*(1+GroundFuelSurcharge),2)))*(1+FedEx_Markup),2)</f>
        <v>331.63</v>
      </c>
      <c r="J91" s="328">
        <f>ROUND((IF(MinBaseGround&gt;ROUND(((1-GroundAKHIDiscount)*'Ground Base'!J86),2),ROUND((MinBaseGround+GroundResidentialFee)*(1+GroundFuelSurcharge),2),ROUND((((1-GroundAKHIDiscount)*'Ground Base'!J86)+GroundResidentialFee)*(1+GroundFuelSurcharge),2)))*(1+FedEx_Markup),2)</f>
        <v>331.63</v>
      </c>
      <c r="K91" s="328">
        <f>ROUND((IF(MinGroundZone51&gt;ROUND(((1-GroundZone51Discount)*'Ground Base'!K86),2),ROUND((MinGroundZone51+GroundResidentialFee)*(1+GroundFuelSurcharge),2),ROUND((((1-GroundZone51Discount)*'Ground Base'!K86)+GroundResidentialFee)*(1+GroundFuelSurcharge),2)))*(1+FedEx_Markup),2)</f>
        <v>89.91</v>
      </c>
      <c r="L91" s="328">
        <f>ROUND((IF(MinGroundZone54&gt;ROUND(((1-GroundZone54Discount)*'Ground Base'!L86),2),ROUND((MinGroundZone54+GroundResidentialFee)*(1+GroundFuelSurcharge),2),ROUND((((1-GroundZone54Discount)*'Ground Base'!L86)+GroundResidentialFee)*(1+GroundFuelSurcharge),2)))*(1+FedEx_Markup),2)</f>
        <v>109.14</v>
      </c>
    </row>
    <row r="92" ht="12.75" customHeight="1">
      <c r="A92" s="327">
        <v>85.0</v>
      </c>
      <c r="B92" s="328">
        <f>ROUND((IF(MinBaseGround&gt;ROUND(((1-GroundResDiscount31Up-GroundResIncentive)*'Ground Base'!B87),2),ROUND((MinBaseGround+GroundResidentialFee)*(1+GroundFuelSurcharge),2),ROUND((((1-GroundResDiscount31Up-GroundResIncentive)*'Ground Base'!B87)+GroundResidentialFee)*(1+GroundFuelSurcharge),2)))*(1+FedEx_Markup),2)</f>
        <v>27.04</v>
      </c>
      <c r="C92" s="328">
        <f>ROUND((IF(MinBaseGround&gt;ROUND(((1-GroundResDiscount31Up-GroundResIncentive)*'Ground Base'!C87),2),ROUND((MinBaseGround+GroundResidentialFee)*(1+GroundFuelSurcharge),2),ROUND((((1-GroundResDiscount31Up-GroundResIncentive)*'Ground Base'!C87)+GroundResidentialFee)*(1+GroundFuelSurcharge),2)))*(1+FedEx_Markup),2)</f>
        <v>29.75</v>
      </c>
      <c r="D92" s="328">
        <f>ROUND((IF(MinBaseGround&gt;ROUND(((1-GroundResDiscount31Up-GroundResIncentive)*'Ground Base'!D87),2),ROUND((MinBaseGround+GroundResidentialFee)*(1+GroundFuelSurcharge),2),ROUND((((1-GroundResDiscount31Up-GroundResIncentive)*'Ground Base'!D87)+GroundResidentialFee)*(1+GroundFuelSurcharge),2)))*(1+FedEx_Markup),2)</f>
        <v>32.96</v>
      </c>
      <c r="E92" s="328">
        <f>ROUND((IF(MinBaseGround&gt;ROUND(((1-GroundResDiscount31Up-GroundResIncentive)*'Ground Base'!E87),2),ROUND((MinBaseGround+GroundResidentialFee)*(1+GroundFuelSurcharge),2),ROUND((((1-GroundResDiscount31Up-GroundResIncentive)*'Ground Base'!E87)+GroundResidentialFee)*(1+GroundFuelSurcharge),2)))*(1+FedEx_Markup),2)</f>
        <v>37.64</v>
      </c>
      <c r="F92" s="328">
        <f>ROUND((IF(MinBaseGround&gt;ROUND(((1-GroundResDiscount31Up-GroundResIncentive)*'Ground Base'!F87),2),ROUND((MinBaseGround+GroundResidentialFee)*(1+GroundFuelSurcharge),2),ROUND((((1-GroundResDiscount31Up-GroundResIncentive)*'Ground Base'!F87)+GroundResidentialFee)*(1+GroundFuelSurcharge),2)))*(1+FedEx_Markup),2)</f>
        <v>44.67</v>
      </c>
      <c r="G92" s="328">
        <f>ROUND((IF(MinBaseGround&gt;ROUND(((1-GroundResDiscount31Up-GroundResIncentive)*'Ground Base'!G87),2),ROUND((MinBaseGround+GroundResidentialFee)*(1+GroundFuelSurcharge),2),ROUND((((1-GroundResDiscount31Up-GroundResIncentive)*'Ground Base'!G87)+GroundResidentialFee)*(1+GroundFuelSurcharge),2)))*(1+FedEx_Markup),2)</f>
        <v>52.18</v>
      </c>
      <c r="H92" s="328">
        <f>ROUND((IF(MinBaseGround&gt;ROUND(((1-GroundResDiscount31Up-GroundResIncentive)*'Ground Base'!H87),2),ROUND((MinBaseGround+GroundResidentialFee)*(1+GroundFuelSurcharge),2),ROUND((((1-GroundResDiscount31Up-GroundResIncentive)*'Ground Base'!H87)+GroundResidentialFee)*(1+GroundFuelSurcharge),2)))*(1+FedEx_Markup),2)</f>
        <v>53.8</v>
      </c>
      <c r="I92" s="328">
        <f>ROUND((IF(MinBaseGround&gt;ROUND(((1-GroundAKHIDiscount)*'Ground Base'!I87),2),ROUND((MinBaseGround+GroundResidentialFee)*(1+GroundFuelSurcharge),2),ROUND((((1-GroundAKHIDiscount)*'Ground Base'!I87)+GroundResidentialFee)*(1+GroundFuelSurcharge),2)))*(1+FedEx_Markup),2)</f>
        <v>335.46</v>
      </c>
      <c r="J92" s="328">
        <f>ROUND((IF(MinBaseGround&gt;ROUND(((1-GroundAKHIDiscount)*'Ground Base'!J87),2),ROUND((MinBaseGround+GroundResidentialFee)*(1+GroundFuelSurcharge),2),ROUND((((1-GroundAKHIDiscount)*'Ground Base'!J87)+GroundResidentialFee)*(1+GroundFuelSurcharge),2)))*(1+FedEx_Markup),2)</f>
        <v>335.46</v>
      </c>
      <c r="K92" s="328">
        <f>ROUND((IF(MinGroundZone51&gt;ROUND(((1-GroundZone51Discount)*'Ground Base'!K87),2),ROUND((MinGroundZone51+GroundResidentialFee)*(1+GroundFuelSurcharge),2),ROUND((((1-GroundZone51Discount)*'Ground Base'!K87)+GroundResidentialFee)*(1+GroundFuelSurcharge),2)))*(1+FedEx_Markup),2)</f>
        <v>90.19</v>
      </c>
      <c r="L92" s="328">
        <f>ROUND((IF(MinGroundZone54&gt;ROUND(((1-GroundZone54Discount)*'Ground Base'!L87),2),ROUND((MinGroundZone54+GroundResidentialFee)*(1+GroundFuelSurcharge),2),ROUND((((1-GroundZone54Discount)*'Ground Base'!L87)+GroundResidentialFee)*(1+GroundFuelSurcharge),2)))*(1+FedEx_Markup),2)</f>
        <v>111.52</v>
      </c>
    </row>
    <row r="93" ht="12.75" customHeight="1">
      <c r="A93" s="327">
        <v>86.0</v>
      </c>
      <c r="B93" s="328">
        <f>ROUND((IF(MinBaseGround&gt;ROUND(((1-GroundResDiscount31Up-GroundResIncentive)*'Ground Base'!B88),2),ROUND((MinBaseGround+GroundResidentialFee)*(1+GroundFuelSurcharge),2),ROUND((((1-GroundResDiscount31Up-GroundResIncentive)*'Ground Base'!B88)+GroundResidentialFee)*(1+GroundFuelSurcharge),2)))*(1+FedEx_Markup),2)</f>
        <v>28.18</v>
      </c>
      <c r="C93" s="328">
        <f>ROUND((IF(MinBaseGround&gt;ROUND(((1-GroundResDiscount31Up-GroundResIncentive)*'Ground Base'!C88),2),ROUND((MinBaseGround+GroundResidentialFee)*(1+GroundFuelSurcharge),2),ROUND((((1-GroundResDiscount31Up-GroundResIncentive)*'Ground Base'!C88)+GroundResidentialFee)*(1+GroundFuelSurcharge),2)))*(1+FedEx_Markup),2)</f>
        <v>31.26</v>
      </c>
      <c r="D93" s="328">
        <f>ROUND((IF(MinBaseGround&gt;ROUND(((1-GroundResDiscount31Up-GroundResIncentive)*'Ground Base'!D88),2),ROUND((MinBaseGround+GroundResidentialFee)*(1+GroundFuelSurcharge),2),ROUND((((1-GroundResDiscount31Up-GroundResIncentive)*'Ground Base'!D88)+GroundResidentialFee)*(1+GroundFuelSurcharge),2)))*(1+FedEx_Markup),2)</f>
        <v>34.16</v>
      </c>
      <c r="E93" s="328">
        <f>ROUND((IF(MinBaseGround&gt;ROUND(((1-GroundResDiscount31Up-GroundResIncentive)*'Ground Base'!E88),2),ROUND((MinBaseGround+GroundResidentialFee)*(1+GroundFuelSurcharge),2),ROUND((((1-GroundResDiscount31Up-GroundResIncentive)*'Ground Base'!E88)+GroundResidentialFee)*(1+GroundFuelSurcharge),2)))*(1+FedEx_Markup),2)</f>
        <v>38.56</v>
      </c>
      <c r="F93" s="328">
        <f>ROUND((IF(MinBaseGround&gt;ROUND(((1-GroundResDiscount31Up-GroundResIncentive)*'Ground Base'!F88),2),ROUND((MinBaseGround+GroundResidentialFee)*(1+GroundFuelSurcharge),2),ROUND((((1-GroundResDiscount31Up-GroundResIncentive)*'Ground Base'!F88)+GroundResidentialFee)*(1+GroundFuelSurcharge),2)))*(1+FedEx_Markup),2)</f>
        <v>45.57</v>
      </c>
      <c r="G93" s="328">
        <f>ROUND((IF(MinBaseGround&gt;ROUND(((1-GroundResDiscount31Up-GroundResIncentive)*'Ground Base'!G88),2),ROUND((MinBaseGround+GroundResidentialFee)*(1+GroundFuelSurcharge),2),ROUND((((1-GroundResDiscount31Up-GroundResIncentive)*'Ground Base'!G88)+GroundResidentialFee)*(1+GroundFuelSurcharge),2)))*(1+FedEx_Markup),2)</f>
        <v>53.58</v>
      </c>
      <c r="H93" s="328">
        <f>ROUND((IF(MinBaseGround&gt;ROUND(((1-GroundResDiscount31Up-GroundResIncentive)*'Ground Base'!H88),2),ROUND((MinBaseGround+GroundResidentialFee)*(1+GroundFuelSurcharge),2),ROUND((((1-GroundResDiscount31Up-GroundResIncentive)*'Ground Base'!H88)+GroundResidentialFee)*(1+GroundFuelSurcharge),2)))*(1+FedEx_Markup),2)</f>
        <v>55.37</v>
      </c>
      <c r="I93" s="328">
        <f>ROUND((IF(MinBaseGround&gt;ROUND(((1-GroundAKHIDiscount)*'Ground Base'!I88),2),ROUND((MinBaseGround+GroundResidentialFee)*(1+GroundFuelSurcharge),2),ROUND((((1-GroundAKHIDiscount)*'Ground Base'!I88)+GroundResidentialFee)*(1+GroundFuelSurcharge),2)))*(1+FedEx_Markup),2)</f>
        <v>338.95</v>
      </c>
      <c r="J93" s="328">
        <f>ROUND((IF(MinBaseGround&gt;ROUND(((1-GroundAKHIDiscount)*'Ground Base'!J88),2),ROUND((MinBaseGround+GroundResidentialFee)*(1+GroundFuelSurcharge),2),ROUND((((1-GroundAKHIDiscount)*'Ground Base'!J88)+GroundResidentialFee)*(1+GroundFuelSurcharge),2)))*(1+FedEx_Markup),2)</f>
        <v>338.95</v>
      </c>
      <c r="K93" s="328">
        <f>ROUND((IF(MinGroundZone51&gt;ROUND(((1-GroundZone51Discount)*'Ground Base'!K88),2),ROUND((MinGroundZone51+GroundResidentialFee)*(1+GroundFuelSurcharge),2),ROUND((((1-GroundZone51Discount)*'Ground Base'!K88)+GroundResidentialFee)*(1+GroundFuelSurcharge),2)))*(1+FedEx_Markup),2)</f>
        <v>90.19</v>
      </c>
      <c r="L93" s="328">
        <f>ROUND((IF(MinGroundZone54&gt;ROUND(((1-GroundZone54Discount)*'Ground Base'!L88),2),ROUND((MinGroundZone54+GroundResidentialFee)*(1+GroundFuelSurcharge),2),ROUND((((1-GroundZone54Discount)*'Ground Base'!L88)+GroundResidentialFee)*(1+GroundFuelSurcharge),2)))*(1+FedEx_Markup),2)</f>
        <v>111.53</v>
      </c>
    </row>
    <row r="94" ht="12.75" customHeight="1">
      <c r="A94" s="327">
        <v>87.0</v>
      </c>
      <c r="B94" s="328">
        <f>ROUND((IF(MinBaseGround&gt;ROUND(((1-GroundResDiscount31Up-GroundResIncentive)*'Ground Base'!B89),2),ROUND((MinBaseGround+GroundResidentialFee)*(1+GroundFuelSurcharge),2),ROUND((((1-GroundResDiscount31Up-GroundResIncentive)*'Ground Base'!B89)+GroundResidentialFee)*(1+GroundFuelSurcharge),2)))*(1+FedEx_Markup),2)</f>
        <v>28.69</v>
      </c>
      <c r="C94" s="328">
        <f>ROUND((IF(MinBaseGround&gt;ROUND(((1-GroundResDiscount31Up-GroundResIncentive)*'Ground Base'!C89),2),ROUND((MinBaseGround+GroundResidentialFee)*(1+GroundFuelSurcharge),2),ROUND((((1-GroundResDiscount31Up-GroundResIncentive)*'Ground Base'!C89)+GroundResidentialFee)*(1+GroundFuelSurcharge),2)))*(1+FedEx_Markup),2)</f>
        <v>31.27</v>
      </c>
      <c r="D94" s="328">
        <f>ROUND((IF(MinBaseGround&gt;ROUND(((1-GroundResDiscount31Up-GroundResIncentive)*'Ground Base'!D89),2),ROUND((MinBaseGround+GroundResidentialFee)*(1+GroundFuelSurcharge),2),ROUND((((1-GroundResDiscount31Up-GroundResIncentive)*'Ground Base'!D89)+GroundResidentialFee)*(1+GroundFuelSurcharge),2)))*(1+FedEx_Markup),2)</f>
        <v>34.16</v>
      </c>
      <c r="E94" s="328">
        <f>ROUND((IF(MinBaseGround&gt;ROUND(((1-GroundResDiscount31Up-GroundResIncentive)*'Ground Base'!E89),2),ROUND((MinBaseGround+GroundResidentialFee)*(1+GroundFuelSurcharge),2),ROUND((((1-GroundResDiscount31Up-GroundResIncentive)*'Ground Base'!E89)+GroundResidentialFee)*(1+GroundFuelSurcharge),2)))*(1+FedEx_Markup),2)</f>
        <v>38.57</v>
      </c>
      <c r="F94" s="328">
        <f>ROUND((IF(MinBaseGround&gt;ROUND(((1-GroundResDiscount31Up-GroundResIncentive)*'Ground Base'!F89),2),ROUND((MinBaseGround+GroundResidentialFee)*(1+GroundFuelSurcharge),2),ROUND((((1-GroundResDiscount31Up-GroundResIncentive)*'Ground Base'!F89)+GroundResidentialFee)*(1+GroundFuelSurcharge),2)))*(1+FedEx_Markup),2)</f>
        <v>46.14</v>
      </c>
      <c r="G94" s="328">
        <f>ROUND((IF(MinBaseGround&gt;ROUND(((1-GroundResDiscount31Up-GroundResIncentive)*'Ground Base'!G89),2),ROUND((MinBaseGround+GroundResidentialFee)*(1+GroundFuelSurcharge),2),ROUND((((1-GroundResDiscount31Up-GroundResIncentive)*'Ground Base'!G89)+GroundResidentialFee)*(1+GroundFuelSurcharge),2)))*(1+FedEx_Markup),2)</f>
        <v>53.62</v>
      </c>
      <c r="H94" s="328">
        <f>ROUND((IF(MinBaseGround&gt;ROUND(((1-GroundResDiscount31Up-GroundResIncentive)*'Ground Base'!H89),2),ROUND((MinBaseGround+GroundResidentialFee)*(1+GroundFuelSurcharge),2),ROUND((((1-GroundResDiscount31Up-GroundResIncentive)*'Ground Base'!H89)+GroundResidentialFee)*(1+GroundFuelSurcharge),2)))*(1+FedEx_Markup),2)</f>
        <v>55.45</v>
      </c>
      <c r="I94" s="328">
        <f>ROUND((IF(MinBaseGround&gt;ROUND(((1-GroundAKHIDiscount)*'Ground Base'!I89),2),ROUND((MinBaseGround+GroundResidentialFee)*(1+GroundFuelSurcharge),2),ROUND((((1-GroundAKHIDiscount)*'Ground Base'!I89)+GroundResidentialFee)*(1+GroundFuelSurcharge),2)))*(1+FedEx_Markup),2)</f>
        <v>342.73</v>
      </c>
      <c r="J94" s="328">
        <f>ROUND((IF(MinBaseGround&gt;ROUND(((1-GroundAKHIDiscount)*'Ground Base'!J89),2),ROUND((MinBaseGround+GroundResidentialFee)*(1+GroundFuelSurcharge),2),ROUND((((1-GroundAKHIDiscount)*'Ground Base'!J89)+GroundResidentialFee)*(1+GroundFuelSurcharge),2)))*(1+FedEx_Markup),2)</f>
        <v>342.73</v>
      </c>
      <c r="K94" s="328">
        <f>ROUND((IF(MinGroundZone51&gt;ROUND(((1-GroundZone51Discount)*'Ground Base'!K89),2),ROUND((MinGroundZone51+GroundResidentialFee)*(1+GroundFuelSurcharge),2),ROUND((((1-GroundZone51Discount)*'Ground Base'!K89)+GroundResidentialFee)*(1+GroundFuelSurcharge),2)))*(1+FedEx_Markup),2)</f>
        <v>91.23</v>
      </c>
      <c r="L94" s="328">
        <f>ROUND((IF(MinGroundZone54&gt;ROUND(((1-GroundZone54Discount)*'Ground Base'!L89),2),ROUND((MinGroundZone54+GroundResidentialFee)*(1+GroundFuelSurcharge),2),ROUND((((1-GroundZone54Discount)*'Ground Base'!L89)+GroundResidentialFee)*(1+GroundFuelSurcharge),2)))*(1+FedEx_Markup),2)</f>
        <v>113.31</v>
      </c>
    </row>
    <row r="95" ht="12.75" customHeight="1">
      <c r="A95" s="327">
        <v>88.0</v>
      </c>
      <c r="B95" s="328">
        <f>ROUND((IF(MinBaseGround&gt;ROUND(((1-GroundResDiscount31Up-GroundResIncentive)*'Ground Base'!B90),2),ROUND((MinBaseGround+GroundResidentialFee)*(1+GroundFuelSurcharge),2),ROUND((((1-GroundResDiscount31Up-GroundResIncentive)*'Ground Base'!B90)+GroundResidentialFee)*(1+GroundFuelSurcharge),2)))*(1+FedEx_Markup),2)</f>
        <v>29.53</v>
      </c>
      <c r="C95" s="328">
        <f>ROUND((IF(MinBaseGround&gt;ROUND(((1-GroundResDiscount31Up-GroundResIncentive)*'Ground Base'!C90),2),ROUND((MinBaseGround+GroundResidentialFee)*(1+GroundFuelSurcharge),2),ROUND((((1-GroundResDiscount31Up-GroundResIncentive)*'Ground Base'!C90)+GroundResidentialFee)*(1+GroundFuelSurcharge),2)))*(1+FedEx_Markup),2)</f>
        <v>31.64</v>
      </c>
      <c r="D95" s="328">
        <f>ROUND((IF(MinBaseGround&gt;ROUND(((1-GroundResDiscount31Up-GroundResIncentive)*'Ground Base'!D90),2),ROUND((MinBaseGround+GroundResidentialFee)*(1+GroundFuelSurcharge),2),ROUND((((1-GroundResDiscount31Up-GroundResIncentive)*'Ground Base'!D90)+GroundResidentialFee)*(1+GroundFuelSurcharge),2)))*(1+FedEx_Markup),2)</f>
        <v>34.9</v>
      </c>
      <c r="E95" s="328">
        <f>ROUND((IF(MinBaseGround&gt;ROUND(((1-GroundResDiscount31Up-GroundResIncentive)*'Ground Base'!E90),2),ROUND((MinBaseGround+GroundResidentialFee)*(1+GroundFuelSurcharge),2),ROUND((((1-GroundResDiscount31Up-GroundResIncentive)*'Ground Base'!E90)+GroundResidentialFee)*(1+GroundFuelSurcharge),2)))*(1+FedEx_Markup),2)</f>
        <v>39.46</v>
      </c>
      <c r="F95" s="328">
        <f>ROUND((IF(MinBaseGround&gt;ROUND(((1-GroundResDiscount31Up-GroundResIncentive)*'Ground Base'!F90),2),ROUND((MinBaseGround+GroundResidentialFee)*(1+GroundFuelSurcharge),2),ROUND((((1-GroundResDiscount31Up-GroundResIncentive)*'Ground Base'!F90)+GroundResidentialFee)*(1+GroundFuelSurcharge),2)))*(1+FedEx_Markup),2)</f>
        <v>46.3</v>
      </c>
      <c r="G95" s="328">
        <f>ROUND((IF(MinBaseGround&gt;ROUND(((1-GroundResDiscount31Up-GroundResIncentive)*'Ground Base'!G90),2),ROUND((MinBaseGround+GroundResidentialFee)*(1+GroundFuelSurcharge),2),ROUND((((1-GroundResDiscount31Up-GroundResIncentive)*'Ground Base'!G90)+GroundResidentialFee)*(1+GroundFuelSurcharge),2)))*(1+FedEx_Markup),2)</f>
        <v>53.67</v>
      </c>
      <c r="H95" s="328">
        <f>ROUND((IF(MinBaseGround&gt;ROUND(((1-GroundResDiscount31Up-GroundResIncentive)*'Ground Base'!H90),2),ROUND((MinBaseGround+GroundResidentialFee)*(1+GroundFuelSurcharge),2),ROUND((((1-GroundResDiscount31Up-GroundResIncentive)*'Ground Base'!H90)+GroundResidentialFee)*(1+GroundFuelSurcharge),2)))*(1+FedEx_Markup),2)</f>
        <v>56.04</v>
      </c>
      <c r="I95" s="328">
        <f>ROUND((IF(MinBaseGround&gt;ROUND(((1-GroundAKHIDiscount)*'Ground Base'!I90),2),ROUND((MinBaseGround+GroundResidentialFee)*(1+GroundFuelSurcharge),2),ROUND((((1-GroundAKHIDiscount)*'Ground Base'!I90)+GroundResidentialFee)*(1+GroundFuelSurcharge),2)))*(1+FedEx_Markup),2)</f>
        <v>346.5</v>
      </c>
      <c r="J95" s="328">
        <f>ROUND((IF(MinBaseGround&gt;ROUND(((1-GroundAKHIDiscount)*'Ground Base'!J90),2),ROUND((MinBaseGround+GroundResidentialFee)*(1+GroundFuelSurcharge),2),ROUND((((1-GroundAKHIDiscount)*'Ground Base'!J90)+GroundResidentialFee)*(1+GroundFuelSurcharge),2)))*(1+FedEx_Markup),2)</f>
        <v>346.5</v>
      </c>
      <c r="K95" s="328">
        <f>ROUND((IF(MinGroundZone51&gt;ROUND(((1-GroundZone51Discount)*'Ground Base'!K90),2),ROUND((MinGroundZone51+GroundResidentialFee)*(1+GroundFuelSurcharge),2),ROUND((((1-GroundZone51Discount)*'Ground Base'!K90)+GroundResidentialFee)*(1+GroundFuelSurcharge),2)))*(1+FedEx_Markup),2)</f>
        <v>91.24</v>
      </c>
      <c r="L95" s="328">
        <f>ROUND((IF(MinGroundZone54&gt;ROUND(((1-GroundZone54Discount)*'Ground Base'!L90),2),ROUND((MinGroundZone54+GroundResidentialFee)*(1+GroundFuelSurcharge),2),ROUND((((1-GroundZone54Discount)*'Ground Base'!L90)+GroundResidentialFee)*(1+GroundFuelSurcharge),2)))*(1+FedEx_Markup),2)</f>
        <v>113.32</v>
      </c>
    </row>
    <row r="96" ht="12.75" customHeight="1">
      <c r="A96" s="327">
        <v>89.0</v>
      </c>
      <c r="B96" s="328">
        <f>ROUND((IF(MinBaseGround&gt;ROUND(((1-GroundResDiscount31Up-GroundResIncentive)*'Ground Base'!B91),2),ROUND((MinBaseGround+GroundResidentialFee)*(1+GroundFuelSurcharge),2),ROUND((((1-GroundResDiscount31Up-GroundResIncentive)*'Ground Base'!B91)+GroundResidentialFee)*(1+GroundFuelSurcharge),2)))*(1+FedEx_Markup),2)</f>
        <v>31</v>
      </c>
      <c r="C96" s="328">
        <f>ROUND((IF(MinBaseGround&gt;ROUND(((1-GroundResDiscount31Up-GroundResIncentive)*'Ground Base'!C91),2),ROUND((MinBaseGround+GroundResidentialFee)*(1+GroundFuelSurcharge),2),ROUND((((1-GroundResDiscount31Up-GroundResIncentive)*'Ground Base'!C91)+GroundResidentialFee)*(1+GroundFuelSurcharge),2)))*(1+FedEx_Markup),2)</f>
        <v>32.73</v>
      </c>
      <c r="D96" s="328">
        <f>ROUND((IF(MinBaseGround&gt;ROUND(((1-GroundResDiscount31Up-GroundResIncentive)*'Ground Base'!D91),2),ROUND((MinBaseGround+GroundResidentialFee)*(1+GroundFuelSurcharge),2),ROUND((((1-GroundResDiscount31Up-GroundResIncentive)*'Ground Base'!D91)+GroundResidentialFee)*(1+GroundFuelSurcharge),2)))*(1+FedEx_Markup),2)</f>
        <v>35.79</v>
      </c>
      <c r="E96" s="328">
        <f>ROUND((IF(MinBaseGround&gt;ROUND(((1-GroundResDiscount31Up-GroundResIncentive)*'Ground Base'!E91),2),ROUND((MinBaseGround+GroundResidentialFee)*(1+GroundFuelSurcharge),2),ROUND((((1-GroundResDiscount31Up-GroundResIncentive)*'Ground Base'!E91)+GroundResidentialFee)*(1+GroundFuelSurcharge),2)))*(1+FedEx_Markup),2)</f>
        <v>39.85</v>
      </c>
      <c r="F96" s="328">
        <f>ROUND((IF(MinBaseGround&gt;ROUND(((1-GroundResDiscount31Up-GroundResIncentive)*'Ground Base'!F91),2),ROUND((MinBaseGround+GroundResidentialFee)*(1+GroundFuelSurcharge),2),ROUND((((1-GroundResDiscount31Up-GroundResIncentive)*'Ground Base'!F91)+GroundResidentialFee)*(1+GroundFuelSurcharge),2)))*(1+FedEx_Markup),2)</f>
        <v>47.24</v>
      </c>
      <c r="G96" s="328">
        <f>ROUND((IF(MinBaseGround&gt;ROUND(((1-GroundResDiscount31Up-GroundResIncentive)*'Ground Base'!G91),2),ROUND((MinBaseGround+GroundResidentialFee)*(1+GroundFuelSurcharge),2),ROUND((((1-GroundResDiscount31Up-GroundResIncentive)*'Ground Base'!G91)+GroundResidentialFee)*(1+GroundFuelSurcharge),2)))*(1+FedEx_Markup),2)</f>
        <v>54.2</v>
      </c>
      <c r="H96" s="328">
        <f>ROUND((IF(MinBaseGround&gt;ROUND(((1-GroundResDiscount31Up-GroundResIncentive)*'Ground Base'!H91),2),ROUND((MinBaseGround+GroundResidentialFee)*(1+GroundFuelSurcharge),2),ROUND((((1-GroundResDiscount31Up-GroundResIncentive)*'Ground Base'!H91)+GroundResidentialFee)*(1+GroundFuelSurcharge),2)))*(1+FedEx_Markup),2)</f>
        <v>57.16</v>
      </c>
      <c r="I96" s="328">
        <f>ROUND((IF(MinBaseGround&gt;ROUND(((1-GroundAKHIDiscount)*'Ground Base'!I91),2),ROUND((MinBaseGround+GroundResidentialFee)*(1+GroundFuelSurcharge),2),ROUND((((1-GroundAKHIDiscount)*'Ground Base'!I91)+GroundResidentialFee)*(1+GroundFuelSurcharge),2)))*(1+FedEx_Markup),2)</f>
        <v>350.09</v>
      </c>
      <c r="J96" s="328">
        <f>ROUND((IF(MinBaseGround&gt;ROUND(((1-GroundAKHIDiscount)*'Ground Base'!J91),2),ROUND((MinBaseGround+GroundResidentialFee)*(1+GroundFuelSurcharge),2),ROUND((((1-GroundAKHIDiscount)*'Ground Base'!J91)+GroundResidentialFee)*(1+GroundFuelSurcharge),2)))*(1+FedEx_Markup),2)</f>
        <v>350.09</v>
      </c>
      <c r="K96" s="328">
        <f>ROUND((IF(MinGroundZone51&gt;ROUND(((1-GroundZone51Discount)*'Ground Base'!K91),2),ROUND((MinGroundZone51+GroundResidentialFee)*(1+GroundFuelSurcharge),2),ROUND((((1-GroundZone51Discount)*'Ground Base'!K91)+GroundResidentialFee)*(1+GroundFuelSurcharge),2)))*(1+FedEx_Markup),2)</f>
        <v>91.84</v>
      </c>
      <c r="L96" s="328">
        <f>ROUND((IF(MinGroundZone54&gt;ROUND(((1-GroundZone54Discount)*'Ground Base'!L91),2),ROUND((MinGroundZone54+GroundResidentialFee)*(1+GroundFuelSurcharge),2),ROUND((((1-GroundZone54Discount)*'Ground Base'!L91)+GroundResidentialFee)*(1+GroundFuelSurcharge),2)))*(1+FedEx_Markup),2)</f>
        <v>115.08</v>
      </c>
    </row>
    <row r="97" ht="12.75" customHeight="1">
      <c r="A97" s="327">
        <v>90.0</v>
      </c>
      <c r="B97" s="328">
        <f>ROUND((IF(MinBaseGround&gt;ROUND(((1-GroundResDiscount31Up-GroundResIncentive)*'Ground Base'!B92),2),ROUND((MinBaseGround+GroundResidentialFee)*(1+GroundFuelSurcharge),2),ROUND((((1-GroundResDiscount31Up-GroundResIncentive)*'Ground Base'!B92)+GroundResidentialFee)*(1+GroundFuelSurcharge),2)))*(1+FedEx_Markup),2)</f>
        <v>32.74</v>
      </c>
      <c r="C97" s="328">
        <f>ROUND((IF(MinBaseGround&gt;ROUND(((1-GroundResDiscount31Up-GroundResIncentive)*'Ground Base'!C92),2),ROUND((MinBaseGround+GroundResidentialFee)*(1+GroundFuelSurcharge),2),ROUND((((1-GroundResDiscount31Up-GroundResIncentive)*'Ground Base'!C92)+GroundResidentialFee)*(1+GroundFuelSurcharge),2)))*(1+FedEx_Markup),2)</f>
        <v>34.04</v>
      </c>
      <c r="D97" s="328">
        <f>ROUND((IF(MinBaseGround&gt;ROUND(((1-GroundResDiscount31Up-GroundResIncentive)*'Ground Base'!D92),2),ROUND((MinBaseGround+GroundResidentialFee)*(1+GroundFuelSurcharge),2),ROUND((((1-GroundResDiscount31Up-GroundResIncentive)*'Ground Base'!D92)+GroundResidentialFee)*(1+GroundFuelSurcharge),2)))*(1+FedEx_Markup),2)</f>
        <v>37.23</v>
      </c>
      <c r="E97" s="328">
        <f>ROUND((IF(MinBaseGround&gt;ROUND(((1-GroundResDiscount31Up-GroundResIncentive)*'Ground Base'!E92),2),ROUND((MinBaseGround+GroundResidentialFee)*(1+GroundFuelSurcharge),2),ROUND((((1-GroundResDiscount31Up-GroundResIncentive)*'Ground Base'!E92)+GroundResidentialFee)*(1+GroundFuelSurcharge),2)))*(1+FedEx_Markup),2)</f>
        <v>40.95</v>
      </c>
      <c r="F97" s="328">
        <f>ROUND((IF(MinBaseGround&gt;ROUND(((1-GroundResDiscount31Up-GroundResIncentive)*'Ground Base'!F92),2),ROUND((MinBaseGround+GroundResidentialFee)*(1+GroundFuelSurcharge),2),ROUND((((1-GroundResDiscount31Up-GroundResIncentive)*'Ground Base'!F92)+GroundResidentialFee)*(1+GroundFuelSurcharge),2)))*(1+FedEx_Markup),2)</f>
        <v>47.89</v>
      </c>
      <c r="G97" s="328">
        <f>ROUND((IF(MinBaseGround&gt;ROUND(((1-GroundResDiscount31Up-GroundResIncentive)*'Ground Base'!G92),2),ROUND((MinBaseGround+GroundResidentialFee)*(1+GroundFuelSurcharge),2),ROUND((((1-GroundResDiscount31Up-GroundResIncentive)*'Ground Base'!G92)+GroundResidentialFee)*(1+GroundFuelSurcharge),2)))*(1+FedEx_Markup),2)</f>
        <v>55.4</v>
      </c>
      <c r="H97" s="328">
        <f>ROUND((IF(MinBaseGround&gt;ROUND(((1-GroundResDiscount31Up-GroundResIncentive)*'Ground Base'!H92),2),ROUND((MinBaseGround+GroundResidentialFee)*(1+GroundFuelSurcharge),2),ROUND((((1-GroundResDiscount31Up-GroundResIncentive)*'Ground Base'!H92)+GroundResidentialFee)*(1+GroundFuelSurcharge),2)))*(1+FedEx_Markup),2)</f>
        <v>58.75</v>
      </c>
      <c r="I97" s="328">
        <f>ROUND((IF(MinBaseGround&gt;ROUND(((1-GroundAKHIDiscount)*'Ground Base'!I92),2),ROUND((MinBaseGround+GroundResidentialFee)*(1+GroundFuelSurcharge),2),ROUND((((1-GroundAKHIDiscount)*'Ground Base'!I92)+GroundResidentialFee)*(1+GroundFuelSurcharge),2)))*(1+FedEx_Markup),2)</f>
        <v>353.59</v>
      </c>
      <c r="J97" s="328">
        <f>ROUND((IF(MinBaseGround&gt;ROUND(((1-GroundAKHIDiscount)*'Ground Base'!J92),2),ROUND((MinBaseGround+GroundResidentialFee)*(1+GroundFuelSurcharge),2),ROUND((((1-GroundAKHIDiscount)*'Ground Base'!J92)+GroundResidentialFee)*(1+GroundFuelSurcharge),2)))*(1+FedEx_Markup),2)</f>
        <v>353.59</v>
      </c>
      <c r="K97" s="328">
        <f>ROUND((IF(MinGroundZone51&gt;ROUND(((1-GroundZone51Discount)*'Ground Base'!K92),2),ROUND((MinGroundZone51+GroundResidentialFee)*(1+GroundFuelSurcharge),2),ROUND((((1-GroundZone51Discount)*'Ground Base'!K92)+GroundResidentialFee)*(1+GroundFuelSurcharge),2)))*(1+FedEx_Markup),2)</f>
        <v>91.85</v>
      </c>
      <c r="L97" s="328">
        <f>ROUND((IF(MinGroundZone54&gt;ROUND(((1-GroundZone54Discount)*'Ground Base'!L92),2),ROUND((MinGroundZone54+GroundResidentialFee)*(1+GroundFuelSurcharge),2),ROUND((((1-GroundZone54Discount)*'Ground Base'!L92)+GroundResidentialFee)*(1+GroundFuelSurcharge),2)))*(1+FedEx_Markup),2)</f>
        <v>115.09</v>
      </c>
    </row>
    <row r="98" ht="12.75" customHeight="1">
      <c r="A98" s="327">
        <v>91.0</v>
      </c>
      <c r="B98" s="328">
        <f>ROUND((IF(MinBaseGround&gt;ROUND(((1-GroundResDiscount31Up-GroundResIncentive)*'Ground Base'!B93),2),ROUND((MinBaseGround+GroundResidentialFee)*(1+GroundFuelSurcharge),2),ROUND((((1-GroundResDiscount31Up-GroundResIncentive)*'Ground Base'!B93)+GroundResidentialFee)*(1+GroundFuelSurcharge),2)))*(1+FedEx_Markup),2)</f>
        <v>32.75</v>
      </c>
      <c r="C98" s="328">
        <f>ROUND((IF(MinBaseGround&gt;ROUND(((1-GroundResDiscount31Up-GroundResIncentive)*'Ground Base'!C93),2),ROUND((MinBaseGround+GroundResidentialFee)*(1+GroundFuelSurcharge),2),ROUND((((1-GroundResDiscount31Up-GroundResIncentive)*'Ground Base'!C93)+GroundResidentialFee)*(1+GroundFuelSurcharge),2)))*(1+FedEx_Markup),2)</f>
        <v>34.04</v>
      </c>
      <c r="D98" s="328">
        <f>ROUND((IF(MinBaseGround&gt;ROUND(((1-GroundResDiscount31Up-GroundResIncentive)*'Ground Base'!D93),2),ROUND((MinBaseGround+GroundResidentialFee)*(1+GroundFuelSurcharge),2),ROUND((((1-GroundResDiscount31Up-GroundResIncentive)*'Ground Base'!D93)+GroundResidentialFee)*(1+GroundFuelSurcharge),2)))*(1+FedEx_Markup),2)</f>
        <v>37.24</v>
      </c>
      <c r="E98" s="328">
        <f>ROUND((IF(MinBaseGround&gt;ROUND(((1-GroundResDiscount31Up-GroundResIncentive)*'Ground Base'!E93),2),ROUND((MinBaseGround+GroundResidentialFee)*(1+GroundFuelSurcharge),2),ROUND((((1-GroundResDiscount31Up-GroundResIncentive)*'Ground Base'!E93)+GroundResidentialFee)*(1+GroundFuelSurcharge),2)))*(1+FedEx_Markup),2)</f>
        <v>40.95</v>
      </c>
      <c r="F98" s="328">
        <f>ROUND((IF(MinBaseGround&gt;ROUND(((1-GroundResDiscount31Up-GroundResIncentive)*'Ground Base'!F93),2),ROUND((MinBaseGround+GroundResidentialFee)*(1+GroundFuelSurcharge),2),ROUND((((1-GroundResDiscount31Up-GroundResIncentive)*'Ground Base'!F93)+GroundResidentialFee)*(1+GroundFuelSurcharge),2)))*(1+FedEx_Markup),2)</f>
        <v>47.89</v>
      </c>
      <c r="G98" s="328">
        <f>ROUND((IF(MinBaseGround&gt;ROUND(((1-GroundResDiscount31Up-GroundResIncentive)*'Ground Base'!G93),2),ROUND((MinBaseGround+GroundResidentialFee)*(1+GroundFuelSurcharge),2),ROUND((((1-GroundResDiscount31Up-GroundResIncentive)*'Ground Base'!G93)+GroundResidentialFee)*(1+GroundFuelSurcharge),2)))*(1+FedEx_Markup),2)</f>
        <v>55.4</v>
      </c>
      <c r="H98" s="328">
        <f>ROUND((IF(MinBaseGround&gt;ROUND(((1-GroundResDiscount31Up-GroundResIncentive)*'Ground Base'!H93),2),ROUND((MinBaseGround+GroundResidentialFee)*(1+GroundFuelSurcharge),2),ROUND((((1-GroundResDiscount31Up-GroundResIncentive)*'Ground Base'!H93)+GroundResidentialFee)*(1+GroundFuelSurcharge),2)))*(1+FedEx_Markup),2)</f>
        <v>58.77</v>
      </c>
      <c r="I98" s="328">
        <f>ROUND((IF(MinBaseGround&gt;ROUND(((1-GroundAKHIDiscount)*'Ground Base'!I93),2),ROUND((MinBaseGround+GroundResidentialFee)*(1+GroundFuelSurcharge),2),ROUND((((1-GroundAKHIDiscount)*'Ground Base'!I93)+GroundResidentialFee)*(1+GroundFuelSurcharge),2)))*(1+FedEx_Markup),2)</f>
        <v>357.35</v>
      </c>
      <c r="J98" s="328">
        <f>ROUND((IF(MinBaseGround&gt;ROUND(((1-GroundAKHIDiscount)*'Ground Base'!J93),2),ROUND((MinBaseGround+GroundResidentialFee)*(1+GroundFuelSurcharge),2),ROUND((((1-GroundAKHIDiscount)*'Ground Base'!J93)+GroundResidentialFee)*(1+GroundFuelSurcharge),2)))*(1+FedEx_Markup),2)</f>
        <v>357.35</v>
      </c>
      <c r="K98" s="328">
        <f>ROUND((IF(MinGroundZone51&gt;ROUND(((1-GroundZone51Discount)*'Ground Base'!K93),2),ROUND((MinGroundZone51+GroundResidentialFee)*(1+GroundFuelSurcharge),2),ROUND((((1-GroundZone51Discount)*'Ground Base'!K93)+GroundResidentialFee)*(1+GroundFuelSurcharge),2)))*(1+FedEx_Markup),2)</f>
        <v>92.4</v>
      </c>
      <c r="L98" s="328">
        <f>ROUND((IF(MinGroundZone54&gt;ROUND(((1-GroundZone54Discount)*'Ground Base'!L93),2),ROUND((MinGroundZone54+GroundResidentialFee)*(1+GroundFuelSurcharge),2),ROUND((((1-GroundZone54Discount)*'Ground Base'!L93)+GroundResidentialFee)*(1+GroundFuelSurcharge),2)))*(1+FedEx_Markup),2)</f>
        <v>117.2</v>
      </c>
    </row>
    <row r="99" ht="12.75" customHeight="1">
      <c r="A99" s="327">
        <v>92.0</v>
      </c>
      <c r="B99" s="328">
        <f>ROUND((IF(MinBaseGround&gt;ROUND(((1-GroundResDiscount31Up-GroundResIncentive)*'Ground Base'!B94),2),ROUND((MinBaseGround+GroundResidentialFee)*(1+GroundFuelSurcharge),2),ROUND((((1-GroundResDiscount31Up-GroundResIncentive)*'Ground Base'!B94)+GroundResidentialFee)*(1+GroundFuelSurcharge),2)))*(1+FedEx_Markup),2)</f>
        <v>33.42</v>
      </c>
      <c r="C99" s="328">
        <f>ROUND((IF(MinBaseGround&gt;ROUND(((1-GroundResDiscount31Up-GroundResIncentive)*'Ground Base'!C94),2),ROUND((MinBaseGround+GroundResidentialFee)*(1+GroundFuelSurcharge),2),ROUND((((1-GroundResDiscount31Up-GroundResIncentive)*'Ground Base'!C94)+GroundResidentialFee)*(1+GroundFuelSurcharge),2)))*(1+FedEx_Markup),2)</f>
        <v>34.33</v>
      </c>
      <c r="D99" s="328">
        <f>ROUND((IF(MinBaseGround&gt;ROUND(((1-GroundResDiscount31Up-GroundResIncentive)*'Ground Base'!D94),2),ROUND((MinBaseGround+GroundResidentialFee)*(1+GroundFuelSurcharge),2),ROUND((((1-GroundResDiscount31Up-GroundResIncentive)*'Ground Base'!D94)+GroundResidentialFee)*(1+GroundFuelSurcharge),2)))*(1+FedEx_Markup),2)</f>
        <v>37.41</v>
      </c>
      <c r="E99" s="328">
        <f>ROUND((IF(MinBaseGround&gt;ROUND(((1-GroundResDiscount31Up-GroundResIncentive)*'Ground Base'!E94),2),ROUND((MinBaseGround+GroundResidentialFee)*(1+GroundFuelSurcharge),2),ROUND((((1-GroundResDiscount31Up-GroundResIncentive)*'Ground Base'!E94)+GroundResidentialFee)*(1+GroundFuelSurcharge),2)))*(1+FedEx_Markup),2)</f>
        <v>41.32</v>
      </c>
      <c r="F99" s="328">
        <f>ROUND((IF(MinBaseGround&gt;ROUND(((1-GroundResDiscount31Up-GroundResIncentive)*'Ground Base'!F94),2),ROUND((MinBaseGround+GroundResidentialFee)*(1+GroundFuelSurcharge),2),ROUND((((1-GroundResDiscount31Up-GroundResIncentive)*'Ground Base'!F94)+GroundResidentialFee)*(1+GroundFuelSurcharge),2)))*(1+FedEx_Markup),2)</f>
        <v>48.44</v>
      </c>
      <c r="G99" s="328">
        <f>ROUND((IF(MinBaseGround&gt;ROUND(((1-GroundResDiscount31Up-GroundResIncentive)*'Ground Base'!G94),2),ROUND((MinBaseGround+GroundResidentialFee)*(1+GroundFuelSurcharge),2),ROUND((((1-GroundResDiscount31Up-GroundResIncentive)*'Ground Base'!G94)+GroundResidentialFee)*(1+GroundFuelSurcharge),2)))*(1+FedEx_Markup),2)</f>
        <v>55.41</v>
      </c>
      <c r="H99" s="328">
        <f>ROUND((IF(MinBaseGround&gt;ROUND(((1-GroundResDiscount31Up-GroundResIncentive)*'Ground Base'!H94),2),ROUND((MinBaseGround+GroundResidentialFee)*(1+GroundFuelSurcharge),2),ROUND((((1-GroundResDiscount31Up-GroundResIncentive)*'Ground Base'!H94)+GroundResidentialFee)*(1+GroundFuelSurcharge),2)))*(1+FedEx_Markup),2)</f>
        <v>58.77</v>
      </c>
      <c r="I99" s="328">
        <f>ROUND((IF(MinBaseGround&gt;ROUND(((1-GroundAKHIDiscount)*'Ground Base'!I94),2),ROUND((MinBaseGround+GroundResidentialFee)*(1+GroundFuelSurcharge),2),ROUND((((1-GroundAKHIDiscount)*'Ground Base'!I94)+GroundResidentialFee)*(1+GroundFuelSurcharge),2)))*(1+FedEx_Markup),2)</f>
        <v>360.74</v>
      </c>
      <c r="J99" s="328">
        <f>ROUND((IF(MinBaseGround&gt;ROUND(((1-GroundAKHIDiscount)*'Ground Base'!J94),2),ROUND((MinBaseGround+GroundResidentialFee)*(1+GroundFuelSurcharge),2),ROUND((((1-GroundAKHIDiscount)*'Ground Base'!J94)+GroundResidentialFee)*(1+GroundFuelSurcharge),2)))*(1+FedEx_Markup),2)</f>
        <v>360.74</v>
      </c>
      <c r="K99" s="328">
        <f>ROUND((IF(MinGroundZone51&gt;ROUND(((1-GroundZone51Discount)*'Ground Base'!K94),2),ROUND((MinGroundZone51+GroundResidentialFee)*(1+GroundFuelSurcharge),2),ROUND((((1-GroundZone51Discount)*'Ground Base'!K94)+GroundResidentialFee)*(1+GroundFuelSurcharge),2)))*(1+FedEx_Markup),2)</f>
        <v>92.41</v>
      </c>
      <c r="L99" s="328">
        <f>ROUND((IF(MinGroundZone54&gt;ROUND(((1-GroundZone54Discount)*'Ground Base'!L94),2),ROUND((MinGroundZone54+GroundResidentialFee)*(1+GroundFuelSurcharge),2),ROUND((((1-GroundZone54Discount)*'Ground Base'!L94)+GroundResidentialFee)*(1+GroundFuelSurcharge),2)))*(1+FedEx_Markup),2)</f>
        <v>117.21</v>
      </c>
    </row>
    <row r="100" ht="12.75" customHeight="1">
      <c r="A100" s="327">
        <v>93.0</v>
      </c>
      <c r="B100" s="328">
        <f>ROUND((IF(MinBaseGround&gt;ROUND(((1-GroundResDiscount31Up-GroundResIncentive)*'Ground Base'!B95),2),ROUND((MinBaseGround+GroundResidentialFee)*(1+GroundFuelSurcharge),2),ROUND((((1-GroundResDiscount31Up-GroundResIncentive)*'Ground Base'!B95)+GroundResidentialFee)*(1+GroundFuelSurcharge),2)))*(1+FedEx_Markup),2)</f>
        <v>33.82</v>
      </c>
      <c r="C100" s="328">
        <f>ROUND((IF(MinBaseGround&gt;ROUND(((1-GroundResDiscount31Up-GroundResIncentive)*'Ground Base'!C95),2),ROUND((MinBaseGround+GroundResidentialFee)*(1+GroundFuelSurcharge),2),ROUND((((1-GroundResDiscount31Up-GroundResIncentive)*'Ground Base'!C95)+GroundResidentialFee)*(1+GroundFuelSurcharge),2)))*(1+FedEx_Markup),2)</f>
        <v>34.65</v>
      </c>
      <c r="D100" s="328">
        <f>ROUND((IF(MinBaseGround&gt;ROUND(((1-GroundResDiscount31Up-GroundResIncentive)*'Ground Base'!D95),2),ROUND((MinBaseGround+GroundResidentialFee)*(1+GroundFuelSurcharge),2),ROUND((((1-GroundResDiscount31Up-GroundResIncentive)*'Ground Base'!D95)+GroundResidentialFee)*(1+GroundFuelSurcharge),2)))*(1+FedEx_Markup),2)</f>
        <v>38.08</v>
      </c>
      <c r="E100" s="328">
        <f>ROUND((IF(MinBaseGround&gt;ROUND(((1-GroundResDiscount31Up-GroundResIncentive)*'Ground Base'!E95),2),ROUND((MinBaseGround+GroundResidentialFee)*(1+GroundFuelSurcharge),2),ROUND((((1-GroundResDiscount31Up-GroundResIncentive)*'Ground Base'!E95)+GroundResidentialFee)*(1+GroundFuelSurcharge),2)))*(1+FedEx_Markup),2)</f>
        <v>41.32</v>
      </c>
      <c r="F100" s="328">
        <f>ROUND((IF(MinBaseGround&gt;ROUND(((1-GroundResDiscount31Up-GroundResIncentive)*'Ground Base'!F95),2),ROUND((MinBaseGround+GroundResidentialFee)*(1+GroundFuelSurcharge),2),ROUND((((1-GroundResDiscount31Up-GroundResIncentive)*'Ground Base'!F95)+GroundResidentialFee)*(1+GroundFuelSurcharge),2)))*(1+FedEx_Markup),2)</f>
        <v>48.45</v>
      </c>
      <c r="G100" s="328">
        <f>ROUND((IF(MinBaseGround&gt;ROUND(((1-GroundResDiscount31Up-GroundResIncentive)*'Ground Base'!G95),2),ROUND((MinBaseGround+GroundResidentialFee)*(1+GroundFuelSurcharge),2),ROUND((((1-GroundResDiscount31Up-GroundResIncentive)*'Ground Base'!G95)+GroundResidentialFee)*(1+GroundFuelSurcharge),2)))*(1+FedEx_Markup),2)</f>
        <v>55.41</v>
      </c>
      <c r="H100" s="328">
        <f>ROUND((IF(MinBaseGround&gt;ROUND(((1-GroundResDiscount31Up-GroundResIncentive)*'Ground Base'!H95),2),ROUND((MinBaseGround+GroundResidentialFee)*(1+GroundFuelSurcharge),2),ROUND((((1-GroundResDiscount31Up-GroundResIncentive)*'Ground Base'!H95)+GroundResidentialFee)*(1+GroundFuelSurcharge),2)))*(1+FedEx_Markup),2)</f>
        <v>58.93</v>
      </c>
      <c r="I100" s="328">
        <f>ROUND((IF(MinBaseGround&gt;ROUND(((1-GroundAKHIDiscount)*'Ground Base'!I95),2),ROUND((MinBaseGround+GroundResidentialFee)*(1+GroundFuelSurcharge),2),ROUND((((1-GroundAKHIDiscount)*'Ground Base'!I95)+GroundResidentialFee)*(1+GroundFuelSurcharge),2)))*(1+FedEx_Markup),2)</f>
        <v>364.22</v>
      </c>
      <c r="J100" s="328">
        <f>ROUND((IF(MinBaseGround&gt;ROUND(((1-GroundAKHIDiscount)*'Ground Base'!J95),2),ROUND((MinBaseGround+GroundResidentialFee)*(1+GroundFuelSurcharge),2),ROUND((((1-GroundAKHIDiscount)*'Ground Base'!J95)+GroundResidentialFee)*(1+GroundFuelSurcharge),2)))*(1+FedEx_Markup),2)</f>
        <v>364.22</v>
      </c>
      <c r="K100" s="328">
        <f>ROUND((IF(MinGroundZone51&gt;ROUND(((1-GroundZone51Discount)*'Ground Base'!K95),2),ROUND((MinGroundZone51+GroundResidentialFee)*(1+GroundFuelSurcharge),2),ROUND((((1-GroundZone51Discount)*'Ground Base'!K95)+GroundResidentialFee)*(1+GroundFuelSurcharge),2)))*(1+FedEx_Markup),2)</f>
        <v>93.01</v>
      </c>
      <c r="L100" s="328">
        <f>ROUND((IF(MinGroundZone54&gt;ROUND(((1-GroundZone54Discount)*'Ground Base'!L95),2),ROUND((MinGroundZone54+GroundResidentialFee)*(1+GroundFuelSurcharge),2),ROUND((((1-GroundZone54Discount)*'Ground Base'!L95)+GroundResidentialFee)*(1+GroundFuelSurcharge),2)))*(1+FedEx_Markup),2)</f>
        <v>119</v>
      </c>
    </row>
    <row r="101" ht="12.75" customHeight="1">
      <c r="A101" s="327">
        <v>94.0</v>
      </c>
      <c r="B101" s="328">
        <f>ROUND((IF(MinBaseGround&gt;ROUND(((1-GroundResDiscount31Up-GroundResIncentive)*'Ground Base'!B96),2),ROUND((MinBaseGround+GroundResidentialFee)*(1+GroundFuelSurcharge),2),ROUND((((1-GroundResDiscount31Up-GroundResIncentive)*'Ground Base'!B96)+GroundResidentialFee)*(1+GroundFuelSurcharge),2)))*(1+FedEx_Markup),2)</f>
        <v>33.98</v>
      </c>
      <c r="C101" s="328">
        <f>ROUND((IF(MinBaseGround&gt;ROUND(((1-GroundResDiscount31Up-GroundResIncentive)*'Ground Base'!C96),2),ROUND((MinBaseGround+GroundResidentialFee)*(1+GroundFuelSurcharge),2),ROUND((((1-GroundResDiscount31Up-GroundResIncentive)*'Ground Base'!C96)+GroundResidentialFee)*(1+GroundFuelSurcharge),2)))*(1+FedEx_Markup),2)</f>
        <v>35.48</v>
      </c>
      <c r="D101" s="328">
        <f>ROUND((IF(MinBaseGround&gt;ROUND(((1-GroundResDiscount31Up-GroundResIncentive)*'Ground Base'!D96),2),ROUND((MinBaseGround+GroundResidentialFee)*(1+GroundFuelSurcharge),2),ROUND((((1-GroundResDiscount31Up-GroundResIncentive)*'Ground Base'!D96)+GroundResidentialFee)*(1+GroundFuelSurcharge),2)))*(1+FedEx_Markup),2)</f>
        <v>38.25</v>
      </c>
      <c r="E101" s="328">
        <f>ROUND((IF(MinBaseGround&gt;ROUND(((1-GroundResDiscount31Up-GroundResIncentive)*'Ground Base'!E96),2),ROUND((MinBaseGround+GroundResidentialFee)*(1+GroundFuelSurcharge),2),ROUND((((1-GroundResDiscount31Up-GroundResIncentive)*'Ground Base'!E96)+GroundResidentialFee)*(1+GroundFuelSurcharge),2)))*(1+FedEx_Markup),2)</f>
        <v>41.83</v>
      </c>
      <c r="F101" s="328">
        <f>ROUND((IF(MinBaseGround&gt;ROUND(((1-GroundResDiscount31Up-GroundResIncentive)*'Ground Base'!F96),2),ROUND((MinBaseGround+GroundResidentialFee)*(1+GroundFuelSurcharge),2),ROUND((((1-GroundResDiscount31Up-GroundResIncentive)*'Ground Base'!F96)+GroundResidentialFee)*(1+GroundFuelSurcharge),2)))*(1+FedEx_Markup),2)</f>
        <v>49.55</v>
      </c>
      <c r="G101" s="328">
        <f>ROUND((IF(MinBaseGround&gt;ROUND(((1-GroundResDiscount31Up-GroundResIncentive)*'Ground Base'!G96),2),ROUND((MinBaseGround+GroundResidentialFee)*(1+GroundFuelSurcharge),2),ROUND((((1-GroundResDiscount31Up-GroundResIncentive)*'Ground Base'!G96)+GroundResidentialFee)*(1+GroundFuelSurcharge),2)))*(1+FedEx_Markup),2)</f>
        <v>55.42</v>
      </c>
      <c r="H101" s="328">
        <f>ROUND((IF(MinBaseGround&gt;ROUND(((1-GroundResDiscount31Up-GroundResIncentive)*'Ground Base'!H96),2),ROUND((MinBaseGround+GroundResidentialFee)*(1+GroundFuelSurcharge),2),ROUND((((1-GroundResDiscount31Up-GroundResIncentive)*'Ground Base'!H96)+GroundResidentialFee)*(1+GroundFuelSurcharge),2)))*(1+FedEx_Markup),2)</f>
        <v>59.51</v>
      </c>
      <c r="I101" s="328">
        <f>ROUND((IF(MinBaseGround&gt;ROUND(((1-GroundAKHIDiscount)*'Ground Base'!I96),2),ROUND((MinBaseGround+GroundResidentialFee)*(1+GroundFuelSurcharge),2),ROUND((((1-GroundAKHIDiscount)*'Ground Base'!I96)+GroundResidentialFee)*(1+GroundFuelSurcharge),2)))*(1+FedEx_Markup),2)</f>
        <v>367.64</v>
      </c>
      <c r="J101" s="328">
        <f>ROUND((IF(MinBaseGround&gt;ROUND(((1-GroundAKHIDiscount)*'Ground Base'!J96),2),ROUND((MinBaseGround+GroundResidentialFee)*(1+GroundFuelSurcharge),2),ROUND((((1-GroundAKHIDiscount)*'Ground Base'!J96)+GroundResidentialFee)*(1+GroundFuelSurcharge),2)))*(1+FedEx_Markup),2)</f>
        <v>367.64</v>
      </c>
      <c r="K101" s="328">
        <f>ROUND((IF(MinGroundZone51&gt;ROUND(((1-GroundZone51Discount)*'Ground Base'!K96),2),ROUND((MinGroundZone51+GroundResidentialFee)*(1+GroundFuelSurcharge),2),ROUND((((1-GroundZone51Discount)*'Ground Base'!K96)+GroundResidentialFee)*(1+GroundFuelSurcharge),2)))*(1+FedEx_Markup),2)</f>
        <v>93.02</v>
      </c>
      <c r="L101" s="328">
        <f>ROUND((IF(MinGroundZone54&gt;ROUND(((1-GroundZone54Discount)*'Ground Base'!L96),2),ROUND((MinGroundZone54+GroundResidentialFee)*(1+GroundFuelSurcharge),2),ROUND((((1-GroundZone54Discount)*'Ground Base'!L96)+GroundResidentialFee)*(1+GroundFuelSurcharge),2)))*(1+FedEx_Markup),2)</f>
        <v>119.01</v>
      </c>
    </row>
    <row r="102" ht="12.75" customHeight="1">
      <c r="A102" s="327">
        <v>95.0</v>
      </c>
      <c r="B102" s="328">
        <f>ROUND((IF(MinBaseGround&gt;ROUND(((1-GroundResDiscount31Up-GroundResIncentive)*'Ground Base'!B97),2),ROUND((MinBaseGround+GroundResidentialFee)*(1+GroundFuelSurcharge),2),ROUND((((1-GroundResDiscount31Up-GroundResIncentive)*'Ground Base'!B97)+GroundResidentialFee)*(1+GroundFuelSurcharge),2)))*(1+FedEx_Markup),2)</f>
        <v>34.41</v>
      </c>
      <c r="C102" s="328">
        <f>ROUND((IF(MinBaseGround&gt;ROUND(((1-GroundResDiscount31Up-GroundResIncentive)*'Ground Base'!C97),2),ROUND((MinBaseGround+GroundResidentialFee)*(1+GroundFuelSurcharge),2),ROUND((((1-GroundResDiscount31Up-GroundResIncentive)*'Ground Base'!C97)+GroundResidentialFee)*(1+GroundFuelSurcharge),2)))*(1+FedEx_Markup),2)</f>
        <v>35.78</v>
      </c>
      <c r="D102" s="328">
        <f>ROUND((IF(MinBaseGround&gt;ROUND(((1-GroundResDiscount31Up-GroundResIncentive)*'Ground Base'!D97),2),ROUND((MinBaseGround+GroundResidentialFee)*(1+GroundFuelSurcharge),2),ROUND((((1-GroundResDiscount31Up-GroundResIncentive)*'Ground Base'!D97)+GroundResidentialFee)*(1+GroundFuelSurcharge),2)))*(1+FedEx_Markup),2)</f>
        <v>38.48</v>
      </c>
      <c r="E102" s="328">
        <f>ROUND((IF(MinBaseGround&gt;ROUND(((1-GroundResDiscount31Up-GroundResIncentive)*'Ground Base'!E97),2),ROUND((MinBaseGround+GroundResidentialFee)*(1+GroundFuelSurcharge),2),ROUND((((1-GroundResDiscount31Up-GroundResIncentive)*'Ground Base'!E97)+GroundResidentialFee)*(1+GroundFuelSurcharge),2)))*(1+FedEx_Markup),2)</f>
        <v>42.35</v>
      </c>
      <c r="F102" s="328">
        <f>ROUND((IF(MinBaseGround&gt;ROUND(((1-GroundResDiscount31Up-GroundResIncentive)*'Ground Base'!F97),2),ROUND((MinBaseGround+GroundResidentialFee)*(1+GroundFuelSurcharge),2),ROUND((((1-GroundResDiscount31Up-GroundResIncentive)*'Ground Base'!F97)+GroundResidentialFee)*(1+GroundFuelSurcharge),2)))*(1+FedEx_Markup),2)</f>
        <v>49.55</v>
      </c>
      <c r="G102" s="328">
        <f>ROUND((IF(MinBaseGround&gt;ROUND(((1-GroundResDiscount31Up-GroundResIncentive)*'Ground Base'!G97),2),ROUND((MinBaseGround+GroundResidentialFee)*(1+GroundFuelSurcharge),2),ROUND((((1-GroundResDiscount31Up-GroundResIncentive)*'Ground Base'!G97)+GroundResidentialFee)*(1+GroundFuelSurcharge),2)))*(1+FedEx_Markup),2)</f>
        <v>55.6</v>
      </c>
      <c r="H102" s="328">
        <f>ROUND((IF(MinBaseGround&gt;ROUND(((1-GroundResDiscount31Up-GroundResIncentive)*'Ground Base'!H97),2),ROUND((MinBaseGround+GroundResidentialFee)*(1+GroundFuelSurcharge),2),ROUND((((1-GroundResDiscount31Up-GroundResIncentive)*'Ground Base'!H97)+GroundResidentialFee)*(1+GroundFuelSurcharge),2)))*(1+FedEx_Markup),2)</f>
        <v>60.12</v>
      </c>
      <c r="I102" s="328">
        <f>ROUND((IF(MinBaseGround&gt;ROUND(((1-GroundAKHIDiscount)*'Ground Base'!I97),2),ROUND((MinBaseGround+GroundResidentialFee)*(1+GroundFuelSurcharge),2),ROUND((((1-GroundAKHIDiscount)*'Ground Base'!I97)+GroundResidentialFee)*(1+GroundFuelSurcharge),2)))*(1+FedEx_Markup),2)</f>
        <v>371.19</v>
      </c>
      <c r="J102" s="328">
        <f>ROUND((IF(MinBaseGround&gt;ROUND(((1-GroundAKHIDiscount)*'Ground Base'!J97),2),ROUND((MinBaseGround+GroundResidentialFee)*(1+GroundFuelSurcharge),2),ROUND((((1-GroundAKHIDiscount)*'Ground Base'!J97)+GroundResidentialFee)*(1+GroundFuelSurcharge),2)))*(1+FedEx_Markup),2)</f>
        <v>371.19</v>
      </c>
      <c r="K102" s="328">
        <f>ROUND((IF(MinGroundZone51&gt;ROUND(((1-GroundZone51Discount)*'Ground Base'!K97),2),ROUND((MinGroundZone51+GroundResidentialFee)*(1+GroundFuelSurcharge),2),ROUND((((1-GroundZone51Discount)*'Ground Base'!K97)+GroundResidentialFee)*(1+GroundFuelSurcharge),2)))*(1+FedEx_Markup),2)</f>
        <v>93.73</v>
      </c>
      <c r="L102" s="328">
        <f>ROUND((IF(MinGroundZone54&gt;ROUND(((1-GroundZone54Discount)*'Ground Base'!L97),2),ROUND((MinGroundZone54+GroundResidentialFee)*(1+GroundFuelSurcharge),2),ROUND((((1-GroundZone54Discount)*'Ground Base'!L97)+GroundResidentialFee)*(1+GroundFuelSurcharge),2)))*(1+FedEx_Markup),2)</f>
        <v>120.97</v>
      </c>
    </row>
    <row r="103" ht="12.75" customHeight="1">
      <c r="A103" s="327">
        <v>96.0</v>
      </c>
      <c r="B103" s="328">
        <f>ROUND((IF(MinBaseGround&gt;ROUND(((1-GroundResDiscount31Up-GroundResIncentive)*'Ground Base'!B98),2),ROUND((MinBaseGround+GroundResidentialFee)*(1+GroundFuelSurcharge),2),ROUND((((1-GroundResDiscount31Up-GroundResIncentive)*'Ground Base'!B98)+GroundResidentialFee)*(1+GroundFuelSurcharge),2)))*(1+FedEx_Markup),2)</f>
        <v>35.11</v>
      </c>
      <c r="C103" s="328">
        <f>ROUND((IF(MinBaseGround&gt;ROUND(((1-GroundResDiscount31Up-GroundResIncentive)*'Ground Base'!C98),2),ROUND((MinBaseGround+GroundResidentialFee)*(1+GroundFuelSurcharge),2),ROUND((((1-GroundResDiscount31Up-GroundResIncentive)*'Ground Base'!C98)+GroundResidentialFee)*(1+GroundFuelSurcharge),2)))*(1+FedEx_Markup),2)</f>
        <v>36.01</v>
      </c>
      <c r="D103" s="328">
        <f>ROUND((IF(MinBaseGround&gt;ROUND(((1-GroundResDiscount31Up-GroundResIncentive)*'Ground Base'!D98),2),ROUND((MinBaseGround+GroundResidentialFee)*(1+GroundFuelSurcharge),2),ROUND((((1-GroundResDiscount31Up-GroundResIncentive)*'Ground Base'!D98)+GroundResidentialFee)*(1+GroundFuelSurcharge),2)))*(1+FedEx_Markup),2)</f>
        <v>39.8</v>
      </c>
      <c r="E103" s="328">
        <f>ROUND((IF(MinBaseGround&gt;ROUND(((1-GroundResDiscount31Up-GroundResIncentive)*'Ground Base'!E98),2),ROUND((MinBaseGround+GroundResidentialFee)*(1+GroundFuelSurcharge),2),ROUND((((1-GroundResDiscount31Up-GroundResIncentive)*'Ground Base'!E98)+GroundResidentialFee)*(1+GroundFuelSurcharge),2)))*(1+FedEx_Markup),2)</f>
        <v>42.49</v>
      </c>
      <c r="F103" s="328">
        <f>ROUND((IF(MinBaseGround&gt;ROUND(((1-GroundResDiscount31Up-GroundResIncentive)*'Ground Base'!F98),2),ROUND((MinBaseGround+GroundResidentialFee)*(1+GroundFuelSurcharge),2),ROUND((((1-GroundResDiscount31Up-GroundResIncentive)*'Ground Base'!F98)+GroundResidentialFee)*(1+GroundFuelSurcharge),2)))*(1+FedEx_Markup),2)</f>
        <v>49.57</v>
      </c>
      <c r="G103" s="328">
        <f>ROUND((IF(MinBaseGround&gt;ROUND(((1-GroundResDiscount31Up-GroundResIncentive)*'Ground Base'!G98),2),ROUND((MinBaseGround+GroundResidentialFee)*(1+GroundFuelSurcharge),2),ROUND((((1-GroundResDiscount31Up-GroundResIncentive)*'Ground Base'!G98)+GroundResidentialFee)*(1+GroundFuelSurcharge),2)))*(1+FedEx_Markup),2)</f>
        <v>55.61</v>
      </c>
      <c r="H103" s="328">
        <f>ROUND((IF(MinBaseGround&gt;ROUND(((1-GroundResDiscount31Up-GroundResIncentive)*'Ground Base'!H98),2),ROUND((MinBaseGround+GroundResidentialFee)*(1+GroundFuelSurcharge),2),ROUND((((1-GroundResDiscount31Up-GroundResIncentive)*'Ground Base'!H98)+GroundResidentialFee)*(1+GroundFuelSurcharge),2)))*(1+FedEx_Markup),2)</f>
        <v>60.7</v>
      </c>
      <c r="I103" s="328">
        <f>ROUND((IF(MinBaseGround&gt;ROUND(((1-GroundAKHIDiscount)*'Ground Base'!I98),2),ROUND((MinBaseGround+GroundResidentialFee)*(1+GroundFuelSurcharge),2),ROUND((((1-GroundAKHIDiscount)*'Ground Base'!I98)+GroundResidentialFee)*(1+GroundFuelSurcharge),2)))*(1+FedEx_Markup),2)</f>
        <v>374.56</v>
      </c>
      <c r="J103" s="328">
        <f>ROUND((IF(MinBaseGround&gt;ROUND(((1-GroundAKHIDiscount)*'Ground Base'!J98),2),ROUND((MinBaseGround+GroundResidentialFee)*(1+GroundFuelSurcharge),2),ROUND((((1-GroundAKHIDiscount)*'Ground Base'!J98)+GroundResidentialFee)*(1+GroundFuelSurcharge),2)))*(1+FedEx_Markup),2)</f>
        <v>374.56</v>
      </c>
      <c r="K103" s="328">
        <f>ROUND((IF(MinGroundZone51&gt;ROUND(((1-GroundZone51Discount)*'Ground Base'!K98),2),ROUND((MinGroundZone51+GroundResidentialFee)*(1+GroundFuelSurcharge),2),ROUND((((1-GroundZone51Discount)*'Ground Base'!K98)+GroundResidentialFee)*(1+GroundFuelSurcharge),2)))*(1+FedEx_Markup),2)</f>
        <v>93.74</v>
      </c>
      <c r="L103" s="328">
        <f>ROUND((IF(MinGroundZone54&gt;ROUND(((1-GroundZone54Discount)*'Ground Base'!L98),2),ROUND((MinGroundZone54+GroundResidentialFee)*(1+GroundFuelSurcharge),2),ROUND((((1-GroundZone54Discount)*'Ground Base'!L98)+GroundResidentialFee)*(1+GroundFuelSurcharge),2)))*(1+FedEx_Markup),2)</f>
        <v>120.97</v>
      </c>
    </row>
    <row r="104" ht="12.75" customHeight="1">
      <c r="A104" s="327">
        <v>97.0</v>
      </c>
      <c r="B104" s="328">
        <f>ROUND((IF(MinBaseGround&gt;ROUND(((1-GroundResDiscount31Up-GroundResIncentive)*'Ground Base'!B99),2),ROUND((MinBaseGround+GroundResidentialFee)*(1+GroundFuelSurcharge),2),ROUND((((1-GroundResDiscount31Up-GroundResIncentive)*'Ground Base'!B99)+GroundResidentialFee)*(1+GroundFuelSurcharge),2)))*(1+FedEx_Markup),2)</f>
        <v>36.5</v>
      </c>
      <c r="C104" s="328">
        <f>ROUND((IF(MinBaseGround&gt;ROUND(((1-GroundResDiscount31Up-GroundResIncentive)*'Ground Base'!C99),2),ROUND((MinBaseGround+GroundResidentialFee)*(1+GroundFuelSurcharge),2),ROUND((((1-GroundResDiscount31Up-GroundResIncentive)*'Ground Base'!C99)+GroundResidentialFee)*(1+GroundFuelSurcharge),2)))*(1+FedEx_Markup),2)</f>
        <v>37.31</v>
      </c>
      <c r="D104" s="328">
        <f>ROUND((IF(MinBaseGround&gt;ROUND(((1-GroundResDiscount31Up-GroundResIncentive)*'Ground Base'!D99),2),ROUND((MinBaseGround+GroundResidentialFee)*(1+GroundFuelSurcharge),2),ROUND((((1-GroundResDiscount31Up-GroundResIncentive)*'Ground Base'!D99)+GroundResidentialFee)*(1+GroundFuelSurcharge),2)))*(1+FedEx_Markup),2)</f>
        <v>40.34</v>
      </c>
      <c r="E104" s="328">
        <f>ROUND((IF(MinBaseGround&gt;ROUND(((1-GroundResDiscount31Up-GroundResIncentive)*'Ground Base'!E99),2),ROUND((MinBaseGround+GroundResidentialFee)*(1+GroundFuelSurcharge),2),ROUND((((1-GroundResDiscount31Up-GroundResIncentive)*'Ground Base'!E99)+GroundResidentialFee)*(1+GroundFuelSurcharge),2)))*(1+FedEx_Markup),2)</f>
        <v>43.45</v>
      </c>
      <c r="F104" s="328">
        <f>ROUND((IF(MinBaseGround&gt;ROUND(((1-GroundResDiscount31Up-GroundResIncentive)*'Ground Base'!F99),2),ROUND((MinBaseGround+GroundResidentialFee)*(1+GroundFuelSurcharge),2),ROUND((((1-GroundResDiscount31Up-GroundResIncentive)*'Ground Base'!F99)+GroundResidentialFee)*(1+GroundFuelSurcharge),2)))*(1+FedEx_Markup),2)</f>
        <v>51.01</v>
      </c>
      <c r="G104" s="328">
        <f>ROUND((IF(MinBaseGround&gt;ROUND(((1-GroundResDiscount31Up-GroundResIncentive)*'Ground Base'!G99),2),ROUND((MinBaseGround+GroundResidentialFee)*(1+GroundFuelSurcharge),2),ROUND((((1-GroundResDiscount31Up-GroundResIncentive)*'Ground Base'!G99)+GroundResidentialFee)*(1+GroundFuelSurcharge),2)))*(1+FedEx_Markup),2)</f>
        <v>56.37</v>
      </c>
      <c r="H104" s="328">
        <f>ROUND((IF(MinBaseGround&gt;ROUND(((1-GroundResDiscount31Up-GroundResIncentive)*'Ground Base'!H99),2),ROUND((MinBaseGround+GroundResidentialFee)*(1+GroundFuelSurcharge),2),ROUND((((1-GroundResDiscount31Up-GroundResIncentive)*'Ground Base'!H99)+GroundResidentialFee)*(1+GroundFuelSurcharge),2)))*(1+FedEx_Markup),2)</f>
        <v>62.4</v>
      </c>
      <c r="I104" s="328">
        <f>ROUND((IF(MinBaseGround&gt;ROUND(((1-GroundAKHIDiscount)*'Ground Base'!I99),2),ROUND((MinBaseGround+GroundResidentialFee)*(1+GroundFuelSurcharge),2),ROUND((((1-GroundAKHIDiscount)*'Ground Base'!I99)+GroundResidentialFee)*(1+GroundFuelSurcharge),2)))*(1+FedEx_Markup),2)</f>
        <v>378.11</v>
      </c>
      <c r="J104" s="328">
        <f>ROUND((IF(MinBaseGround&gt;ROUND(((1-GroundAKHIDiscount)*'Ground Base'!J99),2),ROUND((MinBaseGround+GroundResidentialFee)*(1+GroundFuelSurcharge),2),ROUND((((1-GroundAKHIDiscount)*'Ground Base'!J99)+GroundResidentialFee)*(1+GroundFuelSurcharge),2)))*(1+FedEx_Markup),2)</f>
        <v>378.11</v>
      </c>
      <c r="K104" s="328">
        <f>ROUND((IF(MinGroundZone51&gt;ROUND(((1-GroundZone51Discount)*'Ground Base'!K99),2),ROUND((MinGroundZone51+GroundResidentialFee)*(1+GroundFuelSurcharge),2),ROUND((((1-GroundZone51Discount)*'Ground Base'!K99)+GroundResidentialFee)*(1+GroundFuelSurcharge),2)))*(1+FedEx_Markup),2)</f>
        <v>94.31</v>
      </c>
      <c r="L104" s="328">
        <f>ROUND((IF(MinGroundZone54&gt;ROUND(((1-GroundZone54Discount)*'Ground Base'!L99),2),ROUND((MinGroundZone54+GroundResidentialFee)*(1+GroundFuelSurcharge),2),ROUND((((1-GroundZone54Discount)*'Ground Base'!L99)+GroundResidentialFee)*(1+GroundFuelSurcharge),2)))*(1+FedEx_Markup),2)</f>
        <v>123.04</v>
      </c>
    </row>
    <row r="105" ht="12.75" customHeight="1">
      <c r="A105" s="327">
        <v>98.0</v>
      </c>
      <c r="B105" s="328">
        <f>ROUND((IF(MinBaseGround&gt;ROUND(((1-GroundResDiscount31Up-GroundResIncentive)*'Ground Base'!B100),2),ROUND((MinBaseGround+GroundResidentialFee)*(1+GroundFuelSurcharge),2),ROUND((((1-GroundResDiscount31Up-GroundResIncentive)*'Ground Base'!B100)+GroundResidentialFee)*(1+GroundFuelSurcharge),2)))*(1+FedEx_Markup),2)</f>
        <v>36.96</v>
      </c>
      <c r="C105" s="328">
        <f>ROUND((IF(MinBaseGround&gt;ROUND(((1-GroundResDiscount31Up-GroundResIncentive)*'Ground Base'!C100),2),ROUND((MinBaseGround+GroundResidentialFee)*(1+GroundFuelSurcharge),2),ROUND((((1-GroundResDiscount31Up-GroundResIncentive)*'Ground Base'!C100)+GroundResidentialFee)*(1+GroundFuelSurcharge),2)))*(1+FedEx_Markup),2)</f>
        <v>37.54</v>
      </c>
      <c r="D105" s="328">
        <f>ROUND((IF(MinBaseGround&gt;ROUND(((1-GroundResDiscount31Up-GroundResIncentive)*'Ground Base'!D100),2),ROUND((MinBaseGround+GroundResidentialFee)*(1+GroundFuelSurcharge),2),ROUND((((1-GroundResDiscount31Up-GroundResIncentive)*'Ground Base'!D100)+GroundResidentialFee)*(1+GroundFuelSurcharge),2)))*(1+FedEx_Markup),2)</f>
        <v>40.35</v>
      </c>
      <c r="E105" s="328">
        <f>ROUND((IF(MinBaseGround&gt;ROUND(((1-GroundResDiscount31Up-GroundResIncentive)*'Ground Base'!E100),2),ROUND((MinBaseGround+GroundResidentialFee)*(1+GroundFuelSurcharge),2),ROUND((((1-GroundResDiscount31Up-GroundResIncentive)*'Ground Base'!E100)+GroundResidentialFee)*(1+GroundFuelSurcharge),2)))*(1+FedEx_Markup),2)</f>
        <v>43.92</v>
      </c>
      <c r="F105" s="328">
        <f>ROUND((IF(MinBaseGround&gt;ROUND(((1-GroundResDiscount31Up-GroundResIncentive)*'Ground Base'!F100),2),ROUND((MinBaseGround+GroundResidentialFee)*(1+GroundFuelSurcharge),2),ROUND((((1-GroundResDiscount31Up-GroundResIncentive)*'Ground Base'!F100)+GroundResidentialFee)*(1+GroundFuelSurcharge),2)))*(1+FedEx_Markup),2)</f>
        <v>51.57</v>
      </c>
      <c r="G105" s="328">
        <f>ROUND((IF(MinBaseGround&gt;ROUND(((1-GroundResDiscount31Up-GroundResIncentive)*'Ground Base'!G100),2),ROUND((MinBaseGround+GroundResidentialFee)*(1+GroundFuelSurcharge),2),ROUND((((1-GroundResDiscount31Up-GroundResIncentive)*'Ground Base'!G100)+GroundResidentialFee)*(1+GroundFuelSurcharge),2)))*(1+FedEx_Markup),2)</f>
        <v>56.37</v>
      </c>
      <c r="H105" s="328">
        <f>ROUND((IF(MinBaseGround&gt;ROUND(((1-GroundResDiscount31Up-GroundResIncentive)*'Ground Base'!H100),2),ROUND((MinBaseGround+GroundResidentialFee)*(1+GroundFuelSurcharge),2),ROUND((((1-GroundResDiscount31Up-GroundResIncentive)*'Ground Base'!H100)+GroundResidentialFee)*(1+GroundFuelSurcharge),2)))*(1+FedEx_Markup),2)</f>
        <v>62.4</v>
      </c>
      <c r="I105" s="328">
        <f>ROUND((IF(MinBaseGround&gt;ROUND(((1-GroundAKHIDiscount)*'Ground Base'!I100),2),ROUND((MinBaseGround+GroundResidentialFee)*(1+GroundFuelSurcharge),2),ROUND((((1-GroundAKHIDiscount)*'Ground Base'!I100)+GroundResidentialFee)*(1+GroundFuelSurcharge),2)))*(1+FedEx_Markup),2)</f>
        <v>381.43</v>
      </c>
      <c r="J105" s="328">
        <f>ROUND((IF(MinBaseGround&gt;ROUND(((1-GroundAKHIDiscount)*'Ground Base'!J100),2),ROUND((MinBaseGround+GroundResidentialFee)*(1+GroundFuelSurcharge),2),ROUND((((1-GroundAKHIDiscount)*'Ground Base'!J100)+GroundResidentialFee)*(1+GroundFuelSurcharge),2)))*(1+FedEx_Markup),2)</f>
        <v>381.43</v>
      </c>
      <c r="K105" s="328">
        <f>ROUND((IF(MinGroundZone51&gt;ROUND(((1-GroundZone51Discount)*'Ground Base'!K100),2),ROUND((MinGroundZone51+GroundResidentialFee)*(1+GroundFuelSurcharge),2),ROUND((((1-GroundZone51Discount)*'Ground Base'!K100)+GroundResidentialFee)*(1+GroundFuelSurcharge),2)))*(1+FedEx_Markup),2)</f>
        <v>94.31</v>
      </c>
      <c r="L105" s="328">
        <f>ROUND((IF(MinGroundZone54&gt;ROUND(((1-GroundZone54Discount)*'Ground Base'!L100),2),ROUND((MinGroundZone54+GroundResidentialFee)*(1+GroundFuelSurcharge),2),ROUND((((1-GroundZone54Discount)*'Ground Base'!L100)+GroundResidentialFee)*(1+GroundFuelSurcharge),2)))*(1+FedEx_Markup),2)</f>
        <v>123.04</v>
      </c>
    </row>
    <row r="106" ht="12.75" customHeight="1">
      <c r="A106" s="327">
        <v>99.0</v>
      </c>
      <c r="B106" s="328">
        <f>ROUND((IF(MinBaseGround&gt;ROUND(((1-GroundResDiscount31Up-GroundResIncentive)*'Ground Base'!B101),2),ROUND((MinBaseGround+GroundResidentialFee)*(1+GroundFuelSurcharge),2),ROUND((((1-GroundResDiscount31Up-GroundResIncentive)*'Ground Base'!B101)+GroundResidentialFee)*(1+GroundFuelSurcharge),2)))*(1+FedEx_Markup),2)</f>
        <v>37.38</v>
      </c>
      <c r="C106" s="328">
        <f>ROUND((IF(MinBaseGround&gt;ROUND(((1-GroundResDiscount31Up-GroundResIncentive)*'Ground Base'!C101),2),ROUND((MinBaseGround+GroundResidentialFee)*(1+GroundFuelSurcharge),2),ROUND((((1-GroundResDiscount31Up-GroundResIncentive)*'Ground Base'!C101)+GroundResidentialFee)*(1+GroundFuelSurcharge),2)))*(1+FedEx_Markup),2)</f>
        <v>37.54</v>
      </c>
      <c r="D106" s="328">
        <f>ROUND((IF(MinBaseGround&gt;ROUND(((1-GroundResDiscount31Up-GroundResIncentive)*'Ground Base'!D101),2),ROUND((MinBaseGround+GroundResidentialFee)*(1+GroundFuelSurcharge),2),ROUND((((1-GroundResDiscount31Up-GroundResIncentive)*'Ground Base'!D101)+GroundResidentialFee)*(1+GroundFuelSurcharge),2)))*(1+FedEx_Markup),2)</f>
        <v>41.12</v>
      </c>
      <c r="E106" s="328">
        <f>ROUND((IF(MinBaseGround&gt;ROUND(((1-GroundResDiscount31Up-GroundResIncentive)*'Ground Base'!E101),2),ROUND((MinBaseGround+GroundResidentialFee)*(1+GroundFuelSurcharge),2),ROUND((((1-GroundResDiscount31Up-GroundResIncentive)*'Ground Base'!E101)+GroundResidentialFee)*(1+GroundFuelSurcharge),2)))*(1+FedEx_Markup),2)</f>
        <v>44.13</v>
      </c>
      <c r="F106" s="328">
        <f>ROUND((IF(MinBaseGround&gt;ROUND(((1-GroundResDiscount31Up-GroundResIncentive)*'Ground Base'!F101),2),ROUND((MinBaseGround+GroundResidentialFee)*(1+GroundFuelSurcharge),2),ROUND((((1-GroundResDiscount31Up-GroundResIncentive)*'Ground Base'!F101)+GroundResidentialFee)*(1+GroundFuelSurcharge),2)))*(1+FedEx_Markup),2)</f>
        <v>51.58</v>
      </c>
      <c r="G106" s="328">
        <f>ROUND((IF(MinBaseGround&gt;ROUND(((1-GroundResDiscount31Up-GroundResIncentive)*'Ground Base'!G101),2),ROUND((MinBaseGround+GroundResidentialFee)*(1+GroundFuelSurcharge),2),ROUND((((1-GroundResDiscount31Up-GroundResIncentive)*'Ground Base'!G101)+GroundResidentialFee)*(1+GroundFuelSurcharge),2)))*(1+FedEx_Markup),2)</f>
        <v>56.91</v>
      </c>
      <c r="H106" s="328">
        <f>ROUND((IF(MinBaseGround&gt;ROUND(((1-GroundResDiscount31Up-GroundResIncentive)*'Ground Base'!H101),2),ROUND((MinBaseGround+GroundResidentialFee)*(1+GroundFuelSurcharge),2),ROUND((((1-GroundResDiscount31Up-GroundResIncentive)*'Ground Base'!H101)+GroundResidentialFee)*(1+GroundFuelSurcharge),2)))*(1+FedEx_Markup),2)</f>
        <v>62.45</v>
      </c>
      <c r="I106" s="328">
        <f>ROUND((IF(MinBaseGround&gt;ROUND(((1-GroundAKHIDiscount)*'Ground Base'!I101),2),ROUND((MinBaseGround+GroundResidentialFee)*(1+GroundFuelSurcharge),2),ROUND((((1-GroundAKHIDiscount)*'Ground Base'!I101)+GroundResidentialFee)*(1+GroundFuelSurcharge),2)))*(1+FedEx_Markup),2)</f>
        <v>384.99</v>
      </c>
      <c r="J106" s="328">
        <f>ROUND((IF(MinBaseGround&gt;ROUND(((1-GroundAKHIDiscount)*'Ground Base'!J101),2),ROUND((MinBaseGround+GroundResidentialFee)*(1+GroundFuelSurcharge),2),ROUND((((1-GroundAKHIDiscount)*'Ground Base'!J101)+GroundResidentialFee)*(1+GroundFuelSurcharge),2)))*(1+FedEx_Markup),2)</f>
        <v>384.99</v>
      </c>
      <c r="K106" s="328">
        <f>ROUND((IF(MinGroundZone51&gt;ROUND(((1-GroundZone51Discount)*'Ground Base'!K101),2),ROUND((MinGroundZone51+GroundResidentialFee)*(1+GroundFuelSurcharge),2),ROUND((((1-GroundZone51Discount)*'Ground Base'!K101)+GroundResidentialFee)*(1+GroundFuelSurcharge),2)))*(1+FedEx_Markup),2)</f>
        <v>94.76</v>
      </c>
      <c r="L106" s="328">
        <f>ROUND((IF(MinGroundZone54&gt;ROUND(((1-GroundZone54Discount)*'Ground Base'!L101),2),ROUND((MinGroundZone54+GroundResidentialFee)*(1+GroundFuelSurcharge),2),ROUND((((1-GroundZone54Discount)*'Ground Base'!L101)+GroundResidentialFee)*(1+GroundFuelSurcharge),2)))*(1+FedEx_Markup),2)</f>
        <v>124.75</v>
      </c>
    </row>
    <row r="107" ht="12.75" customHeight="1">
      <c r="A107" s="327">
        <v>100.0</v>
      </c>
      <c r="B107" s="328">
        <f>ROUND((IF(MinBaseGround&gt;ROUND(((1-GroundResDiscount31Up-GroundResIncentive)*'Ground Base'!B102),2),ROUND((MinBaseGround+GroundResidentialFee)*(1+GroundFuelSurcharge),2),ROUND((((1-GroundResDiscount31Up-GroundResIncentive)*'Ground Base'!B102)+GroundResidentialFee)*(1+GroundFuelSurcharge),2)))*(1+FedEx_Markup),2)</f>
        <v>37.67</v>
      </c>
      <c r="C107" s="328">
        <f>ROUND((IF(MinBaseGround&gt;ROUND(((1-GroundResDiscount31Up-GroundResIncentive)*'Ground Base'!C102),2),ROUND((MinBaseGround+GroundResidentialFee)*(1+GroundFuelSurcharge),2),ROUND((((1-GroundResDiscount31Up-GroundResIncentive)*'Ground Base'!C102)+GroundResidentialFee)*(1+GroundFuelSurcharge),2)))*(1+FedEx_Markup),2)</f>
        <v>38</v>
      </c>
      <c r="D107" s="328">
        <f>ROUND((IF(MinBaseGround&gt;ROUND(((1-GroundResDiscount31Up-GroundResIncentive)*'Ground Base'!D102),2),ROUND((MinBaseGround+GroundResidentialFee)*(1+GroundFuelSurcharge),2),ROUND((((1-GroundResDiscount31Up-GroundResIncentive)*'Ground Base'!D102)+GroundResidentialFee)*(1+GroundFuelSurcharge),2)))*(1+FedEx_Markup),2)</f>
        <v>41.12</v>
      </c>
      <c r="E107" s="328">
        <f>ROUND((IF(MinBaseGround&gt;ROUND(((1-GroundResDiscount31Up-GroundResIncentive)*'Ground Base'!E102),2),ROUND((MinBaseGround+GroundResidentialFee)*(1+GroundFuelSurcharge),2),ROUND((((1-GroundResDiscount31Up-GroundResIncentive)*'Ground Base'!E102)+GroundResidentialFee)*(1+GroundFuelSurcharge),2)))*(1+FedEx_Markup),2)</f>
        <v>44.36</v>
      </c>
      <c r="F107" s="328">
        <f>ROUND((IF(MinBaseGround&gt;ROUND(((1-GroundResDiscount31Up-GroundResIncentive)*'Ground Base'!F102),2),ROUND((MinBaseGround+GroundResidentialFee)*(1+GroundFuelSurcharge),2),ROUND((((1-GroundResDiscount31Up-GroundResIncentive)*'Ground Base'!F102)+GroundResidentialFee)*(1+GroundFuelSurcharge),2)))*(1+FedEx_Markup),2)</f>
        <v>51.75</v>
      </c>
      <c r="G107" s="328">
        <f>ROUND((IF(MinBaseGround&gt;ROUND(((1-GroundResDiscount31Up-GroundResIncentive)*'Ground Base'!G102),2),ROUND((MinBaseGround+GroundResidentialFee)*(1+GroundFuelSurcharge),2),ROUND((((1-GroundResDiscount31Up-GroundResIncentive)*'Ground Base'!G102)+GroundResidentialFee)*(1+GroundFuelSurcharge),2)))*(1+FedEx_Markup),2)</f>
        <v>56.96</v>
      </c>
      <c r="H107" s="328">
        <f>ROUND((IF(MinBaseGround&gt;ROUND(((1-GroundResDiscount31Up-GroundResIncentive)*'Ground Base'!H102),2),ROUND((MinBaseGround+GroundResidentialFee)*(1+GroundFuelSurcharge),2),ROUND((((1-GroundResDiscount31Up-GroundResIncentive)*'Ground Base'!H102)+GroundResidentialFee)*(1+GroundFuelSurcharge),2)))*(1+FedEx_Markup),2)</f>
        <v>62.48</v>
      </c>
      <c r="I107" s="328">
        <f>ROUND((IF(MinBaseGround&gt;ROUND(((1-GroundAKHIDiscount)*'Ground Base'!I102),2),ROUND((MinBaseGround+GroundResidentialFee)*(1+GroundFuelSurcharge),2),ROUND((((1-GroundAKHIDiscount)*'Ground Base'!I102)+GroundResidentialFee)*(1+GroundFuelSurcharge),2)))*(1+FedEx_Markup),2)</f>
        <v>388.54</v>
      </c>
      <c r="J107" s="328">
        <f>ROUND((IF(MinBaseGround&gt;ROUND(((1-GroundAKHIDiscount)*'Ground Base'!J102),2),ROUND((MinBaseGround+GroundResidentialFee)*(1+GroundFuelSurcharge),2),ROUND((((1-GroundAKHIDiscount)*'Ground Base'!J102)+GroundResidentialFee)*(1+GroundFuelSurcharge),2)))*(1+FedEx_Markup),2)</f>
        <v>388.54</v>
      </c>
      <c r="K107" s="328">
        <f>ROUND((IF(MinGroundZone51&gt;ROUND(((1-GroundZone51Discount)*'Ground Base'!K102),2),ROUND((MinGroundZone51+GroundResidentialFee)*(1+GroundFuelSurcharge),2),ROUND((((1-GroundZone51Discount)*'Ground Base'!K102)+GroundResidentialFee)*(1+GroundFuelSurcharge),2)))*(1+FedEx_Markup),2)</f>
        <v>94.78</v>
      </c>
      <c r="L107" s="328">
        <f>ROUND((IF(MinGroundZone54&gt;ROUND(((1-GroundZone54Discount)*'Ground Base'!L102),2),ROUND((MinGroundZone54+GroundResidentialFee)*(1+GroundFuelSurcharge),2),ROUND((((1-GroundZone54Discount)*'Ground Base'!L102)+GroundResidentialFee)*(1+GroundFuelSurcharge),2)))*(1+FedEx_Markup),2)</f>
        <v>124.76</v>
      </c>
    </row>
    <row r="108" ht="12.75" customHeight="1">
      <c r="A108" s="327">
        <v>101.0</v>
      </c>
      <c r="B108" s="328">
        <f>ROUND((IF(MinBaseGround&gt;ROUND(((1-GroundResDiscount31Up-GroundResIncentive)*'Ground Base'!B103),2),ROUND((MinBaseGround+GroundResidentialFee)*(1+GroundFuelSurcharge),2),ROUND((((1-GroundResDiscount31Up-GroundResIncentive)*'Ground Base'!B103)+GroundResidentialFee)*(1+GroundFuelSurcharge),2)))*(1+FedEx_Markup),2)</f>
        <v>38.61</v>
      </c>
      <c r="C108" s="328">
        <f>ROUND((IF(MinBaseGround&gt;ROUND(((1-GroundResDiscount31Up-GroundResIncentive)*'Ground Base'!C103),2),ROUND((MinBaseGround+GroundResidentialFee)*(1+GroundFuelSurcharge),2),ROUND((((1-GroundResDiscount31Up-GroundResIncentive)*'Ground Base'!C103)+GroundResidentialFee)*(1+GroundFuelSurcharge),2)))*(1+FedEx_Markup),2)</f>
        <v>38.67</v>
      </c>
      <c r="D108" s="328">
        <f>ROUND((IF(MinBaseGround&gt;ROUND(((1-GroundResDiscount31Up-GroundResIncentive)*'Ground Base'!D103),2),ROUND((MinBaseGround+GroundResidentialFee)*(1+GroundFuelSurcharge),2),ROUND((((1-GroundResDiscount31Up-GroundResIncentive)*'Ground Base'!D103)+GroundResidentialFee)*(1+GroundFuelSurcharge),2)))*(1+FedEx_Markup),2)</f>
        <v>41.79</v>
      </c>
      <c r="E108" s="328">
        <f>ROUND((IF(MinBaseGround&gt;ROUND(((1-GroundResDiscount31Up-GroundResIncentive)*'Ground Base'!E103),2),ROUND((MinBaseGround+GroundResidentialFee)*(1+GroundFuelSurcharge),2),ROUND((((1-GroundResDiscount31Up-GroundResIncentive)*'Ground Base'!E103)+GroundResidentialFee)*(1+GroundFuelSurcharge),2)))*(1+FedEx_Markup),2)</f>
        <v>45.07</v>
      </c>
      <c r="F108" s="328">
        <f>ROUND((IF(MinBaseGround&gt;ROUND(((1-GroundResDiscount31Up-GroundResIncentive)*'Ground Base'!F103),2),ROUND((MinBaseGround+GroundResidentialFee)*(1+GroundFuelSurcharge),2),ROUND((((1-GroundResDiscount31Up-GroundResIncentive)*'Ground Base'!F103)+GroundResidentialFee)*(1+GroundFuelSurcharge),2)))*(1+FedEx_Markup),2)</f>
        <v>52.22</v>
      </c>
      <c r="G108" s="328">
        <f>ROUND((IF(MinBaseGround&gt;ROUND(((1-GroundResDiscount31Up-GroundResIncentive)*'Ground Base'!G103),2),ROUND((MinBaseGround+GroundResidentialFee)*(1+GroundFuelSurcharge),2),ROUND((((1-GroundResDiscount31Up-GroundResIncentive)*'Ground Base'!G103)+GroundResidentialFee)*(1+GroundFuelSurcharge),2)))*(1+FedEx_Markup),2)</f>
        <v>57.47</v>
      </c>
      <c r="H108" s="328">
        <f>ROUND((IF(MinBaseGround&gt;ROUND(((1-GroundResDiscount31Up-GroundResIncentive)*'Ground Base'!H103),2),ROUND((MinBaseGround+GroundResidentialFee)*(1+GroundFuelSurcharge),2),ROUND((((1-GroundResDiscount31Up-GroundResIncentive)*'Ground Base'!H103)+GroundResidentialFee)*(1+GroundFuelSurcharge),2)))*(1+FedEx_Markup),2)</f>
        <v>63.61</v>
      </c>
      <c r="I108" s="328">
        <f>ROUND((IF(MinBaseGround&gt;ROUND(((1-GroundAKHIDiscount)*'Ground Base'!I103),2),ROUND((MinBaseGround+GroundResidentialFee)*(1+GroundFuelSurcharge),2),ROUND((((1-GroundAKHIDiscount)*'Ground Base'!I103)+GroundResidentialFee)*(1+GroundFuelSurcharge),2)))*(1+FedEx_Markup),2)</f>
        <v>388.54</v>
      </c>
      <c r="J108" s="328">
        <f>ROUND((IF(MinBaseGround&gt;ROUND(((1-GroundAKHIDiscount)*'Ground Base'!J103),2),ROUND((MinBaseGround+GroundResidentialFee)*(1+GroundFuelSurcharge),2),ROUND((((1-GroundAKHIDiscount)*'Ground Base'!J103)+GroundResidentialFee)*(1+GroundFuelSurcharge),2)))*(1+FedEx_Markup),2)</f>
        <v>388.54</v>
      </c>
      <c r="K108" s="328">
        <f>ROUND((IF(MinGroundZone51&gt;ROUND(((1-GroundZone51Discount)*'Ground Base'!K103),2),ROUND((MinGroundZone51+GroundResidentialFee)*(1+GroundFuelSurcharge),2),ROUND((((1-GroundZone51Discount)*'Ground Base'!K103)+GroundResidentialFee)*(1+GroundFuelSurcharge),2)))*(1+FedEx_Markup),2)</f>
        <v>94.78</v>
      </c>
      <c r="L108" s="328">
        <f>ROUND((IF(MinGroundZone54&gt;ROUND(((1-GroundZone54Discount)*'Ground Base'!L103),2),ROUND((MinGroundZone54+GroundResidentialFee)*(1+GroundFuelSurcharge),2),ROUND((((1-GroundZone54Discount)*'Ground Base'!L103)+GroundResidentialFee)*(1+GroundFuelSurcharge),2)))*(1+FedEx_Markup),2)</f>
        <v>124.76</v>
      </c>
    </row>
    <row r="109" ht="12.75" customHeight="1">
      <c r="A109" s="327">
        <v>102.0</v>
      </c>
      <c r="B109" s="328">
        <f>ROUND((IF(MinBaseGround&gt;ROUND(((1-GroundResDiscount31Up-GroundResIncentive)*'Ground Base'!B104),2),ROUND((MinBaseGround+GroundResidentialFee)*(1+GroundFuelSurcharge),2),ROUND((((1-GroundResDiscount31Up-GroundResIncentive)*'Ground Base'!B104)+GroundResidentialFee)*(1+GroundFuelSurcharge),2)))*(1+FedEx_Markup),2)</f>
        <v>38.61</v>
      </c>
      <c r="C109" s="328">
        <f>ROUND((IF(MinBaseGround&gt;ROUND(((1-GroundResDiscount31Up-GroundResIncentive)*'Ground Base'!C104),2),ROUND((MinBaseGround+GroundResidentialFee)*(1+GroundFuelSurcharge),2),ROUND((((1-GroundResDiscount31Up-GroundResIncentive)*'Ground Base'!C104)+GroundResidentialFee)*(1+GroundFuelSurcharge),2)))*(1+FedEx_Markup),2)</f>
        <v>38.69</v>
      </c>
      <c r="D109" s="328">
        <f>ROUND((IF(MinBaseGround&gt;ROUND(((1-GroundResDiscount31Up-GroundResIncentive)*'Ground Base'!D104),2),ROUND((MinBaseGround+GroundResidentialFee)*(1+GroundFuelSurcharge),2),ROUND((((1-GroundResDiscount31Up-GroundResIncentive)*'Ground Base'!D104)+GroundResidentialFee)*(1+GroundFuelSurcharge),2)))*(1+FedEx_Markup),2)</f>
        <v>41.79</v>
      </c>
      <c r="E109" s="328">
        <f>ROUND((IF(MinBaseGround&gt;ROUND(((1-GroundResDiscount31Up-GroundResIncentive)*'Ground Base'!E104),2),ROUND((MinBaseGround+GroundResidentialFee)*(1+GroundFuelSurcharge),2),ROUND((((1-GroundResDiscount31Up-GroundResIncentive)*'Ground Base'!E104)+GroundResidentialFee)*(1+GroundFuelSurcharge),2)))*(1+FedEx_Markup),2)</f>
        <v>45.07</v>
      </c>
      <c r="F109" s="328">
        <f>ROUND((IF(MinBaseGround&gt;ROUND(((1-GroundResDiscount31Up-GroundResIncentive)*'Ground Base'!F104),2),ROUND((MinBaseGround+GroundResidentialFee)*(1+GroundFuelSurcharge),2),ROUND((((1-GroundResDiscount31Up-GroundResIncentive)*'Ground Base'!F104)+GroundResidentialFee)*(1+GroundFuelSurcharge),2)))*(1+FedEx_Markup),2)</f>
        <v>52.22</v>
      </c>
      <c r="G109" s="328">
        <f>ROUND((IF(MinBaseGround&gt;ROUND(((1-GroundResDiscount31Up-GroundResIncentive)*'Ground Base'!G104),2),ROUND((MinBaseGround+GroundResidentialFee)*(1+GroundFuelSurcharge),2),ROUND((((1-GroundResDiscount31Up-GroundResIncentive)*'Ground Base'!G104)+GroundResidentialFee)*(1+GroundFuelSurcharge),2)))*(1+FedEx_Markup),2)</f>
        <v>57.48</v>
      </c>
      <c r="H109" s="328">
        <f>ROUND((IF(MinBaseGround&gt;ROUND(((1-GroundResDiscount31Up-GroundResIncentive)*'Ground Base'!H104),2),ROUND((MinBaseGround+GroundResidentialFee)*(1+GroundFuelSurcharge),2),ROUND((((1-GroundResDiscount31Up-GroundResIncentive)*'Ground Base'!H104)+GroundResidentialFee)*(1+GroundFuelSurcharge),2)))*(1+FedEx_Markup),2)</f>
        <v>63.62</v>
      </c>
      <c r="I109" s="328">
        <f>ROUND((IF(MinBaseGround&gt;ROUND(((1-GroundAKHIDiscount)*'Ground Base'!I104),2),ROUND((MinBaseGround+GroundResidentialFee)*(1+GroundFuelSurcharge),2),ROUND((((1-GroundAKHIDiscount)*'Ground Base'!I104)+GroundResidentialFee)*(1+GroundFuelSurcharge),2)))*(1+FedEx_Markup),2)</f>
        <v>388.55</v>
      </c>
      <c r="J109" s="328">
        <f>ROUND((IF(MinBaseGround&gt;ROUND(((1-GroundAKHIDiscount)*'Ground Base'!J104),2),ROUND((MinBaseGround+GroundResidentialFee)*(1+GroundFuelSurcharge),2),ROUND((((1-GroundAKHIDiscount)*'Ground Base'!J104)+GroundResidentialFee)*(1+GroundFuelSurcharge),2)))*(1+FedEx_Markup),2)</f>
        <v>388.55</v>
      </c>
      <c r="K109" s="328">
        <f>ROUND((IF(MinGroundZone51&gt;ROUND(((1-GroundZone51Discount)*'Ground Base'!K104),2),ROUND((MinGroundZone51+GroundResidentialFee)*(1+GroundFuelSurcharge),2),ROUND((((1-GroundZone51Discount)*'Ground Base'!K104)+GroundResidentialFee)*(1+GroundFuelSurcharge),2)))*(1+FedEx_Markup),2)</f>
        <v>94.79</v>
      </c>
      <c r="L109" s="328">
        <f>ROUND((IF(MinGroundZone54&gt;ROUND(((1-GroundZone54Discount)*'Ground Base'!L104),2),ROUND((MinGroundZone54+GroundResidentialFee)*(1+GroundFuelSurcharge),2),ROUND((((1-GroundZone54Discount)*'Ground Base'!L104)+GroundResidentialFee)*(1+GroundFuelSurcharge),2)))*(1+FedEx_Markup),2)</f>
        <v>124.78</v>
      </c>
    </row>
    <row r="110" ht="12.75" customHeight="1">
      <c r="A110" s="327">
        <v>103.0</v>
      </c>
      <c r="B110" s="328">
        <f>ROUND((IF(MinBaseGround&gt;ROUND(((1-GroundResDiscount31Up-GroundResIncentive)*'Ground Base'!B105),2),ROUND((MinBaseGround+GroundResidentialFee)*(1+GroundFuelSurcharge),2),ROUND((((1-GroundResDiscount31Up-GroundResIncentive)*'Ground Base'!B105)+GroundResidentialFee)*(1+GroundFuelSurcharge),2)))*(1+FedEx_Markup),2)</f>
        <v>38.73</v>
      </c>
      <c r="C110" s="328">
        <f>ROUND((IF(MinBaseGround&gt;ROUND(((1-GroundResDiscount31Up-GroundResIncentive)*'Ground Base'!C105),2),ROUND((MinBaseGround+GroundResidentialFee)*(1+GroundFuelSurcharge),2),ROUND((((1-GroundResDiscount31Up-GroundResIncentive)*'Ground Base'!C105)+GroundResidentialFee)*(1+GroundFuelSurcharge),2)))*(1+FedEx_Markup),2)</f>
        <v>39.23</v>
      </c>
      <c r="D110" s="328">
        <f>ROUND((IF(MinBaseGround&gt;ROUND(((1-GroundResDiscount31Up-GroundResIncentive)*'Ground Base'!D105),2),ROUND((MinBaseGround+GroundResidentialFee)*(1+GroundFuelSurcharge),2),ROUND((((1-GroundResDiscount31Up-GroundResIncentive)*'Ground Base'!D105)+GroundResidentialFee)*(1+GroundFuelSurcharge),2)))*(1+FedEx_Markup),2)</f>
        <v>42.61</v>
      </c>
      <c r="E110" s="328">
        <f>ROUND((IF(MinBaseGround&gt;ROUND(((1-GroundResDiscount31Up-GroundResIncentive)*'Ground Base'!E105),2),ROUND((MinBaseGround+GroundResidentialFee)*(1+GroundFuelSurcharge),2),ROUND((((1-GroundResDiscount31Up-GroundResIncentive)*'Ground Base'!E105)+GroundResidentialFee)*(1+GroundFuelSurcharge),2)))*(1+FedEx_Markup),2)</f>
        <v>45.08</v>
      </c>
      <c r="F110" s="328">
        <f>ROUND((IF(MinBaseGround&gt;ROUND(((1-GroundResDiscount31Up-GroundResIncentive)*'Ground Base'!F105),2),ROUND((MinBaseGround+GroundResidentialFee)*(1+GroundFuelSurcharge),2),ROUND((((1-GroundResDiscount31Up-GroundResIncentive)*'Ground Base'!F105)+GroundResidentialFee)*(1+GroundFuelSurcharge),2)))*(1+FedEx_Markup),2)</f>
        <v>52.35</v>
      </c>
      <c r="G110" s="328">
        <f>ROUND((IF(MinBaseGround&gt;ROUND(((1-GroundResDiscount31Up-GroundResIncentive)*'Ground Base'!G105),2),ROUND((MinBaseGround+GroundResidentialFee)*(1+GroundFuelSurcharge),2),ROUND((((1-GroundResDiscount31Up-GroundResIncentive)*'Ground Base'!G105)+GroundResidentialFee)*(1+GroundFuelSurcharge),2)))*(1+FedEx_Markup),2)</f>
        <v>57.48</v>
      </c>
      <c r="H110" s="328">
        <f>ROUND((IF(MinBaseGround&gt;ROUND(((1-GroundResDiscount31Up-GroundResIncentive)*'Ground Base'!H105),2),ROUND((MinBaseGround+GroundResidentialFee)*(1+GroundFuelSurcharge),2),ROUND((((1-GroundResDiscount31Up-GroundResIncentive)*'Ground Base'!H105)+GroundResidentialFee)*(1+GroundFuelSurcharge),2)))*(1+FedEx_Markup),2)</f>
        <v>63.62</v>
      </c>
      <c r="I110" s="328">
        <f>ROUND((IF(MinBaseGround&gt;ROUND(((1-GroundAKHIDiscount)*'Ground Base'!I105),2),ROUND((MinBaseGround+GroundResidentialFee)*(1+GroundFuelSurcharge),2),ROUND((((1-GroundAKHIDiscount)*'Ground Base'!I105)+GroundResidentialFee)*(1+GroundFuelSurcharge),2)))*(1+FedEx_Markup),2)</f>
        <v>388.56</v>
      </c>
      <c r="J110" s="328">
        <f>ROUND((IF(MinBaseGround&gt;ROUND(((1-GroundAKHIDiscount)*'Ground Base'!J105),2),ROUND((MinBaseGround+GroundResidentialFee)*(1+GroundFuelSurcharge),2),ROUND((((1-GroundAKHIDiscount)*'Ground Base'!J105)+GroundResidentialFee)*(1+GroundFuelSurcharge),2)))*(1+FedEx_Markup),2)</f>
        <v>388.56</v>
      </c>
      <c r="K110" s="328">
        <f>ROUND((IF(MinGroundZone51&gt;ROUND(((1-GroundZone51Discount)*'Ground Base'!K105),2),ROUND((MinGroundZone51+GroundResidentialFee)*(1+GroundFuelSurcharge),2),ROUND((((1-GroundZone51Discount)*'Ground Base'!K105)+GroundResidentialFee)*(1+GroundFuelSurcharge),2)))*(1+FedEx_Markup),2)</f>
        <v>94.81</v>
      </c>
      <c r="L110" s="328">
        <f>ROUND((IF(MinGroundZone54&gt;ROUND(((1-GroundZone54Discount)*'Ground Base'!L105),2),ROUND((MinGroundZone54+GroundResidentialFee)*(1+GroundFuelSurcharge),2),ROUND((((1-GroundZone54Discount)*'Ground Base'!L105)+GroundResidentialFee)*(1+GroundFuelSurcharge),2)))*(1+FedEx_Markup),2)</f>
        <v>124.79</v>
      </c>
    </row>
    <row r="111" ht="12.75" customHeight="1">
      <c r="A111" s="327">
        <v>104.0</v>
      </c>
      <c r="B111" s="328">
        <f>ROUND((IF(MinBaseGround&gt;ROUND(((1-GroundResDiscount31Up-GroundResIncentive)*'Ground Base'!B106),2),ROUND((MinBaseGround+GroundResidentialFee)*(1+GroundFuelSurcharge),2),ROUND((((1-GroundResDiscount31Up-GroundResIncentive)*'Ground Base'!B106)+GroundResidentialFee)*(1+GroundFuelSurcharge),2)))*(1+FedEx_Markup),2)</f>
        <v>38.73</v>
      </c>
      <c r="C111" s="328">
        <f>ROUND((IF(MinBaseGround&gt;ROUND(((1-GroundResDiscount31Up-GroundResIncentive)*'Ground Base'!C106),2),ROUND((MinBaseGround+GroundResidentialFee)*(1+GroundFuelSurcharge),2),ROUND((((1-GroundResDiscount31Up-GroundResIncentive)*'Ground Base'!C106)+GroundResidentialFee)*(1+GroundFuelSurcharge),2)))*(1+FedEx_Markup),2)</f>
        <v>39.24</v>
      </c>
      <c r="D111" s="328">
        <f>ROUND((IF(MinBaseGround&gt;ROUND(((1-GroundResDiscount31Up-GroundResIncentive)*'Ground Base'!D106),2),ROUND((MinBaseGround+GroundResidentialFee)*(1+GroundFuelSurcharge),2),ROUND((((1-GroundResDiscount31Up-GroundResIncentive)*'Ground Base'!D106)+GroundResidentialFee)*(1+GroundFuelSurcharge),2)))*(1+FedEx_Markup),2)</f>
        <v>42.61</v>
      </c>
      <c r="E111" s="328">
        <f>ROUND((IF(MinBaseGround&gt;ROUND(((1-GroundResDiscount31Up-GroundResIncentive)*'Ground Base'!E106),2),ROUND((MinBaseGround+GroundResidentialFee)*(1+GroundFuelSurcharge),2),ROUND((((1-GroundResDiscount31Up-GroundResIncentive)*'Ground Base'!E106)+GroundResidentialFee)*(1+GroundFuelSurcharge),2)))*(1+FedEx_Markup),2)</f>
        <v>45.08</v>
      </c>
      <c r="F111" s="328">
        <f>ROUND((IF(MinBaseGround&gt;ROUND(((1-GroundResDiscount31Up-GroundResIncentive)*'Ground Base'!F106),2),ROUND((MinBaseGround+GroundResidentialFee)*(1+GroundFuelSurcharge),2),ROUND((((1-GroundResDiscount31Up-GroundResIncentive)*'Ground Base'!F106)+GroundResidentialFee)*(1+GroundFuelSurcharge),2)))*(1+FedEx_Markup),2)</f>
        <v>52.36</v>
      </c>
      <c r="G111" s="328">
        <f>ROUND((IF(MinBaseGround&gt;ROUND(((1-GroundResDiscount31Up-GroundResIncentive)*'Ground Base'!G106),2),ROUND((MinBaseGround+GroundResidentialFee)*(1+GroundFuelSurcharge),2),ROUND((((1-GroundResDiscount31Up-GroundResIncentive)*'Ground Base'!G106)+GroundResidentialFee)*(1+GroundFuelSurcharge),2)))*(1+FedEx_Markup),2)</f>
        <v>57.49</v>
      </c>
      <c r="H111" s="328">
        <f>ROUND((IF(MinBaseGround&gt;ROUND(((1-GroundResDiscount31Up-GroundResIncentive)*'Ground Base'!H106),2),ROUND((MinBaseGround+GroundResidentialFee)*(1+GroundFuelSurcharge),2),ROUND((((1-GroundResDiscount31Up-GroundResIncentive)*'Ground Base'!H106)+GroundResidentialFee)*(1+GroundFuelSurcharge),2)))*(1+FedEx_Markup),2)</f>
        <v>63.62</v>
      </c>
      <c r="I111" s="328">
        <f>ROUND((IF(MinBaseGround&gt;ROUND(((1-GroundAKHIDiscount)*'Ground Base'!I106),2),ROUND((MinBaseGround+GroundResidentialFee)*(1+GroundFuelSurcharge),2),ROUND((((1-GroundAKHIDiscount)*'Ground Base'!I106)+GroundResidentialFee)*(1+GroundFuelSurcharge),2)))*(1+FedEx_Markup),2)</f>
        <v>388.61</v>
      </c>
      <c r="J111" s="328">
        <f>ROUND((IF(MinBaseGround&gt;ROUND(((1-GroundAKHIDiscount)*'Ground Base'!J106),2),ROUND((MinBaseGround+GroundResidentialFee)*(1+GroundFuelSurcharge),2),ROUND((((1-GroundAKHIDiscount)*'Ground Base'!J106)+GroundResidentialFee)*(1+GroundFuelSurcharge),2)))*(1+FedEx_Markup),2)</f>
        <v>388.61</v>
      </c>
      <c r="K111" s="328">
        <f>ROUND((IF(MinGroundZone51&gt;ROUND(((1-GroundZone51Discount)*'Ground Base'!K106),2),ROUND((MinGroundZone51+GroundResidentialFee)*(1+GroundFuelSurcharge),2),ROUND((((1-GroundZone51Discount)*'Ground Base'!K106)+GroundResidentialFee)*(1+GroundFuelSurcharge),2)))*(1+FedEx_Markup),2)</f>
        <v>94.81</v>
      </c>
      <c r="L111" s="328">
        <f>ROUND((IF(MinGroundZone54&gt;ROUND(((1-GroundZone54Discount)*'Ground Base'!L106),2),ROUND((MinGroundZone54+GroundResidentialFee)*(1+GroundFuelSurcharge),2),ROUND((((1-GroundZone54Discount)*'Ground Base'!L106)+GroundResidentialFee)*(1+GroundFuelSurcharge),2)))*(1+FedEx_Markup),2)</f>
        <v>124.8</v>
      </c>
    </row>
    <row r="112" ht="12.75" customHeight="1">
      <c r="A112" s="327">
        <v>105.0</v>
      </c>
      <c r="B112" s="328">
        <f>ROUND((IF(MinBaseGround&gt;ROUND(((1-GroundResDiscount31Up-GroundResIncentive)*'Ground Base'!B107),2),ROUND((MinBaseGround+GroundResidentialFee)*(1+GroundFuelSurcharge),2),ROUND((((1-GroundResDiscount31Up-GroundResIncentive)*'Ground Base'!B107)+GroundResidentialFee)*(1+GroundFuelSurcharge),2)))*(1+FedEx_Markup),2)</f>
        <v>40.38</v>
      </c>
      <c r="C112" s="328">
        <f>ROUND((IF(MinBaseGround&gt;ROUND(((1-GroundResDiscount31Up-GroundResIncentive)*'Ground Base'!C107),2),ROUND((MinBaseGround+GroundResidentialFee)*(1+GroundFuelSurcharge),2),ROUND((((1-GroundResDiscount31Up-GroundResIncentive)*'Ground Base'!C107)+GroundResidentialFee)*(1+GroundFuelSurcharge),2)))*(1+FedEx_Markup),2)</f>
        <v>40.68</v>
      </c>
      <c r="D112" s="328">
        <f>ROUND((IF(MinBaseGround&gt;ROUND(((1-GroundResDiscount31Up-GroundResIncentive)*'Ground Base'!D107),2),ROUND((MinBaseGround+GroundResidentialFee)*(1+GroundFuelSurcharge),2),ROUND((((1-GroundResDiscount31Up-GroundResIncentive)*'Ground Base'!D107)+GroundResidentialFee)*(1+GroundFuelSurcharge),2)))*(1+FedEx_Markup),2)</f>
        <v>43.55</v>
      </c>
      <c r="E112" s="328">
        <f>ROUND((IF(MinBaseGround&gt;ROUND(((1-GroundResDiscount31Up-GroundResIncentive)*'Ground Base'!E107),2),ROUND((MinBaseGround+GroundResidentialFee)*(1+GroundFuelSurcharge),2),ROUND((((1-GroundResDiscount31Up-GroundResIncentive)*'Ground Base'!E107)+GroundResidentialFee)*(1+GroundFuelSurcharge),2)))*(1+FedEx_Markup),2)</f>
        <v>46.68</v>
      </c>
      <c r="F112" s="328">
        <f>ROUND((IF(MinBaseGround&gt;ROUND(((1-GroundResDiscount31Up-GroundResIncentive)*'Ground Base'!F107),2),ROUND((MinBaseGround+GroundResidentialFee)*(1+GroundFuelSurcharge),2),ROUND((((1-GroundResDiscount31Up-GroundResIncentive)*'Ground Base'!F107)+GroundResidentialFee)*(1+GroundFuelSurcharge),2)))*(1+FedEx_Markup),2)</f>
        <v>53.59</v>
      </c>
      <c r="G112" s="328">
        <f>ROUND((IF(MinBaseGround&gt;ROUND(((1-GroundResDiscount31Up-GroundResIncentive)*'Ground Base'!G107),2),ROUND((MinBaseGround+GroundResidentialFee)*(1+GroundFuelSurcharge),2),ROUND((((1-GroundResDiscount31Up-GroundResIncentive)*'Ground Base'!G107)+GroundResidentialFee)*(1+GroundFuelSurcharge),2)))*(1+FedEx_Markup),2)</f>
        <v>59.18</v>
      </c>
      <c r="H112" s="328">
        <f>ROUND((IF(MinBaseGround&gt;ROUND(((1-GroundResDiscount31Up-GroundResIncentive)*'Ground Base'!H107),2),ROUND((MinBaseGround+GroundResidentialFee)*(1+GroundFuelSurcharge),2),ROUND((((1-GroundResDiscount31Up-GroundResIncentive)*'Ground Base'!H107)+GroundResidentialFee)*(1+GroundFuelSurcharge),2)))*(1+FedEx_Markup),2)</f>
        <v>65.03</v>
      </c>
      <c r="I112" s="328">
        <f>ROUND((IF(MinBaseGround&gt;ROUND(((1-GroundAKHIDiscount)*'Ground Base'!I107),2),ROUND((MinBaseGround+GroundResidentialFee)*(1+GroundFuelSurcharge),2),ROUND((((1-GroundAKHIDiscount)*'Ground Base'!I107)+GroundResidentialFee)*(1+GroundFuelSurcharge),2)))*(1+FedEx_Markup),2)</f>
        <v>392.05</v>
      </c>
      <c r="J112" s="328">
        <f>ROUND((IF(MinBaseGround&gt;ROUND(((1-GroundAKHIDiscount)*'Ground Base'!J107),2),ROUND((MinBaseGround+GroundResidentialFee)*(1+GroundFuelSurcharge),2),ROUND((((1-GroundAKHIDiscount)*'Ground Base'!J107)+GroundResidentialFee)*(1+GroundFuelSurcharge),2)))*(1+FedEx_Markup),2)</f>
        <v>392.05</v>
      </c>
      <c r="K112" s="328">
        <f>ROUND((IF(MinGroundZone51&gt;ROUND(((1-GroundZone51Discount)*'Ground Base'!K107),2),ROUND((MinGroundZone51+GroundResidentialFee)*(1+GroundFuelSurcharge),2),ROUND((((1-GroundZone51Discount)*'Ground Base'!K107)+GroundResidentialFee)*(1+GroundFuelSurcharge),2)))*(1+FedEx_Markup),2)</f>
        <v>95.69</v>
      </c>
      <c r="L112" s="328">
        <f>ROUND((IF(MinGroundZone54&gt;ROUND(((1-GroundZone54Discount)*'Ground Base'!L107),2),ROUND((MinGroundZone54+GroundResidentialFee)*(1+GroundFuelSurcharge),2),ROUND((((1-GroundZone54Discount)*'Ground Base'!L107)+GroundResidentialFee)*(1+GroundFuelSurcharge),2)))*(1+FedEx_Markup),2)</f>
        <v>124.8</v>
      </c>
    </row>
    <row r="113" ht="12.75" customHeight="1">
      <c r="A113" s="327">
        <v>106.0</v>
      </c>
      <c r="B113" s="328">
        <f>ROUND((IF(MinBaseGround&gt;ROUND(((1-GroundResDiscount31Up-GroundResIncentive)*'Ground Base'!B108),2),ROUND((MinBaseGround+GroundResidentialFee)*(1+GroundFuelSurcharge),2),ROUND((((1-GroundResDiscount31Up-GroundResIncentive)*'Ground Base'!B108)+GroundResidentialFee)*(1+GroundFuelSurcharge),2)))*(1+FedEx_Markup),2)</f>
        <v>40.64</v>
      </c>
      <c r="C113" s="328">
        <f>ROUND((IF(MinBaseGround&gt;ROUND(((1-GroundResDiscount31Up-GroundResIncentive)*'Ground Base'!C108),2),ROUND((MinBaseGround+GroundResidentialFee)*(1+GroundFuelSurcharge),2),ROUND((((1-GroundResDiscount31Up-GroundResIncentive)*'Ground Base'!C108)+GroundResidentialFee)*(1+GroundFuelSurcharge),2)))*(1+FedEx_Markup),2)</f>
        <v>40.88</v>
      </c>
      <c r="D113" s="328">
        <f>ROUND((IF(MinBaseGround&gt;ROUND(((1-GroundResDiscount31Up-GroundResIncentive)*'Ground Base'!D108),2),ROUND((MinBaseGround+GroundResidentialFee)*(1+GroundFuelSurcharge),2),ROUND((((1-GroundResDiscount31Up-GroundResIncentive)*'Ground Base'!D108)+GroundResidentialFee)*(1+GroundFuelSurcharge),2)))*(1+FedEx_Markup),2)</f>
        <v>43.62</v>
      </c>
      <c r="E113" s="328">
        <f>ROUND((IF(MinBaseGround&gt;ROUND(((1-GroundResDiscount31Up-GroundResIncentive)*'Ground Base'!E108),2),ROUND((MinBaseGround+GroundResidentialFee)*(1+GroundFuelSurcharge),2),ROUND((((1-GroundResDiscount31Up-GroundResIncentive)*'Ground Base'!E108)+GroundResidentialFee)*(1+GroundFuelSurcharge),2)))*(1+FedEx_Markup),2)</f>
        <v>46.68</v>
      </c>
      <c r="F113" s="328">
        <f>ROUND((IF(MinBaseGround&gt;ROUND(((1-GroundResDiscount31Up-GroundResIncentive)*'Ground Base'!F108),2),ROUND((MinBaseGround+GroundResidentialFee)*(1+GroundFuelSurcharge),2),ROUND((((1-GroundResDiscount31Up-GroundResIncentive)*'Ground Base'!F108)+GroundResidentialFee)*(1+GroundFuelSurcharge),2)))*(1+FedEx_Markup),2)</f>
        <v>53.59</v>
      </c>
      <c r="G113" s="328">
        <f>ROUND((IF(MinBaseGround&gt;ROUND(((1-GroundResDiscount31Up-GroundResIncentive)*'Ground Base'!G108),2),ROUND((MinBaseGround+GroundResidentialFee)*(1+GroundFuelSurcharge),2),ROUND((((1-GroundResDiscount31Up-GroundResIncentive)*'Ground Base'!G108)+GroundResidentialFee)*(1+GroundFuelSurcharge),2)))*(1+FedEx_Markup),2)</f>
        <v>59.18</v>
      </c>
      <c r="H113" s="328">
        <f>ROUND((IF(MinBaseGround&gt;ROUND(((1-GroundResDiscount31Up-GroundResIncentive)*'Ground Base'!H108),2),ROUND((MinBaseGround+GroundResidentialFee)*(1+GroundFuelSurcharge),2),ROUND((((1-GroundResDiscount31Up-GroundResIncentive)*'Ground Base'!H108)+GroundResidentialFee)*(1+GroundFuelSurcharge),2)))*(1+FedEx_Markup),2)</f>
        <v>65.03</v>
      </c>
      <c r="I113" s="328">
        <f>ROUND((IF(MinBaseGround&gt;ROUND(((1-GroundAKHIDiscount)*'Ground Base'!I108),2),ROUND((MinBaseGround+GroundResidentialFee)*(1+GroundFuelSurcharge),2),ROUND((((1-GroundAKHIDiscount)*'Ground Base'!I108)+GroundResidentialFee)*(1+GroundFuelSurcharge),2)))*(1+FedEx_Markup),2)</f>
        <v>395.65</v>
      </c>
      <c r="J113" s="328">
        <f>ROUND((IF(MinBaseGround&gt;ROUND(((1-GroundAKHIDiscount)*'Ground Base'!J108),2),ROUND((MinBaseGround+GroundResidentialFee)*(1+GroundFuelSurcharge),2),ROUND((((1-GroundAKHIDiscount)*'Ground Base'!J108)+GroundResidentialFee)*(1+GroundFuelSurcharge),2)))*(1+FedEx_Markup),2)</f>
        <v>395.65</v>
      </c>
      <c r="K113" s="328">
        <f>ROUND((IF(MinGroundZone51&gt;ROUND(((1-GroundZone51Discount)*'Ground Base'!K108),2),ROUND((MinGroundZone51+GroundResidentialFee)*(1+GroundFuelSurcharge),2),ROUND((((1-GroundZone51Discount)*'Ground Base'!K108)+GroundResidentialFee)*(1+GroundFuelSurcharge),2)))*(1+FedEx_Markup),2)</f>
        <v>96.5</v>
      </c>
      <c r="L113" s="328">
        <f>ROUND((IF(MinGroundZone54&gt;ROUND(((1-GroundZone54Discount)*'Ground Base'!L108),2),ROUND((MinGroundZone54+GroundResidentialFee)*(1+GroundFuelSurcharge),2),ROUND((((1-GroundZone54Discount)*'Ground Base'!L108)+GroundResidentialFee)*(1+GroundFuelSurcharge),2)))*(1+FedEx_Markup),2)</f>
        <v>127.68</v>
      </c>
    </row>
    <row r="114" ht="12.75" customHeight="1">
      <c r="A114" s="327">
        <v>107.0</v>
      </c>
      <c r="B114" s="328">
        <f>ROUND((IF(MinBaseGround&gt;ROUND(((1-GroundResDiscount31Up-GroundResIncentive)*'Ground Base'!B109),2),ROUND((MinBaseGround+GroundResidentialFee)*(1+GroundFuelSurcharge),2),ROUND((((1-GroundResDiscount31Up-GroundResIncentive)*'Ground Base'!B109)+GroundResidentialFee)*(1+GroundFuelSurcharge),2)))*(1+FedEx_Markup),2)</f>
        <v>41.02</v>
      </c>
      <c r="C114" s="328">
        <f>ROUND((IF(MinBaseGround&gt;ROUND(((1-GroundResDiscount31Up-GroundResIncentive)*'Ground Base'!C109),2),ROUND((MinBaseGround+GroundResidentialFee)*(1+GroundFuelSurcharge),2),ROUND((((1-GroundResDiscount31Up-GroundResIncentive)*'Ground Base'!C109)+GroundResidentialFee)*(1+GroundFuelSurcharge),2)))*(1+FedEx_Markup),2)</f>
        <v>41.22</v>
      </c>
      <c r="D114" s="328">
        <f>ROUND((IF(MinBaseGround&gt;ROUND(((1-GroundResDiscount31Up-GroundResIncentive)*'Ground Base'!D109),2),ROUND((MinBaseGround+GroundResidentialFee)*(1+GroundFuelSurcharge),2),ROUND((((1-GroundResDiscount31Up-GroundResIncentive)*'Ground Base'!D109)+GroundResidentialFee)*(1+GroundFuelSurcharge),2)))*(1+FedEx_Markup),2)</f>
        <v>44.18</v>
      </c>
      <c r="E114" s="328">
        <f>ROUND((IF(MinBaseGround&gt;ROUND(((1-GroundResDiscount31Up-GroundResIncentive)*'Ground Base'!E109),2),ROUND((MinBaseGround+GroundResidentialFee)*(1+GroundFuelSurcharge),2),ROUND((((1-GroundResDiscount31Up-GroundResIncentive)*'Ground Base'!E109)+GroundResidentialFee)*(1+GroundFuelSurcharge),2)))*(1+FedEx_Markup),2)</f>
        <v>46.82</v>
      </c>
      <c r="F114" s="328">
        <f>ROUND((IF(MinBaseGround&gt;ROUND(((1-GroundResDiscount31Up-GroundResIncentive)*'Ground Base'!F109),2),ROUND((MinBaseGround+GroundResidentialFee)*(1+GroundFuelSurcharge),2),ROUND((((1-GroundResDiscount31Up-GroundResIncentive)*'Ground Base'!F109)+GroundResidentialFee)*(1+GroundFuelSurcharge),2)))*(1+FedEx_Markup),2)</f>
        <v>53.6</v>
      </c>
      <c r="G114" s="328">
        <f>ROUND((IF(MinBaseGround&gt;ROUND(((1-GroundResDiscount31Up-GroundResIncentive)*'Ground Base'!G109),2),ROUND((MinBaseGround+GroundResidentialFee)*(1+GroundFuelSurcharge),2),ROUND((((1-GroundResDiscount31Up-GroundResIncentive)*'Ground Base'!G109)+GroundResidentialFee)*(1+GroundFuelSurcharge),2)))*(1+FedEx_Markup),2)</f>
        <v>59.19</v>
      </c>
      <c r="H114" s="328">
        <f>ROUND((IF(MinBaseGround&gt;ROUND(((1-GroundResDiscount31Up-GroundResIncentive)*'Ground Base'!H109),2),ROUND((MinBaseGround+GroundResidentialFee)*(1+GroundFuelSurcharge),2),ROUND((((1-GroundResDiscount31Up-GroundResIncentive)*'Ground Base'!H109)+GroundResidentialFee)*(1+GroundFuelSurcharge),2)))*(1+FedEx_Markup),2)</f>
        <v>65.04</v>
      </c>
      <c r="I114" s="328">
        <f>ROUND((IF(MinBaseGround&gt;ROUND(((1-GroundAKHIDiscount)*'Ground Base'!I109),2),ROUND((MinBaseGround+GroundResidentialFee)*(1+GroundFuelSurcharge),2),ROUND((((1-GroundAKHIDiscount)*'Ground Base'!I109)+GroundResidentialFee)*(1+GroundFuelSurcharge),2)))*(1+FedEx_Markup),2)</f>
        <v>399.28</v>
      </c>
      <c r="J114" s="328">
        <f>ROUND((IF(MinBaseGround&gt;ROUND(((1-GroundAKHIDiscount)*'Ground Base'!J109),2),ROUND((MinBaseGround+GroundResidentialFee)*(1+GroundFuelSurcharge),2),ROUND((((1-GroundAKHIDiscount)*'Ground Base'!J109)+GroundResidentialFee)*(1+GroundFuelSurcharge),2)))*(1+FedEx_Markup),2)</f>
        <v>399.28</v>
      </c>
      <c r="K114" s="328">
        <f>ROUND((IF(MinGroundZone51&gt;ROUND(((1-GroundZone51Discount)*'Ground Base'!K109),2),ROUND((MinGroundZone51+GroundResidentialFee)*(1+GroundFuelSurcharge),2),ROUND((((1-GroundZone51Discount)*'Ground Base'!K109)+GroundResidentialFee)*(1+GroundFuelSurcharge),2)))*(1+FedEx_Markup),2)</f>
        <v>96.5</v>
      </c>
      <c r="L114" s="328">
        <f>ROUND((IF(MinGroundZone54&gt;ROUND(((1-GroundZone54Discount)*'Ground Base'!L109),2),ROUND((MinGroundZone54+GroundResidentialFee)*(1+GroundFuelSurcharge),2),ROUND((((1-GroundZone54Discount)*'Ground Base'!L109)+GroundResidentialFee)*(1+GroundFuelSurcharge),2)))*(1+FedEx_Markup),2)</f>
        <v>127.68</v>
      </c>
    </row>
    <row r="115" ht="12.75" customHeight="1">
      <c r="A115" s="327">
        <v>108.0</v>
      </c>
      <c r="B115" s="328">
        <f>ROUND((IF(MinBaseGround&gt;ROUND(((1-GroundResDiscount31Up-GroundResIncentive)*'Ground Base'!B110),2),ROUND((MinBaseGround+GroundResidentialFee)*(1+GroundFuelSurcharge),2),ROUND((((1-GroundResDiscount31Up-GroundResIncentive)*'Ground Base'!B110)+GroundResidentialFee)*(1+GroundFuelSurcharge),2)))*(1+FedEx_Markup),2)</f>
        <v>41.02</v>
      </c>
      <c r="C115" s="328">
        <f>ROUND((IF(MinBaseGround&gt;ROUND(((1-GroundResDiscount31Up-GroundResIncentive)*'Ground Base'!C110),2),ROUND((MinBaseGround+GroundResidentialFee)*(1+GroundFuelSurcharge),2),ROUND((((1-GroundResDiscount31Up-GroundResIncentive)*'Ground Base'!C110)+GroundResidentialFee)*(1+GroundFuelSurcharge),2)))*(1+FedEx_Markup),2)</f>
        <v>41.26</v>
      </c>
      <c r="D115" s="328">
        <f>ROUND((IF(MinBaseGround&gt;ROUND(((1-GroundResDiscount31Up-GroundResIncentive)*'Ground Base'!D110),2),ROUND((MinBaseGround+GroundResidentialFee)*(1+GroundFuelSurcharge),2),ROUND((((1-GroundResDiscount31Up-GroundResIncentive)*'Ground Base'!D110)+GroundResidentialFee)*(1+GroundFuelSurcharge),2)))*(1+FedEx_Markup),2)</f>
        <v>44.18</v>
      </c>
      <c r="E115" s="328">
        <f>ROUND((IF(MinBaseGround&gt;ROUND(((1-GroundResDiscount31Up-GroundResIncentive)*'Ground Base'!E110),2),ROUND((MinBaseGround+GroundResidentialFee)*(1+GroundFuelSurcharge),2),ROUND((((1-GroundResDiscount31Up-GroundResIncentive)*'Ground Base'!E110)+GroundResidentialFee)*(1+GroundFuelSurcharge),2)))*(1+FedEx_Markup),2)</f>
        <v>46.83</v>
      </c>
      <c r="F115" s="328">
        <f>ROUND((IF(MinBaseGround&gt;ROUND(((1-GroundResDiscount31Up-GroundResIncentive)*'Ground Base'!F110),2),ROUND((MinBaseGround+GroundResidentialFee)*(1+GroundFuelSurcharge),2),ROUND((((1-GroundResDiscount31Up-GroundResIncentive)*'Ground Base'!F110)+GroundResidentialFee)*(1+GroundFuelSurcharge),2)))*(1+FedEx_Markup),2)</f>
        <v>54.05</v>
      </c>
      <c r="G115" s="328">
        <f>ROUND((IF(MinBaseGround&gt;ROUND(((1-GroundResDiscount31Up-GroundResIncentive)*'Ground Base'!G110),2),ROUND((MinBaseGround+GroundResidentialFee)*(1+GroundFuelSurcharge),2),ROUND((((1-GroundResDiscount31Up-GroundResIncentive)*'Ground Base'!G110)+GroundResidentialFee)*(1+GroundFuelSurcharge),2)))*(1+FedEx_Markup),2)</f>
        <v>59.19</v>
      </c>
      <c r="H115" s="328">
        <f>ROUND((IF(MinBaseGround&gt;ROUND(((1-GroundResDiscount31Up-GroundResIncentive)*'Ground Base'!H110),2),ROUND((MinBaseGround+GroundResidentialFee)*(1+GroundFuelSurcharge),2),ROUND((((1-GroundResDiscount31Up-GroundResIncentive)*'Ground Base'!H110)+GroundResidentialFee)*(1+GroundFuelSurcharge),2)))*(1+FedEx_Markup),2)</f>
        <v>65.04</v>
      </c>
      <c r="I115" s="328">
        <f>ROUND((IF(MinBaseGround&gt;ROUND(((1-GroundAKHIDiscount)*'Ground Base'!I110),2),ROUND((MinBaseGround+GroundResidentialFee)*(1+GroundFuelSurcharge),2),ROUND((((1-GroundAKHIDiscount)*'Ground Base'!I110)+GroundResidentialFee)*(1+GroundFuelSurcharge),2)))*(1+FedEx_Markup),2)</f>
        <v>402.9</v>
      </c>
      <c r="J115" s="328">
        <f>ROUND((IF(MinBaseGround&gt;ROUND(((1-GroundAKHIDiscount)*'Ground Base'!J110),2),ROUND((MinBaseGround+GroundResidentialFee)*(1+GroundFuelSurcharge),2),ROUND((((1-GroundAKHIDiscount)*'Ground Base'!J110)+GroundResidentialFee)*(1+GroundFuelSurcharge),2)))*(1+FedEx_Markup),2)</f>
        <v>402.9</v>
      </c>
      <c r="K115" s="328">
        <f>ROUND((IF(MinGroundZone51&gt;ROUND(((1-GroundZone51Discount)*'Ground Base'!K110),2),ROUND((MinGroundZone51+GroundResidentialFee)*(1+GroundFuelSurcharge),2),ROUND((((1-GroundZone51Discount)*'Ground Base'!K110)+GroundResidentialFee)*(1+GroundFuelSurcharge),2)))*(1+FedEx_Markup),2)</f>
        <v>96.52</v>
      </c>
      <c r="L115" s="328">
        <f>ROUND((IF(MinGroundZone54&gt;ROUND(((1-GroundZone54Discount)*'Ground Base'!L110),2),ROUND((MinGroundZone54+GroundResidentialFee)*(1+GroundFuelSurcharge),2),ROUND((((1-GroundZone54Discount)*'Ground Base'!L110)+GroundResidentialFee)*(1+GroundFuelSurcharge),2)))*(1+FedEx_Markup),2)</f>
        <v>127.7</v>
      </c>
    </row>
    <row r="116" ht="12.75" customHeight="1">
      <c r="A116" s="327">
        <v>109.0</v>
      </c>
      <c r="B116" s="328">
        <f>ROUND((IF(MinBaseGround&gt;ROUND(((1-GroundResDiscount31Up-GroundResIncentive)*'Ground Base'!B111),2),ROUND((MinBaseGround+GroundResidentialFee)*(1+GroundFuelSurcharge),2),ROUND((((1-GroundResDiscount31Up-GroundResIncentive)*'Ground Base'!B111)+GroundResidentialFee)*(1+GroundFuelSurcharge),2)))*(1+FedEx_Markup),2)</f>
        <v>42.56</v>
      </c>
      <c r="C116" s="328">
        <f>ROUND((IF(MinBaseGround&gt;ROUND(((1-GroundResDiscount31Up-GroundResIncentive)*'Ground Base'!C111),2),ROUND((MinBaseGround+GroundResidentialFee)*(1+GroundFuelSurcharge),2),ROUND((((1-GroundResDiscount31Up-GroundResIncentive)*'Ground Base'!C111)+GroundResidentialFee)*(1+GroundFuelSurcharge),2)))*(1+FedEx_Markup),2)</f>
        <v>42.57</v>
      </c>
      <c r="D116" s="328">
        <f>ROUND((IF(MinBaseGround&gt;ROUND(((1-GroundResDiscount31Up-GroundResIncentive)*'Ground Base'!D111),2),ROUND((MinBaseGround+GroundResidentialFee)*(1+GroundFuelSurcharge),2),ROUND((((1-GroundResDiscount31Up-GroundResIncentive)*'Ground Base'!D111)+GroundResidentialFee)*(1+GroundFuelSurcharge),2)))*(1+FedEx_Markup),2)</f>
        <v>45.02</v>
      </c>
      <c r="E116" s="328">
        <f>ROUND((IF(MinBaseGround&gt;ROUND(((1-GroundResDiscount31Up-GroundResIncentive)*'Ground Base'!E111),2),ROUND((MinBaseGround+GroundResidentialFee)*(1+GroundFuelSurcharge),2),ROUND((((1-GroundResDiscount31Up-GroundResIncentive)*'Ground Base'!E111)+GroundResidentialFee)*(1+GroundFuelSurcharge),2)))*(1+FedEx_Markup),2)</f>
        <v>48.01</v>
      </c>
      <c r="F116" s="328">
        <f>ROUND((IF(MinBaseGround&gt;ROUND(((1-GroundResDiscount31Up-GroundResIncentive)*'Ground Base'!F111),2),ROUND((MinBaseGround+GroundResidentialFee)*(1+GroundFuelSurcharge),2),ROUND((((1-GroundResDiscount31Up-GroundResIncentive)*'Ground Base'!F111)+GroundResidentialFee)*(1+GroundFuelSurcharge),2)))*(1+FedEx_Markup),2)</f>
        <v>54.5</v>
      </c>
      <c r="G116" s="328">
        <f>ROUND((IF(MinBaseGround&gt;ROUND(((1-GroundResDiscount31Up-GroundResIncentive)*'Ground Base'!G111),2),ROUND((MinBaseGround+GroundResidentialFee)*(1+GroundFuelSurcharge),2),ROUND((((1-GroundResDiscount31Up-GroundResIncentive)*'Ground Base'!G111)+GroundResidentialFee)*(1+GroundFuelSurcharge),2)))*(1+FedEx_Markup),2)</f>
        <v>60.2</v>
      </c>
      <c r="H116" s="328">
        <f>ROUND((IF(MinBaseGround&gt;ROUND(((1-GroundResDiscount31Up-GroundResIncentive)*'Ground Base'!H111),2),ROUND((MinBaseGround+GroundResidentialFee)*(1+GroundFuelSurcharge),2),ROUND((((1-GroundResDiscount31Up-GroundResIncentive)*'Ground Base'!H111)+GroundResidentialFee)*(1+GroundFuelSurcharge),2)))*(1+FedEx_Markup),2)</f>
        <v>66.18</v>
      </c>
      <c r="I116" s="328">
        <f>ROUND((IF(MinBaseGround&gt;ROUND(((1-GroundAKHIDiscount)*'Ground Base'!I111),2),ROUND((MinBaseGround+GroundResidentialFee)*(1+GroundFuelSurcharge),2),ROUND((((1-GroundAKHIDiscount)*'Ground Base'!I111)+GroundResidentialFee)*(1+GroundFuelSurcharge),2)))*(1+FedEx_Markup),2)</f>
        <v>406.33</v>
      </c>
      <c r="J116" s="328">
        <f>ROUND((IF(MinBaseGround&gt;ROUND(((1-GroundAKHIDiscount)*'Ground Base'!J111),2),ROUND((MinBaseGround+GroundResidentialFee)*(1+GroundFuelSurcharge),2),ROUND((((1-GroundAKHIDiscount)*'Ground Base'!J111)+GroundResidentialFee)*(1+GroundFuelSurcharge),2)))*(1+FedEx_Markup),2)</f>
        <v>406.33</v>
      </c>
      <c r="K116" s="328">
        <f>ROUND((IF(MinGroundZone51&gt;ROUND(((1-GroundZone51Discount)*'Ground Base'!K111),2),ROUND((MinGroundZone51+GroundResidentialFee)*(1+GroundFuelSurcharge),2),ROUND((((1-GroundZone51Discount)*'Ground Base'!K111)+GroundResidentialFee)*(1+GroundFuelSurcharge),2)))*(1+FedEx_Markup),2)</f>
        <v>96.53</v>
      </c>
      <c r="L116" s="328">
        <f>ROUND((IF(MinGroundZone54&gt;ROUND(((1-GroundZone54Discount)*'Ground Base'!L111),2),ROUND((MinGroundZone54+GroundResidentialFee)*(1+GroundFuelSurcharge),2),ROUND((((1-GroundZone54Discount)*'Ground Base'!L111)+GroundResidentialFee)*(1+GroundFuelSurcharge),2)))*(1+FedEx_Markup),2)</f>
        <v>127.7</v>
      </c>
    </row>
    <row r="117" ht="12.75" customHeight="1">
      <c r="A117" s="327">
        <v>110.0</v>
      </c>
      <c r="B117" s="328">
        <f>ROUND((IF(MinBaseGround&gt;ROUND(((1-GroundResDiscount31Up-GroundResIncentive)*'Ground Base'!B112),2),ROUND((MinBaseGround+GroundResidentialFee)*(1+GroundFuelSurcharge),2),ROUND((((1-GroundResDiscount31Up-GroundResIncentive)*'Ground Base'!B112)+GroundResidentialFee)*(1+GroundFuelSurcharge),2)))*(1+FedEx_Markup),2)</f>
        <v>43.25</v>
      </c>
      <c r="C117" s="328">
        <f>ROUND((IF(MinBaseGround&gt;ROUND(((1-GroundResDiscount31Up-GroundResIncentive)*'Ground Base'!C112),2),ROUND((MinBaseGround+GroundResidentialFee)*(1+GroundFuelSurcharge),2),ROUND((((1-GroundResDiscount31Up-GroundResIncentive)*'Ground Base'!C112)+GroundResidentialFee)*(1+GroundFuelSurcharge),2)))*(1+FedEx_Markup),2)</f>
        <v>43.54</v>
      </c>
      <c r="D117" s="328">
        <f>ROUND((IF(MinBaseGround&gt;ROUND(((1-GroundResDiscount31Up-GroundResIncentive)*'Ground Base'!D112),2),ROUND((MinBaseGround+GroundResidentialFee)*(1+GroundFuelSurcharge),2),ROUND((((1-GroundResDiscount31Up-GroundResIncentive)*'Ground Base'!D112)+GroundResidentialFee)*(1+GroundFuelSurcharge),2)))*(1+FedEx_Markup),2)</f>
        <v>45.92</v>
      </c>
      <c r="E117" s="328">
        <f>ROUND((IF(MinBaseGround&gt;ROUND(((1-GroundResDiscount31Up-GroundResIncentive)*'Ground Base'!E112),2),ROUND((MinBaseGround+GroundResidentialFee)*(1+GroundFuelSurcharge),2),ROUND((((1-GroundResDiscount31Up-GroundResIncentive)*'Ground Base'!E112)+GroundResidentialFee)*(1+GroundFuelSurcharge),2)))*(1+FedEx_Markup),2)</f>
        <v>48.89</v>
      </c>
      <c r="F117" s="328">
        <f>ROUND((IF(MinBaseGround&gt;ROUND(((1-GroundResDiscount31Up-GroundResIncentive)*'Ground Base'!F112),2),ROUND((MinBaseGround+GroundResidentialFee)*(1+GroundFuelSurcharge),2),ROUND((((1-GroundResDiscount31Up-GroundResIncentive)*'Ground Base'!F112)+GroundResidentialFee)*(1+GroundFuelSurcharge),2)))*(1+FedEx_Markup),2)</f>
        <v>55.94</v>
      </c>
      <c r="G117" s="328">
        <f>ROUND((IF(MinBaseGround&gt;ROUND(((1-GroundResDiscount31Up-GroundResIncentive)*'Ground Base'!G112),2),ROUND((MinBaseGround+GroundResidentialFee)*(1+GroundFuelSurcharge),2),ROUND((((1-GroundResDiscount31Up-GroundResIncentive)*'Ground Base'!G112)+GroundResidentialFee)*(1+GroundFuelSurcharge),2)))*(1+FedEx_Markup),2)</f>
        <v>61.7</v>
      </c>
      <c r="H117" s="328">
        <f>ROUND((IF(MinBaseGround&gt;ROUND(((1-GroundResDiscount31Up-GroundResIncentive)*'Ground Base'!H112),2),ROUND((MinBaseGround+GroundResidentialFee)*(1+GroundFuelSurcharge),2),ROUND((((1-GroundResDiscount31Up-GroundResIncentive)*'Ground Base'!H112)+GroundResidentialFee)*(1+GroundFuelSurcharge),2)))*(1+FedEx_Markup),2)</f>
        <v>67.97</v>
      </c>
      <c r="I117" s="328">
        <f>ROUND((IF(MinBaseGround&gt;ROUND(((1-GroundAKHIDiscount)*'Ground Base'!I112),2),ROUND((MinBaseGround+GroundResidentialFee)*(1+GroundFuelSurcharge),2),ROUND((((1-GroundAKHIDiscount)*'Ground Base'!I112)+GroundResidentialFee)*(1+GroundFuelSurcharge),2)))*(1+FedEx_Markup),2)</f>
        <v>409.72</v>
      </c>
      <c r="J117" s="328">
        <f>ROUND((IF(MinBaseGround&gt;ROUND(((1-GroundAKHIDiscount)*'Ground Base'!J112),2),ROUND((MinBaseGround+GroundResidentialFee)*(1+GroundFuelSurcharge),2),ROUND((((1-GroundAKHIDiscount)*'Ground Base'!J112)+GroundResidentialFee)*(1+GroundFuelSurcharge),2)))*(1+FedEx_Markup),2)</f>
        <v>409.72</v>
      </c>
      <c r="K117" s="328">
        <f>ROUND((IF(MinGroundZone51&gt;ROUND(((1-GroundZone51Discount)*'Ground Base'!K112),2),ROUND((MinGroundZone51+GroundResidentialFee)*(1+GroundFuelSurcharge),2),ROUND((((1-GroundZone51Discount)*'Ground Base'!K112)+GroundResidentialFee)*(1+GroundFuelSurcharge),2)))*(1+FedEx_Markup),2)</f>
        <v>96.53</v>
      </c>
      <c r="L117" s="328">
        <f>ROUND((IF(MinGroundZone54&gt;ROUND(((1-GroundZone54Discount)*'Ground Base'!L112),2),ROUND((MinGroundZone54+GroundResidentialFee)*(1+GroundFuelSurcharge),2),ROUND((((1-GroundZone54Discount)*'Ground Base'!L112)+GroundResidentialFee)*(1+GroundFuelSurcharge),2)))*(1+FedEx_Markup),2)</f>
        <v>127.71</v>
      </c>
    </row>
    <row r="118" ht="12.75" customHeight="1">
      <c r="A118" s="327">
        <v>111.0</v>
      </c>
      <c r="B118" s="328">
        <f>ROUND((IF(MinBaseGround&gt;ROUND(((1-GroundResDiscount31Up-GroundResIncentive)*'Ground Base'!B113),2),ROUND((MinBaseGround+GroundResidentialFee)*(1+GroundFuelSurcharge),2),ROUND((((1-GroundResDiscount31Up-GroundResIncentive)*'Ground Base'!B113)+GroundResidentialFee)*(1+GroundFuelSurcharge),2)))*(1+FedEx_Markup),2)</f>
        <v>43.26</v>
      </c>
      <c r="C118" s="328">
        <f>ROUND((IF(MinBaseGround&gt;ROUND(((1-GroundResDiscount31Up-GroundResIncentive)*'Ground Base'!C113),2),ROUND((MinBaseGround+GroundResidentialFee)*(1+GroundFuelSurcharge),2),ROUND((((1-GroundResDiscount31Up-GroundResIncentive)*'Ground Base'!C113)+GroundResidentialFee)*(1+GroundFuelSurcharge),2)))*(1+FedEx_Markup),2)</f>
        <v>43.6</v>
      </c>
      <c r="D118" s="328">
        <f>ROUND((IF(MinBaseGround&gt;ROUND(((1-GroundResDiscount31Up-GroundResIncentive)*'Ground Base'!D113),2),ROUND((MinBaseGround+GroundResidentialFee)*(1+GroundFuelSurcharge),2),ROUND((((1-GroundResDiscount31Up-GroundResIncentive)*'Ground Base'!D113)+GroundResidentialFee)*(1+GroundFuelSurcharge),2)))*(1+FedEx_Markup),2)</f>
        <v>46.87</v>
      </c>
      <c r="E118" s="328">
        <f>ROUND((IF(MinBaseGround&gt;ROUND(((1-GroundResDiscount31Up-GroundResIncentive)*'Ground Base'!E113),2),ROUND((MinBaseGround+GroundResidentialFee)*(1+GroundFuelSurcharge),2),ROUND((((1-GroundResDiscount31Up-GroundResIncentive)*'Ground Base'!E113)+GroundResidentialFee)*(1+GroundFuelSurcharge),2)))*(1+FedEx_Markup),2)</f>
        <v>48.99</v>
      </c>
      <c r="F118" s="328">
        <f>ROUND((IF(MinBaseGround&gt;ROUND(((1-GroundResDiscount31Up-GroundResIncentive)*'Ground Base'!F113),2),ROUND((MinBaseGround+GroundResidentialFee)*(1+GroundFuelSurcharge),2),ROUND((((1-GroundResDiscount31Up-GroundResIncentive)*'Ground Base'!F113)+GroundResidentialFee)*(1+GroundFuelSurcharge),2)))*(1+FedEx_Markup),2)</f>
        <v>55.95</v>
      </c>
      <c r="G118" s="328">
        <f>ROUND((IF(MinBaseGround&gt;ROUND(((1-GroundResDiscount31Up-GroundResIncentive)*'Ground Base'!G113),2),ROUND((MinBaseGround+GroundResidentialFee)*(1+GroundFuelSurcharge),2),ROUND((((1-GroundResDiscount31Up-GroundResIncentive)*'Ground Base'!G113)+GroundResidentialFee)*(1+GroundFuelSurcharge),2)))*(1+FedEx_Markup),2)</f>
        <v>61.71</v>
      </c>
      <c r="H118" s="328">
        <f>ROUND((IF(MinBaseGround&gt;ROUND(((1-GroundResDiscount31Up-GroundResIncentive)*'Ground Base'!H113),2),ROUND((MinBaseGround+GroundResidentialFee)*(1+GroundFuelSurcharge),2),ROUND((((1-GroundResDiscount31Up-GroundResIncentive)*'Ground Base'!H113)+GroundResidentialFee)*(1+GroundFuelSurcharge),2)))*(1+FedEx_Markup),2)</f>
        <v>68.13</v>
      </c>
      <c r="I118" s="328">
        <f>ROUND((IF(MinBaseGround&gt;ROUND(((1-GroundAKHIDiscount)*'Ground Base'!I113),2),ROUND((MinBaseGround+GroundResidentialFee)*(1+GroundFuelSurcharge),2),ROUND((((1-GroundAKHIDiscount)*'Ground Base'!I113)+GroundResidentialFee)*(1+GroundFuelSurcharge),2)))*(1+FedEx_Markup),2)</f>
        <v>414.37</v>
      </c>
      <c r="J118" s="328">
        <f>ROUND((IF(MinBaseGround&gt;ROUND(((1-GroundAKHIDiscount)*'Ground Base'!J113),2),ROUND((MinBaseGround+GroundResidentialFee)*(1+GroundFuelSurcharge),2),ROUND((((1-GroundAKHIDiscount)*'Ground Base'!J113)+GroundResidentialFee)*(1+GroundFuelSurcharge),2)))*(1+FedEx_Markup),2)</f>
        <v>414.37</v>
      </c>
      <c r="K118" s="328">
        <f>ROUND((IF(MinGroundZone51&gt;ROUND(((1-GroundZone51Discount)*'Ground Base'!K113),2),ROUND((MinGroundZone51+GroundResidentialFee)*(1+GroundFuelSurcharge),2),ROUND((((1-GroundZone51Discount)*'Ground Base'!K113)+GroundResidentialFee)*(1+GroundFuelSurcharge),2)))*(1+FedEx_Markup),2)</f>
        <v>99.33</v>
      </c>
      <c r="L118" s="328">
        <f>ROUND((IF(MinGroundZone54&gt;ROUND(((1-GroundZone54Discount)*'Ground Base'!L113),2),ROUND((MinGroundZone54+GroundResidentialFee)*(1+GroundFuelSurcharge),2),ROUND((((1-GroundZone54Discount)*'Ground Base'!L113)+GroundResidentialFee)*(1+GroundFuelSurcharge),2)))*(1+FedEx_Markup),2)</f>
        <v>132.61</v>
      </c>
    </row>
    <row r="119" ht="12.75" customHeight="1">
      <c r="A119" s="327">
        <v>112.0</v>
      </c>
      <c r="B119" s="328">
        <f>ROUND((IF(MinBaseGround&gt;ROUND(((1-GroundResDiscount31Up-GroundResIncentive)*'Ground Base'!B114),2),ROUND((MinBaseGround+GroundResidentialFee)*(1+GroundFuelSurcharge),2),ROUND((((1-GroundResDiscount31Up-GroundResIncentive)*'Ground Base'!B114)+GroundResidentialFee)*(1+GroundFuelSurcharge),2)))*(1+FedEx_Markup),2)</f>
        <v>43.34</v>
      </c>
      <c r="C119" s="328">
        <f>ROUND((IF(MinBaseGround&gt;ROUND(((1-GroundResDiscount31Up-GroundResIncentive)*'Ground Base'!C114),2),ROUND((MinBaseGround+GroundResidentialFee)*(1+GroundFuelSurcharge),2),ROUND((((1-GroundResDiscount31Up-GroundResIncentive)*'Ground Base'!C114)+GroundResidentialFee)*(1+GroundFuelSurcharge),2)))*(1+FedEx_Markup),2)</f>
        <v>44.05</v>
      </c>
      <c r="D119" s="328">
        <f>ROUND((IF(MinBaseGround&gt;ROUND(((1-GroundResDiscount31Up-GroundResIncentive)*'Ground Base'!D114),2),ROUND((MinBaseGround+GroundResidentialFee)*(1+GroundFuelSurcharge),2),ROUND((((1-GroundResDiscount31Up-GroundResIncentive)*'Ground Base'!D114)+GroundResidentialFee)*(1+GroundFuelSurcharge),2)))*(1+FedEx_Markup),2)</f>
        <v>46.89</v>
      </c>
      <c r="E119" s="328">
        <f>ROUND((IF(MinBaseGround&gt;ROUND(((1-GroundResDiscount31Up-GroundResIncentive)*'Ground Base'!E114),2),ROUND((MinBaseGround+GroundResidentialFee)*(1+GroundFuelSurcharge),2),ROUND((((1-GroundResDiscount31Up-GroundResIncentive)*'Ground Base'!E114)+GroundResidentialFee)*(1+GroundFuelSurcharge),2)))*(1+FedEx_Markup),2)</f>
        <v>49</v>
      </c>
      <c r="F119" s="328">
        <f>ROUND((IF(MinBaseGround&gt;ROUND(((1-GroundResDiscount31Up-GroundResIncentive)*'Ground Base'!F114),2),ROUND((MinBaseGround+GroundResidentialFee)*(1+GroundFuelSurcharge),2),ROUND((((1-GroundResDiscount31Up-GroundResIncentive)*'Ground Base'!F114)+GroundResidentialFee)*(1+GroundFuelSurcharge),2)))*(1+FedEx_Markup),2)</f>
        <v>56.37</v>
      </c>
      <c r="G119" s="328">
        <f>ROUND((IF(MinBaseGround&gt;ROUND(((1-GroundResDiscount31Up-GroundResIncentive)*'Ground Base'!G114),2),ROUND((MinBaseGround+GroundResidentialFee)*(1+GroundFuelSurcharge),2),ROUND((((1-GroundResDiscount31Up-GroundResIncentive)*'Ground Base'!G114)+GroundResidentialFee)*(1+GroundFuelSurcharge),2)))*(1+FedEx_Markup),2)</f>
        <v>61.71</v>
      </c>
      <c r="H119" s="328">
        <f>ROUND((IF(MinBaseGround&gt;ROUND(((1-GroundResDiscount31Up-GroundResIncentive)*'Ground Base'!H114),2),ROUND((MinBaseGround+GroundResidentialFee)*(1+GroundFuelSurcharge),2),ROUND((((1-GroundResDiscount31Up-GroundResIncentive)*'Ground Base'!H114)+GroundResidentialFee)*(1+GroundFuelSurcharge),2)))*(1+FedEx_Markup),2)</f>
        <v>68.13</v>
      </c>
      <c r="I119" s="328">
        <f>ROUND((IF(MinBaseGround&gt;ROUND(((1-GroundAKHIDiscount)*'Ground Base'!I114),2),ROUND((MinBaseGround+GroundResidentialFee)*(1+GroundFuelSurcharge),2),ROUND((((1-GroundAKHIDiscount)*'Ground Base'!I114)+GroundResidentialFee)*(1+GroundFuelSurcharge),2)))*(1+FedEx_Markup),2)</f>
        <v>419.03</v>
      </c>
      <c r="J119" s="328">
        <f>ROUND((IF(MinBaseGround&gt;ROUND(((1-GroundAKHIDiscount)*'Ground Base'!J114),2),ROUND((MinBaseGround+GroundResidentialFee)*(1+GroundFuelSurcharge),2),ROUND((((1-GroundAKHIDiscount)*'Ground Base'!J114)+GroundResidentialFee)*(1+GroundFuelSurcharge),2)))*(1+FedEx_Markup),2)</f>
        <v>419.03</v>
      </c>
      <c r="K119" s="328">
        <f>ROUND((IF(MinGroundZone51&gt;ROUND(((1-GroundZone51Discount)*'Ground Base'!K114),2),ROUND((MinGroundZone51+GroundResidentialFee)*(1+GroundFuelSurcharge),2),ROUND((((1-GroundZone51Discount)*'Ground Base'!K114)+GroundResidentialFee)*(1+GroundFuelSurcharge),2)))*(1+FedEx_Markup),2)</f>
        <v>99.35</v>
      </c>
      <c r="L119" s="328">
        <f>ROUND((IF(MinGroundZone54&gt;ROUND(((1-GroundZone54Discount)*'Ground Base'!L114),2),ROUND((MinGroundZone54+GroundResidentialFee)*(1+GroundFuelSurcharge),2),ROUND((((1-GroundZone54Discount)*'Ground Base'!L114)+GroundResidentialFee)*(1+GroundFuelSurcharge),2)))*(1+FedEx_Markup),2)</f>
        <v>132.62</v>
      </c>
    </row>
    <row r="120" ht="12.75" customHeight="1">
      <c r="A120" s="327">
        <v>113.0</v>
      </c>
      <c r="B120" s="328">
        <f>ROUND((IF(MinBaseGround&gt;ROUND(((1-GroundResDiscount31Up-GroundResIncentive)*'Ground Base'!B115),2),ROUND((MinBaseGround+GroundResidentialFee)*(1+GroundFuelSurcharge),2),ROUND((((1-GroundResDiscount31Up-GroundResIncentive)*'Ground Base'!B115)+GroundResidentialFee)*(1+GroundFuelSurcharge),2)))*(1+FedEx_Markup),2)</f>
        <v>43.36</v>
      </c>
      <c r="C120" s="328">
        <f>ROUND((IF(MinBaseGround&gt;ROUND(((1-GroundResDiscount31Up-GroundResIncentive)*'Ground Base'!C115),2),ROUND((MinBaseGround+GroundResidentialFee)*(1+GroundFuelSurcharge),2),ROUND((((1-GroundResDiscount31Up-GroundResIncentive)*'Ground Base'!C115)+GroundResidentialFee)*(1+GroundFuelSurcharge),2)))*(1+FedEx_Markup),2)</f>
        <v>44.05</v>
      </c>
      <c r="D120" s="328">
        <f>ROUND((IF(MinBaseGround&gt;ROUND(((1-GroundResDiscount31Up-GroundResIncentive)*'Ground Base'!D115),2),ROUND((MinBaseGround+GroundResidentialFee)*(1+GroundFuelSurcharge),2),ROUND((((1-GroundResDiscount31Up-GroundResIncentive)*'Ground Base'!D115)+GroundResidentialFee)*(1+GroundFuelSurcharge),2)))*(1+FedEx_Markup),2)</f>
        <v>47.37</v>
      </c>
      <c r="E120" s="328">
        <f>ROUND((IF(MinBaseGround&gt;ROUND(((1-GroundResDiscount31Up-GroundResIncentive)*'Ground Base'!E115),2),ROUND((MinBaseGround+GroundResidentialFee)*(1+GroundFuelSurcharge),2),ROUND((((1-GroundResDiscount31Up-GroundResIncentive)*'Ground Base'!E115)+GroundResidentialFee)*(1+GroundFuelSurcharge),2)))*(1+FedEx_Markup),2)</f>
        <v>49.43</v>
      </c>
      <c r="F120" s="328">
        <f>ROUND((IF(MinBaseGround&gt;ROUND(((1-GroundResDiscount31Up-GroundResIncentive)*'Ground Base'!F115),2),ROUND((MinBaseGround+GroundResidentialFee)*(1+GroundFuelSurcharge),2),ROUND((((1-GroundResDiscount31Up-GroundResIncentive)*'Ground Base'!F115)+GroundResidentialFee)*(1+GroundFuelSurcharge),2)))*(1+FedEx_Markup),2)</f>
        <v>56.37</v>
      </c>
      <c r="G120" s="328">
        <f>ROUND((IF(MinBaseGround&gt;ROUND(((1-GroundResDiscount31Up-GroundResIncentive)*'Ground Base'!G115),2),ROUND((MinBaseGround+GroundResidentialFee)*(1+GroundFuelSurcharge),2),ROUND((((1-GroundResDiscount31Up-GroundResIncentive)*'Ground Base'!G115)+GroundResidentialFee)*(1+GroundFuelSurcharge),2)))*(1+FedEx_Markup),2)</f>
        <v>61.72</v>
      </c>
      <c r="H120" s="328">
        <f>ROUND((IF(MinBaseGround&gt;ROUND(((1-GroundResDiscount31Up-GroundResIncentive)*'Ground Base'!H115),2),ROUND((MinBaseGround+GroundResidentialFee)*(1+GroundFuelSurcharge),2),ROUND((((1-GroundResDiscount31Up-GroundResIncentive)*'Ground Base'!H115)+GroundResidentialFee)*(1+GroundFuelSurcharge),2)))*(1+FedEx_Markup),2)</f>
        <v>68.7</v>
      </c>
      <c r="I120" s="328">
        <f>ROUND((IF(MinBaseGround&gt;ROUND(((1-GroundAKHIDiscount)*'Ground Base'!I115),2),ROUND((MinBaseGround+GroundResidentialFee)*(1+GroundFuelSurcharge),2),ROUND((((1-GroundAKHIDiscount)*'Ground Base'!I115)+GroundResidentialFee)*(1+GroundFuelSurcharge),2)))*(1+FedEx_Markup),2)</f>
        <v>422.61</v>
      </c>
      <c r="J120" s="328">
        <f>ROUND((IF(MinBaseGround&gt;ROUND(((1-GroundAKHIDiscount)*'Ground Base'!J115),2),ROUND((MinBaseGround+GroundResidentialFee)*(1+GroundFuelSurcharge),2),ROUND((((1-GroundAKHIDiscount)*'Ground Base'!J115)+GroundResidentialFee)*(1+GroundFuelSurcharge),2)))*(1+FedEx_Markup),2)</f>
        <v>422.61</v>
      </c>
      <c r="K120" s="328">
        <f>ROUND((IF(MinGroundZone51&gt;ROUND(((1-GroundZone51Discount)*'Ground Base'!K115),2),ROUND((MinGroundZone51+GroundResidentialFee)*(1+GroundFuelSurcharge),2),ROUND((((1-GroundZone51Discount)*'Ground Base'!K115)+GroundResidentialFee)*(1+GroundFuelSurcharge),2)))*(1+FedEx_Markup),2)</f>
        <v>99.35</v>
      </c>
      <c r="L120" s="328">
        <f>ROUND((IF(MinGroundZone54&gt;ROUND(((1-GroundZone54Discount)*'Ground Base'!L115),2),ROUND((MinGroundZone54+GroundResidentialFee)*(1+GroundFuelSurcharge),2),ROUND((((1-GroundZone54Discount)*'Ground Base'!L115)+GroundResidentialFee)*(1+GroundFuelSurcharge),2)))*(1+FedEx_Markup),2)</f>
        <v>132.63</v>
      </c>
    </row>
    <row r="121" ht="12.75" customHeight="1">
      <c r="A121" s="327">
        <v>114.0</v>
      </c>
      <c r="B121" s="328">
        <f>ROUND((IF(MinBaseGround&gt;ROUND(((1-GroundResDiscount31Up-GroundResIncentive)*'Ground Base'!B116),2),ROUND((MinBaseGround+GroundResidentialFee)*(1+GroundFuelSurcharge),2),ROUND((((1-GroundResDiscount31Up-GroundResIncentive)*'Ground Base'!B116)+GroundResidentialFee)*(1+GroundFuelSurcharge),2)))*(1+FedEx_Markup),2)</f>
        <v>44.17</v>
      </c>
      <c r="C121" s="328">
        <f>ROUND((IF(MinBaseGround&gt;ROUND(((1-GroundResDiscount31Up-GroundResIncentive)*'Ground Base'!C116),2),ROUND((MinBaseGround+GroundResidentialFee)*(1+GroundFuelSurcharge),2),ROUND((((1-GroundResDiscount31Up-GroundResIncentive)*'Ground Base'!C116)+GroundResidentialFee)*(1+GroundFuelSurcharge),2)))*(1+FedEx_Markup),2)</f>
        <v>44.94</v>
      </c>
      <c r="D121" s="328">
        <f>ROUND((IF(MinBaseGround&gt;ROUND(((1-GroundResDiscount31Up-GroundResIncentive)*'Ground Base'!D116),2),ROUND((MinBaseGround+GroundResidentialFee)*(1+GroundFuelSurcharge),2),ROUND((((1-GroundResDiscount31Up-GroundResIncentive)*'Ground Base'!D116)+GroundResidentialFee)*(1+GroundFuelSurcharge),2)))*(1+FedEx_Markup),2)</f>
        <v>47.97</v>
      </c>
      <c r="E121" s="328">
        <f>ROUND((IF(MinBaseGround&gt;ROUND(((1-GroundResDiscount31Up-GroundResIncentive)*'Ground Base'!E116),2),ROUND((MinBaseGround+GroundResidentialFee)*(1+GroundFuelSurcharge),2),ROUND((((1-GroundResDiscount31Up-GroundResIncentive)*'Ground Base'!E116)+GroundResidentialFee)*(1+GroundFuelSurcharge),2)))*(1+FedEx_Markup),2)</f>
        <v>50.34</v>
      </c>
      <c r="F121" s="328">
        <f>ROUND((IF(MinBaseGround&gt;ROUND(((1-GroundResDiscount31Up-GroundResIncentive)*'Ground Base'!F116),2),ROUND((MinBaseGround+GroundResidentialFee)*(1+GroundFuelSurcharge),2),ROUND((((1-GroundResDiscount31Up-GroundResIncentive)*'Ground Base'!F116)+GroundResidentialFee)*(1+GroundFuelSurcharge),2)))*(1+FedEx_Markup),2)</f>
        <v>57.8</v>
      </c>
      <c r="G121" s="328">
        <f>ROUND((IF(MinBaseGround&gt;ROUND(((1-GroundResDiscount31Up-GroundResIncentive)*'Ground Base'!G116),2),ROUND((MinBaseGround+GroundResidentialFee)*(1+GroundFuelSurcharge),2),ROUND((((1-GroundResDiscount31Up-GroundResIncentive)*'Ground Base'!G116)+GroundResidentialFee)*(1+GroundFuelSurcharge),2)))*(1+FedEx_Markup),2)</f>
        <v>63.19</v>
      </c>
      <c r="H121" s="328">
        <f>ROUND((IF(MinBaseGround&gt;ROUND(((1-GroundResDiscount31Up-GroundResIncentive)*'Ground Base'!H116),2),ROUND((MinBaseGround+GroundResidentialFee)*(1+GroundFuelSurcharge),2),ROUND((((1-GroundResDiscount31Up-GroundResIncentive)*'Ground Base'!H116)+GroundResidentialFee)*(1+GroundFuelSurcharge),2)))*(1+FedEx_Markup),2)</f>
        <v>70.38</v>
      </c>
      <c r="I121" s="328">
        <f>ROUND((IF(MinBaseGround&gt;ROUND(((1-GroundAKHIDiscount)*'Ground Base'!I116),2),ROUND((MinBaseGround+GroundResidentialFee)*(1+GroundFuelSurcharge),2),ROUND((((1-GroundAKHIDiscount)*'Ground Base'!I116)+GroundResidentialFee)*(1+GroundFuelSurcharge),2)))*(1+FedEx_Markup),2)</f>
        <v>426.28</v>
      </c>
      <c r="J121" s="328">
        <f>ROUND((IF(MinBaseGround&gt;ROUND(((1-GroundAKHIDiscount)*'Ground Base'!J116),2),ROUND((MinBaseGround+GroundResidentialFee)*(1+GroundFuelSurcharge),2),ROUND((((1-GroundAKHIDiscount)*'Ground Base'!J116)+GroundResidentialFee)*(1+GroundFuelSurcharge),2)))*(1+FedEx_Markup),2)</f>
        <v>426.28</v>
      </c>
      <c r="K121" s="328">
        <f>ROUND((IF(MinGroundZone51&gt;ROUND(((1-GroundZone51Discount)*'Ground Base'!K116),2),ROUND((MinGroundZone51+GroundResidentialFee)*(1+GroundFuelSurcharge),2),ROUND((((1-GroundZone51Discount)*'Ground Base'!K116)+GroundResidentialFee)*(1+GroundFuelSurcharge),2)))*(1+FedEx_Markup),2)</f>
        <v>99.36</v>
      </c>
      <c r="L121" s="328">
        <f>ROUND((IF(MinGroundZone54&gt;ROUND(((1-GroundZone54Discount)*'Ground Base'!L116),2),ROUND((MinGroundZone54+GroundResidentialFee)*(1+GroundFuelSurcharge),2),ROUND((((1-GroundZone54Discount)*'Ground Base'!L116)+GroundResidentialFee)*(1+GroundFuelSurcharge),2)))*(1+FedEx_Markup),2)</f>
        <v>132.64</v>
      </c>
    </row>
    <row r="122" ht="12.75" customHeight="1">
      <c r="A122" s="327">
        <v>115.0</v>
      </c>
      <c r="B122" s="328">
        <f>ROUND((IF(MinBaseGround&gt;ROUND(((1-GroundResDiscount31Up-GroundResIncentive)*'Ground Base'!B117),2),ROUND((MinBaseGround+GroundResidentialFee)*(1+GroundFuelSurcharge),2),ROUND((((1-GroundResDiscount31Up-GroundResIncentive)*'Ground Base'!B117)+GroundResidentialFee)*(1+GroundFuelSurcharge),2)))*(1+FedEx_Markup),2)</f>
        <v>45.03</v>
      </c>
      <c r="C122" s="328">
        <f>ROUND((IF(MinBaseGround&gt;ROUND(((1-GroundResDiscount31Up-GroundResIncentive)*'Ground Base'!C117),2),ROUND((MinBaseGround+GroundResidentialFee)*(1+GroundFuelSurcharge),2),ROUND((((1-GroundResDiscount31Up-GroundResIncentive)*'Ground Base'!C117)+GroundResidentialFee)*(1+GroundFuelSurcharge),2)))*(1+FedEx_Markup),2)</f>
        <v>46.24</v>
      </c>
      <c r="D122" s="328">
        <f>ROUND((IF(MinBaseGround&gt;ROUND(((1-GroundResDiscount31Up-GroundResIncentive)*'Ground Base'!D117),2),ROUND((MinBaseGround+GroundResidentialFee)*(1+GroundFuelSurcharge),2),ROUND((((1-GroundResDiscount31Up-GroundResIncentive)*'Ground Base'!D117)+GroundResidentialFee)*(1+GroundFuelSurcharge),2)))*(1+FedEx_Markup),2)</f>
        <v>48.75</v>
      </c>
      <c r="E122" s="328">
        <f>ROUND((IF(MinBaseGround&gt;ROUND(((1-GroundResDiscount31Up-GroundResIncentive)*'Ground Base'!E117),2),ROUND((MinBaseGround+GroundResidentialFee)*(1+GroundFuelSurcharge),2),ROUND((((1-GroundResDiscount31Up-GroundResIncentive)*'Ground Base'!E117)+GroundResidentialFee)*(1+GroundFuelSurcharge),2)))*(1+FedEx_Markup),2)</f>
        <v>51.29</v>
      </c>
      <c r="F122" s="328">
        <f>ROUND((IF(MinBaseGround&gt;ROUND(((1-GroundResDiscount31Up-GroundResIncentive)*'Ground Base'!F117),2),ROUND((MinBaseGround+GroundResidentialFee)*(1+GroundFuelSurcharge),2),ROUND((((1-GroundResDiscount31Up-GroundResIncentive)*'Ground Base'!F117)+GroundResidentialFee)*(1+GroundFuelSurcharge),2)))*(1+FedEx_Markup),2)</f>
        <v>57.81</v>
      </c>
      <c r="G122" s="328">
        <f>ROUND((IF(MinBaseGround&gt;ROUND(((1-GroundResDiscount31Up-GroundResIncentive)*'Ground Base'!G117),2),ROUND((MinBaseGround+GroundResidentialFee)*(1+GroundFuelSurcharge),2),ROUND((((1-GroundResDiscount31Up-GroundResIncentive)*'Ground Base'!G117)+GroundResidentialFee)*(1+GroundFuelSurcharge),2)))*(1+FedEx_Markup),2)</f>
        <v>64.34</v>
      </c>
      <c r="H122" s="328">
        <f>ROUND((IF(MinBaseGround&gt;ROUND(((1-GroundResDiscount31Up-GroundResIncentive)*'Ground Base'!H117),2),ROUND((MinBaseGround+GroundResidentialFee)*(1+GroundFuelSurcharge),2),ROUND((((1-GroundResDiscount31Up-GroundResIncentive)*'Ground Base'!H117)+GroundResidentialFee)*(1+GroundFuelSurcharge),2)))*(1+FedEx_Markup),2)</f>
        <v>70.4</v>
      </c>
      <c r="I122" s="328">
        <f>ROUND((IF(MinBaseGround&gt;ROUND(((1-GroundAKHIDiscount)*'Ground Base'!I117),2),ROUND((MinBaseGround+GroundResidentialFee)*(1+GroundFuelSurcharge),2),ROUND((((1-GroundAKHIDiscount)*'Ground Base'!I117)+GroundResidentialFee)*(1+GroundFuelSurcharge),2)))*(1+FedEx_Markup),2)</f>
        <v>429.88</v>
      </c>
      <c r="J122" s="328">
        <f>ROUND((IF(MinBaseGround&gt;ROUND(((1-GroundAKHIDiscount)*'Ground Base'!J117),2),ROUND((MinBaseGround+GroundResidentialFee)*(1+GroundFuelSurcharge),2),ROUND((((1-GroundAKHIDiscount)*'Ground Base'!J117)+GroundResidentialFee)*(1+GroundFuelSurcharge),2)))*(1+FedEx_Markup),2)</f>
        <v>429.88</v>
      </c>
      <c r="K122" s="328">
        <f>ROUND((IF(MinGroundZone51&gt;ROUND(((1-GroundZone51Discount)*'Ground Base'!K117),2),ROUND((MinGroundZone51+GroundResidentialFee)*(1+GroundFuelSurcharge),2),ROUND((((1-GroundZone51Discount)*'Ground Base'!K117)+GroundResidentialFee)*(1+GroundFuelSurcharge),2)))*(1+FedEx_Markup),2)</f>
        <v>99.37</v>
      </c>
      <c r="L122" s="328">
        <f>ROUND((IF(MinGroundZone54&gt;ROUND(((1-GroundZone54Discount)*'Ground Base'!L117),2),ROUND((MinGroundZone54+GroundResidentialFee)*(1+GroundFuelSurcharge),2),ROUND((((1-GroundZone54Discount)*'Ground Base'!L117)+GroundResidentialFee)*(1+GroundFuelSurcharge),2)))*(1+FedEx_Markup),2)</f>
        <v>132.65</v>
      </c>
    </row>
    <row r="123" ht="12.75" customHeight="1">
      <c r="A123" s="327">
        <v>116.0</v>
      </c>
      <c r="B123" s="328">
        <f>ROUND((IF(MinBaseGround&gt;ROUND(((1-GroundResDiscount31Up-GroundResIncentive)*'Ground Base'!B118),2),ROUND((MinBaseGround+GroundResidentialFee)*(1+GroundFuelSurcharge),2),ROUND((((1-GroundResDiscount31Up-GroundResIncentive)*'Ground Base'!B118)+GroundResidentialFee)*(1+GroundFuelSurcharge),2)))*(1+FedEx_Markup),2)</f>
        <v>45.48</v>
      </c>
      <c r="C123" s="328">
        <f>ROUND((IF(MinBaseGround&gt;ROUND(((1-GroundResDiscount31Up-GroundResIncentive)*'Ground Base'!C118),2),ROUND((MinBaseGround+GroundResidentialFee)*(1+GroundFuelSurcharge),2),ROUND((((1-GroundResDiscount31Up-GroundResIncentive)*'Ground Base'!C118)+GroundResidentialFee)*(1+GroundFuelSurcharge),2)))*(1+FedEx_Markup),2)</f>
        <v>46.4</v>
      </c>
      <c r="D123" s="328">
        <f>ROUND((IF(MinBaseGround&gt;ROUND(((1-GroundResDiscount31Up-GroundResIncentive)*'Ground Base'!D118),2),ROUND((MinBaseGround+GroundResidentialFee)*(1+GroundFuelSurcharge),2),ROUND((((1-GroundResDiscount31Up-GroundResIncentive)*'Ground Base'!D118)+GroundResidentialFee)*(1+GroundFuelSurcharge),2)))*(1+FedEx_Markup),2)</f>
        <v>49.31</v>
      </c>
      <c r="E123" s="328">
        <f>ROUND((IF(MinBaseGround&gt;ROUND(((1-GroundResDiscount31Up-GroundResIncentive)*'Ground Base'!E118),2),ROUND((MinBaseGround+GroundResidentialFee)*(1+GroundFuelSurcharge),2),ROUND((((1-GroundResDiscount31Up-GroundResIncentive)*'Ground Base'!E118)+GroundResidentialFee)*(1+GroundFuelSurcharge),2)))*(1+FedEx_Markup),2)</f>
        <v>51.51</v>
      </c>
      <c r="F123" s="328">
        <f>ROUND((IF(MinBaseGround&gt;ROUND(((1-GroundResDiscount31Up-GroundResIncentive)*'Ground Base'!F118),2),ROUND((MinBaseGround+GroundResidentialFee)*(1+GroundFuelSurcharge),2),ROUND((((1-GroundResDiscount31Up-GroundResIncentive)*'Ground Base'!F118)+GroundResidentialFee)*(1+GroundFuelSurcharge),2)))*(1+FedEx_Markup),2)</f>
        <v>58.62</v>
      </c>
      <c r="G123" s="328">
        <f>ROUND((IF(MinBaseGround&gt;ROUND(((1-GroundResDiscount31Up-GroundResIncentive)*'Ground Base'!G118),2),ROUND((MinBaseGround+GroundResidentialFee)*(1+GroundFuelSurcharge),2),ROUND((((1-GroundResDiscount31Up-GroundResIncentive)*'Ground Base'!G118)+GroundResidentialFee)*(1+GroundFuelSurcharge),2)))*(1+FedEx_Markup),2)</f>
        <v>65.11</v>
      </c>
      <c r="H123" s="328">
        <f>ROUND((IF(MinBaseGround&gt;ROUND(((1-GroundResDiscount31Up-GroundResIncentive)*'Ground Base'!H118),2),ROUND((MinBaseGround+GroundResidentialFee)*(1+GroundFuelSurcharge),2),ROUND((((1-GroundResDiscount31Up-GroundResIncentive)*'Ground Base'!H118)+GroundResidentialFee)*(1+GroundFuelSurcharge),2)))*(1+FedEx_Markup),2)</f>
        <v>71.46</v>
      </c>
      <c r="I123" s="328">
        <f>ROUND((IF(MinBaseGround&gt;ROUND(((1-GroundAKHIDiscount)*'Ground Base'!I118),2),ROUND((MinBaseGround+GroundResidentialFee)*(1+GroundFuelSurcharge),2),ROUND((((1-GroundAKHIDiscount)*'Ground Base'!I118)+GroundResidentialFee)*(1+GroundFuelSurcharge),2)))*(1+FedEx_Markup),2)</f>
        <v>432.56</v>
      </c>
      <c r="J123" s="328">
        <f>ROUND((IF(MinBaseGround&gt;ROUND(((1-GroundAKHIDiscount)*'Ground Base'!J118),2),ROUND((MinBaseGround+GroundResidentialFee)*(1+GroundFuelSurcharge),2),ROUND((((1-GroundAKHIDiscount)*'Ground Base'!J118)+GroundResidentialFee)*(1+GroundFuelSurcharge),2)))*(1+FedEx_Markup),2)</f>
        <v>432.56</v>
      </c>
      <c r="K123" s="328">
        <f>ROUND((IF(MinGroundZone51&gt;ROUND(((1-GroundZone51Discount)*'Ground Base'!K118),2),ROUND((MinGroundZone51+GroundResidentialFee)*(1+GroundFuelSurcharge),2),ROUND((((1-GroundZone51Discount)*'Ground Base'!K118)+GroundResidentialFee)*(1+GroundFuelSurcharge),2)))*(1+FedEx_Markup),2)</f>
        <v>101.9</v>
      </c>
      <c r="L123" s="328">
        <f>ROUND((IF(MinGroundZone54&gt;ROUND(((1-GroundZone54Discount)*'Ground Base'!L118),2),ROUND((MinGroundZone54+GroundResidentialFee)*(1+GroundFuelSurcharge),2),ROUND((((1-GroundZone54Discount)*'Ground Base'!L118)+GroundResidentialFee)*(1+GroundFuelSurcharge),2)))*(1+FedEx_Markup),2)</f>
        <v>137.54</v>
      </c>
    </row>
    <row r="124" ht="12.75" customHeight="1">
      <c r="A124" s="327">
        <v>117.0</v>
      </c>
      <c r="B124" s="328">
        <f>ROUND((IF(MinBaseGround&gt;ROUND(((1-GroundResDiscount31Up-GroundResIncentive)*'Ground Base'!B119),2),ROUND((MinBaseGround+GroundResidentialFee)*(1+GroundFuelSurcharge),2),ROUND((((1-GroundResDiscount31Up-GroundResIncentive)*'Ground Base'!B119)+GroundResidentialFee)*(1+GroundFuelSurcharge),2)))*(1+FedEx_Markup),2)</f>
        <v>45.49</v>
      </c>
      <c r="C124" s="328">
        <f>ROUND((IF(MinBaseGround&gt;ROUND(((1-GroundResDiscount31Up-GroundResIncentive)*'Ground Base'!C119),2),ROUND((MinBaseGround+GroundResidentialFee)*(1+GroundFuelSurcharge),2),ROUND((((1-GroundResDiscount31Up-GroundResIncentive)*'Ground Base'!C119)+GroundResidentialFee)*(1+GroundFuelSurcharge),2)))*(1+FedEx_Markup),2)</f>
        <v>46.41</v>
      </c>
      <c r="D124" s="328">
        <f>ROUND((IF(MinBaseGround&gt;ROUND(((1-GroundResDiscount31Up-GroundResIncentive)*'Ground Base'!D119),2),ROUND((MinBaseGround+GroundResidentialFee)*(1+GroundFuelSurcharge),2),ROUND((((1-GroundResDiscount31Up-GroundResIncentive)*'Ground Base'!D119)+GroundResidentialFee)*(1+GroundFuelSurcharge),2)))*(1+FedEx_Markup),2)</f>
        <v>49.32</v>
      </c>
      <c r="E124" s="328">
        <f>ROUND((IF(MinBaseGround&gt;ROUND(((1-GroundResDiscount31Up-GroundResIncentive)*'Ground Base'!E119),2),ROUND((MinBaseGround+GroundResidentialFee)*(1+GroundFuelSurcharge),2),ROUND((((1-GroundResDiscount31Up-GroundResIncentive)*'Ground Base'!E119)+GroundResidentialFee)*(1+GroundFuelSurcharge),2)))*(1+FedEx_Markup),2)</f>
        <v>51.95</v>
      </c>
      <c r="F124" s="328">
        <f>ROUND((IF(MinBaseGround&gt;ROUND(((1-GroundResDiscount31Up-GroundResIncentive)*'Ground Base'!F119),2),ROUND((MinBaseGround+GroundResidentialFee)*(1+GroundFuelSurcharge),2),ROUND((((1-GroundResDiscount31Up-GroundResIncentive)*'Ground Base'!F119)+GroundResidentialFee)*(1+GroundFuelSurcharge),2)))*(1+FedEx_Markup),2)</f>
        <v>58.63</v>
      </c>
      <c r="G124" s="328">
        <f>ROUND((IF(MinBaseGround&gt;ROUND(((1-GroundResDiscount31Up-GroundResIncentive)*'Ground Base'!G119),2),ROUND((MinBaseGround+GroundResidentialFee)*(1+GroundFuelSurcharge),2),ROUND((((1-GroundResDiscount31Up-GroundResIncentive)*'Ground Base'!G119)+GroundResidentialFee)*(1+GroundFuelSurcharge),2)))*(1+FedEx_Markup),2)</f>
        <v>65.11</v>
      </c>
      <c r="H124" s="328">
        <f>ROUND((IF(MinBaseGround&gt;ROUND(((1-GroundResDiscount31Up-GroundResIncentive)*'Ground Base'!H119),2),ROUND((MinBaseGround+GroundResidentialFee)*(1+GroundFuelSurcharge),2),ROUND((((1-GroundResDiscount31Up-GroundResIncentive)*'Ground Base'!H119)+GroundResidentialFee)*(1+GroundFuelSurcharge),2)))*(1+FedEx_Markup),2)</f>
        <v>71.91</v>
      </c>
      <c r="I124" s="328">
        <f>ROUND((IF(MinBaseGround&gt;ROUND(((1-GroundAKHIDiscount)*'Ground Base'!I119),2),ROUND((MinBaseGround+GroundResidentialFee)*(1+GroundFuelSurcharge),2),ROUND((((1-GroundAKHIDiscount)*'Ground Base'!I119)+GroundResidentialFee)*(1+GroundFuelSurcharge),2)))*(1+FedEx_Markup),2)</f>
        <v>435.98</v>
      </c>
      <c r="J124" s="328">
        <f>ROUND((IF(MinBaseGround&gt;ROUND(((1-GroundAKHIDiscount)*'Ground Base'!J119),2),ROUND((MinBaseGround+GroundResidentialFee)*(1+GroundFuelSurcharge),2),ROUND((((1-GroundAKHIDiscount)*'Ground Base'!J119)+GroundResidentialFee)*(1+GroundFuelSurcharge),2)))*(1+FedEx_Markup),2)</f>
        <v>435.98</v>
      </c>
      <c r="K124" s="328">
        <f>ROUND((IF(MinGroundZone51&gt;ROUND(((1-GroundZone51Discount)*'Ground Base'!K119),2),ROUND((MinGroundZone51+GroundResidentialFee)*(1+GroundFuelSurcharge),2),ROUND((((1-GroundZone51Discount)*'Ground Base'!K119)+GroundResidentialFee)*(1+GroundFuelSurcharge),2)))*(1+FedEx_Markup),2)</f>
        <v>101.91</v>
      </c>
      <c r="L124" s="328">
        <f>ROUND((IF(MinGroundZone54&gt;ROUND(((1-GroundZone54Discount)*'Ground Base'!L119),2),ROUND((MinGroundZone54+GroundResidentialFee)*(1+GroundFuelSurcharge),2),ROUND((((1-GroundZone54Discount)*'Ground Base'!L119)+GroundResidentialFee)*(1+GroundFuelSurcharge),2)))*(1+FedEx_Markup),2)</f>
        <v>137.54</v>
      </c>
    </row>
    <row r="125" ht="12.75" customHeight="1">
      <c r="A125" s="327">
        <v>118.0</v>
      </c>
      <c r="B125" s="328">
        <f>ROUND((IF(MinBaseGround&gt;ROUND(((1-GroundResDiscount31Up-GroundResIncentive)*'Ground Base'!B120),2),ROUND((MinBaseGround+GroundResidentialFee)*(1+GroundFuelSurcharge),2),ROUND((((1-GroundResDiscount31Up-GroundResIncentive)*'Ground Base'!B120)+GroundResidentialFee)*(1+GroundFuelSurcharge),2)))*(1+FedEx_Markup),2)</f>
        <v>46.36</v>
      </c>
      <c r="C125" s="328">
        <f>ROUND((IF(MinBaseGround&gt;ROUND(((1-GroundResDiscount31Up-GroundResIncentive)*'Ground Base'!C120),2),ROUND((MinBaseGround+GroundResidentialFee)*(1+GroundFuelSurcharge),2),ROUND((((1-GroundResDiscount31Up-GroundResIncentive)*'Ground Base'!C120)+GroundResidentialFee)*(1+GroundFuelSurcharge),2)))*(1+FedEx_Markup),2)</f>
        <v>46.92</v>
      </c>
      <c r="D125" s="328">
        <f>ROUND((IF(MinBaseGround&gt;ROUND(((1-GroundResDiscount31Up-GroundResIncentive)*'Ground Base'!D120),2),ROUND((MinBaseGround+GroundResidentialFee)*(1+GroundFuelSurcharge),2),ROUND((((1-GroundResDiscount31Up-GroundResIncentive)*'Ground Base'!D120)+GroundResidentialFee)*(1+GroundFuelSurcharge),2)))*(1+FedEx_Markup),2)</f>
        <v>49.37</v>
      </c>
      <c r="E125" s="328">
        <f>ROUND((IF(MinBaseGround&gt;ROUND(((1-GroundResDiscount31Up-GroundResIncentive)*'Ground Base'!E120),2),ROUND((MinBaseGround+GroundResidentialFee)*(1+GroundFuelSurcharge),2),ROUND((((1-GroundResDiscount31Up-GroundResIncentive)*'Ground Base'!E120)+GroundResidentialFee)*(1+GroundFuelSurcharge),2)))*(1+FedEx_Markup),2)</f>
        <v>52.08</v>
      </c>
      <c r="F125" s="328">
        <f>ROUND((IF(MinBaseGround&gt;ROUND(((1-GroundResDiscount31Up-GroundResIncentive)*'Ground Base'!F120),2),ROUND((MinBaseGround+GroundResidentialFee)*(1+GroundFuelSurcharge),2),ROUND((((1-GroundResDiscount31Up-GroundResIncentive)*'Ground Base'!F120)+GroundResidentialFee)*(1+GroundFuelSurcharge),2)))*(1+FedEx_Markup),2)</f>
        <v>59.56</v>
      </c>
      <c r="G125" s="328">
        <f>ROUND((IF(MinBaseGround&gt;ROUND(((1-GroundResDiscount31Up-GroundResIncentive)*'Ground Base'!G120),2),ROUND((MinBaseGround+GroundResidentialFee)*(1+GroundFuelSurcharge),2),ROUND((((1-GroundResDiscount31Up-GroundResIncentive)*'Ground Base'!G120)+GroundResidentialFee)*(1+GroundFuelSurcharge),2)))*(1+FedEx_Markup),2)</f>
        <v>65.12</v>
      </c>
      <c r="H125" s="328">
        <f>ROUND((IF(MinBaseGround&gt;ROUND(((1-GroundResDiscount31Up-GroundResIncentive)*'Ground Base'!H120),2),ROUND((MinBaseGround+GroundResidentialFee)*(1+GroundFuelSurcharge),2),ROUND((((1-GroundResDiscount31Up-GroundResIncentive)*'Ground Base'!H120)+GroundResidentialFee)*(1+GroundFuelSurcharge),2)))*(1+FedEx_Markup),2)</f>
        <v>72.44</v>
      </c>
      <c r="I125" s="328">
        <f>ROUND((IF(MinBaseGround&gt;ROUND(((1-GroundAKHIDiscount)*'Ground Base'!I120),2),ROUND((MinBaseGround+GroundResidentialFee)*(1+GroundFuelSurcharge),2),ROUND((((1-GroundAKHIDiscount)*'Ground Base'!I120)+GroundResidentialFee)*(1+GroundFuelSurcharge),2)))*(1+FedEx_Markup),2)</f>
        <v>439.4</v>
      </c>
      <c r="J125" s="328">
        <f>ROUND((IF(MinBaseGround&gt;ROUND(((1-GroundAKHIDiscount)*'Ground Base'!J120),2),ROUND((MinBaseGround+GroundResidentialFee)*(1+GroundFuelSurcharge),2),ROUND((((1-GroundAKHIDiscount)*'Ground Base'!J120)+GroundResidentialFee)*(1+GroundFuelSurcharge),2)))*(1+FedEx_Markup),2)</f>
        <v>439.4</v>
      </c>
      <c r="K125" s="328">
        <f>ROUND((IF(MinGroundZone51&gt;ROUND(((1-GroundZone51Discount)*'Ground Base'!K120),2),ROUND((MinGroundZone51+GroundResidentialFee)*(1+GroundFuelSurcharge),2),ROUND((((1-GroundZone51Discount)*'Ground Base'!K120)+GroundResidentialFee)*(1+GroundFuelSurcharge),2)))*(1+FedEx_Markup),2)</f>
        <v>101.91</v>
      </c>
      <c r="L125" s="328">
        <f>ROUND((IF(MinGroundZone54&gt;ROUND(((1-GroundZone54Discount)*'Ground Base'!L120),2),ROUND((MinGroundZone54+GroundResidentialFee)*(1+GroundFuelSurcharge),2),ROUND((((1-GroundZone54Discount)*'Ground Base'!L120)+GroundResidentialFee)*(1+GroundFuelSurcharge),2)))*(1+FedEx_Markup),2)</f>
        <v>137.55</v>
      </c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327">
        <v>119.0</v>
      </c>
      <c r="B126" s="328">
        <f>ROUND((IF(MinBaseGround&gt;ROUND(((1-GroundResDiscount31Up-GroundResIncentive)*'Ground Base'!B121),2),ROUND((MinBaseGround+GroundResidentialFee)*(1+GroundFuelSurcharge),2),ROUND((((1-GroundResDiscount31Up-GroundResIncentive)*'Ground Base'!B121)+GroundResidentialFee)*(1+GroundFuelSurcharge),2)))*(1+FedEx_Markup),2)</f>
        <v>47.24</v>
      </c>
      <c r="C126" s="328">
        <f>ROUND((IF(MinBaseGround&gt;ROUND(((1-GroundResDiscount31Up-GroundResIncentive)*'Ground Base'!C121),2),ROUND((MinBaseGround+GroundResidentialFee)*(1+GroundFuelSurcharge),2),ROUND((((1-GroundResDiscount31Up-GroundResIncentive)*'Ground Base'!C121)+GroundResidentialFee)*(1+GroundFuelSurcharge),2)))*(1+FedEx_Markup),2)</f>
        <v>47.4</v>
      </c>
      <c r="D126" s="328">
        <f>ROUND((IF(MinBaseGround&gt;ROUND(((1-GroundResDiscount31Up-GroundResIncentive)*'Ground Base'!D121),2),ROUND((MinBaseGround+GroundResidentialFee)*(1+GroundFuelSurcharge),2),ROUND((((1-GroundResDiscount31Up-GroundResIncentive)*'Ground Base'!D121)+GroundResidentialFee)*(1+GroundFuelSurcharge),2)))*(1+FedEx_Markup),2)</f>
        <v>50.76</v>
      </c>
      <c r="E126" s="328">
        <f>ROUND((IF(MinBaseGround&gt;ROUND(((1-GroundResDiscount31Up-GroundResIncentive)*'Ground Base'!E121),2),ROUND((MinBaseGround+GroundResidentialFee)*(1+GroundFuelSurcharge),2),ROUND((((1-GroundResDiscount31Up-GroundResIncentive)*'Ground Base'!E121)+GroundResidentialFee)*(1+GroundFuelSurcharge),2)))*(1+FedEx_Markup),2)</f>
        <v>52.8</v>
      </c>
      <c r="F126" s="328">
        <f>ROUND((IF(MinBaseGround&gt;ROUND(((1-GroundResDiscount31Up-GroundResIncentive)*'Ground Base'!F121),2),ROUND((MinBaseGround+GroundResidentialFee)*(1+GroundFuelSurcharge),2),ROUND((((1-GroundResDiscount31Up-GroundResIncentive)*'Ground Base'!F121)+GroundResidentialFee)*(1+GroundFuelSurcharge),2)))*(1+FedEx_Markup),2)</f>
        <v>59.57</v>
      </c>
      <c r="G126" s="328">
        <f>ROUND((IF(MinBaseGround&gt;ROUND(((1-GroundResDiscount31Up-GroundResIncentive)*'Ground Base'!G121),2),ROUND((MinBaseGround+GroundResidentialFee)*(1+GroundFuelSurcharge),2),ROUND((((1-GroundResDiscount31Up-GroundResIncentive)*'Ground Base'!G121)+GroundResidentialFee)*(1+GroundFuelSurcharge),2)))*(1+FedEx_Markup),2)</f>
        <v>65.62</v>
      </c>
      <c r="H126" s="328">
        <f>ROUND((IF(MinBaseGround&gt;ROUND(((1-GroundResDiscount31Up-GroundResIncentive)*'Ground Base'!H121),2),ROUND((MinBaseGround+GroundResidentialFee)*(1+GroundFuelSurcharge),2),ROUND((((1-GroundResDiscount31Up-GroundResIncentive)*'Ground Base'!H121)+GroundResidentialFee)*(1+GroundFuelSurcharge),2)))*(1+FedEx_Markup),2)</f>
        <v>72.45</v>
      </c>
      <c r="I126" s="328">
        <f>ROUND((IF(MinBaseGround&gt;ROUND(((1-GroundAKHIDiscount)*'Ground Base'!I121),2),ROUND((MinBaseGround+GroundResidentialFee)*(1+GroundFuelSurcharge),2),ROUND((((1-GroundAKHIDiscount)*'Ground Base'!I121)+GroundResidentialFee)*(1+GroundFuelSurcharge),2)))*(1+FedEx_Markup),2)</f>
        <v>445.72</v>
      </c>
      <c r="J126" s="328">
        <f>ROUND((IF(MinBaseGround&gt;ROUND(((1-GroundAKHIDiscount)*'Ground Base'!J121),2),ROUND((MinBaseGround+GroundResidentialFee)*(1+GroundFuelSurcharge),2),ROUND((((1-GroundAKHIDiscount)*'Ground Base'!J121)+GroundResidentialFee)*(1+GroundFuelSurcharge),2)))*(1+FedEx_Markup),2)</f>
        <v>445.72</v>
      </c>
      <c r="K126" s="328">
        <f>ROUND((IF(MinGroundZone51&gt;ROUND(((1-GroundZone51Discount)*'Ground Base'!K121),2),ROUND((MinGroundZone51+GroundResidentialFee)*(1+GroundFuelSurcharge),2),ROUND((((1-GroundZone51Discount)*'Ground Base'!K121)+GroundResidentialFee)*(1+GroundFuelSurcharge),2)))*(1+FedEx_Markup),2)</f>
        <v>101.92</v>
      </c>
      <c r="L126" s="328">
        <f>ROUND((IF(MinGroundZone54&gt;ROUND(((1-GroundZone54Discount)*'Ground Base'!L121),2),ROUND((MinGroundZone54+GroundResidentialFee)*(1+GroundFuelSurcharge),2),ROUND((((1-GroundZone54Discount)*'Ground Base'!L121)+GroundResidentialFee)*(1+GroundFuelSurcharge),2)))*(1+FedEx_Markup),2)</f>
        <v>137.55</v>
      </c>
    </row>
    <row r="127" ht="12.75" customHeight="1">
      <c r="A127" s="327">
        <v>120.0</v>
      </c>
      <c r="B127" s="328">
        <f>ROUND((IF(MinBaseGround&gt;ROUND(((1-GroundResDiscount31Up-GroundResIncentive)*'Ground Base'!B122),2),ROUND((MinBaseGround+GroundResidentialFee)*(1+GroundFuelSurcharge),2),ROUND((((1-GroundResDiscount31Up-GroundResIncentive)*'Ground Base'!B122)+GroundResidentialFee)*(1+GroundFuelSurcharge),2)))*(1+FedEx_Markup),2)</f>
        <v>48.01</v>
      </c>
      <c r="C127" s="328">
        <f>ROUND((IF(MinBaseGround&gt;ROUND(((1-GroundResDiscount31Up-GroundResIncentive)*'Ground Base'!C122),2),ROUND((MinBaseGround+GroundResidentialFee)*(1+GroundFuelSurcharge),2),ROUND((((1-GroundResDiscount31Up-GroundResIncentive)*'Ground Base'!C122)+GroundResidentialFee)*(1+GroundFuelSurcharge),2)))*(1+FedEx_Markup),2)</f>
        <v>48.06</v>
      </c>
      <c r="D127" s="328">
        <f>ROUND((IF(MinBaseGround&gt;ROUND(((1-GroundResDiscount31Up-GroundResIncentive)*'Ground Base'!D122),2),ROUND((MinBaseGround+GroundResidentialFee)*(1+GroundFuelSurcharge),2),ROUND((((1-GroundResDiscount31Up-GroundResIncentive)*'Ground Base'!D122)+GroundResidentialFee)*(1+GroundFuelSurcharge),2)))*(1+FedEx_Markup),2)</f>
        <v>50.77</v>
      </c>
      <c r="E127" s="328">
        <f>ROUND((IF(MinBaseGround&gt;ROUND(((1-GroundResDiscount31Up-GroundResIncentive)*'Ground Base'!E122),2),ROUND((MinBaseGround+GroundResidentialFee)*(1+GroundFuelSurcharge),2),ROUND((((1-GroundResDiscount31Up-GroundResIncentive)*'Ground Base'!E122)+GroundResidentialFee)*(1+GroundFuelSurcharge),2)))*(1+FedEx_Markup),2)</f>
        <v>52.81</v>
      </c>
      <c r="F127" s="328">
        <f>ROUND((IF(MinBaseGround&gt;ROUND(((1-GroundResDiscount31Up-GroundResIncentive)*'Ground Base'!F122),2),ROUND((MinBaseGround+GroundResidentialFee)*(1+GroundFuelSurcharge),2),ROUND((((1-GroundResDiscount31Up-GroundResIncentive)*'Ground Base'!F122)+GroundResidentialFee)*(1+GroundFuelSurcharge),2)))*(1+FedEx_Markup),2)</f>
        <v>60.02</v>
      </c>
      <c r="G127" s="328">
        <f>ROUND((IF(MinBaseGround&gt;ROUND(((1-GroundResDiscount31Up-GroundResIncentive)*'Ground Base'!G122),2),ROUND((MinBaseGround+GroundResidentialFee)*(1+GroundFuelSurcharge),2),ROUND((((1-GroundResDiscount31Up-GroundResIncentive)*'Ground Base'!G122)+GroundResidentialFee)*(1+GroundFuelSurcharge),2)))*(1+FedEx_Markup),2)</f>
        <v>65.86</v>
      </c>
      <c r="H127" s="328">
        <f>ROUND((IF(MinBaseGround&gt;ROUND(((1-GroundResDiscount31Up-GroundResIncentive)*'Ground Base'!H122),2),ROUND((MinBaseGround+GroundResidentialFee)*(1+GroundFuelSurcharge),2),ROUND((((1-GroundResDiscount31Up-GroundResIncentive)*'Ground Base'!H122)+GroundResidentialFee)*(1+GroundFuelSurcharge),2)))*(1+FedEx_Markup),2)</f>
        <v>72.45</v>
      </c>
      <c r="I127" s="328">
        <f>ROUND((IF(MinBaseGround&gt;ROUND(((1-GroundAKHIDiscount)*'Ground Base'!I122),2),ROUND((MinBaseGround+GroundResidentialFee)*(1+GroundFuelSurcharge),2),ROUND((((1-GroundAKHIDiscount)*'Ground Base'!I122)+GroundResidentialFee)*(1+GroundFuelSurcharge),2)))*(1+FedEx_Markup),2)</f>
        <v>449.36</v>
      </c>
      <c r="J127" s="328">
        <f>ROUND((IF(MinBaseGround&gt;ROUND(((1-GroundAKHIDiscount)*'Ground Base'!J122),2),ROUND((MinBaseGround+GroundResidentialFee)*(1+GroundFuelSurcharge),2),ROUND((((1-GroundAKHIDiscount)*'Ground Base'!J122)+GroundResidentialFee)*(1+GroundFuelSurcharge),2)))*(1+FedEx_Markup),2)</f>
        <v>449.36</v>
      </c>
      <c r="K127" s="328">
        <f>ROUND((IF(MinGroundZone51&gt;ROUND(((1-GroundZone51Discount)*'Ground Base'!K122),2),ROUND((MinGroundZone51+GroundResidentialFee)*(1+GroundFuelSurcharge),2),ROUND((((1-GroundZone51Discount)*'Ground Base'!K122)+GroundResidentialFee)*(1+GroundFuelSurcharge),2)))*(1+FedEx_Markup),2)</f>
        <v>101.94</v>
      </c>
      <c r="L127" s="328">
        <f>ROUND((IF(MinGroundZone54&gt;ROUND(((1-GroundZone54Discount)*'Ground Base'!L122),2),ROUND((MinGroundZone54+GroundResidentialFee)*(1+GroundFuelSurcharge),2),ROUND((((1-GroundZone54Discount)*'Ground Base'!L122)+GroundResidentialFee)*(1+GroundFuelSurcharge),2)))*(1+FedEx_Markup),2)</f>
        <v>137.56</v>
      </c>
    </row>
    <row r="128" ht="12.75" customHeight="1">
      <c r="A128" s="327">
        <v>121.0</v>
      </c>
      <c r="B128" s="328">
        <f>ROUND((IF(MinBaseGround&gt;ROUND(((1-GroundResDiscount31Up-GroundResIncentive)*'Ground Base'!B123),2),ROUND((MinBaseGround+GroundResidentialFee)*(1+GroundFuelSurcharge),2),ROUND((((1-GroundResDiscount31Up-GroundResIncentive)*'Ground Base'!B123)+GroundResidentialFee)*(1+GroundFuelSurcharge),2)))*(1+FedEx_Markup),2)</f>
        <v>48.02</v>
      </c>
      <c r="C128" s="328">
        <f>ROUND((IF(MinBaseGround&gt;ROUND(((1-GroundResDiscount31Up-GroundResIncentive)*'Ground Base'!C123),2),ROUND((MinBaseGround+GroundResidentialFee)*(1+GroundFuelSurcharge),2),ROUND((((1-GroundResDiscount31Up-GroundResIncentive)*'Ground Base'!C123)+GroundResidentialFee)*(1+GroundFuelSurcharge),2)))*(1+FedEx_Markup),2)</f>
        <v>48.06</v>
      </c>
      <c r="D128" s="328">
        <f>ROUND((IF(MinBaseGround&gt;ROUND(((1-GroundResDiscount31Up-GroundResIncentive)*'Ground Base'!D123),2),ROUND((MinBaseGround+GroundResidentialFee)*(1+GroundFuelSurcharge),2),ROUND((((1-GroundResDiscount31Up-GroundResIncentive)*'Ground Base'!D123)+GroundResidentialFee)*(1+GroundFuelSurcharge),2)))*(1+FedEx_Markup),2)</f>
        <v>50.77</v>
      </c>
      <c r="E128" s="328">
        <f>ROUND((IF(MinBaseGround&gt;ROUND(((1-GroundResDiscount31Up-GroundResIncentive)*'Ground Base'!E123),2),ROUND((MinBaseGround+GroundResidentialFee)*(1+GroundFuelSurcharge),2),ROUND((((1-GroundResDiscount31Up-GroundResIncentive)*'Ground Base'!E123)+GroundResidentialFee)*(1+GroundFuelSurcharge),2)))*(1+FedEx_Markup),2)</f>
        <v>52.81</v>
      </c>
      <c r="F128" s="328">
        <f>ROUND((IF(MinBaseGround&gt;ROUND(((1-GroundResDiscount31Up-GroundResIncentive)*'Ground Base'!F123),2),ROUND((MinBaseGround+GroundResidentialFee)*(1+GroundFuelSurcharge),2),ROUND((((1-GroundResDiscount31Up-GroundResIncentive)*'Ground Base'!F123)+GroundResidentialFee)*(1+GroundFuelSurcharge),2)))*(1+FedEx_Markup),2)</f>
        <v>60.4</v>
      </c>
      <c r="G128" s="328">
        <f>ROUND((IF(MinBaseGround&gt;ROUND(((1-GroundResDiscount31Up-GroundResIncentive)*'Ground Base'!G123),2),ROUND((MinBaseGround+GroundResidentialFee)*(1+GroundFuelSurcharge),2),ROUND((((1-GroundResDiscount31Up-GroundResIncentive)*'Ground Base'!G123)+GroundResidentialFee)*(1+GroundFuelSurcharge),2)))*(1+FedEx_Markup),2)</f>
        <v>65.86</v>
      </c>
      <c r="H128" s="328">
        <f>ROUND((IF(MinBaseGround&gt;ROUND(((1-GroundResDiscount31Up-GroundResIncentive)*'Ground Base'!H123),2),ROUND((MinBaseGround+GroundResidentialFee)*(1+GroundFuelSurcharge),2),ROUND((((1-GroundResDiscount31Up-GroundResIncentive)*'Ground Base'!H123)+GroundResidentialFee)*(1+GroundFuelSurcharge),2)))*(1+FedEx_Markup),2)</f>
        <v>72.45</v>
      </c>
      <c r="I128" s="328">
        <f>ROUND((IF(MinBaseGround&gt;ROUND(((1-GroundAKHIDiscount)*'Ground Base'!I123),2),ROUND((MinBaseGround+GroundResidentialFee)*(1+GroundFuelSurcharge),2),ROUND((((1-GroundAKHIDiscount)*'Ground Base'!I123)+GroundResidentialFee)*(1+GroundFuelSurcharge),2)))*(1+FedEx_Markup),2)</f>
        <v>452.34</v>
      </c>
      <c r="J128" s="328">
        <f>ROUND((IF(MinBaseGround&gt;ROUND(((1-GroundAKHIDiscount)*'Ground Base'!J123),2),ROUND((MinBaseGround+GroundResidentialFee)*(1+GroundFuelSurcharge),2),ROUND((((1-GroundAKHIDiscount)*'Ground Base'!J123)+GroundResidentialFee)*(1+GroundFuelSurcharge),2)))*(1+FedEx_Markup),2)</f>
        <v>452.34</v>
      </c>
      <c r="K128" s="328">
        <f>ROUND((IF(MinGroundZone51&gt;ROUND(((1-GroundZone51Discount)*'Ground Base'!K123),2),ROUND((MinGroundZone51+GroundResidentialFee)*(1+GroundFuelSurcharge),2),ROUND((((1-GroundZone51Discount)*'Ground Base'!K123)+GroundResidentialFee)*(1+GroundFuelSurcharge),2)))*(1+FedEx_Markup),2)</f>
        <v>104.22</v>
      </c>
      <c r="L128" s="328">
        <f>ROUND((IF(MinGroundZone54&gt;ROUND(((1-GroundZone54Discount)*'Ground Base'!L123),2),ROUND((MinGroundZone54+GroundResidentialFee)*(1+GroundFuelSurcharge),2),ROUND((((1-GroundZone54Discount)*'Ground Base'!L123)+GroundResidentialFee)*(1+GroundFuelSurcharge),2)))*(1+FedEx_Markup),2)</f>
        <v>142.45</v>
      </c>
    </row>
    <row r="129" ht="12.75" customHeight="1">
      <c r="A129" s="327">
        <v>122.0</v>
      </c>
      <c r="B129" s="328">
        <f>ROUND((IF(MinBaseGround&gt;ROUND(((1-GroundResDiscount31Up-GroundResIncentive)*'Ground Base'!B124),2),ROUND((MinBaseGround+GroundResidentialFee)*(1+GroundFuelSurcharge),2),ROUND((((1-GroundResDiscount31Up-GroundResIncentive)*'Ground Base'!B124)+GroundResidentialFee)*(1+GroundFuelSurcharge),2)))*(1+FedEx_Markup),2)</f>
        <v>48.46</v>
      </c>
      <c r="C129" s="328">
        <f>ROUND((IF(MinBaseGround&gt;ROUND(((1-GroundResDiscount31Up-GroundResIncentive)*'Ground Base'!C124),2),ROUND((MinBaseGround+GroundResidentialFee)*(1+GroundFuelSurcharge),2),ROUND((((1-GroundResDiscount31Up-GroundResIncentive)*'Ground Base'!C124)+GroundResidentialFee)*(1+GroundFuelSurcharge),2)))*(1+FedEx_Markup),2)</f>
        <v>49.37</v>
      </c>
      <c r="D129" s="328">
        <f>ROUND((IF(MinBaseGround&gt;ROUND(((1-GroundResDiscount31Up-GroundResIncentive)*'Ground Base'!D124),2),ROUND((MinBaseGround+GroundResidentialFee)*(1+GroundFuelSurcharge),2),ROUND((((1-GroundResDiscount31Up-GroundResIncentive)*'Ground Base'!D124)+GroundResidentialFee)*(1+GroundFuelSurcharge),2)))*(1+FedEx_Markup),2)</f>
        <v>51.3</v>
      </c>
      <c r="E129" s="328">
        <f>ROUND((IF(MinBaseGround&gt;ROUND(((1-GroundResDiscount31Up-GroundResIncentive)*'Ground Base'!E124),2),ROUND((MinBaseGround+GroundResidentialFee)*(1+GroundFuelSurcharge),2),ROUND((((1-GroundResDiscount31Up-GroundResIncentive)*'Ground Base'!E124)+GroundResidentialFee)*(1+GroundFuelSurcharge),2)))*(1+FedEx_Markup),2)</f>
        <v>53.65</v>
      </c>
      <c r="F129" s="328">
        <f>ROUND((IF(MinBaseGround&gt;ROUND(((1-GroundResDiscount31Up-GroundResIncentive)*'Ground Base'!F124),2),ROUND((MinBaseGround+GroundResidentialFee)*(1+GroundFuelSurcharge),2),ROUND((((1-GroundResDiscount31Up-GroundResIncentive)*'Ground Base'!F124)+GroundResidentialFee)*(1+GroundFuelSurcharge),2)))*(1+FedEx_Markup),2)</f>
        <v>61.3</v>
      </c>
      <c r="G129" s="328">
        <f>ROUND((IF(MinBaseGround&gt;ROUND(((1-GroundResDiscount31Up-GroundResIncentive)*'Ground Base'!G124),2),ROUND((MinBaseGround+GroundResidentialFee)*(1+GroundFuelSurcharge),2),ROUND((((1-GroundResDiscount31Up-GroundResIncentive)*'Ground Base'!G124)+GroundResidentialFee)*(1+GroundFuelSurcharge),2)))*(1+FedEx_Markup),2)</f>
        <v>67.46</v>
      </c>
      <c r="H129" s="328">
        <f>ROUND((IF(MinBaseGround&gt;ROUND(((1-GroundResDiscount31Up-GroundResIncentive)*'Ground Base'!H124),2),ROUND((MinBaseGround+GroundResidentialFee)*(1+GroundFuelSurcharge),2),ROUND((((1-GroundResDiscount31Up-GroundResIncentive)*'Ground Base'!H124)+GroundResidentialFee)*(1+GroundFuelSurcharge),2)))*(1+FedEx_Markup),2)</f>
        <v>74.35</v>
      </c>
      <c r="I129" s="328">
        <f>ROUND((IF(MinBaseGround&gt;ROUND(((1-GroundAKHIDiscount)*'Ground Base'!I124),2),ROUND((MinBaseGround+GroundResidentialFee)*(1+GroundFuelSurcharge),2),ROUND((((1-GroundAKHIDiscount)*'Ground Base'!I124)+GroundResidentialFee)*(1+GroundFuelSurcharge),2)))*(1+FedEx_Markup),2)</f>
        <v>460.43</v>
      </c>
      <c r="J129" s="328">
        <f>ROUND((IF(MinBaseGround&gt;ROUND(((1-GroundAKHIDiscount)*'Ground Base'!J124),2),ROUND((MinBaseGround+GroundResidentialFee)*(1+GroundFuelSurcharge),2),ROUND((((1-GroundAKHIDiscount)*'Ground Base'!J124)+GroundResidentialFee)*(1+GroundFuelSurcharge),2)))*(1+FedEx_Markup),2)</f>
        <v>460.43</v>
      </c>
      <c r="K129" s="328">
        <f>ROUND((IF(MinGroundZone51&gt;ROUND(((1-GroundZone51Discount)*'Ground Base'!K124),2),ROUND((MinGroundZone51+GroundResidentialFee)*(1+GroundFuelSurcharge),2),ROUND((((1-GroundZone51Discount)*'Ground Base'!K124)+GroundResidentialFee)*(1+GroundFuelSurcharge),2)))*(1+FedEx_Markup),2)</f>
        <v>104.24</v>
      </c>
      <c r="L129" s="328">
        <f>ROUND((IF(MinGroundZone54&gt;ROUND(((1-GroundZone54Discount)*'Ground Base'!L124),2),ROUND((MinGroundZone54+GroundResidentialFee)*(1+GroundFuelSurcharge),2),ROUND((((1-GroundZone54Discount)*'Ground Base'!L124)+GroundResidentialFee)*(1+GroundFuelSurcharge),2)))*(1+FedEx_Markup),2)</f>
        <v>142.46</v>
      </c>
    </row>
    <row r="130" ht="12.75" customHeight="1">
      <c r="A130" s="327">
        <v>123.0</v>
      </c>
      <c r="B130" s="328">
        <f>ROUND((IF(MinBaseGround&gt;ROUND(((1-GroundResDiscount31Up-GroundResIncentive)*'Ground Base'!B125),2),ROUND((MinBaseGround+GroundResidentialFee)*(1+GroundFuelSurcharge),2),ROUND((((1-GroundResDiscount31Up-GroundResIncentive)*'Ground Base'!B125)+GroundResidentialFee)*(1+GroundFuelSurcharge),2)))*(1+FedEx_Markup),2)</f>
        <v>48.86</v>
      </c>
      <c r="C130" s="328">
        <f>ROUND((IF(MinBaseGround&gt;ROUND(((1-GroundResDiscount31Up-GroundResIncentive)*'Ground Base'!C125),2),ROUND((MinBaseGround+GroundResidentialFee)*(1+GroundFuelSurcharge),2),ROUND((((1-GroundResDiscount31Up-GroundResIncentive)*'Ground Base'!C125)+GroundResidentialFee)*(1+GroundFuelSurcharge),2)))*(1+FedEx_Markup),2)</f>
        <v>49.86</v>
      </c>
      <c r="D130" s="328">
        <f>ROUND((IF(MinBaseGround&gt;ROUND(((1-GroundResDiscount31Up-GroundResIncentive)*'Ground Base'!D125),2),ROUND((MinBaseGround+GroundResidentialFee)*(1+GroundFuelSurcharge),2),ROUND((((1-GroundResDiscount31Up-GroundResIncentive)*'Ground Base'!D125)+GroundResidentialFee)*(1+GroundFuelSurcharge),2)))*(1+FedEx_Markup),2)</f>
        <v>53.23</v>
      </c>
      <c r="E130" s="328">
        <f>ROUND((IF(MinBaseGround&gt;ROUND(((1-GroundResDiscount31Up-GroundResIncentive)*'Ground Base'!E125),2),ROUND((MinBaseGround+GroundResidentialFee)*(1+GroundFuelSurcharge),2),ROUND((((1-GroundResDiscount31Up-GroundResIncentive)*'Ground Base'!E125)+GroundResidentialFee)*(1+GroundFuelSurcharge),2)))*(1+FedEx_Markup),2)</f>
        <v>54.65</v>
      </c>
      <c r="F130" s="328">
        <f>ROUND((IF(MinBaseGround&gt;ROUND(((1-GroundResDiscount31Up-GroundResIncentive)*'Ground Base'!F125),2),ROUND((MinBaseGround+GroundResidentialFee)*(1+GroundFuelSurcharge),2),ROUND((((1-GroundResDiscount31Up-GroundResIncentive)*'Ground Base'!F125)+GroundResidentialFee)*(1+GroundFuelSurcharge),2)))*(1+FedEx_Markup),2)</f>
        <v>61.31</v>
      </c>
      <c r="G130" s="328">
        <f>ROUND((IF(MinBaseGround&gt;ROUND(((1-GroundResDiscount31Up-GroundResIncentive)*'Ground Base'!G125),2),ROUND((MinBaseGround+GroundResidentialFee)*(1+GroundFuelSurcharge),2),ROUND((((1-GroundResDiscount31Up-GroundResIncentive)*'Ground Base'!G125)+GroundResidentialFee)*(1+GroundFuelSurcharge),2)))*(1+FedEx_Markup),2)</f>
        <v>68.03</v>
      </c>
      <c r="H130" s="328">
        <f>ROUND((IF(MinBaseGround&gt;ROUND(((1-GroundResDiscount31Up-GroundResIncentive)*'Ground Base'!H125),2),ROUND((MinBaseGround+GroundResidentialFee)*(1+GroundFuelSurcharge),2),ROUND((((1-GroundResDiscount31Up-GroundResIncentive)*'Ground Base'!H125)+GroundResidentialFee)*(1+GroundFuelSurcharge),2)))*(1+FedEx_Markup),2)</f>
        <v>74.65</v>
      </c>
      <c r="I130" s="328">
        <f>ROUND((IF(MinBaseGround&gt;ROUND(((1-GroundAKHIDiscount)*'Ground Base'!I125),2),ROUND((MinBaseGround+GroundResidentialFee)*(1+GroundFuelSurcharge),2),ROUND((((1-GroundAKHIDiscount)*'Ground Base'!I125)+GroundResidentialFee)*(1+GroundFuelSurcharge),2)))*(1+FedEx_Markup),2)</f>
        <v>463.02</v>
      </c>
      <c r="J130" s="328">
        <f>ROUND((IF(MinBaseGround&gt;ROUND(((1-GroundAKHIDiscount)*'Ground Base'!J125),2),ROUND((MinBaseGround+GroundResidentialFee)*(1+GroundFuelSurcharge),2),ROUND((((1-GroundAKHIDiscount)*'Ground Base'!J125)+GroundResidentialFee)*(1+GroundFuelSurcharge),2)))*(1+FedEx_Markup),2)</f>
        <v>463.02</v>
      </c>
      <c r="K130" s="328">
        <f>ROUND((IF(MinGroundZone51&gt;ROUND(((1-GroundZone51Discount)*'Ground Base'!K125),2),ROUND((MinGroundZone51+GroundResidentialFee)*(1+GroundFuelSurcharge),2),ROUND((((1-GroundZone51Discount)*'Ground Base'!K125)+GroundResidentialFee)*(1+GroundFuelSurcharge),2)))*(1+FedEx_Markup),2)</f>
        <v>104.24</v>
      </c>
      <c r="L130" s="328">
        <f>ROUND((IF(MinGroundZone54&gt;ROUND(((1-GroundZone54Discount)*'Ground Base'!L125),2),ROUND((MinGroundZone54+GroundResidentialFee)*(1+GroundFuelSurcharge),2),ROUND((((1-GroundZone54Discount)*'Ground Base'!L125)+GroundResidentialFee)*(1+GroundFuelSurcharge),2)))*(1+FedEx_Markup),2)</f>
        <v>142.46</v>
      </c>
    </row>
    <row r="131" ht="12.75" customHeight="1">
      <c r="A131" s="327">
        <v>124.0</v>
      </c>
      <c r="B131" s="328">
        <f>ROUND((IF(MinBaseGround&gt;ROUND(((1-GroundResDiscount31Up-GroundResIncentive)*'Ground Base'!B126),2),ROUND((MinBaseGround+GroundResidentialFee)*(1+GroundFuelSurcharge),2),ROUND((((1-GroundResDiscount31Up-GroundResIncentive)*'Ground Base'!B126)+GroundResidentialFee)*(1+GroundFuelSurcharge),2)))*(1+FedEx_Markup),2)</f>
        <v>48.88</v>
      </c>
      <c r="C131" s="328">
        <f>ROUND((IF(MinBaseGround&gt;ROUND(((1-GroundResDiscount31Up-GroundResIncentive)*'Ground Base'!C126),2),ROUND((MinBaseGround+GroundResidentialFee)*(1+GroundFuelSurcharge),2),ROUND((((1-GroundResDiscount31Up-GroundResIncentive)*'Ground Base'!C126)+GroundResidentialFee)*(1+GroundFuelSurcharge),2)))*(1+FedEx_Markup),2)</f>
        <v>49.89</v>
      </c>
      <c r="D131" s="328">
        <f>ROUND((IF(MinBaseGround&gt;ROUND(((1-GroundResDiscount31Up-GroundResIncentive)*'Ground Base'!D126),2),ROUND((MinBaseGround+GroundResidentialFee)*(1+GroundFuelSurcharge),2),ROUND((((1-GroundResDiscount31Up-GroundResIncentive)*'Ground Base'!D126)+GroundResidentialFee)*(1+GroundFuelSurcharge),2)))*(1+FedEx_Markup),2)</f>
        <v>53.29</v>
      </c>
      <c r="E131" s="328">
        <f>ROUND((IF(MinBaseGround&gt;ROUND(((1-GroundResDiscount31Up-GroundResIncentive)*'Ground Base'!E126),2),ROUND((MinBaseGround+GroundResidentialFee)*(1+GroundFuelSurcharge),2),ROUND((((1-GroundResDiscount31Up-GroundResIncentive)*'Ground Base'!E126)+GroundResidentialFee)*(1+GroundFuelSurcharge),2)))*(1+FedEx_Markup),2)</f>
        <v>54.65</v>
      </c>
      <c r="F131" s="328">
        <f>ROUND((IF(MinBaseGround&gt;ROUND(((1-GroundResDiscount31Up-GroundResIncentive)*'Ground Base'!F126),2),ROUND((MinBaseGround+GroundResidentialFee)*(1+GroundFuelSurcharge),2),ROUND((((1-GroundResDiscount31Up-GroundResIncentive)*'Ground Base'!F126)+GroundResidentialFee)*(1+GroundFuelSurcharge),2)))*(1+FedEx_Markup),2)</f>
        <v>61.69</v>
      </c>
      <c r="G131" s="328">
        <f>ROUND((IF(MinBaseGround&gt;ROUND(((1-GroundResDiscount31Up-GroundResIncentive)*'Ground Base'!G126),2),ROUND((MinBaseGround+GroundResidentialFee)*(1+GroundFuelSurcharge),2),ROUND((((1-GroundResDiscount31Up-GroundResIncentive)*'Ground Base'!G126)+GroundResidentialFee)*(1+GroundFuelSurcharge),2)))*(1+FedEx_Markup),2)</f>
        <v>68.05</v>
      </c>
      <c r="H131" s="328">
        <f>ROUND((IF(MinBaseGround&gt;ROUND(((1-GroundResDiscount31Up-GroundResIncentive)*'Ground Base'!H126),2),ROUND((MinBaseGround+GroundResidentialFee)*(1+GroundFuelSurcharge),2),ROUND((((1-GroundResDiscount31Up-GroundResIncentive)*'Ground Base'!H126)+GroundResidentialFee)*(1+GroundFuelSurcharge),2)))*(1+FedEx_Markup),2)</f>
        <v>74.66</v>
      </c>
      <c r="I131" s="328">
        <f>ROUND((IF(MinBaseGround&gt;ROUND(((1-GroundAKHIDiscount)*'Ground Base'!I126),2),ROUND((MinBaseGround+GroundResidentialFee)*(1+GroundFuelSurcharge),2),ROUND((((1-GroundAKHIDiscount)*'Ground Base'!I126)+GroundResidentialFee)*(1+GroundFuelSurcharge),2)))*(1+FedEx_Markup),2)</f>
        <v>463.82</v>
      </c>
      <c r="J131" s="328">
        <f>ROUND((IF(MinBaseGround&gt;ROUND(((1-GroundAKHIDiscount)*'Ground Base'!J126),2),ROUND((MinBaseGround+GroundResidentialFee)*(1+GroundFuelSurcharge),2),ROUND((((1-GroundAKHIDiscount)*'Ground Base'!J126)+GroundResidentialFee)*(1+GroundFuelSurcharge),2)))*(1+FedEx_Markup),2)</f>
        <v>463.82</v>
      </c>
      <c r="K131" s="328">
        <f>ROUND((IF(MinGroundZone51&gt;ROUND(((1-GroundZone51Discount)*'Ground Base'!K126),2),ROUND((MinGroundZone51+GroundResidentialFee)*(1+GroundFuelSurcharge),2),ROUND((((1-GroundZone51Discount)*'Ground Base'!K126)+GroundResidentialFee)*(1+GroundFuelSurcharge),2)))*(1+FedEx_Markup),2)</f>
        <v>104.25</v>
      </c>
      <c r="L131" s="328">
        <f>ROUND((IF(MinGroundZone54&gt;ROUND(((1-GroundZone54Discount)*'Ground Base'!L126),2),ROUND((MinGroundZone54+GroundResidentialFee)*(1+GroundFuelSurcharge),2),ROUND((((1-GroundZone54Discount)*'Ground Base'!L126)+GroundResidentialFee)*(1+GroundFuelSurcharge),2)))*(1+FedEx_Markup),2)</f>
        <v>142.49</v>
      </c>
    </row>
    <row r="132" ht="12.75" customHeight="1">
      <c r="A132" s="327">
        <v>125.0</v>
      </c>
      <c r="B132" s="328">
        <f>ROUND((IF(MinBaseGround&gt;ROUND(((1-GroundResDiscount31Up-GroundResIncentive)*'Ground Base'!B127),2),ROUND((MinBaseGround+GroundResidentialFee)*(1+GroundFuelSurcharge),2),ROUND((((1-GroundResDiscount31Up-GroundResIncentive)*'Ground Base'!B127)+GroundResidentialFee)*(1+GroundFuelSurcharge),2)))*(1+FedEx_Markup),2)</f>
        <v>48.88</v>
      </c>
      <c r="C132" s="328">
        <f>ROUND((IF(MinBaseGround&gt;ROUND(((1-GroundResDiscount31Up-GroundResIncentive)*'Ground Base'!C127),2),ROUND((MinBaseGround+GroundResidentialFee)*(1+GroundFuelSurcharge),2),ROUND((((1-GroundResDiscount31Up-GroundResIncentive)*'Ground Base'!C127)+GroundResidentialFee)*(1+GroundFuelSurcharge),2)))*(1+FedEx_Markup),2)</f>
        <v>49.89</v>
      </c>
      <c r="D132" s="328">
        <f>ROUND((IF(MinBaseGround&gt;ROUND(((1-GroundResDiscount31Up-GroundResIncentive)*'Ground Base'!D127),2),ROUND((MinBaseGround+GroundResidentialFee)*(1+GroundFuelSurcharge),2),ROUND((((1-GroundResDiscount31Up-GroundResIncentive)*'Ground Base'!D127)+GroundResidentialFee)*(1+GroundFuelSurcharge),2)))*(1+FedEx_Markup),2)</f>
        <v>53.29</v>
      </c>
      <c r="E132" s="328">
        <f>ROUND((IF(MinBaseGround&gt;ROUND(((1-GroundResDiscount31Up-GroundResIncentive)*'Ground Base'!E127),2),ROUND((MinBaseGround+GroundResidentialFee)*(1+GroundFuelSurcharge),2),ROUND((((1-GroundResDiscount31Up-GroundResIncentive)*'Ground Base'!E127)+GroundResidentialFee)*(1+GroundFuelSurcharge),2)))*(1+FedEx_Markup),2)</f>
        <v>54.65</v>
      </c>
      <c r="F132" s="328">
        <f>ROUND((IF(MinBaseGround&gt;ROUND(((1-GroundResDiscount31Up-GroundResIncentive)*'Ground Base'!F127),2),ROUND((MinBaseGround+GroundResidentialFee)*(1+GroundFuelSurcharge),2),ROUND((((1-GroundResDiscount31Up-GroundResIncentive)*'Ground Base'!F127)+GroundResidentialFee)*(1+GroundFuelSurcharge),2)))*(1+FedEx_Markup),2)</f>
        <v>61.69</v>
      </c>
      <c r="G132" s="328">
        <f>ROUND((IF(MinBaseGround&gt;ROUND(((1-GroundResDiscount31Up-GroundResIncentive)*'Ground Base'!G127),2),ROUND((MinBaseGround+GroundResidentialFee)*(1+GroundFuelSurcharge),2),ROUND((((1-GroundResDiscount31Up-GroundResIncentive)*'Ground Base'!G127)+GroundResidentialFee)*(1+GroundFuelSurcharge),2)))*(1+FedEx_Markup),2)</f>
        <v>68.05</v>
      </c>
      <c r="H132" s="328">
        <f>ROUND((IF(MinBaseGround&gt;ROUND(((1-GroundResDiscount31Up-GroundResIncentive)*'Ground Base'!H127),2),ROUND((MinBaseGround+GroundResidentialFee)*(1+GroundFuelSurcharge),2),ROUND((((1-GroundResDiscount31Up-GroundResIncentive)*'Ground Base'!H127)+GroundResidentialFee)*(1+GroundFuelSurcharge),2)))*(1+FedEx_Markup),2)</f>
        <v>74.66</v>
      </c>
      <c r="I132" s="328">
        <f>ROUND((IF(MinBaseGround&gt;ROUND(((1-GroundAKHIDiscount)*'Ground Base'!I127),2),ROUND((MinBaseGround+GroundResidentialFee)*(1+GroundFuelSurcharge),2),ROUND((((1-GroundAKHIDiscount)*'Ground Base'!I127)+GroundResidentialFee)*(1+GroundFuelSurcharge),2)))*(1+FedEx_Markup),2)</f>
        <v>467.68</v>
      </c>
      <c r="J132" s="328">
        <f>ROUND((IF(MinBaseGround&gt;ROUND(((1-GroundAKHIDiscount)*'Ground Base'!J127),2),ROUND((MinBaseGround+GroundResidentialFee)*(1+GroundFuelSurcharge),2),ROUND((((1-GroundAKHIDiscount)*'Ground Base'!J127)+GroundResidentialFee)*(1+GroundFuelSurcharge),2)))*(1+FedEx_Markup),2)</f>
        <v>467.68</v>
      </c>
      <c r="K132" s="328">
        <f>ROUND((IF(MinGroundZone51&gt;ROUND(((1-GroundZone51Discount)*'Ground Base'!K127),2),ROUND((MinGroundZone51+GroundResidentialFee)*(1+GroundFuelSurcharge),2),ROUND((((1-GroundZone51Discount)*'Ground Base'!K127)+GroundResidentialFee)*(1+GroundFuelSurcharge),2)))*(1+FedEx_Markup),2)</f>
        <v>104.26</v>
      </c>
      <c r="L132" s="328">
        <f>ROUND((IF(MinGroundZone54&gt;ROUND(((1-GroundZone54Discount)*'Ground Base'!L127),2),ROUND((MinGroundZone54+GroundResidentialFee)*(1+GroundFuelSurcharge),2),ROUND((((1-GroundZone54Discount)*'Ground Base'!L127)+GroundResidentialFee)*(1+GroundFuelSurcharge),2)))*(1+FedEx_Markup),2)</f>
        <v>142.5</v>
      </c>
    </row>
    <row r="133" ht="12.75" customHeight="1">
      <c r="A133" s="327">
        <v>126.0</v>
      </c>
      <c r="B133" s="328">
        <f>ROUND((IF(MinBaseGround&gt;ROUND(((1-GroundResDiscount31Up-GroundResIncentive)*'Ground Base'!B128),2),ROUND((MinBaseGround+GroundResidentialFee)*(1+GroundFuelSurcharge),2),ROUND((((1-GroundResDiscount31Up-GroundResIncentive)*'Ground Base'!B128)+GroundResidentialFee)*(1+GroundFuelSurcharge),2)))*(1+FedEx_Markup),2)</f>
        <v>50.26</v>
      </c>
      <c r="C133" s="328">
        <f>ROUND((IF(MinBaseGround&gt;ROUND(((1-GroundResDiscount31Up-GroundResIncentive)*'Ground Base'!C128),2),ROUND((MinBaseGround+GroundResidentialFee)*(1+GroundFuelSurcharge),2),ROUND((((1-GroundResDiscount31Up-GroundResIncentive)*'Ground Base'!C128)+GroundResidentialFee)*(1+GroundFuelSurcharge),2)))*(1+FedEx_Markup),2)</f>
        <v>50.36</v>
      </c>
      <c r="D133" s="328">
        <f>ROUND((IF(MinBaseGround&gt;ROUND(((1-GroundResDiscount31Up-GroundResIncentive)*'Ground Base'!D128),2),ROUND((MinBaseGround+GroundResidentialFee)*(1+GroundFuelSurcharge),2),ROUND((((1-GroundResDiscount31Up-GroundResIncentive)*'Ground Base'!D128)+GroundResidentialFee)*(1+GroundFuelSurcharge),2)))*(1+FedEx_Markup),2)</f>
        <v>53.82</v>
      </c>
      <c r="E133" s="328">
        <f>ROUND((IF(MinBaseGround&gt;ROUND(((1-GroundResDiscount31Up-GroundResIncentive)*'Ground Base'!E128),2),ROUND((MinBaseGround+GroundResidentialFee)*(1+GroundFuelSurcharge),2),ROUND((((1-GroundResDiscount31Up-GroundResIncentive)*'Ground Base'!E128)+GroundResidentialFee)*(1+GroundFuelSurcharge),2)))*(1+FedEx_Markup),2)</f>
        <v>54.66</v>
      </c>
      <c r="F133" s="328">
        <f>ROUND((IF(MinBaseGround&gt;ROUND(((1-GroundResDiscount31Up-GroundResIncentive)*'Ground Base'!F128),2),ROUND((MinBaseGround+GroundResidentialFee)*(1+GroundFuelSurcharge),2),ROUND((((1-GroundResDiscount31Up-GroundResIncentive)*'Ground Base'!F128)+GroundResidentialFee)*(1+GroundFuelSurcharge),2)))*(1+FedEx_Markup),2)</f>
        <v>62.04</v>
      </c>
      <c r="G133" s="328">
        <f>ROUND((IF(MinBaseGround&gt;ROUND(((1-GroundResDiscount31Up-GroundResIncentive)*'Ground Base'!G128),2),ROUND((MinBaseGround+GroundResidentialFee)*(1+GroundFuelSurcharge),2),ROUND((((1-GroundResDiscount31Up-GroundResIncentive)*'Ground Base'!G128)+GroundResidentialFee)*(1+GroundFuelSurcharge),2)))*(1+FedEx_Markup),2)</f>
        <v>68.06</v>
      </c>
      <c r="H133" s="328">
        <f>ROUND((IF(MinBaseGround&gt;ROUND(((1-GroundResDiscount31Up-GroundResIncentive)*'Ground Base'!H128),2),ROUND((MinBaseGround+GroundResidentialFee)*(1+GroundFuelSurcharge),2),ROUND((((1-GroundResDiscount31Up-GroundResIncentive)*'Ground Base'!H128)+GroundResidentialFee)*(1+GroundFuelSurcharge),2)))*(1+FedEx_Markup),2)</f>
        <v>77.2</v>
      </c>
      <c r="I133" s="328">
        <f>ROUND((IF(MinBaseGround&gt;ROUND(((1-GroundAKHIDiscount)*'Ground Base'!I128),2),ROUND((MinBaseGround+GroundResidentialFee)*(1+GroundFuelSurcharge),2),ROUND((((1-GroundAKHIDiscount)*'Ground Base'!I128)+GroundResidentialFee)*(1+GroundFuelSurcharge),2)))*(1+FedEx_Markup),2)</f>
        <v>470.56</v>
      </c>
      <c r="J133" s="328">
        <f>ROUND((IF(MinBaseGround&gt;ROUND(((1-GroundAKHIDiscount)*'Ground Base'!J128),2),ROUND((MinBaseGround+GroundResidentialFee)*(1+GroundFuelSurcharge),2),ROUND((((1-GroundAKHIDiscount)*'Ground Base'!J128)+GroundResidentialFee)*(1+GroundFuelSurcharge),2)))*(1+FedEx_Markup),2)</f>
        <v>470.56</v>
      </c>
      <c r="K133" s="328">
        <f>ROUND((IF(MinGroundZone51&gt;ROUND(((1-GroundZone51Discount)*'Ground Base'!K128),2),ROUND((MinGroundZone51+GroundResidentialFee)*(1+GroundFuelSurcharge),2),ROUND((((1-GroundZone51Discount)*'Ground Base'!K128)+GroundResidentialFee)*(1+GroundFuelSurcharge),2)))*(1+FedEx_Markup),2)</f>
        <v>106.31</v>
      </c>
      <c r="L133" s="328">
        <f>ROUND((IF(MinGroundZone54&gt;ROUND(((1-GroundZone54Discount)*'Ground Base'!L128),2),ROUND((MinGroundZone54+GroundResidentialFee)*(1+GroundFuelSurcharge),2),ROUND((((1-GroundZone54Discount)*'Ground Base'!L128)+GroundResidentialFee)*(1+GroundFuelSurcharge),2)))*(1+FedEx_Markup),2)</f>
        <v>147.43</v>
      </c>
    </row>
    <row r="134" ht="12.75" customHeight="1">
      <c r="A134" s="327">
        <v>127.0</v>
      </c>
      <c r="B134" s="328">
        <f>ROUND((IF(MinBaseGround&gt;ROUND(((1-GroundResDiscount31Up-GroundResIncentive)*'Ground Base'!B129),2),ROUND((MinBaseGround+GroundResidentialFee)*(1+GroundFuelSurcharge),2),ROUND((((1-GroundResDiscount31Up-GroundResIncentive)*'Ground Base'!B129)+GroundResidentialFee)*(1+GroundFuelSurcharge),2)))*(1+FedEx_Markup),2)</f>
        <v>50.27</v>
      </c>
      <c r="C134" s="328">
        <f>ROUND((IF(MinBaseGround&gt;ROUND(((1-GroundResDiscount31Up-GroundResIncentive)*'Ground Base'!C129),2),ROUND((MinBaseGround+GroundResidentialFee)*(1+GroundFuelSurcharge),2),ROUND((((1-GroundResDiscount31Up-GroundResIncentive)*'Ground Base'!C129)+GroundResidentialFee)*(1+GroundFuelSurcharge),2)))*(1+FedEx_Markup),2)</f>
        <v>51.18</v>
      </c>
      <c r="D134" s="328">
        <f>ROUND((IF(MinBaseGround&gt;ROUND(((1-GroundResDiscount31Up-GroundResIncentive)*'Ground Base'!D129),2),ROUND((MinBaseGround+GroundResidentialFee)*(1+GroundFuelSurcharge),2),ROUND((((1-GroundResDiscount31Up-GroundResIncentive)*'Ground Base'!D129)+GroundResidentialFee)*(1+GroundFuelSurcharge),2)))*(1+FedEx_Markup),2)</f>
        <v>54.81</v>
      </c>
      <c r="E134" s="328">
        <f>ROUND((IF(MinBaseGround&gt;ROUND(((1-GroundResDiscount31Up-GroundResIncentive)*'Ground Base'!E129),2),ROUND((MinBaseGround+GroundResidentialFee)*(1+GroundFuelSurcharge),2),ROUND((((1-GroundResDiscount31Up-GroundResIncentive)*'Ground Base'!E129)+GroundResidentialFee)*(1+GroundFuelSurcharge),2)))*(1+FedEx_Markup),2)</f>
        <v>55.84</v>
      </c>
      <c r="F134" s="328">
        <f>ROUND((IF(MinBaseGround&gt;ROUND(((1-GroundResDiscount31Up-GroundResIncentive)*'Ground Base'!F129),2),ROUND((MinBaseGround+GroundResidentialFee)*(1+GroundFuelSurcharge),2),ROUND((((1-GroundResDiscount31Up-GroundResIncentive)*'Ground Base'!F129)+GroundResidentialFee)*(1+GroundFuelSurcharge),2)))*(1+FedEx_Markup),2)</f>
        <v>63.83</v>
      </c>
      <c r="G134" s="328">
        <f>ROUND((IF(MinBaseGround&gt;ROUND(((1-GroundResDiscount31Up-GroundResIncentive)*'Ground Base'!G129),2),ROUND((MinBaseGround+GroundResidentialFee)*(1+GroundFuelSurcharge),2),ROUND((((1-GroundResDiscount31Up-GroundResIncentive)*'Ground Base'!G129)+GroundResidentialFee)*(1+GroundFuelSurcharge),2)))*(1+FedEx_Markup),2)</f>
        <v>69.24</v>
      </c>
      <c r="H134" s="328">
        <f>ROUND((IF(MinBaseGround&gt;ROUND(((1-GroundResDiscount31Up-GroundResIncentive)*'Ground Base'!H129),2),ROUND((MinBaseGround+GroundResidentialFee)*(1+GroundFuelSurcharge),2),ROUND((((1-GroundResDiscount31Up-GroundResIncentive)*'Ground Base'!H129)+GroundResidentialFee)*(1+GroundFuelSurcharge),2)))*(1+FedEx_Markup),2)</f>
        <v>77.21</v>
      </c>
      <c r="I134" s="328">
        <f>ROUND((IF(MinBaseGround&gt;ROUND(((1-GroundAKHIDiscount)*'Ground Base'!I129),2),ROUND((MinBaseGround+GroundResidentialFee)*(1+GroundFuelSurcharge),2),ROUND((((1-GroundAKHIDiscount)*'Ground Base'!I129)+GroundResidentialFee)*(1+GroundFuelSurcharge),2)))*(1+FedEx_Markup),2)</f>
        <v>474.36</v>
      </c>
      <c r="J134" s="328">
        <f>ROUND((IF(MinBaseGround&gt;ROUND(((1-GroundAKHIDiscount)*'Ground Base'!J129),2),ROUND((MinBaseGround+GroundResidentialFee)*(1+GroundFuelSurcharge),2),ROUND((((1-GroundAKHIDiscount)*'Ground Base'!J129)+GroundResidentialFee)*(1+GroundFuelSurcharge),2)))*(1+FedEx_Markup),2)</f>
        <v>474.36</v>
      </c>
      <c r="K134" s="328">
        <f>ROUND((IF(MinGroundZone51&gt;ROUND(((1-GroundZone51Discount)*'Ground Base'!K129),2),ROUND((MinGroundZone51+GroundResidentialFee)*(1+GroundFuelSurcharge),2),ROUND((((1-GroundZone51Discount)*'Ground Base'!K129)+GroundResidentialFee)*(1+GroundFuelSurcharge),2)))*(1+FedEx_Markup),2)</f>
        <v>106.31</v>
      </c>
      <c r="L134" s="328">
        <f>ROUND((IF(MinGroundZone54&gt;ROUND(((1-GroundZone54Discount)*'Ground Base'!L129),2),ROUND((MinGroundZone54+GroundResidentialFee)*(1+GroundFuelSurcharge),2),ROUND((((1-GroundZone54Discount)*'Ground Base'!L129)+GroundResidentialFee)*(1+GroundFuelSurcharge),2)))*(1+FedEx_Markup),2)</f>
        <v>147.45</v>
      </c>
    </row>
    <row r="135" ht="12.75" customHeight="1">
      <c r="A135" s="327">
        <v>128.0</v>
      </c>
      <c r="B135" s="328">
        <f>ROUND((IF(MinBaseGround&gt;ROUND(((1-GroundResDiscount31Up-GroundResIncentive)*'Ground Base'!B130),2),ROUND((MinBaseGround+GroundResidentialFee)*(1+GroundFuelSurcharge),2),ROUND((((1-GroundResDiscount31Up-GroundResIncentive)*'Ground Base'!B130)+GroundResidentialFee)*(1+GroundFuelSurcharge),2)))*(1+FedEx_Markup),2)</f>
        <v>50.7</v>
      </c>
      <c r="C135" s="328">
        <f>ROUND((IF(MinBaseGround&gt;ROUND(((1-GroundResDiscount31Up-GroundResIncentive)*'Ground Base'!C130),2),ROUND((MinBaseGround+GroundResidentialFee)*(1+GroundFuelSurcharge),2),ROUND((((1-GroundResDiscount31Up-GroundResIncentive)*'Ground Base'!C130)+GroundResidentialFee)*(1+GroundFuelSurcharge),2)))*(1+FedEx_Markup),2)</f>
        <v>51.19</v>
      </c>
      <c r="D135" s="328">
        <f>ROUND((IF(MinBaseGround&gt;ROUND(((1-GroundResDiscount31Up-GroundResIncentive)*'Ground Base'!D130),2),ROUND((MinBaseGround+GroundResidentialFee)*(1+GroundFuelSurcharge),2),ROUND((((1-GroundResDiscount31Up-GroundResIncentive)*'Ground Base'!D130)+GroundResidentialFee)*(1+GroundFuelSurcharge),2)))*(1+FedEx_Markup),2)</f>
        <v>54.81</v>
      </c>
      <c r="E135" s="328">
        <f>ROUND((IF(MinBaseGround&gt;ROUND(((1-GroundResDiscount31Up-GroundResIncentive)*'Ground Base'!E130),2),ROUND((MinBaseGround+GroundResidentialFee)*(1+GroundFuelSurcharge),2),ROUND((((1-GroundResDiscount31Up-GroundResIncentive)*'Ground Base'!E130)+GroundResidentialFee)*(1+GroundFuelSurcharge),2)))*(1+FedEx_Markup),2)</f>
        <v>56.21</v>
      </c>
      <c r="F135" s="328">
        <f>ROUND((IF(MinBaseGround&gt;ROUND(((1-GroundResDiscount31Up-GroundResIncentive)*'Ground Base'!F130),2),ROUND((MinBaseGround+GroundResidentialFee)*(1+GroundFuelSurcharge),2),ROUND((((1-GroundResDiscount31Up-GroundResIncentive)*'Ground Base'!F130)+GroundResidentialFee)*(1+GroundFuelSurcharge),2)))*(1+FedEx_Markup),2)</f>
        <v>63.84</v>
      </c>
      <c r="G135" s="328">
        <f>ROUND((IF(MinBaseGround&gt;ROUND(((1-GroundResDiscount31Up-GroundResIncentive)*'Ground Base'!G130),2),ROUND((MinBaseGround+GroundResidentialFee)*(1+GroundFuelSurcharge),2),ROUND((((1-GroundResDiscount31Up-GroundResIncentive)*'Ground Base'!G130)+GroundResidentialFee)*(1+GroundFuelSurcharge),2)))*(1+FedEx_Markup),2)</f>
        <v>69.24</v>
      </c>
      <c r="H135" s="328">
        <f>ROUND((IF(MinBaseGround&gt;ROUND(((1-GroundResDiscount31Up-GroundResIncentive)*'Ground Base'!H130),2),ROUND((MinBaseGround+GroundResidentialFee)*(1+GroundFuelSurcharge),2),ROUND((((1-GroundResDiscount31Up-GroundResIncentive)*'Ground Base'!H130)+GroundResidentialFee)*(1+GroundFuelSurcharge),2)))*(1+FedEx_Markup),2)</f>
        <v>78.32</v>
      </c>
      <c r="I135" s="328">
        <f>ROUND((IF(MinBaseGround&gt;ROUND(((1-GroundAKHIDiscount)*'Ground Base'!I130),2),ROUND((MinBaseGround+GroundResidentialFee)*(1+GroundFuelSurcharge),2),ROUND((((1-GroundAKHIDiscount)*'Ground Base'!I130)+GroundResidentialFee)*(1+GroundFuelSurcharge),2)))*(1+FedEx_Markup),2)</f>
        <v>478.2</v>
      </c>
      <c r="J135" s="328">
        <f>ROUND((IF(MinBaseGround&gt;ROUND(((1-GroundAKHIDiscount)*'Ground Base'!J130),2),ROUND((MinBaseGround+GroundResidentialFee)*(1+GroundFuelSurcharge),2),ROUND((((1-GroundAKHIDiscount)*'Ground Base'!J130)+GroundResidentialFee)*(1+GroundFuelSurcharge),2)))*(1+FedEx_Markup),2)</f>
        <v>478.2</v>
      </c>
      <c r="K135" s="328">
        <f>ROUND((IF(MinGroundZone51&gt;ROUND(((1-GroundZone51Discount)*'Ground Base'!K130),2),ROUND((MinGroundZone51+GroundResidentialFee)*(1+GroundFuelSurcharge),2),ROUND((((1-GroundZone51Discount)*'Ground Base'!K130)+GroundResidentialFee)*(1+GroundFuelSurcharge),2)))*(1+FedEx_Markup),2)</f>
        <v>106.32</v>
      </c>
      <c r="L135" s="328">
        <f>ROUND((IF(MinGroundZone54&gt;ROUND(((1-GroundZone54Discount)*'Ground Base'!L130),2),ROUND((MinGroundZone54+GroundResidentialFee)*(1+GroundFuelSurcharge),2),ROUND((((1-GroundZone54Discount)*'Ground Base'!L130)+GroundResidentialFee)*(1+GroundFuelSurcharge),2)))*(1+FedEx_Markup),2)</f>
        <v>147.45</v>
      </c>
    </row>
    <row r="136" ht="12.75" customHeight="1">
      <c r="A136" s="327">
        <v>129.0</v>
      </c>
      <c r="B136" s="328">
        <f>ROUND((IF(MinBaseGround&gt;ROUND(((1-GroundResDiscount31Up-GroundResIncentive)*'Ground Base'!B131),2),ROUND((MinBaseGround+GroundResidentialFee)*(1+GroundFuelSurcharge),2),ROUND((((1-GroundResDiscount31Up-GroundResIncentive)*'Ground Base'!B131)+GroundResidentialFee)*(1+GroundFuelSurcharge),2)))*(1+FedEx_Markup),2)</f>
        <v>51.16</v>
      </c>
      <c r="C136" s="328">
        <f>ROUND((IF(MinBaseGround&gt;ROUND(((1-GroundResDiscount31Up-GroundResIncentive)*'Ground Base'!C131),2),ROUND((MinBaseGround+GroundResidentialFee)*(1+GroundFuelSurcharge),2),ROUND((((1-GroundResDiscount31Up-GroundResIncentive)*'Ground Base'!C131)+GroundResidentialFee)*(1+GroundFuelSurcharge),2)))*(1+FedEx_Markup),2)</f>
        <v>51.34</v>
      </c>
      <c r="D136" s="328">
        <f>ROUND((IF(MinBaseGround&gt;ROUND(((1-GroundResDiscount31Up-GroundResIncentive)*'Ground Base'!D131),2),ROUND((MinBaseGround+GroundResidentialFee)*(1+GroundFuelSurcharge),2),ROUND((((1-GroundResDiscount31Up-GroundResIncentive)*'Ground Base'!D131)+GroundResidentialFee)*(1+GroundFuelSurcharge),2)))*(1+FedEx_Markup),2)</f>
        <v>54.82</v>
      </c>
      <c r="E136" s="328">
        <f>ROUND((IF(MinBaseGround&gt;ROUND(((1-GroundResDiscount31Up-GroundResIncentive)*'Ground Base'!E131),2),ROUND((MinBaseGround+GroundResidentialFee)*(1+GroundFuelSurcharge),2),ROUND((((1-GroundResDiscount31Up-GroundResIncentive)*'Ground Base'!E131)+GroundResidentialFee)*(1+GroundFuelSurcharge),2)))*(1+FedEx_Markup),2)</f>
        <v>56.21</v>
      </c>
      <c r="F136" s="328">
        <f>ROUND((IF(MinBaseGround&gt;ROUND(((1-GroundResDiscount31Up-GroundResIncentive)*'Ground Base'!F131),2),ROUND((MinBaseGround+GroundResidentialFee)*(1+GroundFuelSurcharge),2),ROUND((((1-GroundResDiscount31Up-GroundResIncentive)*'Ground Base'!F131)+GroundResidentialFee)*(1+GroundFuelSurcharge),2)))*(1+FedEx_Markup),2)</f>
        <v>63.84</v>
      </c>
      <c r="G136" s="328">
        <f>ROUND((IF(MinBaseGround&gt;ROUND(((1-GroundResDiscount31Up-GroundResIncentive)*'Ground Base'!G131),2),ROUND((MinBaseGround+GroundResidentialFee)*(1+GroundFuelSurcharge),2),ROUND((((1-GroundResDiscount31Up-GroundResIncentive)*'Ground Base'!G131)+GroundResidentialFee)*(1+GroundFuelSurcharge),2)))*(1+FedEx_Markup),2)</f>
        <v>69.25</v>
      </c>
      <c r="H136" s="328">
        <f>ROUND((IF(MinBaseGround&gt;ROUND(((1-GroundResDiscount31Up-GroundResIncentive)*'Ground Base'!H131),2),ROUND((MinBaseGround+GroundResidentialFee)*(1+GroundFuelSurcharge),2),ROUND((((1-GroundResDiscount31Up-GroundResIncentive)*'Ground Base'!H131)+GroundResidentialFee)*(1+GroundFuelSurcharge),2)))*(1+FedEx_Markup),2)</f>
        <v>78.33</v>
      </c>
      <c r="I136" s="328">
        <f>ROUND((IF(MinBaseGround&gt;ROUND(((1-GroundAKHIDiscount)*'Ground Base'!I131),2),ROUND((MinBaseGround+GroundResidentialFee)*(1+GroundFuelSurcharge),2),ROUND((((1-GroundAKHIDiscount)*'Ground Base'!I131)+GroundResidentialFee)*(1+GroundFuelSurcharge),2)))*(1+FedEx_Markup),2)</f>
        <v>482.05</v>
      </c>
      <c r="J136" s="328">
        <f>ROUND((IF(MinBaseGround&gt;ROUND(((1-GroundAKHIDiscount)*'Ground Base'!J131),2),ROUND((MinBaseGround+GroundResidentialFee)*(1+GroundFuelSurcharge),2),ROUND((((1-GroundAKHIDiscount)*'Ground Base'!J131)+GroundResidentialFee)*(1+GroundFuelSurcharge),2)))*(1+FedEx_Markup),2)</f>
        <v>482.05</v>
      </c>
      <c r="K136" s="328">
        <f>ROUND((IF(MinGroundZone51&gt;ROUND(((1-GroundZone51Discount)*'Ground Base'!K131),2),ROUND((MinGroundZone51+GroundResidentialFee)*(1+GroundFuelSurcharge),2),ROUND((((1-GroundZone51Discount)*'Ground Base'!K131)+GroundResidentialFee)*(1+GroundFuelSurcharge),2)))*(1+FedEx_Markup),2)</f>
        <v>106.33</v>
      </c>
      <c r="L136" s="328">
        <f>ROUND((IF(MinGroundZone54&gt;ROUND(((1-GroundZone54Discount)*'Ground Base'!L131),2),ROUND((MinGroundZone54+GroundResidentialFee)*(1+GroundFuelSurcharge),2),ROUND((((1-GroundZone54Discount)*'Ground Base'!L131)+GroundResidentialFee)*(1+GroundFuelSurcharge),2)))*(1+FedEx_Markup),2)</f>
        <v>147.46</v>
      </c>
    </row>
    <row r="137" ht="12.75" customHeight="1">
      <c r="A137" s="327">
        <v>130.0</v>
      </c>
      <c r="B137" s="328">
        <f>ROUND((IF(MinBaseGround&gt;ROUND(((1-GroundResDiscount31Up-GroundResIncentive)*'Ground Base'!B132),2),ROUND((MinBaseGround+GroundResidentialFee)*(1+GroundFuelSurcharge),2),ROUND((((1-GroundResDiscount31Up-GroundResIncentive)*'Ground Base'!B132)+GroundResidentialFee)*(1+GroundFuelSurcharge),2)))*(1+FedEx_Markup),2)</f>
        <v>51.35</v>
      </c>
      <c r="C137" s="328">
        <f>ROUND((IF(MinBaseGround&gt;ROUND(((1-GroundResDiscount31Up-GroundResIncentive)*'Ground Base'!C132),2),ROUND((MinBaseGround+GroundResidentialFee)*(1+GroundFuelSurcharge),2),ROUND((((1-GroundResDiscount31Up-GroundResIncentive)*'Ground Base'!C132)+GroundResidentialFee)*(1+GroundFuelSurcharge),2)))*(1+FedEx_Markup),2)</f>
        <v>51.36</v>
      </c>
      <c r="D137" s="328">
        <f>ROUND((IF(MinBaseGround&gt;ROUND(((1-GroundResDiscount31Up-GroundResIncentive)*'Ground Base'!D132),2),ROUND((MinBaseGround+GroundResidentialFee)*(1+GroundFuelSurcharge),2),ROUND((((1-GroundResDiscount31Up-GroundResIncentive)*'Ground Base'!D132)+GroundResidentialFee)*(1+GroundFuelSurcharge),2)))*(1+FedEx_Markup),2)</f>
        <v>54.91</v>
      </c>
      <c r="E137" s="328">
        <f>ROUND((IF(MinBaseGround&gt;ROUND(((1-GroundResDiscount31Up-GroundResIncentive)*'Ground Base'!E132),2),ROUND((MinBaseGround+GroundResidentialFee)*(1+GroundFuelSurcharge),2),ROUND((((1-GroundResDiscount31Up-GroundResIncentive)*'Ground Base'!E132)+GroundResidentialFee)*(1+GroundFuelSurcharge),2)))*(1+FedEx_Markup),2)</f>
        <v>56.22</v>
      </c>
      <c r="F137" s="328">
        <f>ROUND((IF(MinBaseGround&gt;ROUND(((1-GroundResDiscount31Up-GroundResIncentive)*'Ground Base'!F132),2),ROUND((MinBaseGround+GroundResidentialFee)*(1+GroundFuelSurcharge),2),ROUND((((1-GroundResDiscount31Up-GroundResIncentive)*'Ground Base'!F132)+GroundResidentialFee)*(1+GroundFuelSurcharge),2)))*(1+FedEx_Markup),2)</f>
        <v>63.85</v>
      </c>
      <c r="G137" s="328">
        <f>ROUND((IF(MinBaseGround&gt;ROUND(((1-GroundResDiscount31Up-GroundResIncentive)*'Ground Base'!G132),2),ROUND((MinBaseGround+GroundResidentialFee)*(1+GroundFuelSurcharge),2),ROUND((((1-GroundResDiscount31Up-GroundResIncentive)*'Ground Base'!G132)+GroundResidentialFee)*(1+GroundFuelSurcharge),2)))*(1+FedEx_Markup),2)</f>
        <v>70.12</v>
      </c>
      <c r="H137" s="328">
        <f>ROUND((IF(MinBaseGround&gt;ROUND(((1-GroundResDiscount31Up-GroundResIncentive)*'Ground Base'!H132),2),ROUND((MinBaseGround+GroundResidentialFee)*(1+GroundFuelSurcharge),2),ROUND((((1-GroundResDiscount31Up-GroundResIncentive)*'Ground Base'!H132)+GroundResidentialFee)*(1+GroundFuelSurcharge),2)))*(1+FedEx_Markup),2)</f>
        <v>80.06</v>
      </c>
      <c r="I137" s="328">
        <f>ROUND((IF(MinBaseGround&gt;ROUND(((1-GroundAKHIDiscount)*'Ground Base'!I132),2),ROUND((MinBaseGround+GroundResidentialFee)*(1+GroundFuelSurcharge),2),ROUND((((1-GroundAKHIDiscount)*'Ground Base'!I132)+GroundResidentialFee)*(1+GroundFuelSurcharge),2)))*(1+FedEx_Markup),2)</f>
        <v>495.18</v>
      </c>
      <c r="J137" s="328">
        <f>ROUND((IF(MinBaseGround&gt;ROUND(((1-GroundAKHIDiscount)*'Ground Base'!J132),2),ROUND((MinBaseGround+GroundResidentialFee)*(1+GroundFuelSurcharge),2),ROUND((((1-GroundAKHIDiscount)*'Ground Base'!J132)+GroundResidentialFee)*(1+GroundFuelSurcharge),2)))*(1+FedEx_Markup),2)</f>
        <v>495.18</v>
      </c>
      <c r="K137" s="328">
        <f>ROUND((IF(MinGroundZone51&gt;ROUND(((1-GroundZone51Discount)*'Ground Base'!K132),2),ROUND((MinGroundZone51+GroundResidentialFee)*(1+GroundFuelSurcharge),2),ROUND((((1-GroundZone51Discount)*'Ground Base'!K132)+GroundResidentialFee)*(1+GroundFuelSurcharge),2)))*(1+FedEx_Markup),2)</f>
        <v>106.34</v>
      </c>
      <c r="L137" s="328">
        <f>ROUND((IF(MinGroundZone54&gt;ROUND(((1-GroundZone54Discount)*'Ground Base'!L132),2),ROUND((MinGroundZone54+GroundResidentialFee)*(1+GroundFuelSurcharge),2),ROUND((((1-GroundZone54Discount)*'Ground Base'!L132)+GroundResidentialFee)*(1+GroundFuelSurcharge),2)))*(1+FedEx_Markup),2)</f>
        <v>147.48</v>
      </c>
    </row>
    <row r="138" ht="12.75" customHeight="1">
      <c r="A138" s="327">
        <v>131.0</v>
      </c>
      <c r="B138" s="328">
        <f>ROUND((IF(MinBaseGround&gt;ROUND(((1-GroundResDiscount31Up-GroundResIncentive)*'Ground Base'!B133),2),ROUND((MinBaseGround+GroundResidentialFee)*(1+GroundFuelSurcharge),2),ROUND((((1-GroundResDiscount31Up-GroundResIncentive)*'Ground Base'!B133)+GroundResidentialFee)*(1+GroundFuelSurcharge),2)))*(1+FedEx_Markup),2)</f>
        <v>52.08</v>
      </c>
      <c r="C138" s="328">
        <f>ROUND((IF(MinBaseGround&gt;ROUND(((1-GroundResDiscount31Up-GroundResIncentive)*'Ground Base'!C133),2),ROUND((MinBaseGround+GroundResidentialFee)*(1+GroundFuelSurcharge),2),ROUND((((1-GroundResDiscount31Up-GroundResIncentive)*'Ground Base'!C133)+GroundResidentialFee)*(1+GroundFuelSurcharge),2)))*(1+FedEx_Markup),2)</f>
        <v>52.59</v>
      </c>
      <c r="D138" s="328">
        <f>ROUND((IF(MinBaseGround&gt;ROUND(((1-GroundResDiscount31Up-GroundResIncentive)*'Ground Base'!D133),2),ROUND((MinBaseGround+GroundResidentialFee)*(1+GroundFuelSurcharge),2),ROUND((((1-GroundResDiscount31Up-GroundResIncentive)*'Ground Base'!D133)+GroundResidentialFee)*(1+GroundFuelSurcharge),2)))*(1+FedEx_Markup),2)</f>
        <v>56.48</v>
      </c>
      <c r="E138" s="328">
        <f>ROUND((IF(MinBaseGround&gt;ROUND(((1-GroundResDiscount31Up-GroundResIncentive)*'Ground Base'!E133),2),ROUND((MinBaseGround+GroundResidentialFee)*(1+GroundFuelSurcharge),2),ROUND((((1-GroundResDiscount31Up-GroundResIncentive)*'Ground Base'!E133)+GroundResidentialFee)*(1+GroundFuelSurcharge),2)))*(1+FedEx_Markup),2)</f>
        <v>57.45</v>
      </c>
      <c r="F138" s="328">
        <f>ROUND((IF(MinBaseGround&gt;ROUND(((1-GroundResDiscount31Up-GroundResIncentive)*'Ground Base'!F133),2),ROUND((MinBaseGround+GroundResidentialFee)*(1+GroundFuelSurcharge),2),ROUND((((1-GroundResDiscount31Up-GroundResIncentive)*'Ground Base'!F133)+GroundResidentialFee)*(1+GroundFuelSurcharge),2)))*(1+FedEx_Markup),2)</f>
        <v>64.75</v>
      </c>
      <c r="G138" s="328">
        <f>ROUND((IF(MinBaseGround&gt;ROUND(((1-GroundResDiscount31Up-GroundResIncentive)*'Ground Base'!G133),2),ROUND((MinBaseGround+GroundResidentialFee)*(1+GroundFuelSurcharge),2),ROUND((((1-GroundResDiscount31Up-GroundResIncentive)*'Ground Base'!G133)+GroundResidentialFee)*(1+GroundFuelSurcharge),2)))*(1+FedEx_Markup),2)</f>
        <v>70.76</v>
      </c>
      <c r="H138" s="328">
        <f>ROUND((IF(MinBaseGround&gt;ROUND(((1-GroundResDiscount31Up-GroundResIncentive)*'Ground Base'!H133),2),ROUND((MinBaseGround+GroundResidentialFee)*(1+GroundFuelSurcharge),2),ROUND((((1-GroundResDiscount31Up-GroundResIncentive)*'Ground Base'!H133)+GroundResidentialFee)*(1+GroundFuelSurcharge),2)))*(1+FedEx_Markup),2)</f>
        <v>80.42</v>
      </c>
      <c r="I138" s="328">
        <f>ROUND((IF(MinBaseGround&gt;ROUND(((1-GroundAKHIDiscount)*'Ground Base'!I133),2),ROUND((MinBaseGround+GroundResidentialFee)*(1+GroundFuelSurcharge),2),ROUND((((1-GroundAKHIDiscount)*'Ground Base'!I133)+GroundResidentialFee)*(1+GroundFuelSurcharge),2)))*(1+FedEx_Markup),2)</f>
        <v>495.19</v>
      </c>
      <c r="J138" s="328">
        <f>ROUND((IF(MinBaseGround&gt;ROUND(((1-GroundAKHIDiscount)*'Ground Base'!J133),2),ROUND((MinBaseGround+GroundResidentialFee)*(1+GroundFuelSurcharge),2),ROUND((((1-GroundAKHIDiscount)*'Ground Base'!J133)+GroundResidentialFee)*(1+GroundFuelSurcharge),2)))*(1+FedEx_Markup),2)</f>
        <v>495.19</v>
      </c>
      <c r="K138" s="328">
        <f>ROUND((IF(MinGroundZone51&gt;ROUND(((1-GroundZone51Discount)*'Ground Base'!K133),2),ROUND((MinGroundZone51+GroundResidentialFee)*(1+GroundFuelSurcharge),2),ROUND((((1-GroundZone51Discount)*'Ground Base'!K133)+GroundResidentialFee)*(1+GroundFuelSurcharge),2)))*(1+FedEx_Markup),2)</f>
        <v>108.56</v>
      </c>
      <c r="L138" s="328">
        <f>ROUND((IF(MinGroundZone54&gt;ROUND(((1-GroundZone54Discount)*'Ground Base'!L133),2),ROUND((MinGroundZone54+GroundResidentialFee)*(1+GroundFuelSurcharge),2),ROUND((((1-GroundZone54Discount)*'Ground Base'!L133)+GroundResidentialFee)*(1+GroundFuelSurcharge),2)))*(1+FedEx_Markup),2)</f>
        <v>151.39</v>
      </c>
    </row>
    <row r="139" ht="12.75" customHeight="1">
      <c r="A139" s="327">
        <v>132.0</v>
      </c>
      <c r="B139" s="328">
        <f>ROUND((IF(MinBaseGround&gt;ROUND(((1-GroundResDiscount31Up-GroundResIncentive)*'Ground Base'!B134),2),ROUND((MinBaseGround+GroundResidentialFee)*(1+GroundFuelSurcharge),2),ROUND((((1-GroundResDiscount31Up-GroundResIncentive)*'Ground Base'!B134)+GroundResidentialFee)*(1+GroundFuelSurcharge),2)))*(1+FedEx_Markup),2)</f>
        <v>52.54</v>
      </c>
      <c r="C139" s="328">
        <f>ROUND((IF(MinBaseGround&gt;ROUND(((1-GroundResDiscount31Up-GroundResIncentive)*'Ground Base'!C134),2),ROUND((MinBaseGround+GroundResidentialFee)*(1+GroundFuelSurcharge),2),ROUND((((1-GroundResDiscount31Up-GroundResIncentive)*'Ground Base'!C134)+GroundResidentialFee)*(1+GroundFuelSurcharge),2)))*(1+FedEx_Markup),2)</f>
        <v>52.61</v>
      </c>
      <c r="D139" s="328">
        <f>ROUND((IF(MinBaseGround&gt;ROUND(((1-GroundResDiscount31Up-GroundResIncentive)*'Ground Base'!D134),2),ROUND((MinBaseGround+GroundResidentialFee)*(1+GroundFuelSurcharge),2),ROUND((((1-GroundResDiscount31Up-GroundResIncentive)*'Ground Base'!D134)+GroundResidentialFee)*(1+GroundFuelSurcharge),2)))*(1+FedEx_Markup),2)</f>
        <v>56.48</v>
      </c>
      <c r="E139" s="328">
        <f>ROUND((IF(MinBaseGround&gt;ROUND(((1-GroundResDiscount31Up-GroundResIncentive)*'Ground Base'!E134),2),ROUND((MinBaseGround+GroundResidentialFee)*(1+GroundFuelSurcharge),2),ROUND((((1-GroundResDiscount31Up-GroundResIncentive)*'Ground Base'!E134)+GroundResidentialFee)*(1+GroundFuelSurcharge),2)))*(1+FedEx_Markup),2)</f>
        <v>57.45</v>
      </c>
      <c r="F139" s="328">
        <f>ROUND((IF(MinBaseGround&gt;ROUND(((1-GroundResDiscount31Up-GroundResIncentive)*'Ground Base'!F134),2),ROUND((MinBaseGround+GroundResidentialFee)*(1+GroundFuelSurcharge),2),ROUND((((1-GroundResDiscount31Up-GroundResIncentive)*'Ground Base'!F134)+GroundResidentialFee)*(1+GroundFuelSurcharge),2)))*(1+FedEx_Markup),2)</f>
        <v>64.76</v>
      </c>
      <c r="G139" s="328">
        <f>ROUND((IF(MinBaseGround&gt;ROUND(((1-GroundResDiscount31Up-GroundResIncentive)*'Ground Base'!G134),2),ROUND((MinBaseGround+GroundResidentialFee)*(1+GroundFuelSurcharge),2),ROUND((((1-GroundResDiscount31Up-GroundResIncentive)*'Ground Base'!G134)+GroundResidentialFee)*(1+GroundFuelSurcharge),2)))*(1+FedEx_Markup),2)</f>
        <v>70.76</v>
      </c>
      <c r="H139" s="328">
        <f>ROUND((IF(MinBaseGround&gt;ROUND(((1-GroundResDiscount31Up-GroundResIncentive)*'Ground Base'!H134),2),ROUND((MinBaseGround+GroundResidentialFee)*(1+GroundFuelSurcharge),2),ROUND((((1-GroundResDiscount31Up-GroundResIncentive)*'Ground Base'!H134)+GroundResidentialFee)*(1+GroundFuelSurcharge),2)))*(1+FedEx_Markup),2)</f>
        <v>80.43</v>
      </c>
      <c r="I139" s="328">
        <f>ROUND((IF(MinBaseGround&gt;ROUND(((1-GroundAKHIDiscount)*'Ground Base'!I134),2),ROUND((MinBaseGround+GroundResidentialFee)*(1+GroundFuelSurcharge),2),ROUND((((1-GroundAKHIDiscount)*'Ground Base'!I134)+GroundResidentialFee)*(1+GroundFuelSurcharge),2)))*(1+FedEx_Markup),2)</f>
        <v>499.62</v>
      </c>
      <c r="J139" s="328">
        <f>ROUND((IF(MinBaseGround&gt;ROUND(((1-GroundAKHIDiscount)*'Ground Base'!J134),2),ROUND((MinBaseGround+GroundResidentialFee)*(1+GroundFuelSurcharge),2),ROUND((((1-GroundAKHIDiscount)*'Ground Base'!J134)+GroundResidentialFee)*(1+GroundFuelSurcharge),2)))*(1+FedEx_Markup),2)</f>
        <v>499.62</v>
      </c>
      <c r="K139" s="328">
        <f>ROUND((IF(MinGroundZone51&gt;ROUND(((1-GroundZone51Discount)*'Ground Base'!K134),2),ROUND((MinGroundZone51+GroundResidentialFee)*(1+GroundFuelSurcharge),2),ROUND((((1-GroundZone51Discount)*'Ground Base'!K134)+GroundResidentialFee)*(1+GroundFuelSurcharge),2)))*(1+FedEx_Markup),2)</f>
        <v>108.57</v>
      </c>
      <c r="L139" s="328">
        <f>ROUND((IF(MinGroundZone54&gt;ROUND(((1-GroundZone54Discount)*'Ground Base'!L134),2),ROUND((MinGroundZone54+GroundResidentialFee)*(1+GroundFuelSurcharge),2),ROUND((((1-GroundZone54Discount)*'Ground Base'!L134)+GroundResidentialFee)*(1+GroundFuelSurcharge),2)))*(1+FedEx_Markup),2)</f>
        <v>151.4</v>
      </c>
    </row>
    <row r="140" ht="12.75" customHeight="1">
      <c r="A140" s="327">
        <v>133.0</v>
      </c>
      <c r="B140" s="328">
        <f>ROUND((IF(MinBaseGround&gt;ROUND(((1-GroundResDiscount31Up-GroundResIncentive)*'Ground Base'!B135),2),ROUND((MinBaseGround+GroundResidentialFee)*(1+GroundFuelSurcharge),2),ROUND((((1-GroundResDiscount31Up-GroundResIncentive)*'Ground Base'!B135)+GroundResidentialFee)*(1+GroundFuelSurcharge),2)))*(1+FedEx_Markup),2)</f>
        <v>52.56</v>
      </c>
      <c r="C140" s="328">
        <f>ROUND((IF(MinBaseGround&gt;ROUND(((1-GroundResDiscount31Up-GroundResIncentive)*'Ground Base'!C135),2),ROUND((MinBaseGround+GroundResidentialFee)*(1+GroundFuelSurcharge),2),ROUND((((1-GroundResDiscount31Up-GroundResIncentive)*'Ground Base'!C135)+GroundResidentialFee)*(1+GroundFuelSurcharge),2)))*(1+FedEx_Markup),2)</f>
        <v>53.65</v>
      </c>
      <c r="D140" s="328">
        <f>ROUND((IF(MinBaseGround&gt;ROUND(((1-GroundResDiscount31Up-GroundResIncentive)*'Ground Base'!D135),2),ROUND((MinBaseGround+GroundResidentialFee)*(1+GroundFuelSurcharge),2),ROUND((((1-GroundResDiscount31Up-GroundResIncentive)*'Ground Base'!D135)+GroundResidentialFee)*(1+GroundFuelSurcharge),2)))*(1+FedEx_Markup),2)</f>
        <v>56.49</v>
      </c>
      <c r="E140" s="328">
        <f>ROUND((IF(MinBaseGround&gt;ROUND(((1-GroundResDiscount31Up-GroundResIncentive)*'Ground Base'!E135),2),ROUND((MinBaseGround+GroundResidentialFee)*(1+GroundFuelSurcharge),2),ROUND((((1-GroundResDiscount31Up-GroundResIncentive)*'Ground Base'!E135)+GroundResidentialFee)*(1+GroundFuelSurcharge),2)))*(1+FedEx_Markup),2)</f>
        <v>57.47</v>
      </c>
      <c r="F140" s="328">
        <f>ROUND((IF(MinBaseGround&gt;ROUND(((1-GroundResDiscount31Up-GroundResIncentive)*'Ground Base'!F135),2),ROUND((MinBaseGround+GroundResidentialFee)*(1+GroundFuelSurcharge),2),ROUND((((1-GroundResDiscount31Up-GroundResIncentive)*'Ground Base'!F135)+GroundResidentialFee)*(1+GroundFuelSurcharge),2)))*(1+FedEx_Markup),2)</f>
        <v>65.08</v>
      </c>
      <c r="G140" s="328">
        <f>ROUND((IF(MinBaseGround&gt;ROUND(((1-GroundResDiscount31Up-GroundResIncentive)*'Ground Base'!G135),2),ROUND((MinBaseGround+GroundResidentialFee)*(1+GroundFuelSurcharge),2),ROUND((((1-GroundResDiscount31Up-GroundResIncentive)*'Ground Base'!G135)+GroundResidentialFee)*(1+GroundFuelSurcharge),2)))*(1+FedEx_Markup),2)</f>
        <v>70.76</v>
      </c>
      <c r="H140" s="328">
        <f>ROUND((IF(MinBaseGround&gt;ROUND(((1-GroundResDiscount31Up-GroundResIncentive)*'Ground Base'!H135),2),ROUND((MinBaseGround+GroundResidentialFee)*(1+GroundFuelSurcharge),2),ROUND((((1-GroundResDiscount31Up-GroundResIncentive)*'Ground Base'!H135)+GroundResidentialFee)*(1+GroundFuelSurcharge),2)))*(1+FedEx_Markup),2)</f>
        <v>80.43</v>
      </c>
      <c r="I140" s="328">
        <f>ROUND((IF(MinBaseGround&gt;ROUND(((1-GroundAKHIDiscount)*'Ground Base'!I135),2),ROUND((MinBaseGround+GroundResidentialFee)*(1+GroundFuelSurcharge),2),ROUND((((1-GroundAKHIDiscount)*'Ground Base'!I135)+GroundResidentialFee)*(1+GroundFuelSurcharge),2)))*(1+FedEx_Markup),2)</f>
        <v>502.6</v>
      </c>
      <c r="J140" s="328">
        <f>ROUND((IF(MinBaseGround&gt;ROUND(((1-GroundAKHIDiscount)*'Ground Base'!J135),2),ROUND((MinBaseGround+GroundResidentialFee)*(1+GroundFuelSurcharge),2),ROUND((((1-GroundAKHIDiscount)*'Ground Base'!J135)+GroundResidentialFee)*(1+GroundFuelSurcharge),2)))*(1+FedEx_Markup),2)</f>
        <v>502.6</v>
      </c>
      <c r="K140" s="328">
        <f>ROUND((IF(MinGroundZone51&gt;ROUND(((1-GroundZone51Discount)*'Ground Base'!K135),2),ROUND((MinGroundZone51+GroundResidentialFee)*(1+GroundFuelSurcharge),2),ROUND((((1-GroundZone51Discount)*'Ground Base'!K135)+GroundResidentialFee)*(1+GroundFuelSurcharge),2)))*(1+FedEx_Markup),2)</f>
        <v>108.57</v>
      </c>
      <c r="L140" s="328">
        <f>ROUND((IF(MinGroundZone54&gt;ROUND(((1-GroundZone54Discount)*'Ground Base'!L135),2),ROUND((MinGroundZone54+GroundResidentialFee)*(1+GroundFuelSurcharge),2),ROUND((((1-GroundZone54Discount)*'Ground Base'!L135)+GroundResidentialFee)*(1+GroundFuelSurcharge),2)))*(1+FedEx_Markup),2)</f>
        <v>151.4</v>
      </c>
    </row>
    <row r="141" ht="12.75" customHeight="1">
      <c r="A141" s="327">
        <v>134.0</v>
      </c>
      <c r="B141" s="328">
        <f>ROUND((IF(MinBaseGround&gt;ROUND(((1-GroundResDiscount31Up-GroundResIncentive)*'Ground Base'!B136),2),ROUND((MinBaseGround+GroundResidentialFee)*(1+GroundFuelSurcharge),2),ROUND((((1-GroundResDiscount31Up-GroundResIncentive)*'Ground Base'!B136)+GroundResidentialFee)*(1+GroundFuelSurcharge),2)))*(1+FedEx_Markup),2)</f>
        <v>53.49</v>
      </c>
      <c r="C141" s="328">
        <f>ROUND((IF(MinBaseGround&gt;ROUND(((1-GroundResDiscount31Up-GroundResIncentive)*'Ground Base'!C136),2),ROUND((MinBaseGround+GroundResidentialFee)*(1+GroundFuelSurcharge),2),ROUND((((1-GroundResDiscount31Up-GroundResIncentive)*'Ground Base'!C136)+GroundResidentialFee)*(1+GroundFuelSurcharge),2)))*(1+FedEx_Markup),2)</f>
        <v>54.04</v>
      </c>
      <c r="D141" s="328">
        <f>ROUND((IF(MinBaseGround&gt;ROUND(((1-GroundResDiscount31Up-GroundResIncentive)*'Ground Base'!D136),2),ROUND((MinBaseGround+GroundResidentialFee)*(1+GroundFuelSurcharge),2),ROUND((((1-GroundResDiscount31Up-GroundResIncentive)*'Ground Base'!D136)+GroundResidentialFee)*(1+GroundFuelSurcharge),2)))*(1+FedEx_Markup),2)</f>
        <v>57.37</v>
      </c>
      <c r="E141" s="328">
        <f>ROUND((IF(MinBaseGround&gt;ROUND(((1-GroundResDiscount31Up-GroundResIncentive)*'Ground Base'!E136),2),ROUND((MinBaseGround+GroundResidentialFee)*(1+GroundFuelSurcharge),2),ROUND((((1-GroundResDiscount31Up-GroundResIncentive)*'Ground Base'!E136)+GroundResidentialFee)*(1+GroundFuelSurcharge),2)))*(1+FedEx_Markup),2)</f>
        <v>58.87</v>
      </c>
      <c r="F141" s="328">
        <f>ROUND((IF(MinBaseGround&gt;ROUND(((1-GroundResDiscount31Up-GroundResIncentive)*'Ground Base'!F136),2),ROUND((MinBaseGround+GroundResidentialFee)*(1+GroundFuelSurcharge),2),ROUND((((1-GroundResDiscount31Up-GroundResIncentive)*'Ground Base'!F136)+GroundResidentialFee)*(1+GroundFuelSurcharge),2)))*(1+FedEx_Markup),2)</f>
        <v>66.75</v>
      </c>
      <c r="G141" s="328">
        <f>ROUND((IF(MinBaseGround&gt;ROUND(((1-GroundResDiscount31Up-GroundResIncentive)*'Ground Base'!G136),2),ROUND((MinBaseGround+GroundResidentialFee)*(1+GroundFuelSurcharge),2),ROUND((((1-GroundResDiscount31Up-GroundResIncentive)*'Ground Base'!G136)+GroundResidentialFee)*(1+GroundFuelSurcharge),2)))*(1+FedEx_Markup),2)</f>
        <v>72.53</v>
      </c>
      <c r="H141" s="328">
        <f>ROUND((IF(MinBaseGround&gt;ROUND(((1-GroundResDiscount31Up-GroundResIncentive)*'Ground Base'!H136),2),ROUND((MinBaseGround+GroundResidentialFee)*(1+GroundFuelSurcharge),2),ROUND((((1-GroundResDiscount31Up-GroundResIncentive)*'Ground Base'!H136)+GroundResidentialFee)*(1+GroundFuelSurcharge),2)))*(1+FedEx_Markup),2)</f>
        <v>81.17</v>
      </c>
      <c r="I141" s="328">
        <f>ROUND((IF(MinBaseGround&gt;ROUND(((1-GroundAKHIDiscount)*'Ground Base'!I136),2),ROUND((MinBaseGround+GroundResidentialFee)*(1+GroundFuelSurcharge),2),ROUND((((1-GroundAKHIDiscount)*'Ground Base'!I136)+GroundResidentialFee)*(1+GroundFuelSurcharge),2)))*(1+FedEx_Markup),2)</f>
        <v>502.62</v>
      </c>
      <c r="J141" s="328">
        <f>ROUND((IF(MinBaseGround&gt;ROUND(((1-GroundAKHIDiscount)*'Ground Base'!J136),2),ROUND((MinBaseGround+GroundResidentialFee)*(1+GroundFuelSurcharge),2),ROUND((((1-GroundAKHIDiscount)*'Ground Base'!J136)+GroundResidentialFee)*(1+GroundFuelSurcharge),2)))*(1+FedEx_Markup),2)</f>
        <v>502.62</v>
      </c>
      <c r="K141" s="328">
        <f>ROUND((IF(MinGroundZone51&gt;ROUND(((1-GroundZone51Discount)*'Ground Base'!K136),2),ROUND((MinGroundZone51+GroundResidentialFee)*(1+GroundFuelSurcharge),2),ROUND((((1-GroundZone51Discount)*'Ground Base'!K136)+GroundResidentialFee)*(1+GroundFuelSurcharge),2)))*(1+FedEx_Markup),2)</f>
        <v>108.58</v>
      </c>
      <c r="L141" s="328">
        <f>ROUND((IF(MinGroundZone54&gt;ROUND(((1-GroundZone54Discount)*'Ground Base'!L136),2),ROUND((MinGroundZone54+GroundResidentialFee)*(1+GroundFuelSurcharge),2),ROUND((((1-GroundZone54Discount)*'Ground Base'!L136)+GroundResidentialFee)*(1+GroundFuelSurcharge),2)))*(1+FedEx_Markup),2)</f>
        <v>151.41</v>
      </c>
    </row>
    <row r="142" ht="12.75" customHeight="1">
      <c r="A142" s="327">
        <v>135.0</v>
      </c>
      <c r="B142" s="328">
        <f>ROUND((IF(MinBaseGround&gt;ROUND(((1-GroundResDiscount31Up-GroundResIncentive)*'Ground Base'!B137),2),ROUND((MinBaseGround+GroundResidentialFee)*(1+GroundFuelSurcharge),2),ROUND((((1-GroundResDiscount31Up-GroundResIncentive)*'Ground Base'!B137)+GroundResidentialFee)*(1+GroundFuelSurcharge),2)))*(1+FedEx_Markup),2)</f>
        <v>54.37</v>
      </c>
      <c r="C142" s="328">
        <f>ROUND((IF(MinBaseGround&gt;ROUND(((1-GroundResDiscount31Up-GroundResIncentive)*'Ground Base'!C137),2),ROUND((MinBaseGround+GroundResidentialFee)*(1+GroundFuelSurcharge),2),ROUND((((1-GroundResDiscount31Up-GroundResIncentive)*'Ground Base'!C137)+GroundResidentialFee)*(1+GroundFuelSurcharge),2)))*(1+FedEx_Markup),2)</f>
        <v>55.05</v>
      </c>
      <c r="D142" s="328">
        <f>ROUND((IF(MinBaseGround&gt;ROUND(((1-GroundResDiscount31Up-GroundResIncentive)*'Ground Base'!D137),2),ROUND((MinBaseGround+GroundResidentialFee)*(1+GroundFuelSurcharge),2),ROUND((((1-GroundResDiscount31Up-GroundResIncentive)*'Ground Base'!D137)+GroundResidentialFee)*(1+GroundFuelSurcharge),2)))*(1+FedEx_Markup),2)</f>
        <v>58.37</v>
      </c>
      <c r="E142" s="328">
        <f>ROUND((IF(MinBaseGround&gt;ROUND(((1-GroundResDiscount31Up-GroundResIncentive)*'Ground Base'!E137),2),ROUND((MinBaseGround+GroundResidentialFee)*(1+GroundFuelSurcharge),2),ROUND((((1-GroundResDiscount31Up-GroundResIncentive)*'Ground Base'!E137)+GroundResidentialFee)*(1+GroundFuelSurcharge),2)))*(1+FedEx_Markup),2)</f>
        <v>59.88</v>
      </c>
      <c r="F142" s="328">
        <f>ROUND((IF(MinBaseGround&gt;ROUND(((1-GroundResDiscount31Up-GroundResIncentive)*'Ground Base'!F137),2),ROUND((MinBaseGround+GroundResidentialFee)*(1+GroundFuelSurcharge),2),ROUND((((1-GroundResDiscount31Up-GroundResIncentive)*'Ground Base'!F137)+GroundResidentialFee)*(1+GroundFuelSurcharge),2)))*(1+FedEx_Markup),2)</f>
        <v>66.94</v>
      </c>
      <c r="G142" s="328">
        <f>ROUND((IF(MinBaseGround&gt;ROUND(((1-GroundResDiscount31Up-GroundResIncentive)*'Ground Base'!G137),2),ROUND((MinBaseGround+GroundResidentialFee)*(1+GroundFuelSurcharge),2),ROUND((((1-GroundResDiscount31Up-GroundResIncentive)*'Ground Base'!G137)+GroundResidentialFee)*(1+GroundFuelSurcharge),2)))*(1+FedEx_Markup),2)</f>
        <v>72.9</v>
      </c>
      <c r="H142" s="328">
        <f>ROUND((IF(MinBaseGround&gt;ROUND(((1-GroundResDiscount31Up-GroundResIncentive)*'Ground Base'!H137),2),ROUND((MinBaseGround+GroundResidentialFee)*(1+GroundFuelSurcharge),2),ROUND((((1-GroundResDiscount31Up-GroundResIncentive)*'Ground Base'!H137)+GroundResidentialFee)*(1+GroundFuelSurcharge),2)))*(1+FedEx_Markup),2)</f>
        <v>81.18</v>
      </c>
      <c r="I142" s="328">
        <f>ROUND((IF(MinBaseGround&gt;ROUND(((1-GroundAKHIDiscount)*'Ground Base'!I137),2),ROUND((MinBaseGround+GroundResidentialFee)*(1+GroundFuelSurcharge),2),ROUND((((1-GroundAKHIDiscount)*'Ground Base'!I137)+GroundResidentialFee)*(1+GroundFuelSurcharge),2)))*(1+FedEx_Markup),2)</f>
        <v>506.4</v>
      </c>
      <c r="J142" s="328">
        <f>ROUND((IF(MinBaseGround&gt;ROUND(((1-GroundAKHIDiscount)*'Ground Base'!J137),2),ROUND((MinBaseGround+GroundResidentialFee)*(1+GroundFuelSurcharge),2),ROUND((((1-GroundAKHIDiscount)*'Ground Base'!J137)+GroundResidentialFee)*(1+GroundFuelSurcharge),2)))*(1+FedEx_Markup),2)</f>
        <v>506.4</v>
      </c>
      <c r="K142" s="328">
        <f>ROUND((IF(MinGroundZone51&gt;ROUND(((1-GroundZone51Discount)*'Ground Base'!K137),2),ROUND((MinGroundZone51+GroundResidentialFee)*(1+GroundFuelSurcharge),2),ROUND((((1-GroundZone51Discount)*'Ground Base'!K137)+GroundResidentialFee)*(1+GroundFuelSurcharge),2)))*(1+FedEx_Markup),2)</f>
        <v>108.58</v>
      </c>
      <c r="L142" s="328">
        <f>ROUND((IF(MinGroundZone54&gt;ROUND(((1-GroundZone54Discount)*'Ground Base'!L137),2),ROUND((MinGroundZone54+GroundResidentialFee)*(1+GroundFuelSurcharge),2),ROUND((((1-GroundZone54Discount)*'Ground Base'!L137)+GroundResidentialFee)*(1+GroundFuelSurcharge),2)))*(1+FedEx_Markup),2)</f>
        <v>151.41</v>
      </c>
    </row>
    <row r="143" ht="12.75" customHeight="1">
      <c r="A143" s="327">
        <v>136.0</v>
      </c>
      <c r="B143" s="328">
        <f>ROUND((IF(MinBaseGround&gt;ROUND(((1-GroundResDiscount31Up-GroundResIncentive)*'Ground Base'!B138),2),ROUND((MinBaseGround+GroundResidentialFee)*(1+GroundFuelSurcharge),2),ROUND((((1-GroundResDiscount31Up-GroundResIncentive)*'Ground Base'!B138)+GroundResidentialFee)*(1+GroundFuelSurcharge),2)))*(1+FedEx_Markup),2)</f>
        <v>54.75</v>
      </c>
      <c r="C143" s="328">
        <f>ROUND((IF(MinBaseGround&gt;ROUND(((1-GroundResDiscount31Up-GroundResIncentive)*'Ground Base'!C138),2),ROUND((MinBaseGround+GroundResidentialFee)*(1+GroundFuelSurcharge),2),ROUND((((1-GroundResDiscount31Up-GroundResIncentive)*'Ground Base'!C138)+GroundResidentialFee)*(1+GroundFuelSurcharge),2)))*(1+FedEx_Markup),2)</f>
        <v>55.18</v>
      </c>
      <c r="D143" s="328">
        <f>ROUND((IF(MinBaseGround&gt;ROUND(((1-GroundResDiscount31Up-GroundResIncentive)*'Ground Base'!D138),2),ROUND((MinBaseGround+GroundResidentialFee)*(1+GroundFuelSurcharge),2),ROUND((((1-GroundResDiscount31Up-GroundResIncentive)*'Ground Base'!D138)+GroundResidentialFee)*(1+GroundFuelSurcharge),2)))*(1+FedEx_Markup),2)</f>
        <v>59.28</v>
      </c>
      <c r="E143" s="328">
        <f>ROUND((IF(MinBaseGround&gt;ROUND(((1-GroundResDiscount31Up-GroundResIncentive)*'Ground Base'!E138),2),ROUND((MinBaseGround+GroundResidentialFee)*(1+GroundFuelSurcharge),2),ROUND((((1-GroundResDiscount31Up-GroundResIncentive)*'Ground Base'!E138)+GroundResidentialFee)*(1+GroundFuelSurcharge),2)))*(1+FedEx_Markup),2)</f>
        <v>60.36</v>
      </c>
      <c r="F143" s="328">
        <f>ROUND((IF(MinBaseGround&gt;ROUND(((1-GroundResDiscount31Up-GroundResIncentive)*'Ground Base'!F138),2),ROUND((MinBaseGround+GroundResidentialFee)*(1+GroundFuelSurcharge),2),ROUND((((1-GroundResDiscount31Up-GroundResIncentive)*'Ground Base'!F138)+GroundResidentialFee)*(1+GroundFuelSurcharge),2)))*(1+FedEx_Markup),2)</f>
        <v>66.94</v>
      </c>
      <c r="G143" s="328">
        <f>ROUND((IF(MinBaseGround&gt;ROUND(((1-GroundResDiscount31Up-GroundResIncentive)*'Ground Base'!G138),2),ROUND((MinBaseGround+GroundResidentialFee)*(1+GroundFuelSurcharge),2),ROUND((((1-GroundResDiscount31Up-GroundResIncentive)*'Ground Base'!G138)+GroundResidentialFee)*(1+GroundFuelSurcharge),2)))*(1+FedEx_Markup),2)</f>
        <v>73.92</v>
      </c>
      <c r="H143" s="328">
        <f>ROUND((IF(MinBaseGround&gt;ROUND(((1-GroundResDiscount31Up-GroundResIncentive)*'Ground Base'!H138),2),ROUND((MinBaseGround+GroundResidentialFee)*(1+GroundFuelSurcharge),2),ROUND((((1-GroundResDiscount31Up-GroundResIncentive)*'Ground Base'!H138)+GroundResidentialFee)*(1+GroundFuelSurcharge),2)))*(1+FedEx_Markup),2)</f>
        <v>82.1</v>
      </c>
      <c r="I143" s="328">
        <f>ROUND((IF(MinBaseGround&gt;ROUND(((1-GroundAKHIDiscount)*'Ground Base'!I138),2),ROUND((MinBaseGround+GroundResidentialFee)*(1+GroundFuelSurcharge),2),ROUND((((1-GroundAKHIDiscount)*'Ground Base'!I138)+GroundResidentialFee)*(1+GroundFuelSurcharge),2)))*(1+FedEx_Markup),2)</f>
        <v>510.23</v>
      </c>
      <c r="J143" s="328">
        <f>ROUND((IF(MinBaseGround&gt;ROUND(((1-GroundAKHIDiscount)*'Ground Base'!J138),2),ROUND((MinBaseGround+GroundResidentialFee)*(1+GroundFuelSurcharge),2),ROUND((((1-GroundAKHIDiscount)*'Ground Base'!J138)+GroundResidentialFee)*(1+GroundFuelSurcharge),2)))*(1+FedEx_Markup),2)</f>
        <v>510.23</v>
      </c>
      <c r="K143" s="328">
        <f>ROUND((IF(MinGroundZone51&gt;ROUND(((1-GroundZone51Discount)*'Ground Base'!K138),2),ROUND((MinGroundZone51+GroundResidentialFee)*(1+GroundFuelSurcharge),2),ROUND((((1-GroundZone51Discount)*'Ground Base'!K138)+GroundResidentialFee)*(1+GroundFuelSurcharge),2)))*(1+FedEx_Markup),2)</f>
        <v>110.75</v>
      </c>
      <c r="L143" s="328">
        <f>ROUND((IF(MinGroundZone54&gt;ROUND(((1-GroundZone54Discount)*'Ground Base'!L138),2),ROUND((MinGroundZone54+GroundResidentialFee)*(1+GroundFuelSurcharge),2),ROUND((((1-GroundZone54Discount)*'Ground Base'!L138)+GroundResidentialFee)*(1+GroundFuelSurcharge),2)))*(1+FedEx_Markup),2)</f>
        <v>156.17</v>
      </c>
    </row>
    <row r="144" ht="12.75" customHeight="1">
      <c r="A144" s="327">
        <v>137.0</v>
      </c>
      <c r="B144" s="328">
        <f>ROUND((IF(MinBaseGround&gt;ROUND(((1-GroundResDiscount31Up-GroundResIncentive)*'Ground Base'!B139),2),ROUND((MinBaseGround+GroundResidentialFee)*(1+GroundFuelSurcharge),2),ROUND((((1-GroundResDiscount31Up-GroundResIncentive)*'Ground Base'!B139)+GroundResidentialFee)*(1+GroundFuelSurcharge),2)))*(1+FedEx_Markup),2)</f>
        <v>54.75</v>
      </c>
      <c r="C144" s="328">
        <f>ROUND((IF(MinBaseGround&gt;ROUND(((1-GroundResDiscount31Up-GroundResIncentive)*'Ground Base'!C139),2),ROUND((MinBaseGround+GroundResidentialFee)*(1+GroundFuelSurcharge),2),ROUND((((1-GroundResDiscount31Up-GroundResIncentive)*'Ground Base'!C139)+GroundResidentialFee)*(1+GroundFuelSurcharge),2)))*(1+FedEx_Markup),2)</f>
        <v>55.19</v>
      </c>
      <c r="D144" s="328">
        <f>ROUND((IF(MinBaseGround&gt;ROUND(((1-GroundResDiscount31Up-GroundResIncentive)*'Ground Base'!D139),2),ROUND((MinBaseGround+GroundResidentialFee)*(1+GroundFuelSurcharge),2),ROUND((((1-GroundResDiscount31Up-GroundResIncentive)*'Ground Base'!D139)+GroundResidentialFee)*(1+GroundFuelSurcharge),2)))*(1+FedEx_Markup),2)</f>
        <v>60.24</v>
      </c>
      <c r="E144" s="328">
        <f>ROUND((IF(MinBaseGround&gt;ROUND(((1-GroundResDiscount31Up-GroundResIncentive)*'Ground Base'!E139),2),ROUND((MinBaseGround+GroundResidentialFee)*(1+GroundFuelSurcharge),2),ROUND((((1-GroundResDiscount31Up-GroundResIncentive)*'Ground Base'!E139)+GroundResidentialFee)*(1+GroundFuelSurcharge),2)))*(1+FedEx_Markup),2)</f>
        <v>60.79</v>
      </c>
      <c r="F144" s="328">
        <f>ROUND((IF(MinBaseGround&gt;ROUND(((1-GroundResDiscount31Up-GroundResIncentive)*'Ground Base'!F139),2),ROUND((MinBaseGround+GroundResidentialFee)*(1+GroundFuelSurcharge),2),ROUND((((1-GroundResDiscount31Up-GroundResIncentive)*'Ground Base'!F139)+GroundResidentialFee)*(1+GroundFuelSurcharge),2)))*(1+FedEx_Markup),2)</f>
        <v>67.55</v>
      </c>
      <c r="G144" s="328">
        <f>ROUND((IF(MinBaseGround&gt;ROUND(((1-GroundResDiscount31Up-GroundResIncentive)*'Ground Base'!G139),2),ROUND((MinBaseGround+GroundResidentialFee)*(1+GroundFuelSurcharge),2),ROUND((((1-GroundResDiscount31Up-GroundResIncentive)*'Ground Base'!G139)+GroundResidentialFee)*(1+GroundFuelSurcharge),2)))*(1+FedEx_Markup),2)</f>
        <v>73.93</v>
      </c>
      <c r="H144" s="328">
        <f>ROUND((IF(MinBaseGround&gt;ROUND(((1-GroundResDiscount31Up-GroundResIncentive)*'Ground Base'!H139),2),ROUND((MinBaseGround+GroundResidentialFee)*(1+GroundFuelSurcharge),2),ROUND((((1-GroundResDiscount31Up-GroundResIncentive)*'Ground Base'!H139)+GroundResidentialFee)*(1+GroundFuelSurcharge),2)))*(1+FedEx_Markup),2)</f>
        <v>82.11</v>
      </c>
      <c r="I144" s="328">
        <f>ROUND((IF(MinBaseGround&gt;ROUND(((1-GroundAKHIDiscount)*'Ground Base'!I139),2),ROUND((MinBaseGround+GroundResidentialFee)*(1+GroundFuelSurcharge),2),ROUND((((1-GroundAKHIDiscount)*'Ground Base'!I139)+GroundResidentialFee)*(1+GroundFuelSurcharge),2)))*(1+FedEx_Markup),2)</f>
        <v>523.86</v>
      </c>
      <c r="J144" s="328">
        <f>ROUND((IF(MinBaseGround&gt;ROUND(((1-GroundAKHIDiscount)*'Ground Base'!J139),2),ROUND((MinBaseGround+GroundResidentialFee)*(1+GroundFuelSurcharge),2),ROUND((((1-GroundAKHIDiscount)*'Ground Base'!J139)+GroundResidentialFee)*(1+GroundFuelSurcharge),2)))*(1+FedEx_Markup),2)</f>
        <v>523.86</v>
      </c>
      <c r="K144" s="328">
        <f>ROUND((IF(MinGroundZone51&gt;ROUND(((1-GroundZone51Discount)*'Ground Base'!K139),2),ROUND((MinGroundZone51+GroundResidentialFee)*(1+GroundFuelSurcharge),2),ROUND((((1-GroundZone51Discount)*'Ground Base'!K139)+GroundResidentialFee)*(1+GroundFuelSurcharge),2)))*(1+FedEx_Markup),2)</f>
        <v>110.75</v>
      </c>
      <c r="L144" s="328">
        <f>ROUND((IF(MinGroundZone54&gt;ROUND(((1-GroundZone54Discount)*'Ground Base'!L139),2),ROUND((MinGroundZone54+GroundResidentialFee)*(1+GroundFuelSurcharge),2),ROUND((((1-GroundZone54Discount)*'Ground Base'!L139)+GroundResidentialFee)*(1+GroundFuelSurcharge),2)))*(1+FedEx_Markup),2)</f>
        <v>156.17</v>
      </c>
    </row>
    <row r="145" ht="12.75" customHeight="1">
      <c r="A145" s="327">
        <v>138.0</v>
      </c>
      <c r="B145" s="328">
        <f>ROUND((IF(MinBaseGround&gt;ROUND(((1-GroundResDiscount31Up-GroundResIncentive)*'Ground Base'!B140),2),ROUND((MinBaseGround+GroundResidentialFee)*(1+GroundFuelSurcharge),2),ROUND((((1-GroundResDiscount31Up-GroundResIncentive)*'Ground Base'!B140)+GroundResidentialFee)*(1+GroundFuelSurcharge),2)))*(1+FedEx_Markup),2)</f>
        <v>55.73</v>
      </c>
      <c r="C145" s="328">
        <f>ROUND((IF(MinBaseGround&gt;ROUND(((1-GroundResDiscount31Up-GroundResIncentive)*'Ground Base'!C140),2),ROUND((MinBaseGround+GroundResidentialFee)*(1+GroundFuelSurcharge),2),ROUND((((1-GroundResDiscount31Up-GroundResIncentive)*'Ground Base'!C140)+GroundResidentialFee)*(1+GroundFuelSurcharge),2)))*(1+FedEx_Markup),2)</f>
        <v>56.52</v>
      </c>
      <c r="D145" s="328">
        <f>ROUND((IF(MinBaseGround&gt;ROUND(((1-GroundResDiscount31Up-GroundResIncentive)*'Ground Base'!D140),2),ROUND((MinBaseGround+GroundResidentialFee)*(1+GroundFuelSurcharge),2),ROUND((((1-GroundResDiscount31Up-GroundResIncentive)*'Ground Base'!D140)+GroundResidentialFee)*(1+GroundFuelSurcharge),2)))*(1+FedEx_Markup),2)</f>
        <v>60.52</v>
      </c>
      <c r="E145" s="328">
        <f>ROUND((IF(MinBaseGround&gt;ROUND(((1-GroundResDiscount31Up-GroundResIncentive)*'Ground Base'!E140),2),ROUND((MinBaseGround+GroundResidentialFee)*(1+GroundFuelSurcharge),2),ROUND((((1-GroundResDiscount31Up-GroundResIncentive)*'Ground Base'!E140)+GroundResidentialFee)*(1+GroundFuelSurcharge),2)))*(1+FedEx_Markup),2)</f>
        <v>60.84</v>
      </c>
      <c r="F145" s="328">
        <f>ROUND((IF(MinBaseGround&gt;ROUND(((1-GroundResDiscount31Up-GroundResIncentive)*'Ground Base'!F140),2),ROUND((MinBaseGround+GroundResidentialFee)*(1+GroundFuelSurcharge),2),ROUND((((1-GroundResDiscount31Up-GroundResIncentive)*'Ground Base'!F140)+GroundResidentialFee)*(1+GroundFuelSurcharge),2)))*(1+FedEx_Markup),2)</f>
        <v>68.26</v>
      </c>
      <c r="G145" s="328">
        <f>ROUND((IF(MinBaseGround&gt;ROUND(((1-GroundResDiscount31Up-GroundResIncentive)*'Ground Base'!G140),2),ROUND((MinBaseGround+GroundResidentialFee)*(1+GroundFuelSurcharge),2),ROUND((((1-GroundResDiscount31Up-GroundResIncentive)*'Ground Base'!G140)+GroundResidentialFee)*(1+GroundFuelSurcharge),2)))*(1+FedEx_Markup),2)</f>
        <v>73.93</v>
      </c>
      <c r="H145" s="328">
        <f>ROUND((IF(MinBaseGround&gt;ROUND(((1-GroundResDiscount31Up-GroundResIncentive)*'Ground Base'!H140),2),ROUND((MinBaseGround+GroundResidentialFee)*(1+GroundFuelSurcharge),2),ROUND((((1-GroundResDiscount31Up-GroundResIncentive)*'Ground Base'!H140)+GroundResidentialFee)*(1+GroundFuelSurcharge),2)))*(1+FedEx_Markup),2)</f>
        <v>83.52</v>
      </c>
      <c r="I145" s="328">
        <f>ROUND((IF(MinBaseGround&gt;ROUND(((1-GroundAKHIDiscount)*'Ground Base'!I140),2),ROUND((MinBaseGround+GroundResidentialFee)*(1+GroundFuelSurcharge),2),ROUND((((1-GroundAKHIDiscount)*'Ground Base'!I140)+GroundResidentialFee)*(1+GroundFuelSurcharge),2)))*(1+FedEx_Markup),2)</f>
        <v>526.63</v>
      </c>
      <c r="J145" s="328">
        <f>ROUND((IF(MinBaseGround&gt;ROUND(((1-GroundAKHIDiscount)*'Ground Base'!J140),2),ROUND((MinBaseGround+GroundResidentialFee)*(1+GroundFuelSurcharge),2),ROUND((((1-GroundAKHIDiscount)*'Ground Base'!J140)+GroundResidentialFee)*(1+GroundFuelSurcharge),2)))*(1+FedEx_Markup),2)</f>
        <v>526.63</v>
      </c>
      <c r="K145" s="328">
        <f>ROUND((IF(MinGroundZone51&gt;ROUND(((1-GroundZone51Discount)*'Ground Base'!K140),2),ROUND((MinGroundZone51+GroundResidentialFee)*(1+GroundFuelSurcharge),2),ROUND((((1-GroundZone51Discount)*'Ground Base'!K140)+GroundResidentialFee)*(1+GroundFuelSurcharge),2)))*(1+FedEx_Markup),2)</f>
        <v>110.77</v>
      </c>
      <c r="L145" s="328">
        <f>ROUND((IF(MinGroundZone54&gt;ROUND(((1-GroundZone54Discount)*'Ground Base'!L140),2),ROUND((MinGroundZone54+GroundResidentialFee)*(1+GroundFuelSurcharge),2),ROUND((((1-GroundZone54Discount)*'Ground Base'!L140)+GroundResidentialFee)*(1+GroundFuelSurcharge),2)))*(1+FedEx_Markup),2)</f>
        <v>156.18</v>
      </c>
    </row>
    <row r="146" ht="12.75" customHeight="1">
      <c r="A146" s="327">
        <v>139.0</v>
      </c>
      <c r="B146" s="328">
        <f>ROUND((IF(MinBaseGround&gt;ROUND(((1-GroundResDiscount31Up-GroundResIncentive)*'Ground Base'!B141),2),ROUND((MinBaseGround+GroundResidentialFee)*(1+GroundFuelSurcharge),2),ROUND((((1-GroundResDiscount31Up-GroundResIncentive)*'Ground Base'!B141)+GroundResidentialFee)*(1+GroundFuelSurcharge),2)))*(1+FedEx_Markup),2)</f>
        <v>56.2</v>
      </c>
      <c r="C146" s="328">
        <f>ROUND((IF(MinBaseGround&gt;ROUND(((1-GroundResDiscount31Up-GroundResIncentive)*'Ground Base'!C141),2),ROUND((MinBaseGround+GroundResidentialFee)*(1+GroundFuelSurcharge),2),ROUND((((1-GroundResDiscount31Up-GroundResIncentive)*'Ground Base'!C141)+GroundResidentialFee)*(1+GroundFuelSurcharge),2)))*(1+FedEx_Markup),2)</f>
        <v>56.52</v>
      </c>
      <c r="D146" s="328">
        <f>ROUND((IF(MinBaseGround&gt;ROUND(((1-GroundResDiscount31Up-GroundResIncentive)*'Ground Base'!D141),2),ROUND((MinBaseGround+GroundResidentialFee)*(1+GroundFuelSurcharge),2),ROUND((((1-GroundResDiscount31Up-GroundResIncentive)*'Ground Base'!D141)+GroundResidentialFee)*(1+GroundFuelSurcharge),2)))*(1+FedEx_Markup),2)</f>
        <v>60.52</v>
      </c>
      <c r="E146" s="328">
        <f>ROUND((IF(MinBaseGround&gt;ROUND(((1-GroundResDiscount31Up-GroundResIncentive)*'Ground Base'!E141),2),ROUND((MinBaseGround+GroundResidentialFee)*(1+GroundFuelSurcharge),2),ROUND((((1-GroundResDiscount31Up-GroundResIncentive)*'Ground Base'!E141)+GroundResidentialFee)*(1+GroundFuelSurcharge),2)))*(1+FedEx_Markup),2)</f>
        <v>60.85</v>
      </c>
      <c r="F146" s="328">
        <f>ROUND((IF(MinBaseGround&gt;ROUND(((1-GroundResDiscount31Up-GroundResIncentive)*'Ground Base'!F141),2),ROUND((MinBaseGround+GroundResidentialFee)*(1+GroundFuelSurcharge),2),ROUND((((1-GroundResDiscount31Up-GroundResIncentive)*'Ground Base'!F141)+GroundResidentialFee)*(1+GroundFuelSurcharge),2)))*(1+FedEx_Markup),2)</f>
        <v>68.28</v>
      </c>
      <c r="G146" s="328">
        <f>ROUND((IF(MinBaseGround&gt;ROUND(((1-GroundResDiscount31Up-GroundResIncentive)*'Ground Base'!G141),2),ROUND((MinBaseGround+GroundResidentialFee)*(1+GroundFuelSurcharge),2),ROUND((((1-GroundResDiscount31Up-GroundResIncentive)*'Ground Base'!G141)+GroundResidentialFee)*(1+GroundFuelSurcharge),2)))*(1+FedEx_Markup),2)</f>
        <v>75.27</v>
      </c>
      <c r="H146" s="328">
        <f>ROUND((IF(MinBaseGround&gt;ROUND(((1-GroundResDiscount31Up-GroundResIncentive)*'Ground Base'!H141),2),ROUND((MinBaseGround+GroundResidentialFee)*(1+GroundFuelSurcharge),2),ROUND((((1-GroundResDiscount31Up-GroundResIncentive)*'Ground Base'!H141)+GroundResidentialFee)*(1+GroundFuelSurcharge),2)))*(1+FedEx_Markup),2)</f>
        <v>84.3</v>
      </c>
      <c r="I146" s="328">
        <f>ROUND((IF(MinBaseGround&gt;ROUND(((1-GroundAKHIDiscount)*'Ground Base'!I141),2),ROUND((MinBaseGround+GroundResidentialFee)*(1+GroundFuelSurcharge),2),ROUND((((1-GroundAKHIDiscount)*'Ground Base'!I141)+GroundResidentialFee)*(1+GroundFuelSurcharge),2)))*(1+FedEx_Markup),2)</f>
        <v>526.64</v>
      </c>
      <c r="J146" s="328">
        <f>ROUND((IF(MinBaseGround&gt;ROUND(((1-GroundAKHIDiscount)*'Ground Base'!J141),2),ROUND((MinBaseGround+GroundResidentialFee)*(1+GroundFuelSurcharge),2),ROUND((((1-GroundAKHIDiscount)*'Ground Base'!J141)+GroundResidentialFee)*(1+GroundFuelSurcharge),2)))*(1+FedEx_Markup),2)</f>
        <v>526.64</v>
      </c>
      <c r="K146" s="328">
        <f>ROUND((IF(MinGroundZone51&gt;ROUND(((1-GroundZone51Discount)*'Ground Base'!K141),2),ROUND((MinGroundZone51+GroundResidentialFee)*(1+GroundFuelSurcharge),2),ROUND((((1-GroundZone51Discount)*'Ground Base'!K141)+GroundResidentialFee)*(1+GroundFuelSurcharge),2)))*(1+FedEx_Markup),2)</f>
        <v>110.78</v>
      </c>
      <c r="L146" s="328">
        <f>ROUND((IF(MinGroundZone54&gt;ROUND(((1-GroundZone54Discount)*'Ground Base'!L141),2),ROUND((MinGroundZone54+GroundResidentialFee)*(1+GroundFuelSurcharge),2),ROUND((((1-GroundZone54Discount)*'Ground Base'!L141)+GroundResidentialFee)*(1+GroundFuelSurcharge),2)))*(1+FedEx_Markup),2)</f>
        <v>156.18</v>
      </c>
    </row>
    <row r="147" ht="12.75" customHeight="1">
      <c r="A147" s="327">
        <v>140.0</v>
      </c>
      <c r="B147" s="328">
        <f>ROUND((IF(MinBaseGround&gt;ROUND(((1-GroundResDiscount31Up-GroundResIncentive)*'Ground Base'!B142),2),ROUND((MinBaseGround+GroundResidentialFee)*(1+GroundFuelSurcharge),2),ROUND((((1-GroundResDiscount31Up-GroundResIncentive)*'Ground Base'!B142)+GroundResidentialFee)*(1+GroundFuelSurcharge),2)))*(1+FedEx_Markup),2)</f>
        <v>56.64</v>
      </c>
      <c r="C147" s="328">
        <f>ROUND((IF(MinBaseGround&gt;ROUND(((1-GroundResDiscount31Up-GroundResIncentive)*'Ground Base'!C142),2),ROUND((MinBaseGround+GroundResidentialFee)*(1+GroundFuelSurcharge),2),ROUND((((1-GroundResDiscount31Up-GroundResIncentive)*'Ground Base'!C142)+GroundResidentialFee)*(1+GroundFuelSurcharge),2)))*(1+FedEx_Markup),2)</f>
        <v>57.06</v>
      </c>
      <c r="D147" s="328">
        <f>ROUND((IF(MinBaseGround&gt;ROUND(((1-GroundResDiscount31Up-GroundResIncentive)*'Ground Base'!D142),2),ROUND((MinBaseGround+GroundResidentialFee)*(1+GroundFuelSurcharge),2),ROUND((((1-GroundResDiscount31Up-GroundResIncentive)*'Ground Base'!D142)+GroundResidentialFee)*(1+GroundFuelSurcharge),2)))*(1+FedEx_Markup),2)</f>
        <v>60.66</v>
      </c>
      <c r="E147" s="328">
        <f>ROUND((IF(MinBaseGround&gt;ROUND(((1-GroundResDiscount31Up-GroundResIncentive)*'Ground Base'!E142),2),ROUND((MinBaseGround+GroundResidentialFee)*(1+GroundFuelSurcharge),2),ROUND((((1-GroundResDiscount31Up-GroundResIncentive)*'Ground Base'!E142)+GroundResidentialFee)*(1+GroundFuelSurcharge),2)))*(1+FedEx_Markup),2)</f>
        <v>61.76</v>
      </c>
      <c r="F147" s="328">
        <f>ROUND((IF(MinBaseGround&gt;ROUND(((1-GroundResDiscount31Up-GroundResIncentive)*'Ground Base'!F142),2),ROUND((MinBaseGround+GroundResidentialFee)*(1+GroundFuelSurcharge),2),ROUND((((1-GroundResDiscount31Up-GroundResIncentive)*'Ground Base'!F142)+GroundResidentialFee)*(1+GroundFuelSurcharge),2)))*(1+FedEx_Markup),2)</f>
        <v>68.98</v>
      </c>
      <c r="G147" s="328">
        <f>ROUND((IF(MinBaseGround&gt;ROUND(((1-GroundResDiscount31Up-GroundResIncentive)*'Ground Base'!G142),2),ROUND((MinBaseGround+GroundResidentialFee)*(1+GroundFuelSurcharge),2),ROUND((((1-GroundResDiscount31Up-GroundResIncentive)*'Ground Base'!G142)+GroundResidentialFee)*(1+GroundFuelSurcharge),2)))*(1+FedEx_Markup),2)</f>
        <v>75.27</v>
      </c>
      <c r="H147" s="328">
        <f>ROUND((IF(MinBaseGround&gt;ROUND(((1-GroundResDiscount31Up-GroundResIncentive)*'Ground Base'!H142),2),ROUND((MinBaseGround+GroundResidentialFee)*(1+GroundFuelSurcharge),2),ROUND((((1-GroundResDiscount31Up-GroundResIncentive)*'Ground Base'!H142)+GroundResidentialFee)*(1+GroundFuelSurcharge),2)))*(1+FedEx_Markup),2)</f>
        <v>84.31</v>
      </c>
      <c r="I147" s="328">
        <f>ROUND((IF(MinBaseGround&gt;ROUND(((1-GroundAKHIDiscount)*'Ground Base'!I142),2),ROUND((MinBaseGround+GroundResidentialFee)*(1+GroundFuelSurcharge),2),ROUND((((1-GroundAKHIDiscount)*'Ground Base'!I142)+GroundResidentialFee)*(1+GroundFuelSurcharge),2)))*(1+FedEx_Markup),2)</f>
        <v>526.65</v>
      </c>
      <c r="J147" s="328">
        <f>ROUND((IF(MinBaseGround&gt;ROUND(((1-GroundAKHIDiscount)*'Ground Base'!J142),2),ROUND((MinBaseGround+GroundResidentialFee)*(1+GroundFuelSurcharge),2),ROUND((((1-GroundAKHIDiscount)*'Ground Base'!J142)+GroundResidentialFee)*(1+GroundFuelSurcharge),2)))*(1+FedEx_Markup),2)</f>
        <v>526.65</v>
      </c>
      <c r="K147" s="328">
        <f>ROUND((IF(MinGroundZone51&gt;ROUND(((1-GroundZone51Discount)*'Ground Base'!K142),2),ROUND((MinGroundZone51+GroundResidentialFee)*(1+GroundFuelSurcharge),2),ROUND((((1-GroundZone51Discount)*'Ground Base'!K142)+GroundResidentialFee)*(1+GroundFuelSurcharge),2)))*(1+FedEx_Markup),2)</f>
        <v>110.78</v>
      </c>
      <c r="L147" s="328">
        <f>ROUND((IF(MinGroundZone54&gt;ROUND(((1-GroundZone54Discount)*'Ground Base'!L142),2),ROUND((MinGroundZone54+GroundResidentialFee)*(1+GroundFuelSurcharge),2),ROUND((((1-GroundZone54Discount)*'Ground Base'!L142)+GroundResidentialFee)*(1+GroundFuelSurcharge),2)))*(1+FedEx_Markup),2)</f>
        <v>156.19</v>
      </c>
    </row>
    <row r="148" ht="12.75" customHeight="1">
      <c r="A148" s="327">
        <v>141.0</v>
      </c>
      <c r="B148" s="328">
        <f>ROUND((IF(MinBaseGround&gt;ROUND(((1-GroundResDiscount31Up-GroundResIncentive)*'Ground Base'!B143),2),ROUND((MinBaseGround+GroundResidentialFee)*(1+GroundFuelSurcharge),2),ROUND((((1-GroundResDiscount31Up-GroundResIncentive)*'Ground Base'!B143)+GroundResidentialFee)*(1+GroundFuelSurcharge),2)))*(1+FedEx_Markup),2)</f>
        <v>57.17</v>
      </c>
      <c r="C148" s="328">
        <f>ROUND((IF(MinBaseGround&gt;ROUND(((1-GroundResDiscount31Up-GroundResIncentive)*'Ground Base'!C143),2),ROUND((MinBaseGround+GroundResidentialFee)*(1+GroundFuelSurcharge),2),ROUND((((1-GroundResDiscount31Up-GroundResIncentive)*'Ground Base'!C143)+GroundResidentialFee)*(1+GroundFuelSurcharge),2)))*(1+FedEx_Markup),2)</f>
        <v>57.58</v>
      </c>
      <c r="D148" s="328">
        <f>ROUND((IF(MinBaseGround&gt;ROUND(((1-GroundResDiscount31Up-GroundResIncentive)*'Ground Base'!D143),2),ROUND((MinBaseGround+GroundResidentialFee)*(1+GroundFuelSurcharge),2),ROUND((((1-GroundResDiscount31Up-GroundResIncentive)*'Ground Base'!D143)+GroundResidentialFee)*(1+GroundFuelSurcharge),2)))*(1+FedEx_Markup),2)</f>
        <v>61.62</v>
      </c>
      <c r="E148" s="328">
        <f>ROUND((IF(MinBaseGround&gt;ROUND(((1-GroundResDiscount31Up-GroundResIncentive)*'Ground Base'!E143),2),ROUND((MinBaseGround+GroundResidentialFee)*(1+GroundFuelSurcharge),2),ROUND((((1-GroundResDiscount31Up-GroundResIncentive)*'Ground Base'!E143)+GroundResidentialFee)*(1+GroundFuelSurcharge),2)))*(1+FedEx_Markup),2)</f>
        <v>62.22</v>
      </c>
      <c r="F148" s="328">
        <f>ROUND((IF(MinBaseGround&gt;ROUND(((1-GroundResDiscount31Up-GroundResIncentive)*'Ground Base'!F143),2),ROUND((MinBaseGround+GroundResidentialFee)*(1+GroundFuelSurcharge),2),ROUND((((1-GroundResDiscount31Up-GroundResIncentive)*'Ground Base'!F143)+GroundResidentialFee)*(1+GroundFuelSurcharge),2)))*(1+FedEx_Markup),2)</f>
        <v>69.6</v>
      </c>
      <c r="G148" s="328">
        <f>ROUND((IF(MinBaseGround&gt;ROUND(((1-GroundResDiscount31Up-GroundResIncentive)*'Ground Base'!G143),2),ROUND((MinBaseGround+GroundResidentialFee)*(1+GroundFuelSurcharge),2),ROUND((((1-GroundResDiscount31Up-GroundResIncentive)*'Ground Base'!G143)+GroundResidentialFee)*(1+GroundFuelSurcharge),2)))*(1+FedEx_Markup),2)</f>
        <v>75.96</v>
      </c>
      <c r="H148" s="328">
        <f>ROUND((IF(MinBaseGround&gt;ROUND(((1-GroundResDiscount31Up-GroundResIncentive)*'Ground Base'!H143),2),ROUND((MinBaseGround+GroundResidentialFee)*(1+GroundFuelSurcharge),2),ROUND((((1-GroundResDiscount31Up-GroundResIncentive)*'Ground Base'!H143)+GroundResidentialFee)*(1+GroundFuelSurcharge),2)))*(1+FedEx_Markup),2)</f>
        <v>85.08</v>
      </c>
      <c r="I148" s="328">
        <f>ROUND((IF(MinBaseGround&gt;ROUND(((1-GroundAKHIDiscount)*'Ground Base'!I143),2),ROUND((MinBaseGround+GroundResidentialFee)*(1+GroundFuelSurcharge),2),ROUND((((1-GroundAKHIDiscount)*'Ground Base'!I143)+GroundResidentialFee)*(1+GroundFuelSurcharge),2)))*(1+FedEx_Markup),2)</f>
        <v>528</v>
      </c>
      <c r="J148" s="328">
        <f>ROUND((IF(MinBaseGround&gt;ROUND(((1-GroundAKHIDiscount)*'Ground Base'!J143),2),ROUND((MinBaseGround+GroundResidentialFee)*(1+GroundFuelSurcharge),2),ROUND((((1-GroundAKHIDiscount)*'Ground Base'!J143)+GroundResidentialFee)*(1+GroundFuelSurcharge),2)))*(1+FedEx_Markup),2)</f>
        <v>528</v>
      </c>
      <c r="K148" s="328">
        <f>ROUND((IF(MinGroundZone51&gt;ROUND(((1-GroundZone51Discount)*'Ground Base'!K143),2),ROUND((MinGroundZone51+GroundResidentialFee)*(1+GroundFuelSurcharge),2),ROUND((((1-GroundZone51Discount)*'Ground Base'!K143)+GroundResidentialFee)*(1+GroundFuelSurcharge),2)))*(1+FedEx_Markup),2)</f>
        <v>112.82</v>
      </c>
      <c r="L148" s="328">
        <f>ROUND((IF(MinGroundZone54&gt;ROUND(((1-GroundZone54Discount)*'Ground Base'!L143),2),ROUND((MinGroundZone54+GroundResidentialFee)*(1+GroundFuelSurcharge),2),ROUND((((1-GroundZone54Discount)*'Ground Base'!L143)+GroundResidentialFee)*(1+GroundFuelSurcharge),2)))*(1+FedEx_Markup),2)</f>
        <v>161.33</v>
      </c>
    </row>
    <row r="149" ht="12.75" customHeight="1">
      <c r="A149" s="327">
        <v>142.0</v>
      </c>
      <c r="B149" s="328">
        <f>ROUND((IF(MinBaseGround&gt;ROUND(((1-GroundResDiscount31Up-GroundResIncentive)*'Ground Base'!B144),2),ROUND((MinBaseGround+GroundResidentialFee)*(1+GroundFuelSurcharge),2),ROUND((((1-GroundResDiscount31Up-GroundResIncentive)*'Ground Base'!B144)+GroundResidentialFee)*(1+GroundFuelSurcharge),2)))*(1+FedEx_Markup),2)</f>
        <v>57.87</v>
      </c>
      <c r="C149" s="328">
        <f>ROUND((IF(MinBaseGround&gt;ROUND(((1-GroundResDiscount31Up-GroundResIncentive)*'Ground Base'!C144),2),ROUND((MinBaseGround+GroundResidentialFee)*(1+GroundFuelSurcharge),2),ROUND((((1-GroundResDiscount31Up-GroundResIncentive)*'Ground Base'!C144)+GroundResidentialFee)*(1+GroundFuelSurcharge),2)))*(1+FedEx_Markup),2)</f>
        <v>57.87</v>
      </c>
      <c r="D149" s="328">
        <f>ROUND((IF(MinBaseGround&gt;ROUND(((1-GroundResDiscount31Up-GroundResIncentive)*'Ground Base'!D144),2),ROUND((MinBaseGround+GroundResidentialFee)*(1+GroundFuelSurcharge),2),ROUND((((1-GroundResDiscount31Up-GroundResIncentive)*'Ground Base'!D144)+GroundResidentialFee)*(1+GroundFuelSurcharge),2)))*(1+FedEx_Markup),2)</f>
        <v>62.15</v>
      </c>
      <c r="E149" s="328">
        <f>ROUND((IF(MinBaseGround&gt;ROUND(((1-GroundResDiscount31Up-GroundResIncentive)*'Ground Base'!E144),2),ROUND((MinBaseGround+GroundResidentialFee)*(1+GroundFuelSurcharge),2),ROUND((((1-GroundResDiscount31Up-GroundResIncentive)*'Ground Base'!E144)+GroundResidentialFee)*(1+GroundFuelSurcharge),2)))*(1+FedEx_Markup),2)</f>
        <v>62.71</v>
      </c>
      <c r="F149" s="328">
        <f>ROUND((IF(MinBaseGround&gt;ROUND(((1-GroundResDiscount31Up-GroundResIncentive)*'Ground Base'!F144),2),ROUND((MinBaseGround+GroundResidentialFee)*(1+GroundFuelSurcharge),2),ROUND((((1-GroundResDiscount31Up-GroundResIncentive)*'Ground Base'!F144)+GroundResidentialFee)*(1+GroundFuelSurcharge),2)))*(1+FedEx_Markup),2)</f>
        <v>69.98</v>
      </c>
      <c r="G149" s="328">
        <f>ROUND((IF(MinBaseGround&gt;ROUND(((1-GroundResDiscount31Up-GroundResIncentive)*'Ground Base'!G144),2),ROUND((MinBaseGround+GroundResidentialFee)*(1+GroundFuelSurcharge),2),ROUND((((1-GroundResDiscount31Up-GroundResIncentive)*'Ground Base'!G144)+GroundResidentialFee)*(1+GroundFuelSurcharge),2)))*(1+FedEx_Markup),2)</f>
        <v>76.98</v>
      </c>
      <c r="H149" s="328">
        <f>ROUND((IF(MinBaseGround&gt;ROUND(((1-GroundResDiscount31Up-GroundResIncentive)*'Ground Base'!H144),2),ROUND((MinBaseGround+GroundResidentialFee)*(1+GroundFuelSurcharge),2),ROUND((((1-GroundResDiscount31Up-GroundResIncentive)*'Ground Base'!H144)+GroundResidentialFee)*(1+GroundFuelSurcharge),2)))*(1+FedEx_Markup),2)</f>
        <v>85.27</v>
      </c>
      <c r="I149" s="328">
        <f>ROUND((IF(MinBaseGround&gt;ROUND(((1-GroundAKHIDiscount)*'Ground Base'!I144),2),ROUND((MinBaseGround+GroundResidentialFee)*(1+GroundFuelSurcharge),2),ROUND((((1-GroundAKHIDiscount)*'Ground Base'!I144)+GroundResidentialFee)*(1+GroundFuelSurcharge),2)))*(1+FedEx_Markup),2)</f>
        <v>536.76</v>
      </c>
      <c r="J149" s="328">
        <f>ROUND((IF(MinBaseGround&gt;ROUND(((1-GroundAKHIDiscount)*'Ground Base'!J144),2),ROUND((MinBaseGround+GroundResidentialFee)*(1+GroundFuelSurcharge),2),ROUND((((1-GroundAKHIDiscount)*'Ground Base'!J144)+GroundResidentialFee)*(1+GroundFuelSurcharge),2)))*(1+FedEx_Markup),2)</f>
        <v>536.76</v>
      </c>
      <c r="K149" s="328">
        <f>ROUND((IF(MinGroundZone51&gt;ROUND(((1-GroundZone51Discount)*'Ground Base'!K144),2),ROUND((MinGroundZone51+GroundResidentialFee)*(1+GroundFuelSurcharge),2),ROUND((((1-GroundZone51Discount)*'Ground Base'!K144)+GroundResidentialFee)*(1+GroundFuelSurcharge),2)))*(1+FedEx_Markup),2)</f>
        <v>112.82</v>
      </c>
      <c r="L149" s="328">
        <f>ROUND((IF(MinGroundZone54&gt;ROUND(((1-GroundZone54Discount)*'Ground Base'!L144),2),ROUND((MinGroundZone54+GroundResidentialFee)*(1+GroundFuelSurcharge),2),ROUND((((1-GroundZone54Discount)*'Ground Base'!L144)+GroundResidentialFee)*(1+GroundFuelSurcharge),2)))*(1+FedEx_Markup),2)</f>
        <v>161.35</v>
      </c>
    </row>
    <row r="150" ht="12.75" customHeight="1">
      <c r="A150" s="327">
        <v>143.0</v>
      </c>
      <c r="B150" s="328">
        <f>ROUND((IF(MinBaseGround&gt;ROUND(((1-GroundResDiscount31Up-GroundResIncentive)*'Ground Base'!B145),2),ROUND((MinBaseGround+GroundResidentialFee)*(1+GroundFuelSurcharge),2),ROUND((((1-GroundResDiscount31Up-GroundResIncentive)*'Ground Base'!B145)+GroundResidentialFee)*(1+GroundFuelSurcharge),2)))*(1+FedEx_Markup),2)</f>
        <v>57.87</v>
      </c>
      <c r="C150" s="328">
        <f>ROUND((IF(MinBaseGround&gt;ROUND(((1-GroundResDiscount31Up-GroundResIncentive)*'Ground Base'!C145),2),ROUND((MinBaseGround+GroundResidentialFee)*(1+GroundFuelSurcharge),2),ROUND((((1-GroundResDiscount31Up-GroundResIncentive)*'Ground Base'!C145)+GroundResidentialFee)*(1+GroundFuelSurcharge),2)))*(1+FedEx_Markup),2)</f>
        <v>57.88</v>
      </c>
      <c r="D150" s="328">
        <f>ROUND((IF(MinBaseGround&gt;ROUND(((1-GroundResDiscount31Up-GroundResIncentive)*'Ground Base'!D145),2),ROUND((MinBaseGround+GroundResidentialFee)*(1+GroundFuelSurcharge),2),ROUND((((1-GroundResDiscount31Up-GroundResIncentive)*'Ground Base'!D145)+GroundResidentialFee)*(1+GroundFuelSurcharge),2)))*(1+FedEx_Markup),2)</f>
        <v>62.15</v>
      </c>
      <c r="E150" s="328">
        <f>ROUND((IF(MinBaseGround&gt;ROUND(((1-GroundResDiscount31Up-GroundResIncentive)*'Ground Base'!E145),2),ROUND((MinBaseGround+GroundResidentialFee)*(1+GroundFuelSurcharge),2),ROUND((((1-GroundResDiscount31Up-GroundResIncentive)*'Ground Base'!E145)+GroundResidentialFee)*(1+GroundFuelSurcharge),2)))*(1+FedEx_Markup),2)</f>
        <v>63.17</v>
      </c>
      <c r="F150" s="328">
        <f>ROUND((IF(MinBaseGround&gt;ROUND(((1-GroundResDiscount31Up-GroundResIncentive)*'Ground Base'!F145),2),ROUND((MinBaseGround+GroundResidentialFee)*(1+GroundFuelSurcharge),2),ROUND((((1-GroundResDiscount31Up-GroundResIncentive)*'Ground Base'!F145)+GroundResidentialFee)*(1+GroundFuelSurcharge),2)))*(1+FedEx_Markup),2)</f>
        <v>69.98</v>
      </c>
      <c r="G150" s="328">
        <f>ROUND((IF(MinBaseGround&gt;ROUND(((1-GroundResDiscount31Up-GroundResIncentive)*'Ground Base'!G145),2),ROUND((MinBaseGround+GroundResidentialFee)*(1+GroundFuelSurcharge),2),ROUND((((1-GroundResDiscount31Up-GroundResIncentive)*'Ground Base'!G145)+GroundResidentialFee)*(1+GroundFuelSurcharge),2)))*(1+FedEx_Markup),2)</f>
        <v>76.98</v>
      </c>
      <c r="H150" s="328">
        <f>ROUND((IF(MinBaseGround&gt;ROUND(((1-GroundResDiscount31Up-GroundResIncentive)*'Ground Base'!H145),2),ROUND((MinBaseGround+GroundResidentialFee)*(1+GroundFuelSurcharge),2),ROUND((((1-GroundResDiscount31Up-GroundResIncentive)*'Ground Base'!H145)+GroundResidentialFee)*(1+GroundFuelSurcharge),2)))*(1+FedEx_Markup),2)</f>
        <v>85.28</v>
      </c>
      <c r="I150" s="328">
        <f>ROUND((IF(MinBaseGround&gt;ROUND(((1-GroundAKHIDiscount)*'Ground Base'!I145),2),ROUND((MinBaseGround+GroundResidentialFee)*(1+GroundFuelSurcharge),2),ROUND((((1-GroundAKHIDiscount)*'Ground Base'!I145)+GroundResidentialFee)*(1+GroundFuelSurcharge),2)))*(1+FedEx_Markup),2)</f>
        <v>540.39</v>
      </c>
      <c r="J150" s="328">
        <f>ROUND((IF(MinBaseGround&gt;ROUND(((1-GroundAKHIDiscount)*'Ground Base'!J145),2),ROUND((MinBaseGround+GroundResidentialFee)*(1+GroundFuelSurcharge),2),ROUND((((1-GroundAKHIDiscount)*'Ground Base'!J145)+GroundResidentialFee)*(1+GroundFuelSurcharge),2)))*(1+FedEx_Markup),2)</f>
        <v>540.39</v>
      </c>
      <c r="K150" s="328">
        <f>ROUND((IF(MinGroundZone51&gt;ROUND(((1-GroundZone51Discount)*'Ground Base'!K145),2),ROUND((MinGroundZone51+GroundResidentialFee)*(1+GroundFuelSurcharge),2),ROUND((((1-GroundZone51Discount)*'Ground Base'!K145)+GroundResidentialFee)*(1+GroundFuelSurcharge),2)))*(1+FedEx_Markup),2)</f>
        <v>112.83</v>
      </c>
      <c r="L150" s="328">
        <f>ROUND((IF(MinGroundZone54&gt;ROUND(((1-GroundZone54Discount)*'Ground Base'!L145),2),ROUND((MinGroundZone54+GroundResidentialFee)*(1+GroundFuelSurcharge),2),ROUND((((1-GroundZone54Discount)*'Ground Base'!L145)+GroundResidentialFee)*(1+GroundFuelSurcharge),2)))*(1+FedEx_Markup),2)</f>
        <v>161.36</v>
      </c>
    </row>
    <row r="151" ht="12.75" customHeight="1">
      <c r="A151" s="327">
        <v>144.0</v>
      </c>
      <c r="B151" s="328">
        <f>ROUND((IF(MinBaseGround&gt;ROUND(((1-GroundResDiscount31Up-GroundResIncentive)*'Ground Base'!B146),2),ROUND((MinBaseGround+GroundResidentialFee)*(1+GroundFuelSurcharge),2),ROUND((((1-GroundResDiscount31Up-GroundResIncentive)*'Ground Base'!B146)+GroundResidentialFee)*(1+GroundFuelSurcharge),2)))*(1+FedEx_Markup),2)</f>
        <v>59.43</v>
      </c>
      <c r="C151" s="328">
        <f>ROUND((IF(MinBaseGround&gt;ROUND(((1-GroundResDiscount31Up-GroundResIncentive)*'Ground Base'!C146),2),ROUND((MinBaseGround+GroundResidentialFee)*(1+GroundFuelSurcharge),2),ROUND((((1-GroundResDiscount31Up-GroundResIncentive)*'Ground Base'!C146)+GroundResidentialFee)*(1+GroundFuelSurcharge),2)))*(1+FedEx_Markup),2)</f>
        <v>60.2</v>
      </c>
      <c r="D151" s="328">
        <f>ROUND((IF(MinBaseGround&gt;ROUND(((1-GroundResDiscount31Up-GroundResIncentive)*'Ground Base'!D146),2),ROUND((MinBaseGround+GroundResidentialFee)*(1+GroundFuelSurcharge),2),ROUND((((1-GroundResDiscount31Up-GroundResIncentive)*'Ground Base'!D146)+GroundResidentialFee)*(1+GroundFuelSurcharge),2)))*(1+FedEx_Markup),2)</f>
        <v>64.47</v>
      </c>
      <c r="E151" s="328">
        <f>ROUND((IF(MinBaseGround&gt;ROUND(((1-GroundResDiscount31Up-GroundResIncentive)*'Ground Base'!E146),2),ROUND((MinBaseGround+GroundResidentialFee)*(1+GroundFuelSurcharge),2),ROUND((((1-GroundResDiscount31Up-GroundResIncentive)*'Ground Base'!E146)+GroundResidentialFee)*(1+GroundFuelSurcharge),2)))*(1+FedEx_Markup),2)</f>
        <v>65.07</v>
      </c>
      <c r="F151" s="328">
        <f>ROUND((IF(MinBaseGround&gt;ROUND(((1-GroundResDiscount31Up-GroundResIncentive)*'Ground Base'!F146),2),ROUND((MinBaseGround+GroundResidentialFee)*(1+GroundFuelSurcharge),2),ROUND((((1-GroundResDiscount31Up-GroundResIncentive)*'Ground Base'!F146)+GroundResidentialFee)*(1+GroundFuelSurcharge),2)))*(1+FedEx_Markup),2)</f>
        <v>71.77</v>
      </c>
      <c r="G151" s="328">
        <f>ROUND((IF(MinBaseGround&gt;ROUND(((1-GroundResDiscount31Up-GroundResIncentive)*'Ground Base'!G146),2),ROUND((MinBaseGround+GroundResidentialFee)*(1+GroundFuelSurcharge),2),ROUND((((1-GroundResDiscount31Up-GroundResIncentive)*'Ground Base'!G146)+GroundResidentialFee)*(1+GroundFuelSurcharge),2)))*(1+FedEx_Markup),2)</f>
        <v>78.91</v>
      </c>
      <c r="H151" s="328">
        <f>ROUND((IF(MinBaseGround&gt;ROUND(((1-GroundResDiscount31Up-GroundResIncentive)*'Ground Base'!H146),2),ROUND((MinBaseGround+GroundResidentialFee)*(1+GroundFuelSurcharge),2),ROUND((((1-GroundResDiscount31Up-GroundResIncentive)*'Ground Base'!H146)+GroundResidentialFee)*(1+GroundFuelSurcharge),2)))*(1+FedEx_Markup),2)</f>
        <v>87.71</v>
      </c>
      <c r="I151" s="328">
        <f>ROUND((IF(MinBaseGround&gt;ROUND(((1-GroundAKHIDiscount)*'Ground Base'!I146),2),ROUND((MinBaseGround+GroundResidentialFee)*(1+GroundFuelSurcharge),2),ROUND((((1-GroundAKHIDiscount)*'Ground Base'!I146)+GroundResidentialFee)*(1+GroundFuelSurcharge),2)))*(1+FedEx_Markup),2)</f>
        <v>544.07</v>
      </c>
      <c r="J151" s="328">
        <f>ROUND((IF(MinBaseGround&gt;ROUND(((1-GroundAKHIDiscount)*'Ground Base'!J146),2),ROUND((MinBaseGround+GroundResidentialFee)*(1+GroundFuelSurcharge),2),ROUND((((1-GroundAKHIDiscount)*'Ground Base'!J146)+GroundResidentialFee)*(1+GroundFuelSurcharge),2)))*(1+FedEx_Markup),2)</f>
        <v>544.07</v>
      </c>
      <c r="K151" s="328">
        <f>ROUND((IF(MinGroundZone51&gt;ROUND(((1-GroundZone51Discount)*'Ground Base'!K146),2),ROUND((MinGroundZone51+GroundResidentialFee)*(1+GroundFuelSurcharge),2),ROUND((((1-GroundZone51Discount)*'Ground Base'!K146)+GroundResidentialFee)*(1+GroundFuelSurcharge),2)))*(1+FedEx_Markup),2)</f>
        <v>112.83</v>
      </c>
      <c r="L151" s="328">
        <f>ROUND((IF(MinGroundZone54&gt;ROUND(((1-GroundZone54Discount)*'Ground Base'!L146),2),ROUND((MinGroundZone54+GroundResidentialFee)*(1+GroundFuelSurcharge),2),ROUND((((1-GroundZone54Discount)*'Ground Base'!L146)+GroundResidentialFee)*(1+GroundFuelSurcharge),2)))*(1+FedEx_Markup),2)</f>
        <v>161.36</v>
      </c>
    </row>
    <row r="152" ht="12.75" customHeight="1">
      <c r="A152" s="327">
        <v>145.0</v>
      </c>
      <c r="B152" s="328">
        <f>ROUND((IF(MinBaseGround&gt;ROUND(((1-GroundResDiscount31Up-GroundResIncentive)*'Ground Base'!B147),2),ROUND((MinBaseGround+GroundResidentialFee)*(1+GroundFuelSurcharge),2),ROUND((((1-GroundResDiscount31Up-GroundResIncentive)*'Ground Base'!B147)+GroundResidentialFee)*(1+GroundFuelSurcharge),2)))*(1+FedEx_Markup),2)</f>
        <v>59.43</v>
      </c>
      <c r="C152" s="328">
        <f>ROUND((IF(MinBaseGround&gt;ROUND(((1-GroundResDiscount31Up-GroundResIncentive)*'Ground Base'!C147),2),ROUND((MinBaseGround+GroundResidentialFee)*(1+GroundFuelSurcharge),2),ROUND((((1-GroundResDiscount31Up-GroundResIncentive)*'Ground Base'!C147)+GroundResidentialFee)*(1+GroundFuelSurcharge),2)))*(1+FedEx_Markup),2)</f>
        <v>60.77</v>
      </c>
      <c r="D152" s="328">
        <f>ROUND((IF(MinBaseGround&gt;ROUND(((1-GroundResDiscount31Up-GroundResIncentive)*'Ground Base'!D147),2),ROUND((MinBaseGround+GroundResidentialFee)*(1+GroundFuelSurcharge),2),ROUND((((1-GroundResDiscount31Up-GroundResIncentive)*'Ground Base'!D147)+GroundResidentialFee)*(1+GroundFuelSurcharge),2)))*(1+FedEx_Markup),2)</f>
        <v>64.48</v>
      </c>
      <c r="E152" s="328">
        <f>ROUND((IF(MinBaseGround&gt;ROUND(((1-GroundResDiscount31Up-GroundResIncentive)*'Ground Base'!E147),2),ROUND((MinBaseGround+GroundResidentialFee)*(1+GroundFuelSurcharge),2),ROUND((((1-GroundResDiscount31Up-GroundResIncentive)*'Ground Base'!E147)+GroundResidentialFee)*(1+GroundFuelSurcharge),2)))*(1+FedEx_Markup),2)</f>
        <v>65.19</v>
      </c>
      <c r="F152" s="328">
        <f>ROUND((IF(MinBaseGround&gt;ROUND(((1-GroundResDiscount31Up-GroundResIncentive)*'Ground Base'!F147),2),ROUND((MinBaseGround+GroundResidentialFee)*(1+GroundFuelSurcharge),2),ROUND((((1-GroundResDiscount31Up-GroundResIncentive)*'Ground Base'!F147)+GroundResidentialFee)*(1+GroundFuelSurcharge),2)))*(1+FedEx_Markup),2)</f>
        <v>72.81</v>
      </c>
      <c r="G152" s="328">
        <f>ROUND((IF(MinBaseGround&gt;ROUND(((1-GroundResDiscount31Up-GroundResIncentive)*'Ground Base'!G147),2),ROUND((MinBaseGround+GroundResidentialFee)*(1+GroundFuelSurcharge),2),ROUND((((1-GroundResDiscount31Up-GroundResIncentive)*'Ground Base'!G147)+GroundResidentialFee)*(1+GroundFuelSurcharge),2)))*(1+FedEx_Markup),2)</f>
        <v>79.09</v>
      </c>
      <c r="H152" s="328">
        <f>ROUND((IF(MinBaseGround&gt;ROUND(((1-GroundResDiscount31Up-GroundResIncentive)*'Ground Base'!H147),2),ROUND((MinBaseGround+GroundResidentialFee)*(1+GroundFuelSurcharge),2),ROUND((((1-GroundResDiscount31Up-GroundResIncentive)*'Ground Base'!H147)+GroundResidentialFee)*(1+GroundFuelSurcharge),2)))*(1+FedEx_Markup),2)</f>
        <v>87.71</v>
      </c>
      <c r="I152" s="328">
        <f>ROUND((IF(MinBaseGround&gt;ROUND(((1-GroundAKHIDiscount)*'Ground Base'!I147),2),ROUND((MinBaseGround+GroundResidentialFee)*(1+GroundFuelSurcharge),2),ROUND((((1-GroundAKHIDiscount)*'Ground Base'!I147)+GroundResidentialFee)*(1+GroundFuelSurcharge),2)))*(1+FedEx_Markup),2)</f>
        <v>544.08</v>
      </c>
      <c r="J152" s="328">
        <f>ROUND((IF(MinBaseGround&gt;ROUND(((1-GroundAKHIDiscount)*'Ground Base'!J147),2),ROUND((MinBaseGround+GroundResidentialFee)*(1+GroundFuelSurcharge),2),ROUND((((1-GroundAKHIDiscount)*'Ground Base'!J147)+GroundResidentialFee)*(1+GroundFuelSurcharge),2)))*(1+FedEx_Markup),2)</f>
        <v>544.08</v>
      </c>
      <c r="K152" s="328">
        <f>ROUND((IF(MinGroundZone51&gt;ROUND(((1-GroundZone51Discount)*'Ground Base'!K147),2),ROUND((MinGroundZone51+GroundResidentialFee)*(1+GroundFuelSurcharge),2),ROUND((((1-GroundZone51Discount)*'Ground Base'!K147)+GroundResidentialFee)*(1+GroundFuelSurcharge),2)))*(1+FedEx_Markup),2)</f>
        <v>112.85</v>
      </c>
      <c r="L152" s="328">
        <f>ROUND((IF(MinGroundZone54&gt;ROUND(((1-GroundZone54Discount)*'Ground Base'!L147),2),ROUND((MinGroundZone54+GroundResidentialFee)*(1+GroundFuelSurcharge),2),ROUND((((1-GroundZone54Discount)*'Ground Base'!L147)+GroundResidentialFee)*(1+GroundFuelSurcharge),2)))*(1+FedEx_Markup),2)</f>
        <v>162.91</v>
      </c>
    </row>
    <row r="153" ht="12.75" customHeight="1">
      <c r="A153" s="327">
        <v>146.0</v>
      </c>
      <c r="B153" s="328">
        <f>ROUND((IF(MinBaseGround&gt;ROUND(((1-GroundResDiscount31Up-GroundResIncentive)*'Ground Base'!B148),2),ROUND((MinBaseGround+GroundResidentialFee)*(1+GroundFuelSurcharge),2),ROUND((((1-GroundResDiscount31Up-GroundResIncentive)*'Ground Base'!B148)+GroundResidentialFee)*(1+GroundFuelSurcharge),2)))*(1+FedEx_Markup),2)</f>
        <v>59.44</v>
      </c>
      <c r="C153" s="328">
        <f>ROUND((IF(MinBaseGround&gt;ROUND(((1-GroundResDiscount31Up-GroundResIncentive)*'Ground Base'!C148),2),ROUND((MinBaseGround+GroundResidentialFee)*(1+GroundFuelSurcharge),2),ROUND((((1-GroundResDiscount31Up-GroundResIncentive)*'Ground Base'!C148)+GroundResidentialFee)*(1+GroundFuelSurcharge),2)))*(1+FedEx_Markup),2)</f>
        <v>61.13</v>
      </c>
      <c r="D153" s="328">
        <f>ROUND((IF(MinBaseGround&gt;ROUND(((1-GroundResDiscount31Up-GroundResIncentive)*'Ground Base'!D148),2),ROUND((MinBaseGround+GroundResidentialFee)*(1+GroundFuelSurcharge),2),ROUND((((1-GroundResDiscount31Up-GroundResIncentive)*'Ground Base'!D148)+GroundResidentialFee)*(1+GroundFuelSurcharge),2)))*(1+FedEx_Markup),2)</f>
        <v>64.48</v>
      </c>
      <c r="E153" s="328">
        <f>ROUND((IF(MinBaseGround&gt;ROUND(((1-GroundResDiscount31Up-GroundResIncentive)*'Ground Base'!E148),2),ROUND((MinBaseGround+GroundResidentialFee)*(1+GroundFuelSurcharge),2),ROUND((((1-GroundResDiscount31Up-GroundResIncentive)*'Ground Base'!E148)+GroundResidentialFee)*(1+GroundFuelSurcharge),2)))*(1+FedEx_Markup),2)</f>
        <v>65.21</v>
      </c>
      <c r="F153" s="328">
        <f>ROUND((IF(MinBaseGround&gt;ROUND(((1-GroundResDiscount31Up-GroundResIncentive)*'Ground Base'!F148),2),ROUND((MinBaseGround+GroundResidentialFee)*(1+GroundFuelSurcharge),2),ROUND((((1-GroundResDiscount31Up-GroundResIncentive)*'Ground Base'!F148)+GroundResidentialFee)*(1+GroundFuelSurcharge),2)))*(1+FedEx_Markup),2)</f>
        <v>72.81</v>
      </c>
      <c r="G153" s="328">
        <f>ROUND((IF(MinBaseGround&gt;ROUND(((1-GroundResDiscount31Up-GroundResIncentive)*'Ground Base'!G148),2),ROUND((MinBaseGround+GroundResidentialFee)*(1+GroundFuelSurcharge),2),ROUND((((1-GroundResDiscount31Up-GroundResIncentive)*'Ground Base'!G148)+GroundResidentialFee)*(1+GroundFuelSurcharge),2)))*(1+FedEx_Markup),2)</f>
        <v>79.09</v>
      </c>
      <c r="H153" s="328">
        <f>ROUND((IF(MinBaseGround&gt;ROUND(((1-GroundResDiscount31Up-GroundResIncentive)*'Ground Base'!H148),2),ROUND((MinBaseGround+GroundResidentialFee)*(1+GroundFuelSurcharge),2),ROUND((((1-GroundResDiscount31Up-GroundResIncentive)*'Ground Base'!H148)+GroundResidentialFee)*(1+GroundFuelSurcharge),2)))*(1+FedEx_Markup),2)</f>
        <v>87.72</v>
      </c>
      <c r="I153" s="328">
        <f>ROUND((IF(MinBaseGround&gt;ROUND(((1-GroundAKHIDiscount)*'Ground Base'!I148),2),ROUND((MinBaseGround+GroundResidentialFee)*(1+GroundFuelSurcharge),2),ROUND((((1-GroundAKHIDiscount)*'Ground Base'!I148)+GroundResidentialFee)*(1+GroundFuelSurcharge),2)))*(1+FedEx_Markup),2)</f>
        <v>546.6</v>
      </c>
      <c r="J153" s="328">
        <f>ROUND((IF(MinBaseGround&gt;ROUND(((1-GroundAKHIDiscount)*'Ground Base'!J148),2),ROUND((MinBaseGround+GroundResidentialFee)*(1+GroundFuelSurcharge),2),ROUND((((1-GroundAKHIDiscount)*'Ground Base'!J148)+GroundResidentialFee)*(1+GroundFuelSurcharge),2)))*(1+FedEx_Markup),2)</f>
        <v>546.6</v>
      </c>
      <c r="K153" s="328">
        <f>ROUND((IF(MinGroundZone51&gt;ROUND(((1-GroundZone51Discount)*'Ground Base'!K148),2),ROUND((MinGroundZone51+GroundResidentialFee)*(1+GroundFuelSurcharge),2),ROUND((((1-GroundZone51Discount)*'Ground Base'!K148)+GroundResidentialFee)*(1+GroundFuelSurcharge),2)))*(1+FedEx_Markup),2)</f>
        <v>115.09</v>
      </c>
      <c r="L153" s="328">
        <f>ROUND((IF(MinGroundZone54&gt;ROUND(((1-GroundZone54Discount)*'Ground Base'!L148),2),ROUND((MinGroundZone54+GroundResidentialFee)*(1+GroundFuelSurcharge),2),ROUND((((1-GroundZone54Discount)*'Ground Base'!L148)+GroundResidentialFee)*(1+GroundFuelSurcharge),2)))*(1+FedEx_Markup),2)</f>
        <v>166.18</v>
      </c>
    </row>
    <row r="154" ht="12.75" customHeight="1">
      <c r="A154" s="327">
        <v>147.0</v>
      </c>
      <c r="B154" s="328">
        <f>ROUND((IF(MinBaseGround&gt;ROUND(((1-GroundResDiscount31Up-GroundResIncentive)*'Ground Base'!B149),2),ROUND((MinBaseGround+GroundResidentialFee)*(1+GroundFuelSurcharge),2),ROUND((((1-GroundResDiscount31Up-GroundResIncentive)*'Ground Base'!B149)+GroundResidentialFee)*(1+GroundFuelSurcharge),2)))*(1+FedEx_Markup),2)</f>
        <v>59.58</v>
      </c>
      <c r="C154" s="328">
        <f>ROUND((IF(MinBaseGround&gt;ROUND(((1-GroundResDiscount31Up-GroundResIncentive)*'Ground Base'!C149),2),ROUND((MinBaseGround+GroundResidentialFee)*(1+GroundFuelSurcharge),2),ROUND((((1-GroundResDiscount31Up-GroundResIncentive)*'Ground Base'!C149)+GroundResidentialFee)*(1+GroundFuelSurcharge),2)))*(1+FedEx_Markup),2)</f>
        <v>61.13</v>
      </c>
      <c r="D154" s="328">
        <f>ROUND((IF(MinBaseGround&gt;ROUND(((1-GroundResDiscount31Up-GroundResIncentive)*'Ground Base'!D149),2),ROUND((MinBaseGround+GroundResidentialFee)*(1+GroundFuelSurcharge),2),ROUND((((1-GroundResDiscount31Up-GroundResIncentive)*'Ground Base'!D149)+GroundResidentialFee)*(1+GroundFuelSurcharge),2)))*(1+FedEx_Markup),2)</f>
        <v>64.98</v>
      </c>
      <c r="E154" s="328">
        <f>ROUND((IF(MinBaseGround&gt;ROUND(((1-GroundResDiscount31Up-GroundResIncentive)*'Ground Base'!E149),2),ROUND((MinBaseGround+GroundResidentialFee)*(1+GroundFuelSurcharge),2),ROUND((((1-GroundResDiscount31Up-GroundResIncentive)*'Ground Base'!E149)+GroundResidentialFee)*(1+GroundFuelSurcharge),2)))*(1+FedEx_Markup),2)</f>
        <v>65.24</v>
      </c>
      <c r="F154" s="328">
        <f>ROUND((IF(MinBaseGround&gt;ROUND(((1-GroundResDiscount31Up-GroundResIncentive)*'Ground Base'!F149),2),ROUND((MinBaseGround+GroundResidentialFee)*(1+GroundFuelSurcharge),2),ROUND((((1-GroundResDiscount31Up-GroundResIncentive)*'Ground Base'!F149)+GroundResidentialFee)*(1+GroundFuelSurcharge),2)))*(1+FedEx_Markup),2)</f>
        <v>73.31</v>
      </c>
      <c r="G154" s="328">
        <f>ROUND((IF(MinBaseGround&gt;ROUND(((1-GroundResDiscount31Up-GroundResIncentive)*'Ground Base'!G149),2),ROUND((MinBaseGround+GroundResidentialFee)*(1+GroundFuelSurcharge),2),ROUND((((1-GroundResDiscount31Up-GroundResIncentive)*'Ground Base'!G149)+GroundResidentialFee)*(1+GroundFuelSurcharge),2)))*(1+FedEx_Markup),2)</f>
        <v>79.1</v>
      </c>
      <c r="H154" s="328">
        <f>ROUND((IF(MinBaseGround&gt;ROUND(((1-GroundResDiscount31Up-GroundResIncentive)*'Ground Base'!H149),2),ROUND((MinBaseGround+GroundResidentialFee)*(1+GroundFuelSurcharge),2),ROUND((((1-GroundResDiscount31Up-GroundResIncentive)*'Ground Base'!H149)+GroundResidentialFee)*(1+GroundFuelSurcharge),2)))*(1+FedEx_Markup),2)</f>
        <v>88.77</v>
      </c>
      <c r="I154" s="328">
        <f>ROUND((IF(MinBaseGround&gt;ROUND(((1-GroundAKHIDiscount)*'Ground Base'!I149),2),ROUND((MinBaseGround+GroundResidentialFee)*(1+GroundFuelSurcharge),2),ROUND((((1-GroundAKHIDiscount)*'Ground Base'!I149)+GroundResidentialFee)*(1+GroundFuelSurcharge),2)))*(1+FedEx_Markup),2)</f>
        <v>559.56</v>
      </c>
      <c r="J154" s="328">
        <f>ROUND((IF(MinBaseGround&gt;ROUND(((1-GroundAKHIDiscount)*'Ground Base'!J149),2),ROUND((MinBaseGround+GroundResidentialFee)*(1+GroundFuelSurcharge),2),ROUND((((1-GroundAKHIDiscount)*'Ground Base'!J149)+GroundResidentialFee)*(1+GroundFuelSurcharge),2)))*(1+FedEx_Markup),2)</f>
        <v>559.56</v>
      </c>
      <c r="K154" s="328">
        <f>ROUND((IF(MinGroundZone51&gt;ROUND(((1-GroundZone51Discount)*'Ground Base'!K149),2),ROUND((MinGroundZone51+GroundResidentialFee)*(1+GroundFuelSurcharge),2),ROUND((((1-GroundZone51Discount)*'Ground Base'!K149)+GroundResidentialFee)*(1+GroundFuelSurcharge),2)))*(1+FedEx_Markup),2)</f>
        <v>115.1</v>
      </c>
      <c r="L154" s="328">
        <f>ROUND((IF(MinGroundZone54&gt;ROUND(((1-GroundZone54Discount)*'Ground Base'!L149),2),ROUND((MinGroundZone54+GroundResidentialFee)*(1+GroundFuelSurcharge),2),ROUND((((1-GroundZone54Discount)*'Ground Base'!L149)+GroundResidentialFee)*(1+GroundFuelSurcharge),2)))*(1+FedEx_Markup),2)</f>
        <v>166.2</v>
      </c>
    </row>
    <row r="155" ht="12.75" customHeight="1">
      <c r="A155" s="327">
        <v>148.0</v>
      </c>
      <c r="B155" s="328">
        <f>ROUND((IF(MinBaseGround&gt;ROUND(((1-GroundResDiscount31Up-GroundResIncentive)*'Ground Base'!B150),2),ROUND((MinBaseGround+GroundResidentialFee)*(1+GroundFuelSurcharge),2),ROUND((((1-GroundResDiscount31Up-GroundResIncentive)*'Ground Base'!B150)+GroundResidentialFee)*(1+GroundFuelSurcharge),2)))*(1+FedEx_Markup),2)</f>
        <v>59.59</v>
      </c>
      <c r="C155" s="328">
        <f>ROUND((IF(MinBaseGround&gt;ROUND(((1-GroundResDiscount31Up-GroundResIncentive)*'Ground Base'!C150),2),ROUND((MinBaseGround+GroundResidentialFee)*(1+GroundFuelSurcharge),2),ROUND((((1-GroundResDiscount31Up-GroundResIncentive)*'Ground Base'!C150)+GroundResidentialFee)*(1+GroundFuelSurcharge),2)))*(1+FedEx_Markup),2)</f>
        <v>61.15</v>
      </c>
      <c r="D155" s="328">
        <f>ROUND((IF(MinBaseGround&gt;ROUND(((1-GroundResDiscount31Up-GroundResIncentive)*'Ground Base'!D150),2),ROUND((MinBaseGround+GroundResidentialFee)*(1+GroundFuelSurcharge),2),ROUND((((1-GroundResDiscount31Up-GroundResIncentive)*'Ground Base'!D150)+GroundResidentialFee)*(1+GroundFuelSurcharge),2)))*(1+FedEx_Markup),2)</f>
        <v>65.44</v>
      </c>
      <c r="E155" s="328">
        <f>ROUND((IF(MinBaseGround&gt;ROUND(((1-GroundResDiscount31Up-GroundResIncentive)*'Ground Base'!E150),2),ROUND((MinBaseGround+GroundResidentialFee)*(1+GroundFuelSurcharge),2),ROUND((((1-GroundResDiscount31Up-GroundResIncentive)*'Ground Base'!E150)+GroundResidentialFee)*(1+GroundFuelSurcharge),2)))*(1+FedEx_Markup),2)</f>
        <v>66.24</v>
      </c>
      <c r="F155" s="328">
        <f>ROUND((IF(MinBaseGround&gt;ROUND(((1-GroundResDiscount31Up-GroundResIncentive)*'Ground Base'!F150),2),ROUND((MinBaseGround+GroundResidentialFee)*(1+GroundFuelSurcharge),2),ROUND((((1-GroundResDiscount31Up-GroundResIncentive)*'Ground Base'!F150)+GroundResidentialFee)*(1+GroundFuelSurcharge),2)))*(1+FedEx_Markup),2)</f>
        <v>73.54</v>
      </c>
      <c r="G155" s="328">
        <f>ROUND((IF(MinBaseGround&gt;ROUND(((1-GroundResDiscount31Up-GroundResIncentive)*'Ground Base'!G150),2),ROUND((MinBaseGround+GroundResidentialFee)*(1+GroundFuelSurcharge),2),ROUND((((1-GroundResDiscount31Up-GroundResIncentive)*'Ground Base'!G150)+GroundResidentialFee)*(1+GroundFuelSurcharge),2)))*(1+FedEx_Markup),2)</f>
        <v>79.1</v>
      </c>
      <c r="H155" s="328">
        <f>ROUND((IF(MinBaseGround&gt;ROUND(((1-GroundResDiscount31Up-GroundResIncentive)*'Ground Base'!H150),2),ROUND((MinBaseGround+GroundResidentialFee)*(1+GroundFuelSurcharge),2),ROUND((((1-GroundResDiscount31Up-GroundResIncentive)*'Ground Base'!H150)+GroundResidentialFee)*(1+GroundFuelSurcharge),2)))*(1+FedEx_Markup),2)</f>
        <v>88.78</v>
      </c>
      <c r="I155" s="328">
        <f>ROUND((IF(MinBaseGround&gt;ROUND(((1-GroundAKHIDiscount)*'Ground Base'!I150),2),ROUND((MinBaseGround+GroundResidentialFee)*(1+GroundFuelSurcharge),2),ROUND((((1-GroundAKHIDiscount)*'Ground Base'!I150)+GroundResidentialFee)*(1+GroundFuelSurcharge),2)))*(1+FedEx_Markup),2)</f>
        <v>559.57</v>
      </c>
      <c r="J155" s="328">
        <f>ROUND((IF(MinBaseGround&gt;ROUND(((1-GroundAKHIDiscount)*'Ground Base'!J150),2),ROUND((MinBaseGround+GroundResidentialFee)*(1+GroundFuelSurcharge),2),ROUND((((1-GroundAKHIDiscount)*'Ground Base'!J150)+GroundResidentialFee)*(1+GroundFuelSurcharge),2)))*(1+FedEx_Markup),2)</f>
        <v>559.57</v>
      </c>
      <c r="K155" s="328">
        <f>ROUND((IF(MinGroundZone51&gt;ROUND(((1-GroundZone51Discount)*'Ground Base'!K150),2),ROUND((MinGroundZone51+GroundResidentialFee)*(1+GroundFuelSurcharge),2),ROUND((((1-GroundZone51Discount)*'Ground Base'!K150)+GroundResidentialFee)*(1+GroundFuelSurcharge),2)))*(1+FedEx_Markup),2)</f>
        <v>115.1</v>
      </c>
      <c r="L155" s="328">
        <f>ROUND((IF(MinGroundZone54&gt;ROUND(((1-GroundZone54Discount)*'Ground Base'!L150),2),ROUND((MinGroundZone54+GroundResidentialFee)*(1+GroundFuelSurcharge),2),ROUND((((1-GroundZone54Discount)*'Ground Base'!L150)+GroundResidentialFee)*(1+GroundFuelSurcharge),2)))*(1+FedEx_Markup),2)</f>
        <v>166.2</v>
      </c>
    </row>
    <row r="156" ht="12.75" customHeight="1">
      <c r="A156" s="327">
        <v>149.0</v>
      </c>
      <c r="B156" s="328">
        <f>ROUND((IF(MinBaseGround&gt;ROUND(((1-GroundResDiscount31Up-GroundResIncentive)*'Ground Base'!B151),2),ROUND((MinBaseGround+GroundResidentialFee)*(1+GroundFuelSurcharge),2),ROUND((((1-GroundResDiscount31Up-GroundResIncentive)*'Ground Base'!B151)+GroundResidentialFee)*(1+GroundFuelSurcharge),2)))*(1+FedEx_Markup),2)</f>
        <v>59.59</v>
      </c>
      <c r="C156" s="328">
        <f>ROUND((IF(MinBaseGround&gt;ROUND(((1-GroundResDiscount31Up-GroundResIncentive)*'Ground Base'!C151),2),ROUND((MinBaseGround+GroundResidentialFee)*(1+GroundFuelSurcharge),2),ROUND((((1-GroundResDiscount31Up-GroundResIncentive)*'Ground Base'!C151)+GroundResidentialFee)*(1+GroundFuelSurcharge),2)))*(1+FedEx_Markup),2)</f>
        <v>61.15</v>
      </c>
      <c r="D156" s="328">
        <f>ROUND((IF(MinBaseGround&gt;ROUND(((1-GroundResDiscount31Up-GroundResIncentive)*'Ground Base'!D151),2),ROUND((MinBaseGround+GroundResidentialFee)*(1+GroundFuelSurcharge),2),ROUND((((1-GroundResDiscount31Up-GroundResIncentive)*'Ground Base'!D151)+GroundResidentialFee)*(1+GroundFuelSurcharge),2)))*(1+FedEx_Markup),2)</f>
        <v>65.45</v>
      </c>
      <c r="E156" s="328">
        <f>ROUND((IF(MinBaseGround&gt;ROUND(((1-GroundResDiscount31Up-GroundResIncentive)*'Ground Base'!E151),2),ROUND((MinBaseGround+GroundResidentialFee)*(1+GroundFuelSurcharge),2),ROUND((((1-GroundResDiscount31Up-GroundResIncentive)*'Ground Base'!E151)+GroundResidentialFee)*(1+GroundFuelSurcharge),2)))*(1+FedEx_Markup),2)</f>
        <v>66.7</v>
      </c>
      <c r="F156" s="328">
        <f>ROUND((IF(MinBaseGround&gt;ROUND(((1-GroundResDiscount31Up-GroundResIncentive)*'Ground Base'!F151),2),ROUND((MinBaseGround+GroundResidentialFee)*(1+GroundFuelSurcharge),2),ROUND((((1-GroundResDiscount31Up-GroundResIncentive)*'Ground Base'!F151)+GroundResidentialFee)*(1+GroundFuelSurcharge),2)))*(1+FedEx_Markup),2)</f>
        <v>73.55</v>
      </c>
      <c r="G156" s="328">
        <f>ROUND((IF(MinBaseGround&gt;ROUND(((1-GroundResDiscount31Up-GroundResIncentive)*'Ground Base'!G151),2),ROUND((MinBaseGround+GroundResidentialFee)*(1+GroundFuelSurcharge),2),ROUND((((1-GroundResDiscount31Up-GroundResIncentive)*'Ground Base'!G151)+GroundResidentialFee)*(1+GroundFuelSurcharge),2)))*(1+FedEx_Markup),2)</f>
        <v>79.11</v>
      </c>
      <c r="H156" s="328">
        <f>ROUND((IF(MinBaseGround&gt;ROUND(((1-GroundResDiscount31Up-GroundResIncentive)*'Ground Base'!H151),2),ROUND((MinBaseGround+GroundResidentialFee)*(1+GroundFuelSurcharge),2),ROUND((((1-GroundResDiscount31Up-GroundResIncentive)*'Ground Base'!H151)+GroundResidentialFee)*(1+GroundFuelSurcharge),2)))*(1+FedEx_Markup),2)</f>
        <v>88.78</v>
      </c>
      <c r="I156" s="328">
        <f>ROUND((IF(MinBaseGround&gt;ROUND(((1-GroundAKHIDiscount)*'Ground Base'!I151),2),ROUND((MinBaseGround+GroundResidentialFee)*(1+GroundFuelSurcharge),2),ROUND((((1-GroundAKHIDiscount)*'Ground Base'!I151)+GroundResidentialFee)*(1+GroundFuelSurcharge),2)))*(1+FedEx_Markup),2)</f>
        <v>560.75</v>
      </c>
      <c r="J156" s="328">
        <f>ROUND((IF(MinBaseGround&gt;ROUND(((1-GroundAKHIDiscount)*'Ground Base'!J151),2),ROUND((MinBaseGround+GroundResidentialFee)*(1+GroundFuelSurcharge),2),ROUND((((1-GroundAKHIDiscount)*'Ground Base'!J151)+GroundResidentialFee)*(1+GroundFuelSurcharge),2)))*(1+FedEx_Markup),2)</f>
        <v>560.75</v>
      </c>
      <c r="K156" s="328">
        <f>ROUND((IF(MinGroundZone51&gt;ROUND(((1-GroundZone51Discount)*'Ground Base'!K151),2),ROUND((MinGroundZone51+GroundResidentialFee)*(1+GroundFuelSurcharge),2),ROUND((((1-GroundZone51Discount)*'Ground Base'!K151)+GroundResidentialFee)*(1+GroundFuelSurcharge),2)))*(1+FedEx_Markup),2)</f>
        <v>115.12</v>
      </c>
      <c r="L156" s="328">
        <f>ROUND((IF(MinGroundZone54&gt;ROUND(((1-GroundZone54Discount)*'Ground Base'!L151),2),ROUND((MinGroundZone54+GroundResidentialFee)*(1+GroundFuelSurcharge),2),ROUND((((1-GroundZone54Discount)*'Ground Base'!L151)+GroundResidentialFee)*(1+GroundFuelSurcharge),2)))*(1+FedEx_Markup),2)</f>
        <v>166.21</v>
      </c>
    </row>
    <row r="157" ht="12.75" customHeight="1">
      <c r="A157" s="327">
        <v>150.0</v>
      </c>
      <c r="B157" s="328">
        <f>ROUND((IF(MinBaseGround&gt;ROUND(((1-GroundResDiscount31Up-GroundResIncentive)*'Ground Base'!B152),2),ROUND((MinBaseGround+GroundResidentialFee)*(1+GroundFuelSurcharge),2),ROUND((((1-GroundResDiscount31Up-GroundResIncentive)*'Ground Base'!B152)+GroundResidentialFee)*(1+GroundFuelSurcharge),2)))*(1+FedEx_Markup),2)</f>
        <v>59.6</v>
      </c>
      <c r="C157" s="328">
        <f>ROUND((IF(MinBaseGround&gt;ROUND(((1-GroundResDiscount31Up-GroundResIncentive)*'Ground Base'!C152),2),ROUND((MinBaseGround+GroundResidentialFee)*(1+GroundFuelSurcharge),2),ROUND((((1-GroundResDiscount31Up-GroundResIncentive)*'Ground Base'!C152)+GroundResidentialFee)*(1+GroundFuelSurcharge),2)))*(1+FedEx_Markup),2)</f>
        <v>61.16</v>
      </c>
      <c r="D157" s="328">
        <f>ROUND((IF(MinBaseGround&gt;ROUND(((1-GroundResDiscount31Up-GroundResIncentive)*'Ground Base'!D152),2),ROUND((MinBaseGround+GroundResidentialFee)*(1+GroundFuelSurcharge),2),ROUND((((1-GroundResDiscount31Up-GroundResIncentive)*'Ground Base'!D152)+GroundResidentialFee)*(1+GroundFuelSurcharge),2)))*(1+FedEx_Markup),2)</f>
        <v>65.45</v>
      </c>
      <c r="E157" s="328">
        <f>ROUND((IF(MinBaseGround&gt;ROUND(((1-GroundResDiscount31Up-GroundResIncentive)*'Ground Base'!E152),2),ROUND((MinBaseGround+GroundResidentialFee)*(1+GroundFuelSurcharge),2),ROUND((((1-GroundResDiscount31Up-GroundResIncentive)*'Ground Base'!E152)+GroundResidentialFee)*(1+GroundFuelSurcharge),2)))*(1+FedEx_Markup),2)</f>
        <v>67.13</v>
      </c>
      <c r="F157" s="328">
        <f>ROUND((IF(MinBaseGround&gt;ROUND(((1-GroundResDiscount31Up-GroundResIncentive)*'Ground Base'!F152),2),ROUND((MinBaseGround+GroundResidentialFee)*(1+GroundFuelSurcharge),2),ROUND((((1-GroundResDiscount31Up-GroundResIncentive)*'Ground Base'!F152)+GroundResidentialFee)*(1+GroundFuelSurcharge),2)))*(1+FedEx_Markup),2)</f>
        <v>73.55</v>
      </c>
      <c r="G157" s="328">
        <f>ROUND((IF(MinBaseGround&gt;ROUND(((1-GroundResDiscount31Up-GroundResIncentive)*'Ground Base'!G152),2),ROUND((MinBaseGround+GroundResidentialFee)*(1+GroundFuelSurcharge),2),ROUND((((1-GroundResDiscount31Up-GroundResIncentive)*'Ground Base'!G152)+GroundResidentialFee)*(1+GroundFuelSurcharge),2)))*(1+FedEx_Markup),2)</f>
        <v>79.11</v>
      </c>
      <c r="H157" s="328">
        <f>ROUND((IF(MinBaseGround&gt;ROUND(((1-GroundResDiscount31Up-GroundResIncentive)*'Ground Base'!H152),2),ROUND((MinBaseGround+GroundResidentialFee)*(1+GroundFuelSurcharge),2),ROUND((((1-GroundResDiscount31Up-GroundResIncentive)*'Ground Base'!H152)+GroundResidentialFee)*(1+GroundFuelSurcharge),2)))*(1+FedEx_Markup),2)</f>
        <v>88.79</v>
      </c>
      <c r="I157" s="328">
        <f>ROUND((IF(MinBaseGround&gt;ROUND(((1-GroundAKHIDiscount)*'Ground Base'!I152),2),ROUND((MinBaseGround+GroundResidentialFee)*(1+GroundFuelSurcharge),2),ROUND((((1-GroundAKHIDiscount)*'Ground Base'!I152)+GroundResidentialFee)*(1+GroundFuelSurcharge),2)))*(1+FedEx_Markup),2)</f>
        <v>564.58</v>
      </c>
      <c r="J157" s="328">
        <f>ROUND((IF(MinBaseGround&gt;ROUND(((1-GroundAKHIDiscount)*'Ground Base'!J152),2),ROUND((MinBaseGround+GroundResidentialFee)*(1+GroundFuelSurcharge),2),ROUND((((1-GroundAKHIDiscount)*'Ground Base'!J152)+GroundResidentialFee)*(1+GroundFuelSurcharge),2)))*(1+FedEx_Markup),2)</f>
        <v>564.58</v>
      </c>
      <c r="K157" s="328">
        <f>ROUND((IF(MinGroundZone51&gt;ROUND(((1-GroundZone51Discount)*'Ground Base'!K152),2),ROUND((MinGroundZone51+GroundResidentialFee)*(1+GroundFuelSurcharge),2),ROUND((((1-GroundZone51Discount)*'Ground Base'!K152)+GroundResidentialFee)*(1+GroundFuelSurcharge),2)))*(1+FedEx_Markup),2)</f>
        <v>115.13</v>
      </c>
      <c r="L157" s="328">
        <f>ROUND((IF(MinGroundZone54&gt;ROUND(((1-GroundZone54Discount)*'Ground Base'!L152),2),ROUND((MinGroundZone54+GroundResidentialFee)*(1+GroundFuelSurcharge),2),ROUND((((1-GroundZone54Discount)*'Ground Base'!L152)+GroundResidentialFee)*(1+GroundFuelSurcharge),2)))*(1+FedEx_Markup),2)</f>
        <v>166.22</v>
      </c>
    </row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8:L157">
    <cfRule type="expression" dxfId="1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>
      <c r="B1" s="188" t="s">
        <v>61</v>
      </c>
      <c r="G1" s="318" t="s">
        <v>185</v>
      </c>
    </row>
    <row r="2" ht="12.75" customHeight="1">
      <c r="B2" s="189" t="s">
        <v>187</v>
      </c>
      <c r="G2" s="318" t="s">
        <v>186</v>
      </c>
    </row>
    <row r="3" ht="12.75" customHeight="1">
      <c r="B3" s="189" t="s">
        <v>191</v>
      </c>
      <c r="G3" s="330" t="s">
        <v>189</v>
      </c>
      <c r="H3" s="330"/>
      <c r="I3" s="330"/>
      <c r="J3" s="330"/>
      <c r="K3" s="330"/>
      <c r="L3" s="330"/>
      <c r="M3" s="330"/>
    </row>
    <row r="4" ht="12.75" customHeight="1">
      <c r="B4" s="189" t="s">
        <v>192</v>
      </c>
    </row>
    <row r="5" ht="12.75" customHeight="1">
      <c r="A5" s="324" t="s">
        <v>1</v>
      </c>
      <c r="B5" s="331" t="s">
        <v>0</v>
      </c>
      <c r="C5" s="331" t="s">
        <v>0</v>
      </c>
      <c r="D5" s="331" t="s">
        <v>0</v>
      </c>
      <c r="E5" s="332" t="s">
        <v>0</v>
      </c>
      <c r="F5" s="331" t="s">
        <v>0</v>
      </c>
      <c r="G5" s="331" t="s">
        <v>0</v>
      </c>
      <c r="H5" s="331" t="s">
        <v>0</v>
      </c>
    </row>
    <row r="6" ht="12.75" customHeight="1">
      <c r="A6" s="324" t="s">
        <v>82</v>
      </c>
      <c r="B6" s="333">
        <v>2.0</v>
      </c>
      <c r="C6" s="333">
        <v>3.0</v>
      </c>
      <c r="D6" s="333">
        <v>4.0</v>
      </c>
      <c r="E6" s="324">
        <v>5.0</v>
      </c>
      <c r="F6" s="333">
        <v>6.0</v>
      </c>
      <c r="G6" s="333">
        <v>7.0</v>
      </c>
      <c r="H6" s="333">
        <v>8.0</v>
      </c>
    </row>
    <row r="7" ht="12.75" customHeight="1">
      <c r="A7" s="327" t="s">
        <v>190</v>
      </c>
      <c r="B7" s="328">
        <f>ROUND((IF(MinBaseSurePost&gt;ROUND(((1-SurePostDiscount)*'Ground Econ and Inov Base'!B3),2),ROUND(MinBaseSurePost*(1+SurePostFuelSurcharge),2),ROUND(((1-SurePostDiscount)*'Ground Econ and Inov Base'!B3)*(1+SurePostFuelSurcharge),2)))*(1+FedEx_Markup),2)</f>
        <v>10.07</v>
      </c>
      <c r="C7" s="334">
        <f>ROUND((IF(MinBaseSurePost&gt;ROUND(((1-SurePostDiscount)*'Ground Econ and Inov Base'!C3),2),ROUND(MinBaseSurePost*(1+SurePostFuelSurcharge),2),ROUND(((1-SurePostDiscount)*'Ground Econ and Inov Base'!C3)*(1+SurePostFuelSurcharge),2)))*(1+FedEx_Markup),2)</f>
        <v>10.07</v>
      </c>
      <c r="D7" s="334">
        <f>ROUND((IF(MinBaseSurePost&gt;ROUND(((1-SurePostDiscount)*'Ground Econ and Inov Base'!D3),2),ROUND(MinBaseSurePost*(1+SurePostFuelSurcharge),2),ROUND(((1-SurePostDiscount)*'Ground Econ and Inov Base'!D3)*(1+SurePostFuelSurcharge),2)))*(1+FedEx_Markup),2)</f>
        <v>10.07</v>
      </c>
      <c r="E7" s="334">
        <f>ROUND((IF(MinBaseSurePost&gt;ROUND(((1-SurePostDiscount)*'Ground Econ and Inov Base'!E3),2),ROUND(MinBaseSurePost*(1+SurePostFuelSurcharge),2),ROUND(((1-SurePostDiscount)*'Ground Econ and Inov Base'!E3)*(1+SurePostFuelSurcharge),2)))*(1+FedEx_Markup),2)</f>
        <v>10.07</v>
      </c>
      <c r="F7" s="334">
        <f>ROUND((IF(MinBaseSurePost&gt;ROUND(((1-SurePostDiscount)*'Ground Econ and Inov Base'!F3),2),ROUND(MinBaseSurePost*(1+SurePostFuelSurcharge),2),ROUND(((1-SurePostDiscount)*'Ground Econ and Inov Base'!F3)*(1+SurePostFuelSurcharge),2)))*(1+FedEx_Markup),2)</f>
        <v>10.07</v>
      </c>
      <c r="G7" s="334">
        <f>ROUND((IF(MinBaseSurePost&gt;ROUND(((1-SurePostDiscount)*'Ground Econ and Inov Base'!G3),2),ROUND(MinBaseSurePost*(1+SurePostFuelSurcharge),2),ROUND(((1-SurePostDiscount)*'Ground Econ and Inov Base'!G3)*(1+SurePostFuelSurcharge),2)))*(1+FedEx_Markup),2)</f>
        <v>10.07</v>
      </c>
      <c r="H7" s="334">
        <f>ROUND((IF(MinBaseSurePost&gt;ROUND(((1-SurePostDiscount)*'Ground Econ and Inov Base'!H3),2),ROUND(MinBaseSurePost*(1+SurePostFuelSurcharge),2),ROUND(((1-SurePostDiscount)*'Ground Econ and Inov Base'!H3)*(1+SurePostFuelSurcharge),2)))*(1+FedEx_Markup),2)</f>
        <v>10.07</v>
      </c>
    </row>
    <row r="8" ht="12.75" customHeight="1">
      <c r="A8" s="327">
        <v>2.0</v>
      </c>
      <c r="B8" s="334">
        <f>ROUND((IF(MinBaseSurePost&gt;ROUND(((1-SurePostDiscount)*'Ground Econ and Inov Base'!B4),2),ROUND(MinBaseSurePost*(1+SurePostFuelSurcharge),2),ROUND(((1-SurePostDiscount)*'Ground Econ and Inov Base'!B4)*(1+SurePostFuelSurcharge),2)))*(1+FedEx_Markup),2)</f>
        <v>10.07</v>
      </c>
      <c r="C8" s="334">
        <f>ROUND((IF(MinBaseSurePost&gt;ROUND(((1-SurePostDiscount)*'Ground Econ and Inov Base'!C4),2),ROUND(MinBaseSurePost*(1+SurePostFuelSurcharge),2),ROUND(((1-SurePostDiscount)*'Ground Econ and Inov Base'!C4)*(1+SurePostFuelSurcharge),2)))*(1+FedEx_Markup),2)</f>
        <v>10.07</v>
      </c>
      <c r="D8" s="334">
        <f>ROUND((IF(MinBaseSurePost&gt;ROUND(((1-SurePostDiscount)*'Ground Econ and Inov Base'!D4),2),ROUND(MinBaseSurePost*(1+SurePostFuelSurcharge),2),ROUND(((1-SurePostDiscount)*'Ground Econ and Inov Base'!D4)*(1+SurePostFuelSurcharge),2)))*(1+FedEx_Markup),2)</f>
        <v>10.07</v>
      </c>
      <c r="E8" s="334">
        <f>ROUND((IF(MinBaseSurePost&gt;ROUND(((1-SurePostDiscount)*'Ground Econ and Inov Base'!E4),2),ROUND(MinBaseSurePost*(1+SurePostFuelSurcharge),2),ROUND(((1-SurePostDiscount)*'Ground Econ and Inov Base'!E4)*(1+SurePostFuelSurcharge),2)))*(1+FedEx_Markup),2)</f>
        <v>10.07</v>
      </c>
      <c r="F8" s="334">
        <f>ROUND((IF(MinBaseSurePost&gt;ROUND(((1-SurePostDiscount)*'Ground Econ and Inov Base'!F4),2),ROUND(MinBaseSurePost*(1+SurePostFuelSurcharge),2),ROUND(((1-SurePostDiscount)*'Ground Econ and Inov Base'!F4)*(1+SurePostFuelSurcharge),2)))*(1+FedEx_Markup),2)</f>
        <v>10.07</v>
      </c>
      <c r="G8" s="334">
        <f>ROUND((IF(MinBaseSurePost&gt;ROUND(((1-SurePostDiscount)*'Ground Econ and Inov Base'!G4),2),ROUND(MinBaseSurePost*(1+SurePostFuelSurcharge),2),ROUND(((1-SurePostDiscount)*'Ground Econ and Inov Base'!G4)*(1+SurePostFuelSurcharge),2)))*(1+FedEx_Markup),2)</f>
        <v>10.07</v>
      </c>
      <c r="H8" s="334">
        <f>ROUND((IF(MinBaseSurePost&gt;ROUND(((1-SurePostDiscount)*'Ground Econ and Inov Base'!H4),2),ROUND(MinBaseSurePost*(1+SurePostFuelSurcharge),2),ROUND(((1-SurePostDiscount)*'Ground Econ and Inov Base'!H4)*(1+SurePostFuelSurcharge),2)))*(1+FedEx_Markup),2)</f>
        <v>10.07</v>
      </c>
    </row>
    <row r="9" ht="12.75" customHeight="1">
      <c r="A9" s="327">
        <v>3.0</v>
      </c>
      <c r="B9" s="334">
        <f>ROUND((IF(MinBaseSurePost&gt;ROUND(((1-SurePostDiscount)*'Ground Econ and Inov Base'!B5),2),ROUND(MinBaseSurePost*(1+SurePostFuelSurcharge),2),ROUND(((1-SurePostDiscount)*'Ground Econ and Inov Base'!B5)*(1+SurePostFuelSurcharge),2)))*(1+FedEx_Markup),2)</f>
        <v>10.07</v>
      </c>
      <c r="C9" s="334">
        <f>ROUND((IF(MinBaseSurePost&gt;ROUND(((1-SurePostDiscount)*'Ground Econ and Inov Base'!C5),2),ROUND(MinBaseSurePost*(1+SurePostFuelSurcharge),2),ROUND(((1-SurePostDiscount)*'Ground Econ and Inov Base'!C5)*(1+SurePostFuelSurcharge),2)))*(1+FedEx_Markup),2)</f>
        <v>10.07</v>
      </c>
      <c r="D9" s="334">
        <f>ROUND((IF(MinBaseSurePost&gt;ROUND(((1-SurePostDiscount)*'Ground Econ and Inov Base'!D5),2),ROUND(MinBaseSurePost*(1+SurePostFuelSurcharge),2),ROUND(((1-SurePostDiscount)*'Ground Econ and Inov Base'!D5)*(1+SurePostFuelSurcharge),2)))*(1+FedEx_Markup),2)</f>
        <v>10.07</v>
      </c>
      <c r="E9" s="334">
        <f>ROUND((IF(MinBaseSurePost&gt;ROUND(((1-SurePostDiscount)*'Ground Econ and Inov Base'!E5),2),ROUND(MinBaseSurePost*(1+SurePostFuelSurcharge),2),ROUND(((1-SurePostDiscount)*'Ground Econ and Inov Base'!E5)*(1+SurePostFuelSurcharge),2)))*(1+FedEx_Markup),2)</f>
        <v>10.07</v>
      </c>
      <c r="F9" s="334">
        <f>ROUND((IF(MinBaseSurePost&gt;ROUND(((1-SurePostDiscount)*'Ground Econ and Inov Base'!F5),2),ROUND(MinBaseSurePost*(1+SurePostFuelSurcharge),2),ROUND(((1-SurePostDiscount)*'Ground Econ and Inov Base'!F5)*(1+SurePostFuelSurcharge),2)))*(1+FedEx_Markup),2)</f>
        <v>10.07</v>
      </c>
      <c r="G9" s="334">
        <f>ROUND((IF(MinBaseSurePost&gt;ROUND(((1-SurePostDiscount)*'Ground Econ and Inov Base'!G5),2),ROUND(MinBaseSurePost*(1+SurePostFuelSurcharge),2),ROUND(((1-SurePostDiscount)*'Ground Econ and Inov Base'!G5)*(1+SurePostFuelSurcharge),2)))*(1+FedEx_Markup),2)</f>
        <v>10.07</v>
      </c>
      <c r="H9" s="334">
        <f>ROUND((IF(MinBaseSurePost&gt;ROUND(((1-SurePostDiscount)*'Ground Econ and Inov Base'!H5),2),ROUND(MinBaseSurePost*(1+SurePostFuelSurcharge),2),ROUND(((1-SurePostDiscount)*'Ground Econ and Inov Base'!H5)*(1+SurePostFuelSurcharge),2)))*(1+FedEx_Markup),2)</f>
        <v>10.07</v>
      </c>
    </row>
    <row r="10" ht="12.75" customHeight="1">
      <c r="A10" s="327">
        <v>4.0</v>
      </c>
      <c r="B10" s="334">
        <f>ROUND((IF(MinBaseSurePost&gt;ROUND(((1-SurePostDiscount)*'Ground Econ and Inov Base'!B6),2),ROUND(MinBaseSurePost*(1+SurePostFuelSurcharge),2),ROUND(((1-SurePostDiscount)*'Ground Econ and Inov Base'!B6)*(1+SurePostFuelSurcharge),2)))*(1+FedEx_Markup),2)</f>
        <v>10.07</v>
      </c>
      <c r="C10" s="334">
        <f>ROUND((IF(MinBaseSurePost&gt;ROUND(((1-SurePostDiscount)*'Ground Econ and Inov Base'!C6),2),ROUND(MinBaseSurePost*(1+SurePostFuelSurcharge),2),ROUND(((1-SurePostDiscount)*'Ground Econ and Inov Base'!C6)*(1+SurePostFuelSurcharge),2)))*(1+FedEx_Markup),2)</f>
        <v>10.07</v>
      </c>
      <c r="D10" s="334">
        <f>ROUND((IF(MinBaseSurePost&gt;ROUND(((1-SurePostDiscount)*'Ground Econ and Inov Base'!D6),2),ROUND(MinBaseSurePost*(1+SurePostFuelSurcharge),2),ROUND(((1-SurePostDiscount)*'Ground Econ and Inov Base'!D6)*(1+SurePostFuelSurcharge),2)))*(1+FedEx_Markup),2)</f>
        <v>10.07</v>
      </c>
      <c r="E10" s="334">
        <f>ROUND((IF(MinBaseSurePost&gt;ROUND(((1-SurePostDiscount)*'Ground Econ and Inov Base'!E6),2),ROUND(MinBaseSurePost*(1+SurePostFuelSurcharge),2),ROUND(((1-SurePostDiscount)*'Ground Econ and Inov Base'!E6)*(1+SurePostFuelSurcharge),2)))*(1+FedEx_Markup),2)</f>
        <v>10.07</v>
      </c>
      <c r="F10" s="334">
        <f>ROUND((IF(MinBaseSurePost&gt;ROUND(((1-SurePostDiscount)*'Ground Econ and Inov Base'!F6),2),ROUND(MinBaseSurePost*(1+SurePostFuelSurcharge),2),ROUND(((1-SurePostDiscount)*'Ground Econ and Inov Base'!F6)*(1+SurePostFuelSurcharge),2)))*(1+FedEx_Markup),2)</f>
        <v>10.07</v>
      </c>
      <c r="G10" s="334">
        <f>ROUND((IF(MinBaseSurePost&gt;ROUND(((1-SurePostDiscount)*'Ground Econ and Inov Base'!G6),2),ROUND(MinBaseSurePost*(1+SurePostFuelSurcharge),2),ROUND(((1-SurePostDiscount)*'Ground Econ and Inov Base'!G6)*(1+SurePostFuelSurcharge),2)))*(1+FedEx_Markup),2)</f>
        <v>10.07</v>
      </c>
      <c r="H10" s="334">
        <f>ROUND((IF(MinBaseSurePost&gt;ROUND(((1-SurePostDiscount)*'Ground Econ and Inov Base'!H6),2),ROUND(MinBaseSurePost*(1+SurePostFuelSurcharge),2),ROUND(((1-SurePostDiscount)*'Ground Econ and Inov Base'!H6)*(1+SurePostFuelSurcharge),2)))*(1+FedEx_Markup),2)</f>
        <v>10.07</v>
      </c>
    </row>
    <row r="11" ht="12.75" customHeight="1">
      <c r="A11" s="327">
        <v>5.0</v>
      </c>
      <c r="B11" s="334">
        <f>ROUND((IF(MinBaseSurePost&gt;ROUND(((1-SurePostDiscount)*'Ground Econ and Inov Base'!B7),2),ROUND(MinBaseSurePost*(1+SurePostFuelSurcharge),2),ROUND(((1-SurePostDiscount)*'Ground Econ and Inov Base'!B7)*(1+SurePostFuelSurcharge),2)))*(1+FedEx_Markup),2)</f>
        <v>10.07</v>
      </c>
      <c r="C11" s="334">
        <f>ROUND((IF(MinBaseSurePost&gt;ROUND(((1-SurePostDiscount)*'Ground Econ and Inov Base'!C7),2),ROUND(MinBaseSurePost*(1+SurePostFuelSurcharge),2),ROUND(((1-SurePostDiscount)*'Ground Econ and Inov Base'!C7)*(1+SurePostFuelSurcharge),2)))*(1+FedEx_Markup),2)</f>
        <v>10.07</v>
      </c>
      <c r="D11" s="334">
        <f>ROUND((IF(MinBaseSurePost&gt;ROUND(((1-SurePostDiscount)*'Ground Econ and Inov Base'!D7),2),ROUND(MinBaseSurePost*(1+SurePostFuelSurcharge),2),ROUND(((1-SurePostDiscount)*'Ground Econ and Inov Base'!D7)*(1+SurePostFuelSurcharge),2)))*(1+FedEx_Markup),2)</f>
        <v>10.07</v>
      </c>
      <c r="E11" s="334">
        <f>ROUND((IF(MinBaseSurePost&gt;ROUND(((1-SurePostDiscount)*'Ground Econ and Inov Base'!E7),2),ROUND(MinBaseSurePost*(1+SurePostFuelSurcharge),2),ROUND(((1-SurePostDiscount)*'Ground Econ and Inov Base'!E7)*(1+SurePostFuelSurcharge),2)))*(1+FedEx_Markup),2)</f>
        <v>10.07</v>
      </c>
      <c r="F11" s="334">
        <f>ROUND((IF(MinBaseSurePost&gt;ROUND(((1-SurePostDiscount)*'Ground Econ and Inov Base'!F7),2),ROUND(MinBaseSurePost*(1+SurePostFuelSurcharge),2),ROUND(((1-SurePostDiscount)*'Ground Econ and Inov Base'!F7)*(1+SurePostFuelSurcharge),2)))*(1+FedEx_Markup),2)</f>
        <v>10.07</v>
      </c>
      <c r="G11" s="334">
        <f>ROUND((IF(MinBaseSurePost&gt;ROUND(((1-SurePostDiscount)*'Ground Econ and Inov Base'!G7),2),ROUND(MinBaseSurePost*(1+SurePostFuelSurcharge),2),ROUND(((1-SurePostDiscount)*'Ground Econ and Inov Base'!G7)*(1+SurePostFuelSurcharge),2)))*(1+FedEx_Markup),2)</f>
        <v>10.07</v>
      </c>
      <c r="H11" s="334">
        <f>ROUND((IF(MinBaseSurePost&gt;ROUND(((1-SurePostDiscount)*'Ground Econ and Inov Base'!H7),2),ROUND(MinBaseSurePost*(1+SurePostFuelSurcharge),2),ROUND(((1-SurePostDiscount)*'Ground Econ and Inov Base'!H7)*(1+SurePostFuelSurcharge),2)))*(1+FedEx_Markup),2)</f>
        <v>10.07</v>
      </c>
    </row>
    <row r="12" ht="12.75" customHeight="1">
      <c r="A12" s="327">
        <v>6.0</v>
      </c>
      <c r="B12" s="334">
        <f>ROUND((IF(MinBaseSurePost&gt;ROUND(((1-SurePostDiscount)*'Ground Econ and Inov Base'!B8),2),ROUND(MinBaseSurePost*(1+SurePostFuelSurcharge),2),ROUND(((1-SurePostDiscount)*'Ground Econ and Inov Base'!B8)*(1+SurePostFuelSurcharge),2)))*(1+FedEx_Markup),2)</f>
        <v>10.07</v>
      </c>
      <c r="C12" s="334">
        <f>ROUND((IF(MinBaseSurePost&gt;ROUND(((1-SurePostDiscount)*'Ground Econ and Inov Base'!C8),2),ROUND(MinBaseSurePost*(1+SurePostFuelSurcharge),2),ROUND(((1-SurePostDiscount)*'Ground Econ and Inov Base'!C8)*(1+SurePostFuelSurcharge),2)))*(1+FedEx_Markup),2)</f>
        <v>10.07</v>
      </c>
      <c r="D12" s="334">
        <f>ROUND((IF(MinBaseSurePost&gt;ROUND(((1-SurePostDiscount)*'Ground Econ and Inov Base'!D8),2),ROUND(MinBaseSurePost*(1+SurePostFuelSurcharge),2),ROUND(((1-SurePostDiscount)*'Ground Econ and Inov Base'!D8)*(1+SurePostFuelSurcharge),2)))*(1+FedEx_Markup),2)</f>
        <v>10.07</v>
      </c>
      <c r="E12" s="334">
        <f>ROUND((IF(MinBaseSurePost&gt;ROUND(((1-SurePostDiscount)*'Ground Econ and Inov Base'!E8),2),ROUND(MinBaseSurePost*(1+SurePostFuelSurcharge),2),ROUND(((1-SurePostDiscount)*'Ground Econ and Inov Base'!E8)*(1+SurePostFuelSurcharge),2)))*(1+FedEx_Markup),2)</f>
        <v>10.07</v>
      </c>
      <c r="F12" s="334">
        <f>ROUND((IF(MinBaseSurePost&gt;ROUND(((1-SurePostDiscount)*'Ground Econ and Inov Base'!F8),2),ROUND(MinBaseSurePost*(1+SurePostFuelSurcharge),2),ROUND(((1-SurePostDiscount)*'Ground Econ and Inov Base'!F8)*(1+SurePostFuelSurcharge),2)))*(1+FedEx_Markup),2)</f>
        <v>10.07</v>
      </c>
      <c r="G12" s="334">
        <f>ROUND((IF(MinBaseSurePost&gt;ROUND(((1-SurePostDiscount)*'Ground Econ and Inov Base'!G8),2),ROUND(MinBaseSurePost*(1+SurePostFuelSurcharge),2),ROUND(((1-SurePostDiscount)*'Ground Econ and Inov Base'!G8)*(1+SurePostFuelSurcharge),2)))*(1+FedEx_Markup),2)</f>
        <v>10.07</v>
      </c>
      <c r="H12" s="334">
        <f>ROUND((IF(MinBaseSurePost&gt;ROUND(((1-SurePostDiscount)*'Ground Econ and Inov Base'!H8),2),ROUND(MinBaseSurePost*(1+SurePostFuelSurcharge),2),ROUND(((1-SurePostDiscount)*'Ground Econ and Inov Base'!H8)*(1+SurePostFuelSurcharge),2)))*(1+FedEx_Markup),2)</f>
        <v>10.07</v>
      </c>
    </row>
    <row r="13" ht="12.75" customHeight="1">
      <c r="A13" s="327">
        <v>7.0</v>
      </c>
      <c r="B13" s="334">
        <f>ROUND((IF(MinBaseSurePost&gt;ROUND(((1-SurePostDiscount)*'Ground Econ and Inov Base'!B9),2),ROUND(MinBaseSurePost*(1+SurePostFuelSurcharge),2),ROUND(((1-SurePostDiscount)*'Ground Econ and Inov Base'!B9)*(1+SurePostFuelSurcharge),2)))*(1+FedEx_Markup),2)</f>
        <v>10.07</v>
      </c>
      <c r="C13" s="334">
        <f>ROUND((IF(MinBaseSurePost&gt;ROUND(((1-SurePostDiscount)*'Ground Econ and Inov Base'!C9),2),ROUND(MinBaseSurePost*(1+SurePostFuelSurcharge),2),ROUND(((1-SurePostDiscount)*'Ground Econ and Inov Base'!C9)*(1+SurePostFuelSurcharge),2)))*(1+FedEx_Markup),2)</f>
        <v>10.07</v>
      </c>
      <c r="D13" s="334">
        <f>ROUND((IF(MinBaseSurePost&gt;ROUND(((1-SurePostDiscount)*'Ground Econ and Inov Base'!D9),2),ROUND(MinBaseSurePost*(1+SurePostFuelSurcharge),2),ROUND(((1-SurePostDiscount)*'Ground Econ and Inov Base'!D9)*(1+SurePostFuelSurcharge),2)))*(1+FedEx_Markup),2)</f>
        <v>10.07</v>
      </c>
      <c r="E13" s="334">
        <f>ROUND((IF(MinBaseSurePost&gt;ROUND(((1-SurePostDiscount)*'Ground Econ and Inov Base'!E9),2),ROUND(MinBaseSurePost*(1+SurePostFuelSurcharge),2),ROUND(((1-SurePostDiscount)*'Ground Econ and Inov Base'!E9)*(1+SurePostFuelSurcharge),2)))*(1+FedEx_Markup),2)</f>
        <v>10.07</v>
      </c>
      <c r="F13" s="334">
        <f>ROUND((IF(MinBaseSurePost&gt;ROUND(((1-SurePostDiscount)*'Ground Econ and Inov Base'!F9),2),ROUND(MinBaseSurePost*(1+SurePostFuelSurcharge),2),ROUND(((1-SurePostDiscount)*'Ground Econ and Inov Base'!F9)*(1+SurePostFuelSurcharge),2)))*(1+FedEx_Markup),2)</f>
        <v>10.07</v>
      </c>
      <c r="G13" s="334">
        <f>ROUND((IF(MinBaseSurePost&gt;ROUND(((1-SurePostDiscount)*'Ground Econ and Inov Base'!G9),2),ROUND(MinBaseSurePost*(1+SurePostFuelSurcharge),2),ROUND(((1-SurePostDiscount)*'Ground Econ and Inov Base'!G9)*(1+SurePostFuelSurcharge),2)))*(1+FedEx_Markup),2)</f>
        <v>10.07</v>
      </c>
      <c r="H13" s="334">
        <f>ROUND((IF(MinBaseSurePost&gt;ROUND(((1-SurePostDiscount)*'Ground Econ and Inov Base'!H9),2),ROUND(MinBaseSurePost*(1+SurePostFuelSurcharge),2),ROUND(((1-SurePostDiscount)*'Ground Econ and Inov Base'!H9)*(1+SurePostFuelSurcharge),2)))*(1+FedEx_Markup),2)</f>
        <v>10.07</v>
      </c>
    </row>
    <row r="14" ht="12.75" customHeight="1">
      <c r="A14" s="327">
        <v>8.0</v>
      </c>
      <c r="B14" s="334">
        <f>ROUND((IF(MinBaseSurePost&gt;ROUND(((1-SurePostDiscount)*'Ground Econ and Inov Base'!B10),2),ROUND(MinBaseSurePost*(1+SurePostFuelSurcharge),2),ROUND(((1-SurePostDiscount)*'Ground Econ and Inov Base'!B10)*(1+SurePostFuelSurcharge),2)))*(1+FedEx_Markup),2)</f>
        <v>10.07</v>
      </c>
      <c r="C14" s="334">
        <f>ROUND((IF(MinBaseSurePost&gt;ROUND(((1-SurePostDiscount)*'Ground Econ and Inov Base'!C10),2),ROUND(MinBaseSurePost*(1+SurePostFuelSurcharge),2),ROUND(((1-SurePostDiscount)*'Ground Econ and Inov Base'!C10)*(1+SurePostFuelSurcharge),2)))*(1+FedEx_Markup),2)</f>
        <v>10.07</v>
      </c>
      <c r="D14" s="334">
        <f>ROUND((IF(MinBaseSurePost&gt;ROUND(((1-SurePostDiscount)*'Ground Econ and Inov Base'!D10),2),ROUND(MinBaseSurePost*(1+SurePostFuelSurcharge),2),ROUND(((1-SurePostDiscount)*'Ground Econ and Inov Base'!D10)*(1+SurePostFuelSurcharge),2)))*(1+FedEx_Markup),2)</f>
        <v>10.07</v>
      </c>
      <c r="E14" s="334">
        <f>ROUND((IF(MinBaseSurePost&gt;ROUND(((1-SurePostDiscount)*'Ground Econ and Inov Base'!E10),2),ROUND(MinBaseSurePost*(1+SurePostFuelSurcharge),2),ROUND(((1-SurePostDiscount)*'Ground Econ and Inov Base'!E10)*(1+SurePostFuelSurcharge),2)))*(1+FedEx_Markup),2)</f>
        <v>10.07</v>
      </c>
      <c r="F14" s="334">
        <f>ROUND((IF(MinBaseSurePost&gt;ROUND(((1-SurePostDiscount)*'Ground Econ and Inov Base'!F10),2),ROUND(MinBaseSurePost*(1+SurePostFuelSurcharge),2),ROUND(((1-SurePostDiscount)*'Ground Econ and Inov Base'!F10)*(1+SurePostFuelSurcharge),2)))*(1+FedEx_Markup),2)</f>
        <v>10.07</v>
      </c>
      <c r="G14" s="334">
        <f>ROUND((IF(MinBaseSurePost&gt;ROUND(((1-SurePostDiscount)*'Ground Econ and Inov Base'!G10),2),ROUND(MinBaseSurePost*(1+SurePostFuelSurcharge),2),ROUND(((1-SurePostDiscount)*'Ground Econ and Inov Base'!G10)*(1+SurePostFuelSurcharge),2)))*(1+FedEx_Markup),2)</f>
        <v>10.07</v>
      </c>
      <c r="H14" s="334">
        <f>ROUND((IF(MinBaseSurePost&gt;ROUND(((1-SurePostDiscount)*'Ground Econ and Inov Base'!H10),2),ROUND(MinBaseSurePost*(1+SurePostFuelSurcharge),2),ROUND(((1-SurePostDiscount)*'Ground Econ and Inov Base'!H10)*(1+SurePostFuelSurcharge),2)))*(1+FedEx_Markup),2)</f>
        <v>10.07</v>
      </c>
    </row>
    <row r="15" ht="12.75" customHeight="1">
      <c r="A15" s="327">
        <v>9.0</v>
      </c>
      <c r="B15" s="334">
        <f>ROUND((IF(MinBaseSurePost&gt;ROUND(((1-SurePostDiscount)*'Ground Econ and Inov Base'!B11),2),ROUND(MinBaseSurePost*(1+SurePostFuelSurcharge),2),ROUND(((1-SurePostDiscount)*'Ground Econ and Inov Base'!B11)*(1+SurePostFuelSurcharge),2)))*(1+FedEx_Markup),2)</f>
        <v>10.07</v>
      </c>
      <c r="C15" s="334">
        <f>ROUND((IF(MinBaseSurePost&gt;ROUND(((1-SurePostDiscount)*'Ground Econ and Inov Base'!C11),2),ROUND(MinBaseSurePost*(1+SurePostFuelSurcharge),2),ROUND(((1-SurePostDiscount)*'Ground Econ and Inov Base'!C11)*(1+SurePostFuelSurcharge),2)))*(1+FedEx_Markup),2)</f>
        <v>10.07</v>
      </c>
      <c r="D15" s="334">
        <f>ROUND((IF(MinBaseSurePost&gt;ROUND(((1-SurePostDiscount)*'Ground Econ and Inov Base'!D11),2),ROUND(MinBaseSurePost*(1+SurePostFuelSurcharge),2),ROUND(((1-SurePostDiscount)*'Ground Econ and Inov Base'!D11)*(1+SurePostFuelSurcharge),2)))*(1+FedEx_Markup),2)</f>
        <v>10.07</v>
      </c>
      <c r="E15" s="334">
        <f>ROUND((IF(MinBaseSurePost&gt;ROUND(((1-SurePostDiscount)*'Ground Econ and Inov Base'!E11),2),ROUND(MinBaseSurePost*(1+SurePostFuelSurcharge),2),ROUND(((1-SurePostDiscount)*'Ground Econ and Inov Base'!E11)*(1+SurePostFuelSurcharge),2)))*(1+FedEx_Markup),2)</f>
        <v>10.07</v>
      </c>
      <c r="F15" s="334">
        <f>ROUND((IF(MinBaseSurePost&gt;ROUND(((1-SurePostDiscount)*'Ground Econ and Inov Base'!F11),2),ROUND(MinBaseSurePost*(1+SurePostFuelSurcharge),2),ROUND(((1-SurePostDiscount)*'Ground Econ and Inov Base'!F11)*(1+SurePostFuelSurcharge),2)))*(1+FedEx_Markup),2)</f>
        <v>10.07</v>
      </c>
      <c r="G15" s="334">
        <f>ROUND((IF(MinBaseSurePost&gt;ROUND(((1-SurePostDiscount)*'Ground Econ and Inov Base'!G11),2),ROUND(MinBaseSurePost*(1+SurePostFuelSurcharge),2),ROUND(((1-SurePostDiscount)*'Ground Econ and Inov Base'!G11)*(1+SurePostFuelSurcharge),2)))*(1+FedEx_Markup),2)</f>
        <v>10.07</v>
      </c>
      <c r="H15" s="334">
        <f>ROUND((IF(MinBaseSurePost&gt;ROUND(((1-SurePostDiscount)*'Ground Econ and Inov Base'!H11),2),ROUND(MinBaseSurePost*(1+SurePostFuelSurcharge),2),ROUND(((1-SurePostDiscount)*'Ground Econ and Inov Base'!H11)*(1+SurePostFuelSurcharge),2)))*(1+FedEx_Markup),2)</f>
        <v>10.07</v>
      </c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7:H15">
    <cfRule type="expression" dxfId="1" priority="1">
      <formula>MOD(ROW(),2)=0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1" width="6.63"/>
    <col customWidth="1" min="2" max="9" width="7.63"/>
    <col customWidth="1" min="10" max="10" width="24.0"/>
    <col customWidth="1" min="11" max="11" width="8.38"/>
    <col customWidth="1" min="12" max="12" width="3.63"/>
    <col customWidth="1" min="13" max="26" width="8.63"/>
  </cols>
  <sheetData>
    <row r="1" ht="12.75" customHeight="1">
      <c r="B1" s="335"/>
      <c r="C1" s="335"/>
      <c r="D1" s="336" t="s">
        <v>193</v>
      </c>
      <c r="E1" s="337">
        <f>ExpressResWithFS</f>
        <v>2.51</v>
      </c>
      <c r="H1" s="318" t="s">
        <v>185</v>
      </c>
    </row>
    <row r="2" ht="12.75" customHeight="1">
      <c r="B2" s="189" t="s">
        <v>187</v>
      </c>
      <c r="C2" s="338"/>
      <c r="D2" s="338"/>
      <c r="E2" s="338"/>
      <c r="F2" s="338"/>
      <c r="G2" s="338"/>
      <c r="H2" s="318" t="s">
        <v>186</v>
      </c>
    </row>
    <row r="3" ht="12.75" customHeight="1">
      <c r="B3" s="189" t="s">
        <v>194</v>
      </c>
      <c r="C3" s="338"/>
      <c r="D3" s="338"/>
      <c r="E3" s="338"/>
      <c r="F3" s="338"/>
      <c r="G3" s="338"/>
      <c r="H3" s="338"/>
    </row>
    <row r="4" ht="12.75" customHeight="1">
      <c r="A4" s="325" t="s">
        <v>1</v>
      </c>
      <c r="B4" s="325" t="s">
        <v>0</v>
      </c>
      <c r="C4" s="325" t="s">
        <v>0</v>
      </c>
      <c r="D4" s="325" t="s">
        <v>0</v>
      </c>
      <c r="E4" s="325" t="s">
        <v>0</v>
      </c>
      <c r="F4" s="325" t="s">
        <v>0</v>
      </c>
      <c r="G4" s="325" t="s">
        <v>0</v>
      </c>
      <c r="H4" s="325" t="s">
        <v>0</v>
      </c>
    </row>
    <row r="5" ht="12.75" customHeight="1">
      <c r="A5" s="324" t="s">
        <v>82</v>
      </c>
      <c r="B5" s="326">
        <v>2.0</v>
      </c>
      <c r="C5" s="326">
        <v>3.0</v>
      </c>
      <c r="D5" s="326">
        <v>4.0</v>
      </c>
      <c r="E5" s="326">
        <v>5.0</v>
      </c>
      <c r="F5" s="326">
        <v>6.0</v>
      </c>
      <c r="G5" s="326">
        <v>7.0</v>
      </c>
      <c r="H5" s="326">
        <v>8.0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27" t="s">
        <v>190</v>
      </c>
      <c r="B6" s="328">
        <f>IF(MinBase1Day&gt;ROUND(((1-(OvernightDiscount1_to_10+FedExExrpessEarnedDiscount))*'1Day Base'!B3),2),ROUND(MinBase1Day*(1+ExpressFuelSurcharge),2),ROUND(((1-(OvernightDiscount1_to_10+FedExExrpessEarnedDiscount))*'1Day Base'!B3)*(1+ExpressFuelSurcharge),2))</f>
        <v>22.3</v>
      </c>
      <c r="C6" s="328">
        <f>IF(MinBase1Day&gt;ROUND(((1-(OvernightDiscount1_to_10+FedExExrpessEarnedDiscount))*'1Day Base'!C3),2),ROUND(MinBase1Day*(1+ExpressFuelSurcharge),2),ROUND(((1-(OvernightDiscount1_to_10+FedExExrpessEarnedDiscount))*'1Day Base'!C3)*(1+ExpressFuelSurcharge),2))</f>
        <v>22.3</v>
      </c>
      <c r="D6" s="328">
        <f>IF(MinBase1Day&gt;ROUND(((1-(OvernightDiscount1_to_10+FedExExrpessEarnedDiscount))*'1Day Base'!D3),2),ROUND(MinBase1Day*(1+ExpressFuelSurcharge),2),ROUND(((1-(OvernightDiscount1_to_10+FedExExrpessEarnedDiscount))*'1Day Base'!D3)*(1+ExpressFuelSurcharge),2))</f>
        <v>23.91</v>
      </c>
      <c r="E6" s="328">
        <f>IF(MinBase1Day&gt;ROUND(((1-(OvernightDiscount1_to_10+FedExExrpessEarnedDiscount))*'1Day Base'!E3),2),ROUND(MinBase1Day*(1+ExpressFuelSurcharge),2),ROUND(((1-(OvernightDiscount1_to_10+FedExExrpessEarnedDiscount))*'1Day Base'!E3)*(1+ExpressFuelSurcharge),2))</f>
        <v>26.49</v>
      </c>
      <c r="F6" s="328">
        <f>IF(MinBase1Day&gt;ROUND(((1-(OvernightDiscount1_to_10+FedExExrpessEarnedDiscount))*'1Day Base'!F3),2),ROUND(MinBase1Day*(1+ExpressFuelSurcharge),2),ROUND(((1-(OvernightDiscount1_to_10+FedExExrpessEarnedDiscount))*'1Day Base'!F3)*(1+ExpressFuelSurcharge),2))</f>
        <v>28.71</v>
      </c>
      <c r="G6" s="328">
        <f>IF(MinBase1Day&gt;ROUND(((1-(OvernightDiscount1_to_10+FedExExrpessEarnedDiscount))*'1Day Base'!G3),2),ROUND(MinBase1Day*(1+ExpressFuelSurcharge),2),ROUND(((1-(OvernightDiscount1_to_10+FedExExrpessEarnedDiscount))*'1Day Base'!G3)*(1+ExpressFuelSurcharge),2))</f>
        <v>31.21</v>
      </c>
      <c r="H6" s="328">
        <f>IF(MinBase1Day&gt;ROUND(((1-(OvernightDiscount1_to_10+FedExExrpessEarnedDiscount))*'1Day Base'!H3),2),ROUND(MinBase1Day*(1+ExpressFuelSurcharge),2),ROUND(((1-(OvernightDiscount1_to_10+FedExExrpessEarnedDiscount))*'1Day Base'!H3)*(1+ExpressFuelSurcharge),2))</f>
        <v>32.9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327">
        <v>2.0</v>
      </c>
      <c r="B7" s="328">
        <f>IF(MinBase1Day&gt;ROUND(((1-(OvernightDiscount1_to_10+FedExExrpessEarnedDiscount))*'1Day Base'!B4),2),ROUND(MinBase1Day*(1+ExpressFuelSurcharge),2),ROUND(((1-(OvernightDiscount1_to_10+FedExExrpessEarnedDiscount))*'1Day Base'!B4)*(1+ExpressFuelSurcharge),2))</f>
        <v>22.3</v>
      </c>
      <c r="C7" s="328">
        <f>IF(MinBase1Day&gt;ROUND(((1-(OvernightDiscount1_to_10+FedExExrpessEarnedDiscount))*'1Day Base'!C4),2),ROUND(MinBase1Day*(1+ExpressFuelSurcharge),2),ROUND(((1-(OvernightDiscount1_to_10+FedExExrpessEarnedDiscount))*'1Day Base'!C4)*(1+ExpressFuelSurcharge),2))</f>
        <v>22.3</v>
      </c>
      <c r="D7" s="328">
        <f>IF(MinBase1Day&gt;ROUND(((1-(OvernightDiscount1_to_10+FedExExrpessEarnedDiscount))*'1Day Base'!D4),2),ROUND(MinBase1Day*(1+ExpressFuelSurcharge),2),ROUND(((1-(OvernightDiscount1_to_10+FedExExrpessEarnedDiscount))*'1Day Base'!D4)*(1+ExpressFuelSurcharge),2))</f>
        <v>27.5</v>
      </c>
      <c r="E7" s="328">
        <f>IF(MinBase1Day&gt;ROUND(((1-(OvernightDiscount1_to_10+FedExExrpessEarnedDiscount))*'1Day Base'!E4),2),ROUND(MinBase1Day*(1+ExpressFuelSurcharge),2),ROUND(((1-(OvernightDiscount1_to_10+FedExExrpessEarnedDiscount))*'1Day Base'!E4)*(1+ExpressFuelSurcharge),2))</f>
        <v>29.88</v>
      </c>
      <c r="F7" s="328">
        <f>IF(MinBase1Day&gt;ROUND(((1-(OvernightDiscount1_to_10+FedExExrpessEarnedDiscount))*'1Day Base'!F4),2),ROUND(MinBase1Day*(1+ExpressFuelSurcharge),2),ROUND(((1-(OvernightDiscount1_to_10+FedExExrpessEarnedDiscount))*'1Day Base'!F4)*(1+ExpressFuelSurcharge),2))</f>
        <v>33.05</v>
      </c>
      <c r="G7" s="328">
        <f>IF(MinBase1Day&gt;ROUND(((1-(OvernightDiscount1_to_10+FedExExrpessEarnedDiscount))*'1Day Base'!G4),2),ROUND(MinBase1Day*(1+ExpressFuelSurcharge),2),ROUND(((1-(OvernightDiscount1_to_10+FedExExrpessEarnedDiscount))*'1Day Base'!G4)*(1+ExpressFuelSurcharge),2))</f>
        <v>35.74</v>
      </c>
      <c r="H7" s="328">
        <f>IF(MinBase1Day&gt;ROUND(((1-(OvernightDiscount1_to_10+FedExExrpessEarnedDiscount))*'1Day Base'!H4),2),ROUND(MinBase1Day*(1+ExpressFuelSurcharge),2),ROUND(((1-(OvernightDiscount1_to_10+FedExExrpessEarnedDiscount))*'1Day Base'!H4)*(1+ExpressFuelSurcharge),2))</f>
        <v>38.14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327">
        <v>3.0</v>
      </c>
      <c r="B8" s="328">
        <f>IF(MinBase1Day&gt;ROUND(((1-(OvernightDiscount1_to_10+FedExExrpessEarnedDiscount))*'1Day Base'!B5),2),ROUND(MinBase1Day*(1+ExpressFuelSurcharge),2),ROUND(((1-(OvernightDiscount1_to_10+FedExExrpessEarnedDiscount))*'1Day Base'!B5)*(1+ExpressFuelSurcharge),2))</f>
        <v>22.3</v>
      </c>
      <c r="C8" s="328">
        <f>IF(MinBase1Day&gt;ROUND(((1-(OvernightDiscount1_to_10+FedExExrpessEarnedDiscount))*'1Day Base'!C5),2),ROUND(MinBase1Day*(1+ExpressFuelSurcharge),2),ROUND(((1-(OvernightDiscount1_to_10+FedExExrpessEarnedDiscount))*'1Day Base'!C5)*(1+ExpressFuelSurcharge),2))</f>
        <v>22.3</v>
      </c>
      <c r="D8" s="328">
        <f>IF(MinBase1Day&gt;ROUND(((1-(OvernightDiscount1_to_10+FedExExrpessEarnedDiscount))*'1Day Base'!D5),2),ROUND(MinBase1Day*(1+ExpressFuelSurcharge),2),ROUND(((1-(OvernightDiscount1_to_10+FedExExrpessEarnedDiscount))*'1Day Base'!D5)*(1+ExpressFuelSurcharge),2))</f>
        <v>30.5</v>
      </c>
      <c r="E8" s="328">
        <f>IF(MinBase1Day&gt;ROUND(((1-(OvernightDiscount1_to_10+FedExExrpessEarnedDiscount))*'1Day Base'!E5),2),ROUND(MinBase1Day*(1+ExpressFuelSurcharge),2),ROUND(((1-(OvernightDiscount1_to_10+FedExExrpessEarnedDiscount))*'1Day Base'!E5)*(1+ExpressFuelSurcharge),2))</f>
        <v>33.11</v>
      </c>
      <c r="F8" s="328">
        <f>IF(MinBase1Day&gt;ROUND(((1-(OvernightDiscount1_to_10+FedExExrpessEarnedDiscount))*'1Day Base'!F5),2),ROUND(MinBase1Day*(1+ExpressFuelSurcharge),2),ROUND(((1-(OvernightDiscount1_to_10+FedExExrpessEarnedDiscount))*'1Day Base'!F5)*(1+ExpressFuelSurcharge),2))</f>
        <v>35.33</v>
      </c>
      <c r="G8" s="328">
        <f>IF(MinBase1Day&gt;ROUND(((1-(OvernightDiscount1_to_10+FedExExrpessEarnedDiscount))*'1Day Base'!G5),2),ROUND(MinBase1Day*(1+ExpressFuelSurcharge),2),ROUND(((1-(OvernightDiscount1_to_10+FedExExrpessEarnedDiscount))*'1Day Base'!G5)*(1+ExpressFuelSurcharge),2))</f>
        <v>39.33</v>
      </c>
      <c r="H8" s="328">
        <f>IF(MinBase1Day&gt;ROUND(((1-(OvernightDiscount1_to_10+FedExExrpessEarnedDiscount))*'1Day Base'!H5),2),ROUND(MinBase1Day*(1+ExpressFuelSurcharge),2),ROUND(((1-(OvernightDiscount1_to_10+FedExExrpessEarnedDiscount))*'1Day Base'!H5)*(1+ExpressFuelSurcharge),2))</f>
        <v>41.69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327">
        <v>4.0</v>
      </c>
      <c r="B9" s="328">
        <f>IF(MinBase1Day&gt;ROUND(((1-(OvernightDiscount1_to_10+FedExExrpessEarnedDiscount))*'1Day Base'!B6),2),ROUND(MinBase1Day*(1+ExpressFuelSurcharge),2),ROUND(((1-(OvernightDiscount1_to_10+FedExExrpessEarnedDiscount))*'1Day Base'!B6)*(1+ExpressFuelSurcharge),2))</f>
        <v>22.3</v>
      </c>
      <c r="C9" s="328">
        <f>IF(MinBase1Day&gt;ROUND(((1-(OvernightDiscount1_to_10+FedExExrpessEarnedDiscount))*'1Day Base'!C6),2),ROUND(MinBase1Day*(1+ExpressFuelSurcharge),2),ROUND(((1-(OvernightDiscount1_to_10+FedExExrpessEarnedDiscount))*'1Day Base'!C6)*(1+ExpressFuelSurcharge),2))</f>
        <v>22.3</v>
      </c>
      <c r="D9" s="328">
        <f>IF(MinBase1Day&gt;ROUND(((1-(OvernightDiscount1_to_10+FedExExrpessEarnedDiscount))*'1Day Base'!D6),2),ROUND(MinBase1Day*(1+ExpressFuelSurcharge),2),ROUND(((1-(OvernightDiscount1_to_10+FedExExrpessEarnedDiscount))*'1Day Base'!D6)*(1+ExpressFuelSurcharge),2))</f>
        <v>33.04</v>
      </c>
      <c r="E9" s="328">
        <f>IF(MinBase1Day&gt;ROUND(((1-(OvernightDiscount1_to_10+FedExExrpessEarnedDiscount))*'1Day Base'!E6),2),ROUND(MinBase1Day*(1+ExpressFuelSurcharge),2),ROUND(((1-(OvernightDiscount1_to_10+FedExExrpessEarnedDiscount))*'1Day Base'!E6)*(1+ExpressFuelSurcharge),2))</f>
        <v>36.29</v>
      </c>
      <c r="F9" s="328">
        <f>IF(MinBase1Day&gt;ROUND(((1-(OvernightDiscount1_to_10+FedExExrpessEarnedDiscount))*'1Day Base'!F6),2),ROUND(MinBase1Day*(1+ExpressFuelSurcharge),2),ROUND(((1-(OvernightDiscount1_to_10+FedExExrpessEarnedDiscount))*'1Day Base'!F6)*(1+ExpressFuelSurcharge),2))</f>
        <v>40.03</v>
      </c>
      <c r="G9" s="328">
        <f>IF(MinBase1Day&gt;ROUND(((1-(OvernightDiscount1_to_10+FedExExrpessEarnedDiscount))*'1Day Base'!G6),2),ROUND(MinBase1Day*(1+ExpressFuelSurcharge),2),ROUND(((1-(OvernightDiscount1_to_10+FedExExrpessEarnedDiscount))*'1Day Base'!G6)*(1+ExpressFuelSurcharge),2))</f>
        <v>42.81</v>
      </c>
      <c r="H9" s="328">
        <f>IF(MinBase1Day&gt;ROUND(((1-(OvernightDiscount1_to_10+FedExExrpessEarnedDiscount))*'1Day Base'!H6),2),ROUND(MinBase1Day*(1+ExpressFuelSurcharge),2),ROUND(((1-(OvernightDiscount1_to_10+FedExExrpessEarnedDiscount))*'1Day Base'!H6)*(1+ExpressFuelSurcharge),2))</f>
        <v>45.65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327">
        <v>5.0</v>
      </c>
      <c r="B10" s="328">
        <f>IF(MinBase1Day&gt;ROUND(((1-(OvernightDiscount1_to_10+FedExExrpessEarnedDiscount))*'1Day Base'!B7),2),ROUND(MinBase1Day*(1+ExpressFuelSurcharge),2),ROUND(((1-(OvernightDiscount1_to_10+FedExExrpessEarnedDiscount))*'1Day Base'!B7)*(1+ExpressFuelSurcharge),2))</f>
        <v>22.3</v>
      </c>
      <c r="C10" s="328">
        <f>IF(MinBase1Day&gt;ROUND(((1-(OvernightDiscount1_to_10+FedExExrpessEarnedDiscount))*'1Day Base'!C7),2),ROUND(MinBase1Day*(1+ExpressFuelSurcharge),2),ROUND(((1-(OvernightDiscount1_to_10+FedExExrpessEarnedDiscount))*'1Day Base'!C7)*(1+ExpressFuelSurcharge),2))</f>
        <v>22.3</v>
      </c>
      <c r="D10" s="328">
        <f>IF(MinBase1Day&gt;ROUND(((1-(OvernightDiscount1_to_10+FedExExrpessEarnedDiscount))*'1Day Base'!D7),2),ROUND(MinBase1Day*(1+ExpressFuelSurcharge),2),ROUND(((1-(OvernightDiscount1_to_10+FedExExrpessEarnedDiscount))*'1Day Base'!D7)*(1+ExpressFuelSurcharge),2))</f>
        <v>35.15</v>
      </c>
      <c r="E10" s="328">
        <f>IF(MinBase1Day&gt;ROUND(((1-(OvernightDiscount1_to_10+FedExExrpessEarnedDiscount))*'1Day Base'!E7),2),ROUND(MinBase1Day*(1+ExpressFuelSurcharge),2),ROUND(((1-(OvernightDiscount1_to_10+FedExExrpessEarnedDiscount))*'1Day Base'!E7)*(1+ExpressFuelSurcharge),2))</f>
        <v>39.45</v>
      </c>
      <c r="F10" s="328">
        <f>IF(MinBase1Day&gt;ROUND(((1-(OvernightDiscount1_to_10+FedExExrpessEarnedDiscount))*'1Day Base'!F7),2),ROUND(MinBase1Day*(1+ExpressFuelSurcharge),2),ROUND(((1-(OvernightDiscount1_to_10+FedExExrpessEarnedDiscount))*'1Day Base'!F7)*(1+ExpressFuelSurcharge),2))</f>
        <v>40.92</v>
      </c>
      <c r="G10" s="328">
        <f>IF(MinBase1Day&gt;ROUND(((1-(OvernightDiscount1_to_10+FedExExrpessEarnedDiscount))*'1Day Base'!G7),2),ROUND(MinBase1Day*(1+ExpressFuelSurcharge),2),ROUND(((1-(OvernightDiscount1_to_10+FedExExrpessEarnedDiscount))*'1Day Base'!G7)*(1+ExpressFuelSurcharge),2))</f>
        <v>43.75</v>
      </c>
      <c r="H10" s="328">
        <f>IF(MinBase1Day&gt;ROUND(((1-(OvernightDiscount1_to_10+FedExExrpessEarnedDiscount))*'1Day Base'!H7),2),ROUND(MinBase1Day*(1+ExpressFuelSurcharge),2),ROUND(((1-(OvernightDiscount1_to_10+FedExExrpessEarnedDiscount))*'1Day Base'!H7)*(1+ExpressFuelSurcharge),2))</f>
        <v>46.21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327">
        <v>6.0</v>
      </c>
      <c r="B11" s="328">
        <f>IF(MinBase1Day&gt;ROUND(((1-(OvernightDiscount1_to_10+FedExExrpessEarnedDiscount))*'1Day Base'!B8),2),ROUND(MinBase1Day*(1+ExpressFuelSurcharge),2),ROUND(((1-(OvernightDiscount1_to_10+FedExExrpessEarnedDiscount))*'1Day Base'!B8)*(1+ExpressFuelSurcharge),2))</f>
        <v>22.3</v>
      </c>
      <c r="C11" s="328">
        <f>IF(MinBase1Day&gt;ROUND(((1-(OvernightDiscount1_to_10+FedExExrpessEarnedDiscount))*'1Day Base'!C8),2),ROUND(MinBase1Day*(1+ExpressFuelSurcharge),2),ROUND(((1-(OvernightDiscount1_to_10+FedExExrpessEarnedDiscount))*'1Day Base'!C8)*(1+ExpressFuelSurcharge),2))</f>
        <v>24.76</v>
      </c>
      <c r="D11" s="328">
        <f>IF(MinBase1Day&gt;ROUND(((1-(OvernightDiscount1_to_10+FedExExrpessEarnedDiscount))*'1Day Base'!D8),2),ROUND(MinBase1Day*(1+ExpressFuelSurcharge),2),ROUND(((1-(OvernightDiscount1_to_10+FedExExrpessEarnedDiscount))*'1Day Base'!D8)*(1+ExpressFuelSurcharge),2))</f>
        <v>39.1</v>
      </c>
      <c r="E11" s="328">
        <f>IF(MinBase1Day&gt;ROUND(((1-(OvernightDiscount1_to_10+FedExExrpessEarnedDiscount))*'1Day Base'!E8),2),ROUND(MinBase1Day*(1+ExpressFuelSurcharge),2),ROUND(((1-(OvernightDiscount1_to_10+FedExExrpessEarnedDiscount))*'1Day Base'!E8)*(1+ExpressFuelSurcharge),2))</f>
        <v>42.06</v>
      </c>
      <c r="F11" s="328">
        <f>IF(MinBase1Day&gt;ROUND(((1-(OvernightDiscount1_to_10+FedExExrpessEarnedDiscount))*'1Day Base'!F8),2),ROUND(MinBase1Day*(1+ExpressFuelSurcharge),2),ROUND(((1-(OvernightDiscount1_to_10+FedExExrpessEarnedDiscount))*'1Day Base'!F8)*(1+ExpressFuelSurcharge),2))</f>
        <v>46.26</v>
      </c>
      <c r="G11" s="328">
        <f>IF(MinBase1Day&gt;ROUND(((1-(OvernightDiscount1_to_10+FedExExrpessEarnedDiscount))*'1Day Base'!G8),2),ROUND(MinBase1Day*(1+ExpressFuelSurcharge),2),ROUND(((1-(OvernightDiscount1_to_10+FedExExrpessEarnedDiscount))*'1Day Base'!G8)*(1+ExpressFuelSurcharge),2))</f>
        <v>48.87</v>
      </c>
      <c r="H11" s="328">
        <f>IF(MinBase1Day&gt;ROUND(((1-(OvernightDiscount1_to_10+FedExExrpessEarnedDiscount))*'1Day Base'!H8),2),ROUND(MinBase1Day*(1+ExpressFuelSurcharge),2),ROUND(((1-(OvernightDiscount1_to_10+FedExExrpessEarnedDiscount))*'1Day Base'!H8)*(1+ExpressFuelSurcharge),2))</f>
        <v>52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327">
        <v>7.0</v>
      </c>
      <c r="B12" s="328">
        <f>IF(MinBase1Day&gt;ROUND(((1-(OvernightDiscount1_to_10+FedExExrpessEarnedDiscount))*'1Day Base'!B9),2),ROUND(MinBase1Day*(1+ExpressFuelSurcharge),2),ROUND(((1-(OvernightDiscount1_to_10+FedExExrpessEarnedDiscount))*'1Day Base'!B9)*(1+ExpressFuelSurcharge),2))</f>
        <v>22.3</v>
      </c>
      <c r="C12" s="328">
        <f>IF(MinBase1Day&gt;ROUND(((1-(OvernightDiscount1_to_10+FedExExrpessEarnedDiscount))*'1Day Base'!C9),2),ROUND(MinBase1Day*(1+ExpressFuelSurcharge),2),ROUND(((1-(OvernightDiscount1_to_10+FedExExrpessEarnedDiscount))*'1Day Base'!C9)*(1+ExpressFuelSurcharge),2))</f>
        <v>25.84</v>
      </c>
      <c r="D12" s="328">
        <f>IF(MinBase1Day&gt;ROUND(((1-(OvernightDiscount1_to_10+FedExExrpessEarnedDiscount))*'1Day Base'!D9),2),ROUND(MinBase1Day*(1+ExpressFuelSurcharge),2),ROUND(((1-(OvernightDiscount1_to_10+FedExExrpessEarnedDiscount))*'1Day Base'!D9)*(1+ExpressFuelSurcharge),2))</f>
        <v>41.85</v>
      </c>
      <c r="E12" s="328">
        <f>IF(MinBase1Day&gt;ROUND(((1-(OvernightDiscount1_to_10+FedExExrpessEarnedDiscount))*'1Day Base'!E9),2),ROUND(MinBase1Day*(1+ExpressFuelSurcharge),2),ROUND(((1-(OvernightDiscount1_to_10+FedExExrpessEarnedDiscount))*'1Day Base'!E9)*(1+ExpressFuelSurcharge),2))</f>
        <v>45.71</v>
      </c>
      <c r="F12" s="328">
        <f>IF(MinBase1Day&gt;ROUND(((1-(OvernightDiscount1_to_10+FedExExrpessEarnedDiscount))*'1Day Base'!F9),2),ROUND(MinBase1Day*(1+ExpressFuelSurcharge),2),ROUND(((1-(OvernightDiscount1_to_10+FedExExrpessEarnedDiscount))*'1Day Base'!F9)*(1+ExpressFuelSurcharge),2))</f>
        <v>49.56</v>
      </c>
      <c r="G12" s="328">
        <f>IF(MinBase1Day&gt;ROUND(((1-(OvernightDiscount1_to_10+FedExExrpessEarnedDiscount))*'1Day Base'!G9),2),ROUND(MinBase1Day*(1+ExpressFuelSurcharge),2),ROUND(((1-(OvernightDiscount1_to_10+FedExExrpessEarnedDiscount))*'1Day Base'!G9)*(1+ExpressFuelSurcharge),2))</f>
        <v>52.55</v>
      </c>
      <c r="H12" s="328">
        <f>IF(MinBase1Day&gt;ROUND(((1-(OvernightDiscount1_to_10+FedExExrpessEarnedDiscount))*'1Day Base'!H9),2),ROUND(MinBase1Day*(1+ExpressFuelSurcharge),2),ROUND(((1-(OvernightDiscount1_to_10+FedExExrpessEarnedDiscount))*'1Day Base'!H9)*(1+ExpressFuelSurcharge),2))</f>
        <v>55.56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327">
        <v>8.0</v>
      </c>
      <c r="B13" s="328">
        <f>IF(MinBase1Day&gt;ROUND(((1-(OvernightDiscount1_to_10+FedExExrpessEarnedDiscount))*'1Day Base'!B10),2),ROUND(MinBase1Day*(1+ExpressFuelSurcharge),2),ROUND(((1-(OvernightDiscount1_to_10+FedExExrpessEarnedDiscount))*'1Day Base'!B10)*(1+ExpressFuelSurcharge),2))</f>
        <v>22.3</v>
      </c>
      <c r="C13" s="328">
        <f>IF(MinBase1Day&gt;ROUND(((1-(OvernightDiscount1_to_10+FedExExrpessEarnedDiscount))*'1Day Base'!C10),2),ROUND(MinBase1Day*(1+ExpressFuelSurcharge),2),ROUND(((1-(OvernightDiscount1_to_10+FedExExrpessEarnedDiscount))*'1Day Base'!C10)*(1+ExpressFuelSurcharge),2))</f>
        <v>26.58</v>
      </c>
      <c r="D13" s="328">
        <f>IF(MinBase1Day&gt;ROUND(((1-(OvernightDiscount1_to_10+FedExExrpessEarnedDiscount))*'1Day Base'!D10),2),ROUND(MinBase1Day*(1+ExpressFuelSurcharge),2),ROUND(((1-(OvernightDiscount1_to_10+FedExExrpessEarnedDiscount))*'1Day Base'!D10)*(1+ExpressFuelSurcharge),2))</f>
        <v>44.19</v>
      </c>
      <c r="E13" s="328">
        <f>IF(MinBase1Day&gt;ROUND(((1-(OvernightDiscount1_to_10+FedExExrpessEarnedDiscount))*'1Day Base'!E10),2),ROUND(MinBase1Day*(1+ExpressFuelSurcharge),2),ROUND(((1-(OvernightDiscount1_to_10+FedExExrpessEarnedDiscount))*'1Day Base'!E10)*(1+ExpressFuelSurcharge),2))</f>
        <v>48.66</v>
      </c>
      <c r="F13" s="328">
        <f>IF(MinBase1Day&gt;ROUND(((1-(OvernightDiscount1_to_10+FedExExrpessEarnedDiscount))*'1Day Base'!F10),2),ROUND(MinBase1Day*(1+ExpressFuelSurcharge),2),ROUND(((1-(OvernightDiscount1_to_10+FedExExrpessEarnedDiscount))*'1Day Base'!F10)*(1+ExpressFuelSurcharge),2))</f>
        <v>52.9</v>
      </c>
      <c r="G13" s="328">
        <f>IF(MinBase1Day&gt;ROUND(((1-(OvernightDiscount1_to_10+FedExExrpessEarnedDiscount))*'1Day Base'!G10),2),ROUND(MinBase1Day*(1+ExpressFuelSurcharge),2),ROUND(((1-(OvernightDiscount1_to_10+FedExExrpessEarnedDiscount))*'1Day Base'!G10)*(1+ExpressFuelSurcharge),2))</f>
        <v>56.28</v>
      </c>
      <c r="H13" s="328">
        <f>IF(MinBase1Day&gt;ROUND(((1-(OvernightDiscount1_to_10+FedExExrpessEarnedDiscount))*'1Day Base'!H10),2),ROUND(MinBase1Day*(1+ExpressFuelSurcharge),2),ROUND(((1-(OvernightDiscount1_to_10+FedExExrpessEarnedDiscount))*'1Day Base'!H10)*(1+ExpressFuelSurcharge),2))</f>
        <v>59.04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327">
        <v>9.0</v>
      </c>
      <c r="B14" s="328">
        <f>IF(MinBase1Day&gt;ROUND(((1-(OvernightDiscount1_to_10+FedExExrpessEarnedDiscount))*'1Day Base'!B11),2),ROUND(MinBase1Day*(1+ExpressFuelSurcharge),2),ROUND(((1-(OvernightDiscount1_to_10+FedExExrpessEarnedDiscount))*'1Day Base'!B11)*(1+ExpressFuelSurcharge),2))</f>
        <v>22.3</v>
      </c>
      <c r="C14" s="328">
        <f>IF(MinBase1Day&gt;ROUND(((1-(OvernightDiscount1_to_10+FedExExrpessEarnedDiscount))*'1Day Base'!C11),2),ROUND(MinBase1Day*(1+ExpressFuelSurcharge),2),ROUND(((1-(OvernightDiscount1_to_10+FedExExrpessEarnedDiscount))*'1Day Base'!C11)*(1+ExpressFuelSurcharge),2))</f>
        <v>27.73</v>
      </c>
      <c r="D14" s="328">
        <f>IF(MinBase1Day&gt;ROUND(((1-(OvernightDiscount1_to_10+FedExExrpessEarnedDiscount))*'1Day Base'!D11),2),ROUND(MinBase1Day*(1+ExpressFuelSurcharge),2),ROUND(((1-(OvernightDiscount1_to_10+FedExExrpessEarnedDiscount))*'1Day Base'!D11)*(1+ExpressFuelSurcharge),2))</f>
        <v>47.1</v>
      </c>
      <c r="E14" s="328">
        <f>IF(MinBase1Day&gt;ROUND(((1-(OvernightDiscount1_to_10+FedExExrpessEarnedDiscount))*'1Day Base'!E11),2),ROUND(MinBase1Day*(1+ExpressFuelSurcharge),2),ROUND(((1-(OvernightDiscount1_to_10+FedExExrpessEarnedDiscount))*'1Day Base'!E11)*(1+ExpressFuelSurcharge),2))</f>
        <v>51.78</v>
      </c>
      <c r="F14" s="328">
        <f>IF(MinBase1Day&gt;ROUND(((1-(OvernightDiscount1_to_10+FedExExrpessEarnedDiscount))*'1Day Base'!F11),2),ROUND(MinBase1Day*(1+ExpressFuelSurcharge),2),ROUND(((1-(OvernightDiscount1_to_10+FedExExrpessEarnedDiscount))*'1Day Base'!F11)*(1+ExpressFuelSurcharge),2))</f>
        <v>54.31</v>
      </c>
      <c r="G14" s="328">
        <f>IF(MinBase1Day&gt;ROUND(((1-(OvernightDiscount1_to_10+FedExExrpessEarnedDiscount))*'1Day Base'!G11),2),ROUND(MinBase1Day*(1+ExpressFuelSurcharge),2),ROUND(((1-(OvernightDiscount1_to_10+FedExExrpessEarnedDiscount))*'1Day Base'!G11)*(1+ExpressFuelSurcharge),2))</f>
        <v>60</v>
      </c>
      <c r="H14" s="328">
        <f>IF(MinBase1Day&gt;ROUND(((1-(OvernightDiscount1_to_10+FedExExrpessEarnedDiscount))*'1Day Base'!H11),2),ROUND(MinBase1Day*(1+ExpressFuelSurcharge),2),ROUND(((1-(OvernightDiscount1_to_10+FedExExrpessEarnedDiscount))*'1Day Base'!H11)*(1+ExpressFuelSurcharge),2))</f>
        <v>62.86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327">
        <v>10.0</v>
      </c>
      <c r="B15" s="328">
        <f>IF(MinBase1Day&gt;ROUND(((1-(OvernightDiscount1_to_10+FedExExrpessEarnedDiscount))*'1Day Base'!B12),2),ROUND(MinBase1Day*(1+ExpressFuelSurcharge),2),ROUND(((1-(OvernightDiscount1_to_10+FedExExrpessEarnedDiscount))*'1Day Base'!B12)*(1+ExpressFuelSurcharge),2))</f>
        <v>22.3</v>
      </c>
      <c r="C15" s="328">
        <f>IF(MinBase1Day&gt;ROUND(((1-(OvernightDiscount1_to_10+FedExExrpessEarnedDiscount))*'1Day Base'!C12),2),ROUND(MinBase1Day*(1+ExpressFuelSurcharge),2),ROUND(((1-(OvernightDiscount1_to_10+FedExExrpessEarnedDiscount))*'1Day Base'!C12)*(1+ExpressFuelSurcharge),2))</f>
        <v>28.52</v>
      </c>
      <c r="D15" s="328">
        <f>IF(MinBase1Day&gt;ROUND(((1-(OvernightDiscount1_to_10+FedExExrpessEarnedDiscount))*'1Day Base'!D12),2),ROUND(MinBase1Day*(1+ExpressFuelSurcharge),2),ROUND(((1-(OvernightDiscount1_to_10+FedExExrpessEarnedDiscount))*'1Day Base'!D12)*(1+ExpressFuelSurcharge),2))</f>
        <v>47.94</v>
      </c>
      <c r="E15" s="328">
        <f>IF(MinBase1Day&gt;ROUND(((1-(OvernightDiscount1_to_10+FedExExrpessEarnedDiscount))*'1Day Base'!E12),2),ROUND(MinBase1Day*(1+ExpressFuelSurcharge),2),ROUND(((1-(OvernightDiscount1_to_10+FedExExrpessEarnedDiscount))*'1Day Base'!E12)*(1+ExpressFuelSurcharge),2))</f>
        <v>52.6</v>
      </c>
      <c r="F15" s="328">
        <f>IF(MinBase1Day&gt;ROUND(((1-(OvernightDiscount1_to_10+FedExExrpessEarnedDiscount))*'1Day Base'!F12),2),ROUND(MinBase1Day*(1+ExpressFuelSurcharge),2),ROUND(((1-(OvernightDiscount1_to_10+FedExExrpessEarnedDiscount))*'1Day Base'!F12)*(1+ExpressFuelSurcharge),2))</f>
        <v>55.07</v>
      </c>
      <c r="G15" s="328">
        <f>IF(MinBase1Day&gt;ROUND(((1-(OvernightDiscount1_to_10+FedExExrpessEarnedDiscount))*'1Day Base'!G12),2),ROUND(MinBase1Day*(1+ExpressFuelSurcharge),2),ROUND(((1-(OvernightDiscount1_to_10+FedExExrpessEarnedDiscount))*'1Day Base'!G12)*(1+ExpressFuelSurcharge),2))</f>
        <v>60.77</v>
      </c>
      <c r="H15" s="328">
        <f>IF(MinBase1Day&gt;ROUND(((1-(OvernightDiscount1_to_10+FedExExrpessEarnedDiscount))*'1Day Base'!H12),2),ROUND(MinBase1Day*(1+ExpressFuelSurcharge),2),ROUND(((1-(OvernightDiscount1_to_10+FedExExrpessEarnedDiscount))*'1Day Base'!H12)*(1+ExpressFuelSurcharge),2))</f>
        <v>63.62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327">
        <v>11.0</v>
      </c>
      <c r="B16" s="328">
        <f>IF(MinBase1Day&gt;ROUND(((1-(OverNightDiscount_11_to_20+FedExExrpessEarnedDiscount))*'1Day Base'!B13),2),ROUND(MinBase1Day*(1+ExpressFuelSurcharge),2),ROUND(((1-(OverNightDiscount_11_to_20+FedExExrpessEarnedDiscount))*'1Day Base'!B13)*(1+ExpressFuelSurcharge),2))</f>
        <v>22.3</v>
      </c>
      <c r="C16" s="328">
        <f>IF(MinBase1Day&gt;ROUND(((1-(OverNightDiscount_11_to_20+FedExExrpessEarnedDiscount))*'1Day Base'!C13),2),ROUND(MinBase1Day*(1+ExpressFuelSurcharge),2),ROUND(((1-(OverNightDiscount_11_to_20+FedExExrpessEarnedDiscount))*'1Day Base'!C13)*(1+ExpressFuelSurcharge),2))</f>
        <v>29.11</v>
      </c>
      <c r="D16" s="328">
        <f>IF(MinBase1Day&gt;ROUND(((1-(OverNightDiscount_11_to_20+FedExExrpessEarnedDiscount))*'1Day Base'!D13),2),ROUND(MinBase1Day*(1+ExpressFuelSurcharge),2),ROUND(((1-(OverNightDiscount_11_to_20+FedExExrpessEarnedDiscount))*'1Day Base'!D13)*(1+ExpressFuelSurcharge),2))</f>
        <v>51.1</v>
      </c>
      <c r="E16" s="328">
        <f>IF(MinBase1Day&gt;ROUND(((1-(OverNightDiscount_11_to_20+FedExExrpessEarnedDiscount))*'1Day Base'!E13),2),ROUND(MinBase1Day*(1+ExpressFuelSurcharge),2),ROUND(((1-(OverNightDiscount_11_to_20+FedExExrpessEarnedDiscount))*'1Day Base'!E13)*(1+ExpressFuelSurcharge),2))</f>
        <v>56.73</v>
      </c>
      <c r="F16" s="328">
        <f>IF(MinBase1Day&gt;ROUND(((1-(OverNightDiscount_11_to_20+FedExExrpessEarnedDiscount))*'1Day Base'!F13),2),ROUND(MinBase1Day*(1+ExpressFuelSurcharge),2),ROUND(((1-(OverNightDiscount_11_to_20+FedExExrpessEarnedDiscount))*'1Day Base'!F13)*(1+ExpressFuelSurcharge),2))</f>
        <v>61.4</v>
      </c>
      <c r="G16" s="328">
        <f>IF(MinBase1Day&gt;ROUND(((1-(OverNightDiscount_11_to_20+FedExExrpessEarnedDiscount))*'1Day Base'!G13),2),ROUND(MinBase1Day*(1+ExpressFuelSurcharge),2),ROUND(((1-(OverNightDiscount_11_to_20+FedExExrpessEarnedDiscount))*'1Day Base'!G13)*(1+ExpressFuelSurcharge),2))</f>
        <v>65.69</v>
      </c>
      <c r="H16" s="328">
        <f>IF(MinBase1Day&gt;ROUND(((1-(OverNightDiscount_11_to_20+FedExExrpessEarnedDiscount))*'1Day Base'!H13),2),ROUND(MinBase1Day*(1+ExpressFuelSurcharge),2),ROUND(((1-(OverNightDiscount_11_to_20+FedExExrpessEarnedDiscount))*'1Day Base'!H13)*(1+ExpressFuelSurcharge),2))</f>
        <v>67.67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327">
        <v>12.0</v>
      </c>
      <c r="B17" s="328">
        <f>IF(MinBase1Day&gt;ROUND(((1-(OverNightDiscount_11_to_20+FedExExrpessEarnedDiscount))*'1Day Base'!B14),2),ROUND(MinBase1Day*(1+ExpressFuelSurcharge),2),ROUND(((1-(OverNightDiscount_11_to_20+FedExExrpessEarnedDiscount))*'1Day Base'!B14)*(1+ExpressFuelSurcharge),2))</f>
        <v>22.3</v>
      </c>
      <c r="C17" s="328">
        <f>IF(MinBase1Day&gt;ROUND(((1-(OverNightDiscount_11_to_20+FedExExrpessEarnedDiscount))*'1Day Base'!C14),2),ROUND(MinBase1Day*(1+ExpressFuelSurcharge),2),ROUND(((1-(OverNightDiscount_11_to_20+FedExExrpessEarnedDiscount))*'1Day Base'!C14)*(1+ExpressFuelSurcharge),2))</f>
        <v>30.6</v>
      </c>
      <c r="D17" s="328">
        <f>IF(MinBase1Day&gt;ROUND(((1-(OverNightDiscount_11_to_20+FedExExrpessEarnedDiscount))*'1Day Base'!D14),2),ROUND(MinBase1Day*(1+ExpressFuelSurcharge),2),ROUND(((1-(OverNightDiscount_11_to_20+FedExExrpessEarnedDiscount))*'1Day Base'!D14)*(1+ExpressFuelSurcharge),2))</f>
        <v>53.91</v>
      </c>
      <c r="E17" s="328">
        <f>IF(MinBase1Day&gt;ROUND(((1-(OverNightDiscount_11_to_20+FedExExrpessEarnedDiscount))*'1Day Base'!E14),2),ROUND(MinBase1Day*(1+ExpressFuelSurcharge),2),ROUND(((1-(OverNightDiscount_11_to_20+FedExExrpessEarnedDiscount))*'1Day Base'!E14)*(1+ExpressFuelSurcharge),2))</f>
        <v>59.31</v>
      </c>
      <c r="F17" s="328">
        <f>IF(MinBase1Day&gt;ROUND(((1-(OverNightDiscount_11_to_20+FedExExrpessEarnedDiscount))*'1Day Base'!F14),2),ROUND(MinBase1Day*(1+ExpressFuelSurcharge),2),ROUND(((1-(OverNightDiscount_11_to_20+FedExExrpessEarnedDiscount))*'1Day Base'!F14)*(1+ExpressFuelSurcharge),2))</f>
        <v>64.4</v>
      </c>
      <c r="G17" s="328">
        <f>IF(MinBase1Day&gt;ROUND(((1-(OverNightDiscount_11_to_20+FedExExrpessEarnedDiscount))*'1Day Base'!G14),2),ROUND(MinBase1Day*(1+ExpressFuelSurcharge),2),ROUND(((1-(OverNightDiscount_11_to_20+FedExExrpessEarnedDiscount))*'1Day Base'!G14)*(1+ExpressFuelSurcharge),2))</f>
        <v>69.26</v>
      </c>
      <c r="H17" s="328">
        <f>IF(MinBase1Day&gt;ROUND(((1-(OverNightDiscount_11_to_20+FedExExrpessEarnedDiscount))*'1Day Base'!H14),2),ROUND(MinBase1Day*(1+ExpressFuelSurcharge),2),ROUND(((1-(OverNightDiscount_11_to_20+FedExExrpessEarnedDiscount))*'1Day Base'!H14)*(1+ExpressFuelSurcharge),2))</f>
        <v>71.28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27">
        <v>13.0</v>
      </c>
      <c r="B18" s="328">
        <f>IF(MinBase1Day&gt;ROUND(((1-(OverNightDiscount_11_to_20+FedExExrpessEarnedDiscount))*'1Day Base'!B15),2),ROUND(MinBase1Day*(1+ExpressFuelSurcharge),2),ROUND(((1-(OverNightDiscount_11_to_20+FedExExrpessEarnedDiscount))*'1Day Base'!B15)*(1+ExpressFuelSurcharge),2))</f>
        <v>22.3</v>
      </c>
      <c r="C18" s="328">
        <f>IF(MinBase1Day&gt;ROUND(((1-(OverNightDiscount_11_to_20+FedExExrpessEarnedDiscount))*'1Day Base'!C15),2),ROUND(MinBase1Day*(1+ExpressFuelSurcharge),2),ROUND(((1-(OverNightDiscount_11_to_20+FedExExrpessEarnedDiscount))*'1Day Base'!C15)*(1+ExpressFuelSurcharge),2))</f>
        <v>32.13</v>
      </c>
      <c r="D18" s="328">
        <f>IF(MinBase1Day&gt;ROUND(((1-(OverNightDiscount_11_to_20+FedExExrpessEarnedDiscount))*'1Day Base'!D15),2),ROUND(MinBase1Day*(1+ExpressFuelSurcharge),2),ROUND(((1-(OverNightDiscount_11_to_20+FedExExrpessEarnedDiscount))*'1Day Base'!D15)*(1+ExpressFuelSurcharge),2))</f>
        <v>56.48</v>
      </c>
      <c r="E18" s="328">
        <f>IF(MinBase1Day&gt;ROUND(((1-(OverNightDiscount_11_to_20+FedExExrpessEarnedDiscount))*'1Day Base'!E15),2),ROUND(MinBase1Day*(1+ExpressFuelSurcharge),2),ROUND(((1-(OverNightDiscount_11_to_20+FedExExrpessEarnedDiscount))*'1Day Base'!E15)*(1+ExpressFuelSurcharge),2))</f>
        <v>62.07</v>
      </c>
      <c r="F18" s="328">
        <f>IF(MinBase1Day&gt;ROUND(((1-(OverNightDiscount_11_to_20+FedExExrpessEarnedDiscount))*'1Day Base'!F15),2),ROUND(MinBase1Day*(1+ExpressFuelSurcharge),2),ROUND(((1-(OverNightDiscount_11_to_20+FedExExrpessEarnedDiscount))*'1Day Base'!F15)*(1+ExpressFuelSurcharge),2))</f>
        <v>67.01</v>
      </c>
      <c r="G18" s="328">
        <f>IF(MinBase1Day&gt;ROUND(((1-(OverNightDiscount_11_to_20+FedExExrpessEarnedDiscount))*'1Day Base'!G15),2),ROUND(MinBase1Day*(1+ExpressFuelSurcharge),2),ROUND(((1-(OverNightDiscount_11_to_20+FedExExrpessEarnedDiscount))*'1Day Base'!G15)*(1+ExpressFuelSurcharge),2))</f>
        <v>72.93</v>
      </c>
      <c r="H18" s="328">
        <f>IF(MinBase1Day&gt;ROUND(((1-(OverNightDiscount_11_to_20+FedExExrpessEarnedDiscount))*'1Day Base'!H15),2),ROUND(MinBase1Day*(1+ExpressFuelSurcharge),2),ROUND(((1-(OverNightDiscount_11_to_20+FedExExrpessEarnedDiscount))*'1Day Base'!H15)*(1+ExpressFuelSurcharge),2))</f>
        <v>74.72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327">
        <v>14.0</v>
      </c>
      <c r="B19" s="328">
        <f>IF(MinBase1Day&gt;ROUND(((1-(OverNightDiscount_11_to_20+FedExExrpessEarnedDiscount))*'1Day Base'!B16),2),ROUND(MinBase1Day*(1+ExpressFuelSurcharge),2),ROUND(((1-(OverNightDiscount_11_to_20+FedExExrpessEarnedDiscount))*'1Day Base'!B16)*(1+ExpressFuelSurcharge),2))</f>
        <v>22.51</v>
      </c>
      <c r="C19" s="328">
        <f>IF(MinBase1Day&gt;ROUND(((1-(OverNightDiscount_11_to_20+FedExExrpessEarnedDiscount))*'1Day Base'!C16),2),ROUND(MinBase1Day*(1+ExpressFuelSurcharge),2),ROUND(((1-(OverNightDiscount_11_to_20+FedExExrpessEarnedDiscount))*'1Day Base'!C16)*(1+ExpressFuelSurcharge),2))</f>
        <v>33.39</v>
      </c>
      <c r="D19" s="328">
        <f>IF(MinBase1Day&gt;ROUND(((1-(OverNightDiscount_11_to_20+FedExExrpessEarnedDiscount))*'1Day Base'!D16),2),ROUND(MinBase1Day*(1+ExpressFuelSurcharge),2),ROUND(((1-(OverNightDiscount_11_to_20+FedExExrpessEarnedDiscount))*'1Day Base'!D16)*(1+ExpressFuelSurcharge),2))</f>
        <v>59.36</v>
      </c>
      <c r="E19" s="328">
        <f>IF(MinBase1Day&gt;ROUND(((1-(OverNightDiscount_11_to_20+FedExExrpessEarnedDiscount))*'1Day Base'!E16),2),ROUND(MinBase1Day*(1+ExpressFuelSurcharge),2),ROUND(((1-(OverNightDiscount_11_to_20+FedExExrpessEarnedDiscount))*'1Day Base'!E16)*(1+ExpressFuelSurcharge),2))</f>
        <v>64.69</v>
      </c>
      <c r="F19" s="328">
        <f>IF(MinBase1Day&gt;ROUND(((1-(OverNightDiscount_11_to_20+FedExExrpessEarnedDiscount))*'1Day Base'!F16),2),ROUND(MinBase1Day*(1+ExpressFuelSurcharge),2),ROUND(((1-(OverNightDiscount_11_to_20+FedExExrpessEarnedDiscount))*'1Day Base'!F16)*(1+ExpressFuelSurcharge),2))</f>
        <v>69.61</v>
      </c>
      <c r="G19" s="328">
        <f>IF(MinBase1Day&gt;ROUND(((1-(OverNightDiscount_11_to_20+FedExExrpessEarnedDiscount))*'1Day Base'!G16),2),ROUND(MinBase1Day*(1+ExpressFuelSurcharge),2),ROUND(((1-(OverNightDiscount_11_to_20+FedExExrpessEarnedDiscount))*'1Day Base'!G16)*(1+ExpressFuelSurcharge),2))</f>
        <v>76.11</v>
      </c>
      <c r="H19" s="328">
        <f>IF(MinBase1Day&gt;ROUND(((1-(OverNightDiscount_11_to_20+FedExExrpessEarnedDiscount))*'1Day Base'!H16),2),ROUND(MinBase1Day*(1+ExpressFuelSurcharge),2),ROUND(((1-(OverNightDiscount_11_to_20+FedExExrpessEarnedDiscount))*'1Day Base'!H16)*(1+ExpressFuelSurcharge),2))</f>
        <v>78.42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327">
        <v>15.0</v>
      </c>
      <c r="B20" s="328">
        <f>IF(MinBase1Day&gt;ROUND(((1-(OverNightDiscount_11_to_20+FedExExrpessEarnedDiscount))*'1Day Base'!B17),2),ROUND(MinBase1Day*(1+ExpressFuelSurcharge),2),ROUND(((1-(OverNightDiscount_11_to_20+FedExExrpessEarnedDiscount))*'1Day Base'!B17)*(1+ExpressFuelSurcharge),2))</f>
        <v>23.37</v>
      </c>
      <c r="C20" s="328">
        <f>IF(MinBase1Day&gt;ROUND(((1-(OverNightDiscount_11_to_20+FedExExrpessEarnedDiscount))*'1Day Base'!C17),2),ROUND(MinBase1Day*(1+ExpressFuelSurcharge),2),ROUND(((1-(OverNightDiscount_11_to_20+FedExExrpessEarnedDiscount))*'1Day Base'!C17)*(1+ExpressFuelSurcharge),2))</f>
        <v>34.51</v>
      </c>
      <c r="D20" s="328">
        <f>IF(MinBase1Day&gt;ROUND(((1-(OverNightDiscount_11_to_20+FedExExrpessEarnedDiscount))*'1Day Base'!D17),2),ROUND(MinBase1Day*(1+ExpressFuelSurcharge),2),ROUND(((1-(OverNightDiscount_11_to_20+FedExExrpessEarnedDiscount))*'1Day Base'!D17)*(1+ExpressFuelSurcharge),2))</f>
        <v>60.89</v>
      </c>
      <c r="E20" s="328">
        <f>IF(MinBase1Day&gt;ROUND(((1-(OverNightDiscount_11_to_20+FedExExrpessEarnedDiscount))*'1Day Base'!E17),2),ROUND(MinBase1Day*(1+ExpressFuelSurcharge),2),ROUND(((1-(OverNightDiscount_11_to_20+FedExExrpessEarnedDiscount))*'1Day Base'!E17)*(1+ExpressFuelSurcharge),2))</f>
        <v>67.3</v>
      </c>
      <c r="F20" s="328">
        <f>IF(MinBase1Day&gt;ROUND(((1-(OverNightDiscount_11_to_20+FedExExrpessEarnedDiscount))*'1Day Base'!F17),2),ROUND(MinBase1Day*(1+ExpressFuelSurcharge),2),ROUND(((1-(OverNightDiscount_11_to_20+FedExExrpessEarnedDiscount))*'1Day Base'!F17)*(1+ExpressFuelSurcharge),2))</f>
        <v>70.89</v>
      </c>
      <c r="G20" s="328">
        <f>IF(MinBase1Day&gt;ROUND(((1-(OverNightDiscount_11_to_20+FedExExrpessEarnedDiscount))*'1Day Base'!G17),2),ROUND(MinBase1Day*(1+ExpressFuelSurcharge),2),ROUND(((1-(OverNightDiscount_11_to_20+FedExExrpessEarnedDiscount))*'1Day Base'!G17)*(1+ExpressFuelSurcharge),2))</f>
        <v>78.63</v>
      </c>
      <c r="H20" s="328">
        <f>IF(MinBase1Day&gt;ROUND(((1-(OverNightDiscount_11_to_20+FedExExrpessEarnedDiscount))*'1Day Base'!H17),2),ROUND(MinBase1Day*(1+ExpressFuelSurcharge),2),ROUND(((1-(OverNightDiscount_11_to_20+FedExExrpessEarnedDiscount))*'1Day Base'!H17)*(1+ExpressFuelSurcharge),2))</f>
        <v>81.36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327">
        <v>16.0</v>
      </c>
      <c r="B21" s="328">
        <f>IF(MinBase1Day&gt;ROUND(((1-(OverNightDiscount_11_to_20+FedExExrpessEarnedDiscount))*'1Day Base'!B18),2),ROUND(MinBase1Day*(1+ExpressFuelSurcharge),2),ROUND(((1-(OverNightDiscount_11_to_20+FedExExrpessEarnedDiscount))*'1Day Base'!B18)*(1+ExpressFuelSurcharge),2))</f>
        <v>23.87</v>
      </c>
      <c r="C21" s="328">
        <f>IF(MinBase1Day&gt;ROUND(((1-(OverNightDiscount_11_to_20+FedExExrpessEarnedDiscount))*'1Day Base'!C18),2),ROUND(MinBase1Day*(1+ExpressFuelSurcharge),2),ROUND(((1-(OverNightDiscount_11_to_20+FedExExrpessEarnedDiscount))*'1Day Base'!C18)*(1+ExpressFuelSurcharge),2))</f>
        <v>34.86</v>
      </c>
      <c r="D21" s="328">
        <f>IF(MinBase1Day&gt;ROUND(((1-(OverNightDiscount_11_to_20+FedExExrpessEarnedDiscount))*'1Day Base'!D18),2),ROUND(MinBase1Day*(1+ExpressFuelSurcharge),2),ROUND(((1-(OverNightDiscount_11_to_20+FedExExrpessEarnedDiscount))*'1Day Base'!D18)*(1+ExpressFuelSurcharge),2))</f>
        <v>64.37</v>
      </c>
      <c r="E21" s="328">
        <f>IF(MinBase1Day&gt;ROUND(((1-(OverNightDiscount_11_to_20+FedExExrpessEarnedDiscount))*'1Day Base'!E18),2),ROUND(MinBase1Day*(1+ExpressFuelSurcharge),2),ROUND(((1-(OverNightDiscount_11_to_20+FedExExrpessEarnedDiscount))*'1Day Base'!E18)*(1+ExpressFuelSurcharge),2))</f>
        <v>69.78</v>
      </c>
      <c r="F21" s="328">
        <f>IF(MinBase1Day&gt;ROUND(((1-(OverNightDiscount_11_to_20+FedExExrpessEarnedDiscount))*'1Day Base'!F18),2),ROUND(MinBase1Day*(1+ExpressFuelSurcharge),2),ROUND(((1-(OverNightDiscount_11_to_20+FedExExrpessEarnedDiscount))*'1Day Base'!F18)*(1+ExpressFuelSurcharge),2))</f>
        <v>74.58</v>
      </c>
      <c r="G21" s="328">
        <f>IF(MinBase1Day&gt;ROUND(((1-(OverNightDiscount_11_to_20+FedExExrpessEarnedDiscount))*'1Day Base'!G18),2),ROUND(MinBase1Day*(1+ExpressFuelSurcharge),2),ROUND(((1-(OverNightDiscount_11_to_20+FedExExrpessEarnedDiscount))*'1Day Base'!G18)*(1+ExpressFuelSurcharge),2))</f>
        <v>80.68</v>
      </c>
      <c r="H21" s="328">
        <f>IF(MinBase1Day&gt;ROUND(((1-(OverNightDiscount_11_to_20+FedExExrpessEarnedDiscount))*'1Day Base'!H18),2),ROUND(MinBase1Day*(1+ExpressFuelSurcharge),2),ROUND(((1-(OverNightDiscount_11_to_20+FedExExrpessEarnedDiscount))*'1Day Base'!H18)*(1+ExpressFuelSurcharge),2))</f>
        <v>83.43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327">
        <v>17.0</v>
      </c>
      <c r="B22" s="328">
        <f>IF(MinBase1Day&gt;ROUND(((1-(OverNightDiscount_11_to_20+FedExExrpessEarnedDiscount))*'1Day Base'!B19),2),ROUND(MinBase1Day*(1+ExpressFuelSurcharge),2),ROUND(((1-(OverNightDiscount_11_to_20+FedExExrpessEarnedDiscount))*'1Day Base'!B19)*(1+ExpressFuelSurcharge),2))</f>
        <v>24.38</v>
      </c>
      <c r="C22" s="328">
        <f>IF(MinBase1Day&gt;ROUND(((1-(OverNightDiscount_11_to_20+FedExExrpessEarnedDiscount))*'1Day Base'!C19),2),ROUND(MinBase1Day*(1+ExpressFuelSurcharge),2),ROUND(((1-(OverNightDiscount_11_to_20+FedExExrpessEarnedDiscount))*'1Day Base'!C19)*(1+ExpressFuelSurcharge),2))</f>
        <v>36.02</v>
      </c>
      <c r="D22" s="328">
        <f>IF(MinBase1Day&gt;ROUND(((1-(OverNightDiscount_11_to_20+FedExExrpessEarnedDiscount))*'1Day Base'!D19),2),ROUND(MinBase1Day*(1+ExpressFuelSurcharge),2),ROUND(((1-(OverNightDiscount_11_to_20+FedExExrpessEarnedDiscount))*'1Day Base'!D19)*(1+ExpressFuelSurcharge),2))</f>
        <v>66.19</v>
      </c>
      <c r="E22" s="328">
        <f>IF(MinBase1Day&gt;ROUND(((1-(OverNightDiscount_11_to_20+FedExExrpessEarnedDiscount))*'1Day Base'!E19),2),ROUND(MinBase1Day*(1+ExpressFuelSurcharge),2),ROUND(((1-(OverNightDiscount_11_to_20+FedExExrpessEarnedDiscount))*'1Day Base'!E19)*(1+ExpressFuelSurcharge),2))</f>
        <v>72.04</v>
      </c>
      <c r="F22" s="328">
        <f>IF(MinBase1Day&gt;ROUND(((1-(OverNightDiscount_11_to_20+FedExExrpessEarnedDiscount))*'1Day Base'!F19),2),ROUND(MinBase1Day*(1+ExpressFuelSurcharge),2),ROUND(((1-(OverNightDiscount_11_to_20+FedExExrpessEarnedDiscount))*'1Day Base'!F19)*(1+ExpressFuelSurcharge),2))</f>
        <v>76.31</v>
      </c>
      <c r="G22" s="328">
        <f>IF(MinBase1Day&gt;ROUND(((1-(OverNightDiscount_11_to_20+FedExExrpessEarnedDiscount))*'1Day Base'!G19),2),ROUND(MinBase1Day*(1+ExpressFuelSurcharge),2),ROUND(((1-(OverNightDiscount_11_to_20+FedExExrpessEarnedDiscount))*'1Day Base'!G19)*(1+ExpressFuelSurcharge),2))</f>
        <v>82.5</v>
      </c>
      <c r="H22" s="328">
        <f>IF(MinBase1Day&gt;ROUND(((1-(OverNightDiscount_11_to_20+FedExExrpessEarnedDiscount))*'1Day Base'!H19),2),ROUND(MinBase1Day*(1+ExpressFuelSurcharge),2),ROUND(((1-(OverNightDiscount_11_to_20+FedExExrpessEarnedDiscount))*'1Day Base'!H19)*(1+ExpressFuelSurcharge),2))</f>
        <v>85.21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7">
        <v>18.0</v>
      </c>
      <c r="B23" s="328">
        <f>IF(MinBase1Day&gt;ROUND(((1-(OverNightDiscount_11_to_20+FedExExrpessEarnedDiscount))*'1Day Base'!B20),2),ROUND(MinBase1Day*(1+ExpressFuelSurcharge),2),ROUND(((1-(OverNightDiscount_11_to_20+FedExExrpessEarnedDiscount))*'1Day Base'!B20)*(1+ExpressFuelSurcharge),2))</f>
        <v>25.83</v>
      </c>
      <c r="C23" s="328">
        <f>IF(MinBase1Day&gt;ROUND(((1-(OverNightDiscount_11_to_20+FedExExrpessEarnedDiscount))*'1Day Base'!C20),2),ROUND(MinBase1Day*(1+ExpressFuelSurcharge),2),ROUND(((1-(OverNightDiscount_11_to_20+FedExExrpessEarnedDiscount))*'1Day Base'!C20)*(1+ExpressFuelSurcharge),2))</f>
        <v>36.42</v>
      </c>
      <c r="D23" s="328">
        <f>IF(MinBase1Day&gt;ROUND(((1-(OverNightDiscount_11_to_20+FedExExrpessEarnedDiscount))*'1Day Base'!D20),2),ROUND(MinBase1Day*(1+ExpressFuelSurcharge),2),ROUND(((1-(OverNightDiscount_11_to_20+FedExExrpessEarnedDiscount))*'1Day Base'!D20)*(1+ExpressFuelSurcharge),2))</f>
        <v>68.19</v>
      </c>
      <c r="E23" s="328">
        <f>IF(MinBase1Day&gt;ROUND(((1-(OverNightDiscount_11_to_20+FedExExrpessEarnedDiscount))*'1Day Base'!E20),2),ROUND(MinBase1Day*(1+ExpressFuelSurcharge),2),ROUND(((1-(OverNightDiscount_11_to_20+FedExExrpessEarnedDiscount))*'1Day Base'!E20)*(1+ExpressFuelSurcharge),2))</f>
        <v>73.52</v>
      </c>
      <c r="F23" s="328">
        <f>IF(MinBase1Day&gt;ROUND(((1-(OverNightDiscount_11_to_20+FedExExrpessEarnedDiscount))*'1Day Base'!F20),2),ROUND(MinBase1Day*(1+ExpressFuelSurcharge),2),ROUND(((1-(OverNightDiscount_11_to_20+FedExExrpessEarnedDiscount))*'1Day Base'!F20)*(1+ExpressFuelSurcharge),2))</f>
        <v>77.99</v>
      </c>
      <c r="G23" s="328">
        <f>IF(MinBase1Day&gt;ROUND(((1-(OverNightDiscount_11_to_20+FedExExrpessEarnedDiscount))*'1Day Base'!G20),2),ROUND(MinBase1Day*(1+ExpressFuelSurcharge),2),ROUND(((1-(OverNightDiscount_11_to_20+FedExExrpessEarnedDiscount))*'1Day Base'!G20)*(1+ExpressFuelSurcharge),2))</f>
        <v>84.28</v>
      </c>
      <c r="H23" s="328">
        <f>IF(MinBase1Day&gt;ROUND(((1-(OverNightDiscount_11_to_20+FedExExrpessEarnedDiscount))*'1Day Base'!H20),2),ROUND(MinBase1Day*(1+ExpressFuelSurcharge),2),ROUND(((1-(OverNightDiscount_11_to_20+FedExExrpessEarnedDiscount))*'1Day Base'!H20)*(1+ExpressFuelSurcharge),2))</f>
        <v>87.49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327">
        <v>19.0</v>
      </c>
      <c r="B24" s="328">
        <f>IF(MinBase1Day&gt;ROUND(((1-(OverNightDiscount_11_to_20+FedExExrpessEarnedDiscount))*'1Day Base'!B21),2),ROUND(MinBase1Day*(1+ExpressFuelSurcharge),2),ROUND(((1-(OverNightDiscount_11_to_20+FedExExrpessEarnedDiscount))*'1Day Base'!B21)*(1+ExpressFuelSurcharge),2))</f>
        <v>26.52</v>
      </c>
      <c r="C24" s="328">
        <f>IF(MinBase1Day&gt;ROUND(((1-(OverNightDiscount_11_to_20+FedExExrpessEarnedDiscount))*'1Day Base'!C21),2),ROUND(MinBase1Day*(1+ExpressFuelSurcharge),2),ROUND(((1-(OverNightDiscount_11_to_20+FedExExrpessEarnedDiscount))*'1Day Base'!C21)*(1+ExpressFuelSurcharge),2))</f>
        <v>37.97</v>
      </c>
      <c r="D24" s="328">
        <f>IF(MinBase1Day&gt;ROUND(((1-(OverNightDiscount_11_to_20+FedExExrpessEarnedDiscount))*'1Day Base'!D21),2),ROUND(MinBase1Day*(1+ExpressFuelSurcharge),2),ROUND(((1-(OverNightDiscount_11_to_20+FedExExrpessEarnedDiscount))*'1Day Base'!D21)*(1+ExpressFuelSurcharge),2))</f>
        <v>69.81</v>
      </c>
      <c r="E24" s="328">
        <f>IF(MinBase1Day&gt;ROUND(((1-(OverNightDiscount_11_to_20+FedExExrpessEarnedDiscount))*'1Day Base'!E21),2),ROUND(MinBase1Day*(1+ExpressFuelSurcharge),2),ROUND(((1-(OverNightDiscount_11_to_20+FedExExrpessEarnedDiscount))*'1Day Base'!E21)*(1+ExpressFuelSurcharge),2))</f>
        <v>75.08</v>
      </c>
      <c r="F24" s="328">
        <f>IF(MinBase1Day&gt;ROUND(((1-(OverNightDiscount_11_to_20+FedExExrpessEarnedDiscount))*'1Day Base'!F21),2),ROUND(MinBase1Day*(1+ExpressFuelSurcharge),2),ROUND(((1-(OverNightDiscount_11_to_20+FedExExrpessEarnedDiscount))*'1Day Base'!F21)*(1+ExpressFuelSurcharge),2))</f>
        <v>79.75</v>
      </c>
      <c r="G24" s="328">
        <f>IF(MinBase1Day&gt;ROUND(((1-(OverNightDiscount_11_to_20+FedExExrpessEarnedDiscount))*'1Day Base'!G21),2),ROUND(MinBase1Day*(1+ExpressFuelSurcharge),2),ROUND(((1-(OverNightDiscount_11_to_20+FedExExrpessEarnedDiscount))*'1Day Base'!G21)*(1+ExpressFuelSurcharge),2))</f>
        <v>86.17</v>
      </c>
      <c r="H24" s="328">
        <f>IF(MinBase1Day&gt;ROUND(((1-(OverNightDiscount_11_to_20+FedExExrpessEarnedDiscount))*'1Day Base'!H21),2),ROUND(MinBase1Day*(1+ExpressFuelSurcharge),2),ROUND(((1-(OverNightDiscount_11_to_20+FedExExrpessEarnedDiscount))*'1Day Base'!H21)*(1+ExpressFuelSurcharge),2))</f>
        <v>89.74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327">
        <v>20.0</v>
      </c>
      <c r="B25" s="328">
        <f>IF(MinBase1Day&gt;ROUND(((1-(OverNightDiscount_11_to_20+FedExExrpessEarnedDiscount))*'1Day Base'!B22),2),ROUND(MinBase1Day*(1+ExpressFuelSurcharge),2),ROUND(((1-(OverNightDiscount_11_to_20+FedExExrpessEarnedDiscount))*'1Day Base'!B22)*(1+ExpressFuelSurcharge),2))</f>
        <v>27.01</v>
      </c>
      <c r="C25" s="328">
        <f>IF(MinBase1Day&gt;ROUND(((1-(OverNightDiscount_11_to_20+FedExExrpessEarnedDiscount))*'1Day Base'!C22),2),ROUND(MinBase1Day*(1+ExpressFuelSurcharge),2),ROUND(((1-(OverNightDiscount_11_to_20+FedExExrpessEarnedDiscount))*'1Day Base'!C22)*(1+ExpressFuelSurcharge),2))</f>
        <v>39.09</v>
      </c>
      <c r="D25" s="328">
        <f>IF(MinBase1Day&gt;ROUND(((1-(OverNightDiscount_11_to_20+FedExExrpessEarnedDiscount))*'1Day Base'!D22),2),ROUND(MinBase1Day*(1+ExpressFuelSurcharge),2),ROUND(((1-(OverNightDiscount_11_to_20+FedExExrpessEarnedDiscount))*'1Day Base'!D22)*(1+ExpressFuelSurcharge),2))</f>
        <v>71.7</v>
      </c>
      <c r="E25" s="328">
        <f>IF(MinBase1Day&gt;ROUND(((1-(OverNightDiscount_11_to_20+FedExExrpessEarnedDiscount))*'1Day Base'!E22),2),ROUND(MinBase1Day*(1+ExpressFuelSurcharge),2),ROUND(((1-(OverNightDiscount_11_to_20+FedExExrpessEarnedDiscount))*'1Day Base'!E22)*(1+ExpressFuelSurcharge),2))</f>
        <v>77.98</v>
      </c>
      <c r="F25" s="328">
        <f>IF(MinBase1Day&gt;ROUND(((1-(OverNightDiscount_11_to_20+FedExExrpessEarnedDiscount))*'1Day Base'!F22),2),ROUND(MinBase1Day*(1+ExpressFuelSurcharge),2),ROUND(((1-(OverNightDiscount_11_to_20+FedExExrpessEarnedDiscount))*'1Day Base'!F22)*(1+ExpressFuelSurcharge),2))</f>
        <v>80.25</v>
      </c>
      <c r="G25" s="328">
        <f>IF(MinBase1Day&gt;ROUND(((1-(OverNightDiscount_11_to_20+FedExExrpessEarnedDiscount))*'1Day Base'!G22),2),ROUND(MinBase1Day*(1+ExpressFuelSurcharge),2),ROUND(((1-(OverNightDiscount_11_to_20+FedExExrpessEarnedDiscount))*'1Day Base'!G22)*(1+ExpressFuelSurcharge),2))</f>
        <v>88.1</v>
      </c>
      <c r="H25" s="328">
        <f>IF(MinBase1Day&gt;ROUND(((1-(OverNightDiscount_11_to_20+FedExExrpessEarnedDiscount))*'1Day Base'!H22),2),ROUND(MinBase1Day*(1+ExpressFuelSurcharge),2),ROUND(((1-(OverNightDiscount_11_to_20+FedExExrpessEarnedDiscount))*'1Day Base'!H22)*(1+ExpressFuelSurcharge),2))</f>
        <v>90.12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327">
        <v>21.0</v>
      </c>
      <c r="B26" s="328">
        <f>IF(MinBase1Day&gt;ROUND(((1-(OverNightDiscount_21_Up+FedExExrpessEarnedDiscount))*'1Day Base'!B23),2),ROUND(MinBase1Day*(1+ExpressFuelSurcharge),2),ROUND(((1-(OverNightDiscount_21_Up+FedExExrpessEarnedDiscount))*'1Day Base'!B23)*(1+ExpressFuelSurcharge),2))</f>
        <v>25.89</v>
      </c>
      <c r="C26" s="328">
        <f>IF(MinBase1Day&gt;ROUND(((1-(OverNightDiscount_21_Up+FedExExrpessEarnedDiscount))*'1Day Base'!C23),2),ROUND(MinBase1Day*(1+ExpressFuelSurcharge),2),ROUND(((1-(OverNightDiscount_21_Up+FedExExrpessEarnedDiscount))*'1Day Base'!C23)*(1+ExpressFuelSurcharge),2))</f>
        <v>37.19</v>
      </c>
      <c r="D26" s="328">
        <f>IF(MinBase1Day&gt;ROUND(((1-(OverNightDiscount_21_Up+FedExExrpessEarnedDiscount))*'1Day Base'!D23),2),ROUND(MinBase1Day*(1+ExpressFuelSurcharge),2),ROUND(((1-(OverNightDiscount_21_Up+FedExExrpessEarnedDiscount))*'1Day Base'!D23)*(1+ExpressFuelSurcharge),2))</f>
        <v>70.92</v>
      </c>
      <c r="E26" s="328">
        <f>IF(MinBase1Day&gt;ROUND(((1-(OverNightDiscount_21_Up+FedExExrpessEarnedDiscount))*'1Day Base'!E23),2),ROUND(MinBase1Day*(1+ExpressFuelSurcharge),2),ROUND(((1-(OverNightDiscount_21_Up+FedExExrpessEarnedDiscount))*'1Day Base'!E23)*(1+ExpressFuelSurcharge),2))</f>
        <v>75.17</v>
      </c>
      <c r="F26" s="328">
        <f>IF(MinBase1Day&gt;ROUND(((1-(OverNightDiscount_21_Up+FedExExrpessEarnedDiscount))*'1Day Base'!F23),2),ROUND(MinBase1Day*(1+ExpressFuelSurcharge),2),ROUND(((1-(OverNightDiscount_21_Up+FedExExrpessEarnedDiscount))*'1Day Base'!F23)*(1+ExpressFuelSurcharge),2))</f>
        <v>80.89</v>
      </c>
      <c r="G26" s="328">
        <f>IF(MinBase1Day&gt;ROUND(((1-(OverNightDiscount_21_Up+FedExExrpessEarnedDiscount))*'1Day Base'!G23),2),ROUND(MinBase1Day*(1+ExpressFuelSurcharge),2),ROUND(((1-(OverNightDiscount_21_Up+FedExExrpessEarnedDiscount))*'1Day Base'!G23)*(1+ExpressFuelSurcharge),2))</f>
        <v>86.07</v>
      </c>
      <c r="H26" s="328">
        <f>IF(MinBase1Day&gt;ROUND(((1-(OverNightDiscount_21_Up+FedExExrpessEarnedDiscount))*'1Day Base'!H23),2),ROUND(MinBase1Day*(1+ExpressFuelSurcharge),2),ROUND(((1-(OverNightDiscount_21_Up+FedExExrpessEarnedDiscount))*'1Day Base'!H23)*(1+ExpressFuelSurcharge),2))</f>
        <v>90.86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327">
        <v>22.0</v>
      </c>
      <c r="B27" s="328">
        <f>IF(MinBase1Day&gt;ROUND(((1-(OverNightDiscount_21_Up+FedExExrpessEarnedDiscount))*'1Day Base'!B24),2),ROUND(MinBase1Day*(1+ExpressFuelSurcharge),2),ROUND(((1-(OverNightDiscount_21_Up+FedExExrpessEarnedDiscount))*'1Day Base'!B24)*(1+ExpressFuelSurcharge),2))</f>
        <v>26.8</v>
      </c>
      <c r="C27" s="328">
        <f>IF(MinBase1Day&gt;ROUND(((1-(OverNightDiscount_21_Up+FedExExrpessEarnedDiscount))*'1Day Base'!C24),2),ROUND(MinBase1Day*(1+ExpressFuelSurcharge),2),ROUND(((1-(OverNightDiscount_21_Up+FedExExrpessEarnedDiscount))*'1Day Base'!C24)*(1+ExpressFuelSurcharge),2))</f>
        <v>37.98</v>
      </c>
      <c r="D27" s="328">
        <f>IF(MinBase1Day&gt;ROUND(((1-(OverNightDiscount_21_Up+FedExExrpessEarnedDiscount))*'1Day Base'!D24),2),ROUND(MinBase1Day*(1+ExpressFuelSurcharge),2),ROUND(((1-(OverNightDiscount_21_Up+FedExExrpessEarnedDiscount))*'1Day Base'!D24)*(1+ExpressFuelSurcharge),2))</f>
        <v>72.75</v>
      </c>
      <c r="E27" s="328">
        <f>IF(MinBase1Day&gt;ROUND(((1-(OverNightDiscount_21_Up+FedExExrpessEarnedDiscount))*'1Day Base'!E24),2),ROUND(MinBase1Day*(1+ExpressFuelSurcharge),2),ROUND(((1-(OverNightDiscount_21_Up+FedExExrpessEarnedDiscount))*'1Day Base'!E24)*(1+ExpressFuelSurcharge),2))</f>
        <v>79.81</v>
      </c>
      <c r="F27" s="328">
        <f>IF(MinBase1Day&gt;ROUND(((1-(OverNightDiscount_21_Up+FedExExrpessEarnedDiscount))*'1Day Base'!F24),2),ROUND(MinBase1Day*(1+ExpressFuelSurcharge),2),ROUND(((1-(OverNightDiscount_21_Up+FedExExrpessEarnedDiscount))*'1Day Base'!F24)*(1+ExpressFuelSurcharge),2))</f>
        <v>81.49</v>
      </c>
      <c r="G27" s="328">
        <f>IF(MinBase1Day&gt;ROUND(((1-(OverNightDiscount_21_Up+FedExExrpessEarnedDiscount))*'1Day Base'!G24),2),ROUND(MinBase1Day*(1+ExpressFuelSurcharge),2),ROUND(((1-(OverNightDiscount_21_Up+FedExExrpessEarnedDiscount))*'1Day Base'!G24)*(1+ExpressFuelSurcharge),2))</f>
        <v>92.22</v>
      </c>
      <c r="H27" s="328">
        <f>IF(MinBase1Day&gt;ROUND(((1-(OverNightDiscount_21_Up+FedExExrpessEarnedDiscount))*'1Day Base'!H24),2),ROUND(MinBase1Day*(1+ExpressFuelSurcharge),2),ROUND(((1-(OverNightDiscount_21_Up+FedExExrpessEarnedDiscount))*'1Day Base'!H24)*(1+ExpressFuelSurcharge),2))</f>
        <v>94.7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327">
        <v>23.0</v>
      </c>
      <c r="B28" s="328">
        <f>IF(MinBase1Day&gt;ROUND(((1-(OverNightDiscount_21_Up+FedExExrpessEarnedDiscount))*'1Day Base'!B25),2),ROUND(MinBase1Day*(1+ExpressFuelSurcharge),2),ROUND(((1-(OverNightDiscount_21_Up+FedExExrpessEarnedDiscount))*'1Day Base'!B25)*(1+ExpressFuelSurcharge),2))</f>
        <v>27.26</v>
      </c>
      <c r="C28" s="328">
        <f>IF(MinBase1Day&gt;ROUND(((1-(OverNightDiscount_21_Up+FedExExrpessEarnedDiscount))*'1Day Base'!C25),2),ROUND(MinBase1Day*(1+ExpressFuelSurcharge),2),ROUND(((1-(OverNightDiscount_21_Up+FedExExrpessEarnedDiscount))*'1Day Base'!C25)*(1+ExpressFuelSurcharge),2))</f>
        <v>38.7</v>
      </c>
      <c r="D28" s="328">
        <f>IF(MinBase1Day&gt;ROUND(((1-(OverNightDiscount_21_Up+FedExExrpessEarnedDiscount))*'1Day Base'!D25),2),ROUND(MinBase1Day*(1+ExpressFuelSurcharge),2),ROUND(((1-(OverNightDiscount_21_Up+FedExExrpessEarnedDiscount))*'1Day Base'!D25)*(1+ExpressFuelSurcharge),2))</f>
        <v>74.77</v>
      </c>
      <c r="E28" s="328">
        <f>IF(MinBase1Day&gt;ROUND(((1-(OverNightDiscount_21_Up+FedExExrpessEarnedDiscount))*'1Day Base'!E25),2),ROUND(MinBase1Day*(1+ExpressFuelSurcharge),2),ROUND(((1-(OverNightDiscount_21_Up+FedExExrpessEarnedDiscount))*'1Day Base'!E25)*(1+ExpressFuelSurcharge),2))</f>
        <v>81.83</v>
      </c>
      <c r="F28" s="328">
        <f>IF(MinBase1Day&gt;ROUND(((1-(OverNightDiscount_21_Up+FedExExrpessEarnedDiscount))*'1Day Base'!F25),2),ROUND(MinBase1Day*(1+ExpressFuelSurcharge),2),ROUND(((1-(OverNightDiscount_21_Up+FedExExrpessEarnedDiscount))*'1Day Base'!F25)*(1+ExpressFuelSurcharge),2))</f>
        <v>84.37</v>
      </c>
      <c r="G28" s="328">
        <f>IF(MinBase1Day&gt;ROUND(((1-(OverNightDiscount_21_Up+FedExExrpessEarnedDiscount))*'1Day Base'!G25),2),ROUND(MinBase1Day*(1+ExpressFuelSurcharge),2),ROUND(((1-(OverNightDiscount_21_Up+FedExExrpessEarnedDiscount))*'1Day Base'!G25)*(1+ExpressFuelSurcharge),2))</f>
        <v>93.22</v>
      </c>
      <c r="H28" s="328">
        <f>IF(MinBase1Day&gt;ROUND(((1-(OverNightDiscount_21_Up+FedExExrpessEarnedDiscount))*'1Day Base'!H25),2),ROUND(MinBase1Day*(1+ExpressFuelSurcharge),2),ROUND(((1-(OverNightDiscount_21_Up+FedExExrpessEarnedDiscount))*'1Day Base'!H25)*(1+ExpressFuelSurcharge),2))</f>
        <v>95.09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327">
        <v>24.0</v>
      </c>
      <c r="B29" s="328">
        <f>IF(MinBase1Day&gt;ROUND(((1-(OverNightDiscount_21_Up+FedExExrpessEarnedDiscount))*'1Day Base'!B26),2),ROUND(MinBase1Day*(1+ExpressFuelSurcharge),2),ROUND(((1-(OverNightDiscount_21_Up+FedExExrpessEarnedDiscount))*'1Day Base'!B26)*(1+ExpressFuelSurcharge),2))</f>
        <v>27.94</v>
      </c>
      <c r="C29" s="328">
        <f>IF(MinBase1Day&gt;ROUND(((1-(OverNightDiscount_21_Up+FedExExrpessEarnedDiscount))*'1Day Base'!C26),2),ROUND(MinBase1Day*(1+ExpressFuelSurcharge),2),ROUND(((1-(OverNightDiscount_21_Up+FedExExrpessEarnedDiscount))*'1Day Base'!C26)*(1+ExpressFuelSurcharge),2))</f>
        <v>39.35</v>
      </c>
      <c r="D29" s="328">
        <f>IF(MinBase1Day&gt;ROUND(((1-(OverNightDiscount_21_Up+FedExExrpessEarnedDiscount))*'1Day Base'!D26),2),ROUND(MinBase1Day*(1+ExpressFuelSurcharge),2),ROUND(((1-(OverNightDiscount_21_Up+FedExExrpessEarnedDiscount))*'1Day Base'!D26)*(1+ExpressFuelSurcharge),2))</f>
        <v>75.63</v>
      </c>
      <c r="E29" s="328">
        <f>IF(MinBase1Day&gt;ROUND(((1-(OverNightDiscount_21_Up+FedExExrpessEarnedDiscount))*'1Day Base'!E26),2),ROUND(MinBase1Day*(1+ExpressFuelSurcharge),2),ROUND(((1-(OverNightDiscount_21_Up+FedExExrpessEarnedDiscount))*'1Day Base'!E26)*(1+ExpressFuelSurcharge),2))</f>
        <v>82.87</v>
      </c>
      <c r="F29" s="328">
        <f>IF(MinBase1Day&gt;ROUND(((1-(OverNightDiscount_21_Up+FedExExrpessEarnedDiscount))*'1Day Base'!F26),2),ROUND(MinBase1Day*(1+ExpressFuelSurcharge),2),ROUND(((1-(OverNightDiscount_21_Up+FedExExrpessEarnedDiscount))*'1Day Base'!F26)*(1+ExpressFuelSurcharge),2))</f>
        <v>85.96</v>
      </c>
      <c r="G29" s="328">
        <f>IF(MinBase1Day&gt;ROUND(((1-(OverNightDiscount_21_Up+FedExExrpessEarnedDiscount))*'1Day Base'!G26),2),ROUND(MinBase1Day*(1+ExpressFuelSurcharge),2),ROUND(((1-(OverNightDiscount_21_Up+FedExExrpessEarnedDiscount))*'1Day Base'!G26)*(1+ExpressFuelSurcharge),2))</f>
        <v>94.44</v>
      </c>
      <c r="H29" s="328">
        <f>IF(MinBase1Day&gt;ROUND(((1-(OverNightDiscount_21_Up+FedExExrpessEarnedDiscount))*'1Day Base'!H26),2),ROUND(MinBase1Day*(1+ExpressFuelSurcharge),2),ROUND(((1-(OverNightDiscount_21_Up+FedExExrpessEarnedDiscount))*'1Day Base'!H26)*(1+ExpressFuelSurcharge),2))</f>
        <v>97.19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327">
        <v>25.0</v>
      </c>
      <c r="B30" s="328">
        <f>IF(MinBase1Day&gt;ROUND(((1-(OverNightDiscount_21_Up+FedExExrpessEarnedDiscount))*'1Day Base'!B27),2),ROUND(MinBase1Day*(1+ExpressFuelSurcharge),2),ROUND(((1-(OverNightDiscount_21_Up+FedExExrpessEarnedDiscount))*'1Day Base'!B27)*(1+ExpressFuelSurcharge),2))</f>
        <v>28.32</v>
      </c>
      <c r="C30" s="328">
        <f>IF(MinBase1Day&gt;ROUND(((1-(OverNightDiscount_21_Up+FedExExrpessEarnedDiscount))*'1Day Base'!C27),2),ROUND(MinBase1Day*(1+ExpressFuelSurcharge),2),ROUND(((1-(OverNightDiscount_21_Up+FedExExrpessEarnedDiscount))*'1Day Base'!C27)*(1+ExpressFuelSurcharge),2))</f>
        <v>40.17</v>
      </c>
      <c r="D30" s="328">
        <f>IF(MinBase1Day&gt;ROUND(((1-(OverNightDiscount_21_Up+FedExExrpessEarnedDiscount))*'1Day Base'!D27),2),ROUND(MinBase1Day*(1+ExpressFuelSurcharge),2),ROUND(((1-(OverNightDiscount_21_Up+FedExExrpessEarnedDiscount))*'1Day Base'!D27)*(1+ExpressFuelSurcharge),2))</f>
        <v>76.47</v>
      </c>
      <c r="E30" s="328">
        <f>IF(MinBase1Day&gt;ROUND(((1-(OverNightDiscount_21_Up+FedExExrpessEarnedDiscount))*'1Day Base'!E27),2),ROUND(MinBase1Day*(1+ExpressFuelSurcharge),2),ROUND(((1-(OverNightDiscount_21_Up+FedExExrpessEarnedDiscount))*'1Day Base'!E27)*(1+ExpressFuelSurcharge),2))</f>
        <v>83.14</v>
      </c>
      <c r="F30" s="328">
        <f>IF(MinBase1Day&gt;ROUND(((1-(OverNightDiscount_21_Up+FedExExrpessEarnedDiscount))*'1Day Base'!F27),2),ROUND(MinBase1Day*(1+ExpressFuelSurcharge),2),ROUND(((1-(OverNightDiscount_21_Up+FedExExrpessEarnedDiscount))*'1Day Base'!F27)*(1+ExpressFuelSurcharge),2))</f>
        <v>86.33</v>
      </c>
      <c r="G30" s="328">
        <f>IF(MinBase1Day&gt;ROUND(((1-(OverNightDiscount_21_Up+FedExExrpessEarnedDiscount))*'1Day Base'!G27),2),ROUND(MinBase1Day*(1+ExpressFuelSurcharge),2),ROUND(((1-(OverNightDiscount_21_Up+FedExExrpessEarnedDiscount))*'1Day Base'!G27)*(1+ExpressFuelSurcharge),2))</f>
        <v>95.54</v>
      </c>
      <c r="H30" s="328">
        <f>IF(MinBase1Day&gt;ROUND(((1-(OverNightDiscount_21_Up+FedExExrpessEarnedDiscount))*'1Day Base'!H27),2),ROUND(MinBase1Day*(1+ExpressFuelSurcharge),2),ROUND(((1-(OverNightDiscount_21_Up+FedExExrpessEarnedDiscount))*'1Day Base'!H27)*(1+ExpressFuelSurcharge),2))</f>
        <v>97.57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327">
        <v>26.0</v>
      </c>
      <c r="B31" s="328">
        <f>IF(MinBase1Day&gt;ROUND(((1-(OverNightDiscount_21_Up+FedExExrpessEarnedDiscount))*'1Day Base'!B28),2),ROUND(MinBase1Day*(1+ExpressFuelSurcharge),2),ROUND(((1-(OverNightDiscount_21_Up+FedExExrpessEarnedDiscount))*'1Day Base'!B28)*(1+ExpressFuelSurcharge),2))</f>
        <v>28.4</v>
      </c>
      <c r="C31" s="328">
        <f>IF(MinBase1Day&gt;ROUND(((1-(OverNightDiscount_21_Up+FedExExrpessEarnedDiscount))*'1Day Base'!C28),2),ROUND(MinBase1Day*(1+ExpressFuelSurcharge),2),ROUND(((1-(OverNightDiscount_21_Up+FedExExrpessEarnedDiscount))*'1Day Base'!C28)*(1+ExpressFuelSurcharge),2))</f>
        <v>41.3</v>
      </c>
      <c r="D31" s="328">
        <f>IF(MinBase1Day&gt;ROUND(((1-(OverNightDiscount_21_Up+FedExExrpessEarnedDiscount))*'1Day Base'!D28),2),ROUND(MinBase1Day*(1+ExpressFuelSurcharge),2),ROUND(((1-(OverNightDiscount_21_Up+FedExExrpessEarnedDiscount))*'1Day Base'!D28)*(1+ExpressFuelSurcharge),2))</f>
        <v>81.25</v>
      </c>
      <c r="E31" s="328">
        <f>IF(MinBase1Day&gt;ROUND(((1-(OverNightDiscount_21_Up+FedExExrpessEarnedDiscount))*'1Day Base'!E28),2),ROUND(MinBase1Day*(1+ExpressFuelSurcharge),2),ROUND(((1-(OverNightDiscount_21_Up+FedExExrpessEarnedDiscount))*'1Day Base'!E28)*(1+ExpressFuelSurcharge),2))</f>
        <v>88.38</v>
      </c>
      <c r="F31" s="328">
        <f>IF(MinBase1Day&gt;ROUND(((1-(OverNightDiscount_21_Up+FedExExrpessEarnedDiscount))*'1Day Base'!F28),2),ROUND(MinBase1Day*(1+ExpressFuelSurcharge),2),ROUND(((1-(OverNightDiscount_21_Up+FedExExrpessEarnedDiscount))*'1Day Base'!F28)*(1+ExpressFuelSurcharge),2))</f>
        <v>93.65</v>
      </c>
      <c r="G31" s="328">
        <f>IF(MinBase1Day&gt;ROUND(((1-(OverNightDiscount_21_Up+FedExExrpessEarnedDiscount))*'1Day Base'!G28),2),ROUND(MinBase1Day*(1+ExpressFuelSurcharge),2),ROUND(((1-(OverNightDiscount_21_Up+FedExExrpessEarnedDiscount))*'1Day Base'!G28)*(1+ExpressFuelSurcharge),2))</f>
        <v>98.08</v>
      </c>
      <c r="H31" s="328">
        <f>IF(MinBase1Day&gt;ROUND(((1-(OverNightDiscount_21_Up+FedExExrpessEarnedDiscount))*'1Day Base'!H28),2),ROUND(MinBase1Day*(1+ExpressFuelSurcharge),2),ROUND(((1-(OverNightDiscount_21_Up+FedExExrpessEarnedDiscount))*'1Day Base'!H28)*(1+ExpressFuelSurcharge),2))</f>
        <v>102.73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327">
        <v>27.0</v>
      </c>
      <c r="B32" s="328">
        <f>IF(MinBase1Day&gt;ROUND(((1-(OverNightDiscount_21_Up+FedExExrpessEarnedDiscount))*'1Day Base'!B29),2),ROUND(MinBase1Day*(1+ExpressFuelSurcharge),2),ROUND(((1-(OverNightDiscount_21_Up+FedExExrpessEarnedDiscount))*'1Day Base'!B29)*(1+ExpressFuelSurcharge),2))</f>
        <v>29.69</v>
      </c>
      <c r="C32" s="328">
        <f>IF(MinBase1Day&gt;ROUND(((1-(OverNightDiscount_21_Up+FedExExrpessEarnedDiscount))*'1Day Base'!C29),2),ROUND(MinBase1Day*(1+ExpressFuelSurcharge),2),ROUND(((1-(OverNightDiscount_21_Up+FedExExrpessEarnedDiscount))*'1Day Base'!C29)*(1+ExpressFuelSurcharge),2))</f>
        <v>42.44</v>
      </c>
      <c r="D32" s="328">
        <f>IF(MinBase1Day&gt;ROUND(((1-(OverNightDiscount_21_Up+FedExExrpessEarnedDiscount))*'1Day Base'!D29),2),ROUND(MinBase1Day*(1+ExpressFuelSurcharge),2),ROUND(((1-(OverNightDiscount_21_Up+FedExExrpessEarnedDiscount))*'1Day Base'!D29)*(1+ExpressFuelSurcharge),2))</f>
        <v>83.41</v>
      </c>
      <c r="E32" s="328">
        <f>IF(MinBase1Day&gt;ROUND(((1-(OverNightDiscount_21_Up+FedExExrpessEarnedDiscount))*'1Day Base'!E29),2),ROUND(MinBase1Day*(1+ExpressFuelSurcharge),2),ROUND(((1-(OverNightDiscount_21_Up+FedExExrpessEarnedDiscount))*'1Day Base'!E29)*(1+ExpressFuelSurcharge),2))</f>
        <v>89.9</v>
      </c>
      <c r="F32" s="328">
        <f>IF(MinBase1Day&gt;ROUND(((1-(OverNightDiscount_21_Up+FedExExrpessEarnedDiscount))*'1Day Base'!F29),2),ROUND(MinBase1Day*(1+ExpressFuelSurcharge),2),ROUND(((1-(OverNightDiscount_21_Up+FedExExrpessEarnedDiscount))*'1Day Base'!F29)*(1+ExpressFuelSurcharge),2))</f>
        <v>95.63</v>
      </c>
      <c r="G32" s="328">
        <f>IF(MinBase1Day&gt;ROUND(((1-(OverNightDiscount_21_Up+FedExExrpessEarnedDiscount))*'1Day Base'!G29),2),ROUND(MinBase1Day*(1+ExpressFuelSurcharge),2),ROUND(((1-(OverNightDiscount_21_Up+FedExExrpessEarnedDiscount))*'1Day Base'!G29)*(1+ExpressFuelSurcharge),2))</f>
        <v>100.62</v>
      </c>
      <c r="H32" s="328">
        <f>IF(MinBase1Day&gt;ROUND(((1-(OverNightDiscount_21_Up+FedExExrpessEarnedDiscount))*'1Day Base'!H29),2),ROUND(MinBase1Day*(1+ExpressFuelSurcharge),2),ROUND(((1-(OverNightDiscount_21_Up+FedExExrpessEarnedDiscount))*'1Day Base'!H29)*(1+ExpressFuelSurcharge),2))</f>
        <v>107.59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327">
        <v>28.0</v>
      </c>
      <c r="B33" s="328">
        <f>IF(MinBase1Day&gt;ROUND(((1-(OverNightDiscount_21_Up+FedExExrpessEarnedDiscount))*'1Day Base'!B30),2),ROUND(MinBase1Day*(1+ExpressFuelSurcharge),2),ROUND(((1-(OverNightDiscount_21_Up+FedExExrpessEarnedDiscount))*'1Day Base'!B30)*(1+ExpressFuelSurcharge),2))</f>
        <v>29.82</v>
      </c>
      <c r="C33" s="328">
        <f>IF(MinBase1Day&gt;ROUND(((1-(OverNightDiscount_21_Up+FedExExrpessEarnedDiscount))*'1Day Base'!C30),2),ROUND(MinBase1Day*(1+ExpressFuelSurcharge),2),ROUND(((1-(OverNightDiscount_21_Up+FedExExrpessEarnedDiscount))*'1Day Base'!C30)*(1+ExpressFuelSurcharge),2))</f>
        <v>43.55</v>
      </c>
      <c r="D33" s="328">
        <f>IF(MinBase1Day&gt;ROUND(((1-(OverNightDiscount_21_Up+FedExExrpessEarnedDiscount))*'1Day Base'!D30),2),ROUND(MinBase1Day*(1+ExpressFuelSurcharge),2),ROUND(((1-(OverNightDiscount_21_Up+FedExExrpessEarnedDiscount))*'1Day Base'!D30)*(1+ExpressFuelSurcharge),2))</f>
        <v>85.81</v>
      </c>
      <c r="E33" s="328">
        <f>IF(MinBase1Day&gt;ROUND(((1-(OverNightDiscount_21_Up+FedExExrpessEarnedDiscount))*'1Day Base'!E30),2),ROUND(MinBase1Day*(1+ExpressFuelSurcharge),2),ROUND(((1-(OverNightDiscount_21_Up+FedExExrpessEarnedDiscount))*'1Day Base'!E30)*(1+ExpressFuelSurcharge),2))</f>
        <v>92.47</v>
      </c>
      <c r="F33" s="328">
        <f>IF(MinBase1Day&gt;ROUND(((1-(OverNightDiscount_21_Up+FedExExrpessEarnedDiscount))*'1Day Base'!F30),2),ROUND(MinBase1Day*(1+ExpressFuelSurcharge),2),ROUND(((1-(OverNightDiscount_21_Up+FedExExrpessEarnedDiscount))*'1Day Base'!F30)*(1+ExpressFuelSurcharge),2))</f>
        <v>96.33</v>
      </c>
      <c r="G33" s="328">
        <f>IF(MinBase1Day&gt;ROUND(((1-(OverNightDiscount_21_Up+FedExExrpessEarnedDiscount))*'1Day Base'!G30),2),ROUND(MinBase1Day*(1+ExpressFuelSurcharge),2),ROUND(((1-(OverNightDiscount_21_Up+FedExExrpessEarnedDiscount))*'1Day Base'!G30)*(1+ExpressFuelSurcharge),2))</f>
        <v>102.99</v>
      </c>
      <c r="H33" s="328">
        <f>IF(MinBase1Day&gt;ROUND(((1-(OverNightDiscount_21_Up+FedExExrpessEarnedDiscount))*'1Day Base'!H30),2),ROUND(MinBase1Day*(1+ExpressFuelSurcharge),2),ROUND(((1-(OverNightDiscount_21_Up+FedExExrpessEarnedDiscount))*'1Day Base'!H30)*(1+ExpressFuelSurcharge),2))</f>
        <v>110.4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327">
        <v>29.0</v>
      </c>
      <c r="B34" s="328">
        <f>IF(MinBase1Day&gt;ROUND(((1-(OverNightDiscount_21_Up+FedExExrpessEarnedDiscount))*'1Day Base'!B31),2),ROUND(MinBase1Day*(1+ExpressFuelSurcharge),2),ROUND(((1-(OverNightDiscount_21_Up+FedExExrpessEarnedDiscount))*'1Day Base'!B31)*(1+ExpressFuelSurcharge),2))</f>
        <v>30.39</v>
      </c>
      <c r="C34" s="328">
        <f>IF(MinBase1Day&gt;ROUND(((1-(OverNightDiscount_21_Up+FedExExrpessEarnedDiscount))*'1Day Base'!C31),2),ROUND(MinBase1Day*(1+ExpressFuelSurcharge),2),ROUND(((1-(OverNightDiscount_21_Up+FedExExrpessEarnedDiscount))*'1Day Base'!C31)*(1+ExpressFuelSurcharge),2))</f>
        <v>44.36</v>
      </c>
      <c r="D34" s="328">
        <f>IF(MinBase1Day&gt;ROUND(((1-(OverNightDiscount_21_Up+FedExExrpessEarnedDiscount))*'1Day Base'!D31),2),ROUND(MinBase1Day*(1+ExpressFuelSurcharge),2),ROUND(((1-(OverNightDiscount_21_Up+FedExExrpessEarnedDiscount))*'1Day Base'!D31)*(1+ExpressFuelSurcharge),2))</f>
        <v>87.9</v>
      </c>
      <c r="E34" s="328">
        <f>IF(MinBase1Day&gt;ROUND(((1-(OverNightDiscount_21_Up+FedExExrpessEarnedDiscount))*'1Day Base'!E31),2),ROUND(MinBase1Day*(1+ExpressFuelSurcharge),2),ROUND(((1-(OverNightDiscount_21_Up+FedExExrpessEarnedDiscount))*'1Day Base'!E31)*(1+ExpressFuelSurcharge),2))</f>
        <v>93.01</v>
      </c>
      <c r="F34" s="328">
        <f>IF(MinBase1Day&gt;ROUND(((1-(OverNightDiscount_21_Up+FedExExrpessEarnedDiscount))*'1Day Base'!F31),2),ROUND(MinBase1Day*(1+ExpressFuelSurcharge),2),ROUND(((1-(OverNightDiscount_21_Up+FedExExrpessEarnedDiscount))*'1Day Base'!F31)*(1+ExpressFuelSurcharge),2))</f>
        <v>96.42</v>
      </c>
      <c r="G34" s="328">
        <f>IF(MinBase1Day&gt;ROUND(((1-(OverNightDiscount_21_Up+FedExExrpessEarnedDiscount))*'1Day Base'!G31),2),ROUND(MinBase1Day*(1+ExpressFuelSurcharge),2),ROUND(((1-(OverNightDiscount_21_Up+FedExExrpessEarnedDiscount))*'1Day Base'!G31)*(1+ExpressFuelSurcharge),2))</f>
        <v>106.13</v>
      </c>
      <c r="H34" s="328">
        <f>IF(MinBase1Day&gt;ROUND(((1-(OverNightDiscount_21_Up+FedExExrpessEarnedDiscount))*'1Day Base'!H31),2),ROUND(MinBase1Day*(1+ExpressFuelSurcharge),2),ROUND(((1-(OverNightDiscount_21_Up+FedExExrpessEarnedDiscount))*'1Day Base'!H31)*(1+ExpressFuelSurcharge),2))</f>
        <v>111.02</v>
      </c>
    </row>
    <row r="35" ht="12.75" customHeight="1">
      <c r="A35" s="327">
        <v>30.0</v>
      </c>
      <c r="B35" s="328">
        <f>IF(MinBase1Day&gt;ROUND(((1-(OverNightDiscount_21_Up+FedExExrpessEarnedDiscount))*'1Day Base'!B32),2),ROUND(MinBase1Day*(1+ExpressFuelSurcharge),2),ROUND(((1-(OverNightDiscount_21_Up+FedExExrpessEarnedDiscount))*'1Day Base'!B32)*(1+ExpressFuelSurcharge),2))</f>
        <v>31.78</v>
      </c>
      <c r="C35" s="328">
        <f>IF(MinBase1Day&gt;ROUND(((1-(OverNightDiscount_21_Up+FedExExrpessEarnedDiscount))*'1Day Base'!C32),2),ROUND(MinBase1Day*(1+ExpressFuelSurcharge),2),ROUND(((1-(OverNightDiscount_21_Up+FedExExrpessEarnedDiscount))*'1Day Base'!C32)*(1+ExpressFuelSurcharge),2))</f>
        <v>44.85</v>
      </c>
      <c r="D35" s="328">
        <f>IF(MinBase1Day&gt;ROUND(((1-(OverNightDiscount_21_Up+FedExExrpessEarnedDiscount))*'1Day Base'!D32),2),ROUND(MinBase1Day*(1+ExpressFuelSurcharge),2),ROUND(((1-(OverNightDiscount_21_Up+FedExExrpessEarnedDiscount))*'1Day Base'!D32)*(1+ExpressFuelSurcharge),2))</f>
        <v>88.12</v>
      </c>
      <c r="E35" s="328">
        <f>IF(MinBase1Day&gt;ROUND(((1-(OverNightDiscount_21_Up+FedExExrpessEarnedDiscount))*'1Day Base'!E32),2),ROUND(MinBase1Day*(1+ExpressFuelSurcharge),2),ROUND(((1-(OverNightDiscount_21_Up+FedExExrpessEarnedDiscount))*'1Day Base'!E32)*(1+ExpressFuelSurcharge),2))</f>
        <v>93.87</v>
      </c>
      <c r="F35" s="328">
        <f>IF(MinBase1Day&gt;ROUND(((1-(OverNightDiscount_21_Up+FedExExrpessEarnedDiscount))*'1Day Base'!F32),2),ROUND(MinBase1Day*(1+ExpressFuelSurcharge),2),ROUND(((1-(OverNightDiscount_21_Up+FedExExrpessEarnedDiscount))*'1Day Base'!F32)*(1+ExpressFuelSurcharge),2))</f>
        <v>96.86</v>
      </c>
      <c r="G35" s="328">
        <f>IF(MinBase1Day&gt;ROUND(((1-(OverNightDiscount_21_Up+FedExExrpessEarnedDiscount))*'1Day Base'!G32),2),ROUND(MinBase1Day*(1+ExpressFuelSurcharge),2),ROUND(((1-(OverNightDiscount_21_Up+FedExExrpessEarnedDiscount))*'1Day Base'!G32)*(1+ExpressFuelSurcharge),2))</f>
        <v>106.61</v>
      </c>
      <c r="H35" s="328">
        <f>IF(MinBase1Day&gt;ROUND(((1-(OverNightDiscount_21_Up+FedExExrpessEarnedDiscount))*'1Day Base'!H32),2),ROUND(MinBase1Day*(1+ExpressFuelSurcharge),2),ROUND(((1-(OverNightDiscount_21_Up+FedExExrpessEarnedDiscount))*'1Day Base'!H32)*(1+ExpressFuelSurcharge),2))</f>
        <v>111.23</v>
      </c>
    </row>
    <row r="36" ht="12.75" customHeight="1">
      <c r="A36" s="327">
        <v>31.0</v>
      </c>
      <c r="B36" s="328">
        <f>IF(MinBase1Day&gt;ROUND(((1-(OverNightDiscount_21_Up+FedExExrpessEarnedDiscount))*'1Day Base'!B33),2),ROUND(MinBase1Day*(1+ExpressFuelSurcharge),2),ROUND(((1-(OverNightDiscount_21_Up+FedExExrpessEarnedDiscount))*'1Day Base'!B33)*(1+ExpressFuelSurcharge),2))</f>
        <v>32.37</v>
      </c>
      <c r="C36" s="328">
        <f>IF(MinBase1Day&gt;ROUND(((1-(OverNightDiscount_21_Up+FedExExrpessEarnedDiscount))*'1Day Base'!C33),2),ROUND(MinBase1Day*(1+ExpressFuelSurcharge),2),ROUND(((1-(OverNightDiscount_21_Up+FedExExrpessEarnedDiscount))*'1Day Base'!C33)*(1+ExpressFuelSurcharge),2))</f>
        <v>45.37</v>
      </c>
      <c r="D36" s="328">
        <f>IF(MinBase1Day&gt;ROUND(((1-(OverNightDiscount_21_Up+FedExExrpessEarnedDiscount))*'1Day Base'!D33),2),ROUND(MinBase1Day*(1+ExpressFuelSurcharge),2),ROUND(((1-(OverNightDiscount_21_Up+FedExExrpessEarnedDiscount))*'1Day Base'!D33)*(1+ExpressFuelSurcharge),2))</f>
        <v>91.91</v>
      </c>
      <c r="E36" s="328">
        <f>IF(MinBase1Day&gt;ROUND(((1-(OverNightDiscount_21_Up+FedExExrpessEarnedDiscount))*'1Day Base'!E33),2),ROUND(MinBase1Day*(1+ExpressFuelSurcharge),2),ROUND(((1-(OverNightDiscount_21_Up+FedExExrpessEarnedDiscount))*'1Day Base'!E33)*(1+ExpressFuelSurcharge),2))</f>
        <v>98.33</v>
      </c>
      <c r="F36" s="328">
        <f>IF(MinBase1Day&gt;ROUND(((1-(OverNightDiscount_21_Up+FedExExrpessEarnedDiscount))*'1Day Base'!F33),2),ROUND(MinBase1Day*(1+ExpressFuelSurcharge),2),ROUND(((1-(OverNightDiscount_21_Up+FedExExrpessEarnedDiscount))*'1Day Base'!F33)*(1+ExpressFuelSurcharge),2))</f>
        <v>104.46</v>
      </c>
      <c r="G36" s="328">
        <f>IF(MinBase1Day&gt;ROUND(((1-(OverNightDiscount_21_Up+FedExExrpessEarnedDiscount))*'1Day Base'!G33),2),ROUND(MinBase1Day*(1+ExpressFuelSurcharge),2),ROUND(((1-(OverNightDiscount_21_Up+FedExExrpessEarnedDiscount))*'1Day Base'!G33)*(1+ExpressFuelSurcharge),2))</f>
        <v>110.46</v>
      </c>
      <c r="H36" s="328">
        <f>IF(MinBase1Day&gt;ROUND(((1-(OverNightDiscount_21_Up+FedExExrpessEarnedDiscount))*'1Day Base'!H33),2),ROUND(MinBase1Day*(1+ExpressFuelSurcharge),2),ROUND(((1-(OverNightDiscount_21_Up+FedExExrpessEarnedDiscount))*'1Day Base'!H33)*(1+ExpressFuelSurcharge),2))</f>
        <v>115.59</v>
      </c>
    </row>
    <row r="37" ht="12.75" customHeight="1">
      <c r="A37" s="327">
        <v>32.0</v>
      </c>
      <c r="B37" s="328">
        <f>IF(MinBase1Day&gt;ROUND(((1-(OverNightDiscount_21_Up+FedExExrpessEarnedDiscount))*'1Day Base'!B34),2),ROUND(MinBase1Day*(1+ExpressFuelSurcharge),2),ROUND(((1-(OverNightDiscount_21_Up+FedExExrpessEarnedDiscount))*'1Day Base'!B34)*(1+ExpressFuelSurcharge),2))</f>
        <v>33.04</v>
      </c>
      <c r="C37" s="328">
        <f>IF(MinBase1Day&gt;ROUND(((1-(OverNightDiscount_21_Up+FedExExrpessEarnedDiscount))*'1Day Base'!C34),2),ROUND(MinBase1Day*(1+ExpressFuelSurcharge),2),ROUND(((1-(OverNightDiscount_21_Up+FedExExrpessEarnedDiscount))*'1Day Base'!C34)*(1+ExpressFuelSurcharge),2))</f>
        <v>46.15</v>
      </c>
      <c r="D37" s="328">
        <f>IF(MinBase1Day&gt;ROUND(((1-(OverNightDiscount_21_Up+FedExExrpessEarnedDiscount))*'1Day Base'!D34),2),ROUND(MinBase1Day*(1+ExpressFuelSurcharge),2),ROUND(((1-(OverNightDiscount_21_Up+FedExExrpessEarnedDiscount))*'1Day Base'!D34)*(1+ExpressFuelSurcharge),2))</f>
        <v>93.91</v>
      </c>
      <c r="E37" s="328">
        <f>IF(MinBase1Day&gt;ROUND(((1-(OverNightDiscount_21_Up+FedExExrpessEarnedDiscount))*'1Day Base'!E34),2),ROUND(MinBase1Day*(1+ExpressFuelSurcharge),2),ROUND(((1-(OverNightDiscount_21_Up+FedExExrpessEarnedDiscount))*'1Day Base'!E34)*(1+ExpressFuelSurcharge),2))</f>
        <v>98.78</v>
      </c>
      <c r="F37" s="328">
        <f>IF(MinBase1Day&gt;ROUND(((1-(OverNightDiscount_21_Up+FedExExrpessEarnedDiscount))*'1Day Base'!F34),2),ROUND(MinBase1Day*(1+ExpressFuelSurcharge),2),ROUND(((1-(OverNightDiscount_21_Up+FedExExrpessEarnedDiscount))*'1Day Base'!F34)*(1+ExpressFuelSurcharge),2))</f>
        <v>106.53</v>
      </c>
      <c r="G37" s="328">
        <f>IF(MinBase1Day&gt;ROUND(((1-(OverNightDiscount_21_Up+FedExExrpessEarnedDiscount))*'1Day Base'!G34),2),ROUND(MinBase1Day*(1+ExpressFuelSurcharge),2),ROUND(((1-(OverNightDiscount_21_Up+FedExExrpessEarnedDiscount))*'1Day Base'!G34)*(1+ExpressFuelSurcharge),2))</f>
        <v>111.02</v>
      </c>
      <c r="H37" s="328">
        <f>IF(MinBase1Day&gt;ROUND(((1-(OverNightDiscount_21_Up+FedExExrpessEarnedDiscount))*'1Day Base'!H34),2),ROUND(MinBase1Day*(1+ExpressFuelSurcharge),2),ROUND(((1-(OverNightDiscount_21_Up+FedExExrpessEarnedDiscount))*'1Day Base'!H34)*(1+ExpressFuelSurcharge),2))</f>
        <v>117.56</v>
      </c>
    </row>
    <row r="38" ht="12.75" customHeight="1">
      <c r="A38" s="327">
        <v>33.0</v>
      </c>
      <c r="B38" s="328">
        <f>IF(MinBase1Day&gt;ROUND(((1-(OverNightDiscount_21_Up+FedExExrpessEarnedDiscount))*'1Day Base'!B35),2),ROUND(MinBase1Day*(1+ExpressFuelSurcharge),2),ROUND(((1-(OverNightDiscount_21_Up+FedExExrpessEarnedDiscount))*'1Day Base'!B35)*(1+ExpressFuelSurcharge),2))</f>
        <v>33.77</v>
      </c>
      <c r="C38" s="328">
        <f>IF(MinBase1Day&gt;ROUND(((1-(OverNightDiscount_21_Up+FedExExrpessEarnedDiscount))*'1Day Base'!C35),2),ROUND(MinBase1Day*(1+ExpressFuelSurcharge),2),ROUND(((1-(OverNightDiscount_21_Up+FedExExrpessEarnedDiscount))*'1Day Base'!C35)*(1+ExpressFuelSurcharge),2))</f>
        <v>47.07</v>
      </c>
      <c r="D38" s="328">
        <f>IF(MinBase1Day&gt;ROUND(((1-(OverNightDiscount_21_Up+FedExExrpessEarnedDiscount))*'1Day Base'!D35),2),ROUND(MinBase1Day*(1+ExpressFuelSurcharge),2),ROUND(((1-(OverNightDiscount_21_Up+FedExExrpessEarnedDiscount))*'1Day Base'!D35)*(1+ExpressFuelSurcharge),2))</f>
        <v>95.83</v>
      </c>
      <c r="E38" s="328">
        <f>IF(MinBase1Day&gt;ROUND(((1-(OverNightDiscount_21_Up+FedExExrpessEarnedDiscount))*'1Day Base'!E35),2),ROUND(MinBase1Day*(1+ExpressFuelSurcharge),2),ROUND(((1-(OverNightDiscount_21_Up+FedExExrpessEarnedDiscount))*'1Day Base'!E35)*(1+ExpressFuelSurcharge),2))</f>
        <v>103.06</v>
      </c>
      <c r="F38" s="328">
        <f>IF(MinBase1Day&gt;ROUND(((1-(OverNightDiscount_21_Up+FedExExrpessEarnedDiscount))*'1Day Base'!F35),2),ROUND(MinBase1Day*(1+ExpressFuelSurcharge),2),ROUND(((1-(OverNightDiscount_21_Up+FedExExrpessEarnedDiscount))*'1Day Base'!F35)*(1+ExpressFuelSurcharge),2))</f>
        <v>108.53</v>
      </c>
      <c r="G38" s="328">
        <f>IF(MinBase1Day&gt;ROUND(((1-(OverNightDiscount_21_Up+FedExExrpessEarnedDiscount))*'1Day Base'!G35),2),ROUND(MinBase1Day*(1+ExpressFuelSurcharge),2),ROUND(((1-(OverNightDiscount_21_Up+FedExExrpessEarnedDiscount))*'1Day Base'!G35)*(1+ExpressFuelSurcharge),2))</f>
        <v>116.86</v>
      </c>
      <c r="H38" s="328">
        <f>IF(MinBase1Day&gt;ROUND(((1-(OverNightDiscount_21_Up+FedExExrpessEarnedDiscount))*'1Day Base'!H35),2),ROUND(MinBase1Day*(1+ExpressFuelSurcharge),2),ROUND(((1-(OverNightDiscount_21_Up+FedExExrpessEarnedDiscount))*'1Day Base'!H35)*(1+ExpressFuelSurcharge),2))</f>
        <v>122.47</v>
      </c>
    </row>
    <row r="39" ht="12.75" customHeight="1">
      <c r="A39" s="327">
        <v>34.0</v>
      </c>
      <c r="B39" s="328">
        <f>IF(MinBase1Day&gt;ROUND(((1-(OverNightDiscount_21_Up+FedExExrpessEarnedDiscount))*'1Day Base'!B36),2),ROUND(MinBase1Day*(1+ExpressFuelSurcharge),2),ROUND(((1-(OverNightDiscount_21_Up+FedExExrpessEarnedDiscount))*'1Day Base'!B36)*(1+ExpressFuelSurcharge),2))</f>
        <v>34.35</v>
      </c>
      <c r="C39" s="328">
        <f>IF(MinBase1Day&gt;ROUND(((1-(OverNightDiscount_21_Up+FedExExrpessEarnedDiscount))*'1Day Base'!C36),2),ROUND(MinBase1Day*(1+ExpressFuelSurcharge),2),ROUND(((1-(OverNightDiscount_21_Up+FedExExrpessEarnedDiscount))*'1Day Base'!C36)*(1+ExpressFuelSurcharge),2))</f>
        <v>48.12</v>
      </c>
      <c r="D39" s="328">
        <f>IF(MinBase1Day&gt;ROUND(((1-(OverNightDiscount_21_Up+FedExExrpessEarnedDiscount))*'1Day Base'!D36),2),ROUND(MinBase1Day*(1+ExpressFuelSurcharge),2),ROUND(((1-(OverNightDiscount_21_Up+FedExExrpessEarnedDiscount))*'1Day Base'!D36)*(1+ExpressFuelSurcharge),2))</f>
        <v>98</v>
      </c>
      <c r="E39" s="328">
        <f>IF(MinBase1Day&gt;ROUND(((1-(OverNightDiscount_21_Up+FedExExrpessEarnedDiscount))*'1Day Base'!E36),2),ROUND(MinBase1Day*(1+ExpressFuelSurcharge),2),ROUND(((1-(OverNightDiscount_21_Up+FedExExrpessEarnedDiscount))*'1Day Base'!E36)*(1+ExpressFuelSurcharge),2))</f>
        <v>104.92</v>
      </c>
      <c r="F39" s="328">
        <f>IF(MinBase1Day&gt;ROUND(((1-(OverNightDiscount_21_Up+FedExExrpessEarnedDiscount))*'1Day Base'!F36),2),ROUND(MinBase1Day*(1+ExpressFuelSurcharge),2),ROUND(((1-(OverNightDiscount_21_Up+FedExExrpessEarnedDiscount))*'1Day Base'!F36)*(1+ExpressFuelSurcharge),2))</f>
        <v>108.74</v>
      </c>
      <c r="G39" s="328">
        <f>IF(MinBase1Day&gt;ROUND(((1-(OverNightDiscount_21_Up+FedExExrpessEarnedDiscount))*'1Day Base'!G36),2),ROUND(MinBase1Day*(1+ExpressFuelSurcharge),2),ROUND(((1-(OverNightDiscount_21_Up+FedExExrpessEarnedDiscount))*'1Day Base'!G36)*(1+ExpressFuelSurcharge),2))</f>
        <v>119.41</v>
      </c>
      <c r="H39" s="328">
        <f>IF(MinBase1Day&gt;ROUND(((1-(OverNightDiscount_21_Up+FedExExrpessEarnedDiscount))*'1Day Base'!H36),2),ROUND(MinBase1Day*(1+ExpressFuelSurcharge),2),ROUND(((1-(OverNightDiscount_21_Up+FedExExrpessEarnedDiscount))*'1Day Base'!H36)*(1+ExpressFuelSurcharge),2))</f>
        <v>123.05</v>
      </c>
    </row>
    <row r="40" ht="12.75" customHeight="1">
      <c r="A40" s="327">
        <v>35.0</v>
      </c>
      <c r="B40" s="328">
        <f>IF(MinBase1Day&gt;ROUND(((1-(OverNightDiscount_21_Up+FedExExrpessEarnedDiscount))*'1Day Base'!B37),2),ROUND(MinBase1Day*(1+ExpressFuelSurcharge),2),ROUND(((1-(OverNightDiscount_21_Up+FedExExrpessEarnedDiscount))*'1Day Base'!B37)*(1+ExpressFuelSurcharge),2))</f>
        <v>35.33</v>
      </c>
      <c r="C40" s="328">
        <f>IF(MinBase1Day&gt;ROUND(((1-(OverNightDiscount_21_Up+FedExExrpessEarnedDiscount))*'1Day Base'!C37),2),ROUND(MinBase1Day*(1+ExpressFuelSurcharge),2),ROUND(((1-(OverNightDiscount_21_Up+FedExExrpessEarnedDiscount))*'1Day Base'!C37)*(1+ExpressFuelSurcharge),2))</f>
        <v>49.08</v>
      </c>
      <c r="D40" s="328">
        <f>IF(MinBase1Day&gt;ROUND(((1-(OverNightDiscount_21_Up+FedExExrpessEarnedDiscount))*'1Day Base'!D37),2),ROUND(MinBase1Day*(1+ExpressFuelSurcharge),2),ROUND(((1-(OverNightDiscount_21_Up+FedExExrpessEarnedDiscount))*'1Day Base'!D37)*(1+ExpressFuelSurcharge),2))</f>
        <v>98.22</v>
      </c>
      <c r="E40" s="328">
        <f>IF(MinBase1Day&gt;ROUND(((1-(OverNightDiscount_21_Up+FedExExrpessEarnedDiscount))*'1Day Base'!E37),2),ROUND(MinBase1Day*(1+ExpressFuelSurcharge),2),ROUND(((1-(OverNightDiscount_21_Up+FedExExrpessEarnedDiscount))*'1Day Base'!E37)*(1+ExpressFuelSurcharge),2))</f>
        <v>106.61</v>
      </c>
      <c r="F40" s="328">
        <f>IF(MinBase1Day&gt;ROUND(((1-(OverNightDiscount_21_Up+FedExExrpessEarnedDiscount))*'1Day Base'!F37),2),ROUND(MinBase1Day*(1+ExpressFuelSurcharge),2),ROUND(((1-(OverNightDiscount_21_Up+FedExExrpessEarnedDiscount))*'1Day Base'!F37)*(1+ExpressFuelSurcharge),2))</f>
        <v>108.94</v>
      </c>
      <c r="G40" s="328">
        <f>IF(MinBase1Day&gt;ROUND(((1-(OverNightDiscount_21_Up+FedExExrpessEarnedDiscount))*'1Day Base'!G37),2),ROUND(MinBase1Day*(1+ExpressFuelSurcharge),2),ROUND(((1-(OverNightDiscount_21_Up+FedExExrpessEarnedDiscount))*'1Day Base'!G37)*(1+ExpressFuelSurcharge),2))</f>
        <v>121.69</v>
      </c>
      <c r="H40" s="328">
        <f>IF(MinBase1Day&gt;ROUND(((1-(OverNightDiscount_21_Up+FedExExrpessEarnedDiscount))*'1Day Base'!H37),2),ROUND(MinBase1Day*(1+ExpressFuelSurcharge),2),ROUND(((1-(OverNightDiscount_21_Up+FedExExrpessEarnedDiscount))*'1Day Base'!H37)*(1+ExpressFuelSurcharge),2))</f>
        <v>124.25</v>
      </c>
    </row>
    <row r="41" ht="12.75" customHeight="1">
      <c r="A41" s="327">
        <v>36.0</v>
      </c>
      <c r="B41" s="328">
        <f>IF(MinBase1Day&gt;ROUND(((1-(OverNightDiscount_21_Up+FedExExrpessEarnedDiscount))*'1Day Base'!B38),2),ROUND(MinBase1Day*(1+ExpressFuelSurcharge),2),ROUND(((1-(OverNightDiscount_21_Up+FedExExrpessEarnedDiscount))*'1Day Base'!B38)*(1+ExpressFuelSurcharge),2))</f>
        <v>35.55</v>
      </c>
      <c r="C41" s="328">
        <f>IF(MinBase1Day&gt;ROUND(((1-(OverNightDiscount_21_Up+FedExExrpessEarnedDiscount))*'1Day Base'!C38),2),ROUND(MinBase1Day*(1+ExpressFuelSurcharge),2),ROUND(((1-(OverNightDiscount_21_Up+FedExExrpessEarnedDiscount))*'1Day Base'!C38)*(1+ExpressFuelSurcharge),2))</f>
        <v>50.13</v>
      </c>
      <c r="D41" s="328">
        <f>IF(MinBase1Day&gt;ROUND(((1-(OverNightDiscount_21_Up+FedExExrpessEarnedDiscount))*'1Day Base'!D38),2),ROUND(MinBase1Day*(1+ExpressFuelSurcharge),2),ROUND(((1-(OverNightDiscount_21_Up+FedExExrpessEarnedDiscount))*'1Day Base'!D38)*(1+ExpressFuelSurcharge),2))</f>
        <v>102.35</v>
      </c>
      <c r="E41" s="328">
        <f>IF(MinBase1Day&gt;ROUND(((1-(OverNightDiscount_21_Up+FedExExrpessEarnedDiscount))*'1Day Base'!E38),2),ROUND(MinBase1Day*(1+ExpressFuelSurcharge),2),ROUND(((1-(OverNightDiscount_21_Up+FedExExrpessEarnedDiscount))*'1Day Base'!E38)*(1+ExpressFuelSurcharge),2))</f>
        <v>108.88</v>
      </c>
      <c r="F41" s="328">
        <f>IF(MinBase1Day&gt;ROUND(((1-(OverNightDiscount_21_Up+FedExExrpessEarnedDiscount))*'1Day Base'!F38),2),ROUND(MinBase1Day*(1+ExpressFuelSurcharge),2),ROUND(((1-(OverNightDiscount_21_Up+FedExExrpessEarnedDiscount))*'1Day Base'!F38)*(1+ExpressFuelSurcharge),2))</f>
        <v>112.96</v>
      </c>
      <c r="G41" s="328">
        <f>IF(MinBase1Day&gt;ROUND(((1-(OverNightDiscount_21_Up+FedExExrpessEarnedDiscount))*'1Day Base'!G38),2),ROUND(MinBase1Day*(1+ExpressFuelSurcharge),2),ROUND(((1-(OverNightDiscount_21_Up+FedExExrpessEarnedDiscount))*'1Day Base'!G38)*(1+ExpressFuelSurcharge),2))</f>
        <v>123.57</v>
      </c>
      <c r="H41" s="328">
        <f>IF(MinBase1Day&gt;ROUND(((1-(OverNightDiscount_21_Up+FedExExrpessEarnedDiscount))*'1Day Base'!H38),2),ROUND(MinBase1Day*(1+ExpressFuelSurcharge),2),ROUND(((1-(OverNightDiscount_21_Up+FedExExrpessEarnedDiscount))*'1Day Base'!H38)*(1+ExpressFuelSurcharge),2))</f>
        <v>127.01</v>
      </c>
      <c r="L41" s="4"/>
    </row>
    <row r="42" ht="12.75" customHeight="1">
      <c r="A42" s="327">
        <v>37.0</v>
      </c>
      <c r="B42" s="328">
        <f>IF(MinBase1Day&gt;ROUND(((1-(OverNightDiscount_21_Up+FedExExrpessEarnedDiscount))*'1Day Base'!B39),2),ROUND(MinBase1Day*(1+ExpressFuelSurcharge),2),ROUND(((1-(OverNightDiscount_21_Up+FedExExrpessEarnedDiscount))*'1Day Base'!B39)*(1+ExpressFuelSurcharge),2))</f>
        <v>35.64</v>
      </c>
      <c r="C42" s="328">
        <f>IF(MinBase1Day&gt;ROUND(((1-(OverNightDiscount_21_Up+FedExExrpessEarnedDiscount))*'1Day Base'!C39),2),ROUND(MinBase1Day*(1+ExpressFuelSurcharge),2),ROUND(((1-(OverNightDiscount_21_Up+FedExExrpessEarnedDiscount))*'1Day Base'!C39)*(1+ExpressFuelSurcharge),2))</f>
        <v>50.8</v>
      </c>
      <c r="D42" s="328">
        <f>IF(MinBase1Day&gt;ROUND(((1-(OverNightDiscount_21_Up+FedExExrpessEarnedDiscount))*'1Day Base'!D39),2),ROUND(MinBase1Day*(1+ExpressFuelSurcharge),2),ROUND(((1-(OverNightDiscount_21_Up+FedExExrpessEarnedDiscount))*'1Day Base'!D39)*(1+ExpressFuelSurcharge),2))</f>
        <v>104.87</v>
      </c>
      <c r="E42" s="328">
        <f>IF(MinBase1Day&gt;ROUND(((1-(OverNightDiscount_21_Up+FedExExrpessEarnedDiscount))*'1Day Base'!E39),2),ROUND(MinBase1Day*(1+ExpressFuelSurcharge),2),ROUND(((1-(OverNightDiscount_21_Up+FedExExrpessEarnedDiscount))*'1Day Base'!E39)*(1+ExpressFuelSurcharge),2))</f>
        <v>111.87</v>
      </c>
      <c r="F42" s="328">
        <f>IF(MinBase1Day&gt;ROUND(((1-(OverNightDiscount_21_Up+FedExExrpessEarnedDiscount))*'1Day Base'!F39),2),ROUND(MinBase1Day*(1+ExpressFuelSurcharge),2),ROUND(((1-(OverNightDiscount_21_Up+FedExExrpessEarnedDiscount))*'1Day Base'!F39)*(1+ExpressFuelSurcharge),2))</f>
        <v>118.75</v>
      </c>
      <c r="G42" s="328">
        <f>IF(MinBase1Day&gt;ROUND(((1-(OverNightDiscount_21_Up+FedExExrpessEarnedDiscount))*'1Day Base'!G39),2),ROUND(MinBase1Day*(1+ExpressFuelSurcharge),2),ROUND(((1-(OverNightDiscount_21_Up+FedExExrpessEarnedDiscount))*'1Day Base'!G39)*(1+ExpressFuelSurcharge),2))</f>
        <v>126.45</v>
      </c>
      <c r="H42" s="328">
        <f>IF(MinBase1Day&gt;ROUND(((1-(OverNightDiscount_21_Up+FedExExrpessEarnedDiscount))*'1Day Base'!H39),2),ROUND(MinBase1Day*(1+ExpressFuelSurcharge),2),ROUND(((1-(OverNightDiscount_21_Up+FedExExrpessEarnedDiscount))*'1Day Base'!H39)*(1+ExpressFuelSurcharge),2))</f>
        <v>131.53</v>
      </c>
    </row>
    <row r="43" ht="12.75" customHeight="1">
      <c r="A43" s="327">
        <v>38.0</v>
      </c>
      <c r="B43" s="328">
        <f>IF(MinBase1Day&gt;ROUND(((1-(OverNightDiscount_21_Up+FedExExrpessEarnedDiscount))*'1Day Base'!B40),2),ROUND(MinBase1Day*(1+ExpressFuelSurcharge),2),ROUND(((1-(OverNightDiscount_21_Up+FedExExrpessEarnedDiscount))*'1Day Base'!B40)*(1+ExpressFuelSurcharge),2))</f>
        <v>36.27</v>
      </c>
      <c r="C43" s="328">
        <f>IF(MinBase1Day&gt;ROUND(((1-(OverNightDiscount_21_Up+FedExExrpessEarnedDiscount))*'1Day Base'!C40),2),ROUND(MinBase1Day*(1+ExpressFuelSurcharge),2),ROUND(((1-(OverNightDiscount_21_Up+FedExExrpessEarnedDiscount))*'1Day Base'!C40)*(1+ExpressFuelSurcharge),2))</f>
        <v>51.83</v>
      </c>
      <c r="D43" s="328">
        <f>IF(MinBase1Day&gt;ROUND(((1-(OverNightDiscount_21_Up+FedExExrpessEarnedDiscount))*'1Day Base'!D40),2),ROUND(MinBase1Day*(1+ExpressFuelSurcharge),2),ROUND(((1-(OverNightDiscount_21_Up+FedExExrpessEarnedDiscount))*'1Day Base'!D40)*(1+ExpressFuelSurcharge),2))</f>
        <v>106.61</v>
      </c>
      <c r="E43" s="328">
        <f>IF(MinBase1Day&gt;ROUND(((1-(OverNightDiscount_21_Up+FedExExrpessEarnedDiscount))*'1Day Base'!E40),2),ROUND(MinBase1Day*(1+ExpressFuelSurcharge),2),ROUND(((1-(OverNightDiscount_21_Up+FedExExrpessEarnedDiscount))*'1Day Base'!E40)*(1+ExpressFuelSurcharge),2))</f>
        <v>114.54</v>
      </c>
      <c r="F43" s="328">
        <f>IF(MinBase1Day&gt;ROUND(((1-(OverNightDiscount_21_Up+FedExExrpessEarnedDiscount))*'1Day Base'!F40),2),ROUND(MinBase1Day*(1+ExpressFuelSurcharge),2),ROUND(((1-(OverNightDiscount_21_Up+FedExExrpessEarnedDiscount))*'1Day Base'!F40)*(1+ExpressFuelSurcharge),2))</f>
        <v>120.76</v>
      </c>
      <c r="G43" s="328">
        <f>IF(MinBase1Day&gt;ROUND(((1-(OverNightDiscount_21_Up+FedExExrpessEarnedDiscount))*'1Day Base'!G40),2),ROUND(MinBase1Day*(1+ExpressFuelSurcharge),2),ROUND(((1-(OverNightDiscount_21_Up+FedExExrpessEarnedDiscount))*'1Day Base'!G40)*(1+ExpressFuelSurcharge),2))</f>
        <v>128.27</v>
      </c>
      <c r="H43" s="328">
        <f>IF(MinBase1Day&gt;ROUND(((1-(OverNightDiscount_21_Up+FedExExrpessEarnedDiscount))*'1Day Base'!H40),2),ROUND(MinBase1Day*(1+ExpressFuelSurcharge),2),ROUND(((1-(OverNightDiscount_21_Up+FedExExrpessEarnedDiscount))*'1Day Base'!H40)*(1+ExpressFuelSurcharge),2))</f>
        <v>131.98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27">
        <v>39.0</v>
      </c>
      <c r="B44" s="328">
        <f>IF(MinBase1Day&gt;ROUND(((1-(OverNightDiscount_21_Up+FedExExrpessEarnedDiscount))*'1Day Base'!B41),2),ROUND(MinBase1Day*(1+ExpressFuelSurcharge),2),ROUND(((1-(OverNightDiscount_21_Up+FedExExrpessEarnedDiscount))*'1Day Base'!B41)*(1+ExpressFuelSurcharge),2))</f>
        <v>37.19</v>
      </c>
      <c r="C44" s="328">
        <f>IF(MinBase1Day&gt;ROUND(((1-(OverNightDiscount_21_Up+FedExExrpessEarnedDiscount))*'1Day Base'!C41),2),ROUND(MinBase1Day*(1+ExpressFuelSurcharge),2),ROUND(((1-(OverNightDiscount_21_Up+FedExExrpessEarnedDiscount))*'1Day Base'!C41)*(1+ExpressFuelSurcharge),2))</f>
        <v>51.95</v>
      </c>
      <c r="D44" s="328">
        <f>IF(MinBase1Day&gt;ROUND(((1-(OverNightDiscount_21_Up+FedExExrpessEarnedDiscount))*'1Day Base'!D41),2),ROUND(MinBase1Day*(1+ExpressFuelSurcharge),2),ROUND(((1-(OverNightDiscount_21_Up+FedExExrpessEarnedDiscount))*'1Day Base'!D41)*(1+ExpressFuelSurcharge),2))</f>
        <v>108.56</v>
      </c>
      <c r="E44" s="328">
        <f>IF(MinBase1Day&gt;ROUND(((1-(OverNightDiscount_21_Up+FedExExrpessEarnedDiscount))*'1Day Base'!E41),2),ROUND(MinBase1Day*(1+ExpressFuelSurcharge),2),ROUND(((1-(OverNightDiscount_21_Up+FedExExrpessEarnedDiscount))*'1Day Base'!E41)*(1+ExpressFuelSurcharge),2))</f>
        <v>116.51</v>
      </c>
      <c r="F44" s="328">
        <f>IF(MinBase1Day&gt;ROUND(((1-(OverNightDiscount_21_Up+FedExExrpessEarnedDiscount))*'1Day Base'!F41),2),ROUND(MinBase1Day*(1+ExpressFuelSurcharge),2),ROUND(((1-(OverNightDiscount_21_Up+FedExExrpessEarnedDiscount))*'1Day Base'!F41)*(1+ExpressFuelSurcharge),2))</f>
        <v>120.96</v>
      </c>
      <c r="G44" s="328">
        <f>IF(MinBase1Day&gt;ROUND(((1-(OverNightDiscount_21_Up+FedExExrpessEarnedDiscount))*'1Day Base'!G41),2),ROUND(MinBase1Day*(1+ExpressFuelSurcharge),2),ROUND(((1-(OverNightDiscount_21_Up+FedExExrpessEarnedDiscount))*'1Day Base'!G41)*(1+ExpressFuelSurcharge),2))</f>
        <v>130.53</v>
      </c>
      <c r="H44" s="328">
        <f>IF(MinBase1Day&gt;ROUND(((1-(OverNightDiscount_21_Up+FedExExrpessEarnedDiscount))*'1Day Base'!H41),2),ROUND(MinBase1Day*(1+ExpressFuelSurcharge),2),ROUND(((1-(OverNightDiscount_21_Up+FedExExrpessEarnedDiscount))*'1Day Base'!H41)*(1+ExpressFuelSurcharge),2))</f>
        <v>134.44</v>
      </c>
    </row>
    <row r="45" ht="12.75" customHeight="1">
      <c r="A45" s="327">
        <v>40.0</v>
      </c>
      <c r="B45" s="328">
        <f>IF(MinBase1Day&gt;ROUND(((1-(OverNightDiscount_21_Up+FedExExrpessEarnedDiscount))*'1Day Base'!B42),2),ROUND(MinBase1Day*(1+ExpressFuelSurcharge),2),ROUND(((1-(OverNightDiscount_21_Up+FedExExrpessEarnedDiscount))*'1Day Base'!B42)*(1+ExpressFuelSurcharge),2))</f>
        <v>38.87</v>
      </c>
      <c r="C45" s="328">
        <f>IF(MinBase1Day&gt;ROUND(((1-(OverNightDiscount_21_Up+FedExExrpessEarnedDiscount))*'1Day Base'!C42),2),ROUND(MinBase1Day*(1+ExpressFuelSurcharge),2),ROUND(((1-(OverNightDiscount_21_Up+FedExExrpessEarnedDiscount))*'1Day Base'!C42)*(1+ExpressFuelSurcharge),2))</f>
        <v>54.32</v>
      </c>
      <c r="D45" s="328">
        <f>IF(MinBase1Day&gt;ROUND(((1-(OverNightDiscount_21_Up+FedExExrpessEarnedDiscount))*'1Day Base'!D42),2),ROUND(MinBase1Day*(1+ExpressFuelSurcharge),2),ROUND(((1-(OverNightDiscount_21_Up+FedExExrpessEarnedDiscount))*'1Day Base'!D42)*(1+ExpressFuelSurcharge),2))</f>
        <v>108.76</v>
      </c>
      <c r="E45" s="328">
        <f>IF(MinBase1Day&gt;ROUND(((1-(OverNightDiscount_21_Up+FedExExrpessEarnedDiscount))*'1Day Base'!E42),2),ROUND(MinBase1Day*(1+ExpressFuelSurcharge),2),ROUND(((1-(OverNightDiscount_21_Up+FedExExrpessEarnedDiscount))*'1Day Base'!E42)*(1+ExpressFuelSurcharge),2))</f>
        <v>116.71</v>
      </c>
      <c r="F45" s="328">
        <f>IF(MinBase1Day&gt;ROUND(((1-(OverNightDiscount_21_Up+FedExExrpessEarnedDiscount))*'1Day Base'!F42),2),ROUND(MinBase1Day*(1+ExpressFuelSurcharge),2),ROUND(((1-(OverNightDiscount_21_Up+FedExExrpessEarnedDiscount))*'1Day Base'!F42)*(1+ExpressFuelSurcharge),2))</f>
        <v>121.32</v>
      </c>
      <c r="G45" s="328">
        <f>IF(MinBase1Day&gt;ROUND(((1-(OverNightDiscount_21_Up+FedExExrpessEarnedDiscount))*'1Day Base'!G42),2),ROUND(MinBase1Day*(1+ExpressFuelSurcharge),2),ROUND(((1-(OverNightDiscount_21_Up+FedExExrpessEarnedDiscount))*'1Day Base'!G42)*(1+ExpressFuelSurcharge),2))</f>
        <v>131.99</v>
      </c>
      <c r="H45" s="328">
        <f>IF(MinBase1Day&gt;ROUND(((1-(OverNightDiscount_21_Up+FedExExrpessEarnedDiscount))*'1Day Base'!H42),2),ROUND(MinBase1Day*(1+ExpressFuelSurcharge),2),ROUND(((1-(OverNightDiscount_21_Up+FedExExrpessEarnedDiscount))*'1Day Base'!H42)*(1+ExpressFuelSurcharge),2))</f>
        <v>134.74</v>
      </c>
    </row>
    <row r="46" ht="12.75" customHeight="1">
      <c r="A46" s="327">
        <v>41.0</v>
      </c>
      <c r="B46" s="328">
        <f>IF(MinBase1Day&gt;ROUND(((1-(OverNightDiscount_21_Up+FedExExrpessEarnedDiscount))*'1Day Base'!B43),2),ROUND(MinBase1Day*(1+ExpressFuelSurcharge),2),ROUND(((1-(OverNightDiscount_21_Up+FedExExrpessEarnedDiscount))*'1Day Base'!B43)*(1+ExpressFuelSurcharge),2))</f>
        <v>39.54</v>
      </c>
      <c r="C46" s="328">
        <f>IF(MinBase1Day&gt;ROUND(((1-(OverNightDiscount_21_Up+FedExExrpessEarnedDiscount))*'1Day Base'!C43),2),ROUND(MinBase1Day*(1+ExpressFuelSurcharge),2),ROUND(((1-(OverNightDiscount_21_Up+FedExExrpessEarnedDiscount))*'1Day Base'!C43)*(1+ExpressFuelSurcharge),2))</f>
        <v>55.02</v>
      </c>
      <c r="D46" s="328">
        <f>IF(MinBase1Day&gt;ROUND(((1-(OverNightDiscount_21_Up+FedExExrpessEarnedDiscount))*'1Day Base'!D43),2),ROUND(MinBase1Day*(1+ExpressFuelSurcharge),2),ROUND(((1-(OverNightDiscount_21_Up+FedExExrpessEarnedDiscount))*'1Day Base'!D43)*(1+ExpressFuelSurcharge),2))</f>
        <v>112.74</v>
      </c>
      <c r="E46" s="328">
        <f>IF(MinBase1Day&gt;ROUND(((1-(OverNightDiscount_21_Up+FedExExrpessEarnedDiscount))*'1Day Base'!E43),2),ROUND(MinBase1Day*(1+ExpressFuelSurcharge),2),ROUND(((1-(OverNightDiscount_21_Up+FedExExrpessEarnedDiscount))*'1Day Base'!E43)*(1+ExpressFuelSurcharge),2))</f>
        <v>119.85</v>
      </c>
      <c r="F46" s="328">
        <f>IF(MinBase1Day&gt;ROUND(((1-(OverNightDiscount_21_Up+FedExExrpessEarnedDiscount))*'1Day Base'!F43),2),ROUND(MinBase1Day*(1+ExpressFuelSurcharge),2),ROUND(((1-(OverNightDiscount_21_Up+FedExExrpessEarnedDiscount))*'1Day Base'!F43)*(1+ExpressFuelSurcharge),2))</f>
        <v>128.35</v>
      </c>
      <c r="G46" s="328">
        <f>IF(MinBase1Day&gt;ROUND(((1-(OverNightDiscount_21_Up+FedExExrpessEarnedDiscount))*'1Day Base'!G43),2),ROUND(MinBase1Day*(1+ExpressFuelSurcharge),2),ROUND(((1-(OverNightDiscount_21_Up+FedExExrpessEarnedDiscount))*'1Day Base'!G43)*(1+ExpressFuelSurcharge),2))</f>
        <v>133.94</v>
      </c>
      <c r="H46" s="328">
        <f>IF(MinBase1Day&gt;ROUND(((1-(OverNightDiscount_21_Up+FedExExrpessEarnedDiscount))*'1Day Base'!H43),2),ROUND(MinBase1Day*(1+ExpressFuelSurcharge),2),ROUND(((1-(OverNightDiscount_21_Up+FedExExrpessEarnedDiscount))*'1Day Base'!H43)*(1+ExpressFuelSurcharge),2))</f>
        <v>140.85</v>
      </c>
    </row>
    <row r="47" ht="12.75" customHeight="1">
      <c r="A47" s="327">
        <v>42.0</v>
      </c>
      <c r="B47" s="328">
        <f>IF(MinBase1Day&gt;ROUND(((1-(OverNightDiscount_21_Up+FedExExrpessEarnedDiscount))*'1Day Base'!B44),2),ROUND(MinBase1Day*(1+ExpressFuelSurcharge),2),ROUND(((1-(OverNightDiscount_21_Up+FedExExrpessEarnedDiscount))*'1Day Base'!B44)*(1+ExpressFuelSurcharge),2))</f>
        <v>40.27</v>
      </c>
      <c r="C47" s="328">
        <f>IF(MinBase1Day&gt;ROUND(((1-(OverNightDiscount_21_Up+FedExExrpessEarnedDiscount))*'1Day Base'!C44),2),ROUND(MinBase1Day*(1+ExpressFuelSurcharge),2),ROUND(((1-(OverNightDiscount_21_Up+FedExExrpessEarnedDiscount))*'1Day Base'!C44)*(1+ExpressFuelSurcharge),2))</f>
        <v>55.84</v>
      </c>
      <c r="D47" s="328">
        <f>IF(MinBase1Day&gt;ROUND(((1-(OverNightDiscount_21_Up+FedExExrpessEarnedDiscount))*'1Day Base'!D44),2),ROUND(MinBase1Day*(1+ExpressFuelSurcharge),2),ROUND(((1-(OverNightDiscount_21_Up+FedExExrpessEarnedDiscount))*'1Day Base'!D44)*(1+ExpressFuelSurcharge),2))</f>
        <v>114.27</v>
      </c>
      <c r="E47" s="328">
        <f>IF(MinBase1Day&gt;ROUND(((1-(OverNightDiscount_21_Up+FedExExrpessEarnedDiscount))*'1Day Base'!E44),2),ROUND(MinBase1Day*(1+ExpressFuelSurcharge),2),ROUND(((1-(OverNightDiscount_21_Up+FedExExrpessEarnedDiscount))*'1Day Base'!E44)*(1+ExpressFuelSurcharge),2))</f>
        <v>121.77</v>
      </c>
      <c r="F47" s="328">
        <f>IF(MinBase1Day&gt;ROUND(((1-(OverNightDiscount_21_Up+FedExExrpessEarnedDiscount))*'1Day Base'!F44),2),ROUND(MinBase1Day*(1+ExpressFuelSurcharge),2),ROUND(((1-(OverNightDiscount_21_Up+FedExExrpessEarnedDiscount))*'1Day Base'!F44)*(1+ExpressFuelSurcharge),2))</f>
        <v>129.06</v>
      </c>
      <c r="G47" s="328">
        <f>IF(MinBase1Day&gt;ROUND(((1-(OverNightDiscount_21_Up+FedExExrpessEarnedDiscount))*'1Day Base'!G44),2),ROUND(MinBase1Day*(1+ExpressFuelSurcharge),2),ROUND(((1-(OverNightDiscount_21_Up+FedExExrpessEarnedDiscount))*'1Day Base'!G44)*(1+ExpressFuelSurcharge),2))</f>
        <v>134.46</v>
      </c>
      <c r="H47" s="328">
        <f>IF(MinBase1Day&gt;ROUND(((1-(OverNightDiscount_21_Up+FedExExrpessEarnedDiscount))*'1Day Base'!H44),2),ROUND(MinBase1Day*(1+ExpressFuelSurcharge),2),ROUND(((1-(OverNightDiscount_21_Up+FedExExrpessEarnedDiscount))*'1Day Base'!H44)*(1+ExpressFuelSurcharge),2))</f>
        <v>144.09</v>
      </c>
    </row>
    <row r="48" ht="12.75" customHeight="1">
      <c r="A48" s="327">
        <v>43.0</v>
      </c>
      <c r="B48" s="328">
        <f>IF(MinBase1Day&gt;ROUND(((1-(OverNightDiscount_21_Up+FedExExrpessEarnedDiscount))*'1Day Base'!B45),2),ROUND(MinBase1Day*(1+ExpressFuelSurcharge),2),ROUND(((1-(OverNightDiscount_21_Up+FedExExrpessEarnedDiscount))*'1Day Base'!B45)*(1+ExpressFuelSurcharge),2))</f>
        <v>40.94</v>
      </c>
      <c r="C48" s="328">
        <f>IF(MinBase1Day&gt;ROUND(((1-(OverNightDiscount_21_Up+FedExExrpessEarnedDiscount))*'1Day Base'!C45),2),ROUND(MinBase1Day*(1+ExpressFuelSurcharge),2),ROUND(((1-(OverNightDiscount_21_Up+FedExExrpessEarnedDiscount))*'1Day Base'!C45)*(1+ExpressFuelSurcharge),2))</f>
        <v>57.03</v>
      </c>
      <c r="D48" s="328">
        <f>IF(MinBase1Day&gt;ROUND(((1-(OverNightDiscount_21_Up+FedExExrpessEarnedDiscount))*'1Day Base'!D45),2),ROUND(MinBase1Day*(1+ExpressFuelSurcharge),2),ROUND(((1-(OverNightDiscount_21_Up+FedExExrpessEarnedDiscount))*'1Day Base'!D45)*(1+ExpressFuelSurcharge),2))</f>
        <v>117.34</v>
      </c>
      <c r="E48" s="328">
        <f>IF(MinBase1Day&gt;ROUND(((1-(OverNightDiscount_21_Up+FedExExrpessEarnedDiscount))*'1Day Base'!E45),2),ROUND(MinBase1Day*(1+ExpressFuelSurcharge),2),ROUND(((1-(OverNightDiscount_21_Up+FedExExrpessEarnedDiscount))*'1Day Base'!E45)*(1+ExpressFuelSurcharge),2))</f>
        <v>125.19</v>
      </c>
      <c r="F48" s="328">
        <f>IF(MinBase1Day&gt;ROUND(((1-(OverNightDiscount_21_Up+FedExExrpessEarnedDiscount))*'1Day Base'!F45),2),ROUND(MinBase1Day*(1+ExpressFuelSurcharge),2),ROUND(((1-(OverNightDiscount_21_Up+FedExExrpessEarnedDiscount))*'1Day Base'!F45)*(1+ExpressFuelSurcharge),2))</f>
        <v>131.51</v>
      </c>
      <c r="G48" s="328">
        <f>IF(MinBase1Day&gt;ROUND(((1-(OverNightDiscount_21_Up+FedExExrpessEarnedDiscount))*'1Day Base'!G45),2),ROUND(MinBase1Day*(1+ExpressFuelSurcharge),2),ROUND(((1-(OverNightDiscount_21_Up+FedExExrpessEarnedDiscount))*'1Day Base'!G45)*(1+ExpressFuelSurcharge),2))</f>
        <v>141.3</v>
      </c>
      <c r="H48" s="328">
        <f>IF(MinBase1Day&gt;ROUND(((1-(OverNightDiscount_21_Up+FedExExrpessEarnedDiscount))*'1Day Base'!H45),2),ROUND(MinBase1Day*(1+ExpressFuelSurcharge),2),ROUND(((1-(OverNightDiscount_21_Up+FedExExrpessEarnedDiscount))*'1Day Base'!H45)*(1+ExpressFuelSurcharge),2))</f>
        <v>150.49</v>
      </c>
    </row>
    <row r="49" ht="12.75" customHeight="1">
      <c r="A49" s="327">
        <v>44.0</v>
      </c>
      <c r="B49" s="328">
        <f>IF(MinBase1Day&gt;ROUND(((1-(OverNightDiscount_21_Up+FedExExrpessEarnedDiscount))*'1Day Base'!B46),2),ROUND(MinBase1Day*(1+ExpressFuelSurcharge),2),ROUND(((1-(OverNightDiscount_21_Up+FedExExrpessEarnedDiscount))*'1Day Base'!B46)*(1+ExpressFuelSurcharge),2))</f>
        <v>41.65</v>
      </c>
      <c r="C49" s="328">
        <f>IF(MinBase1Day&gt;ROUND(((1-(OverNightDiscount_21_Up+FedExExrpessEarnedDiscount))*'1Day Base'!C46),2),ROUND(MinBase1Day*(1+ExpressFuelSurcharge),2),ROUND(((1-(OverNightDiscount_21_Up+FedExExrpessEarnedDiscount))*'1Day Base'!C46)*(1+ExpressFuelSurcharge),2))</f>
        <v>58.06</v>
      </c>
      <c r="D49" s="328">
        <f>IF(MinBase1Day&gt;ROUND(((1-(OverNightDiscount_21_Up+FedExExrpessEarnedDiscount))*'1Day Base'!D46),2),ROUND(MinBase1Day*(1+ExpressFuelSurcharge),2),ROUND(((1-(OverNightDiscount_21_Up+FedExExrpessEarnedDiscount))*'1Day Base'!D46)*(1+ExpressFuelSurcharge),2))</f>
        <v>119.4</v>
      </c>
      <c r="E49" s="328">
        <f>IF(MinBase1Day&gt;ROUND(((1-(OverNightDiscount_21_Up+FedExExrpessEarnedDiscount))*'1Day Base'!E46),2),ROUND(MinBase1Day*(1+ExpressFuelSurcharge),2),ROUND(((1-(OverNightDiscount_21_Up+FedExExrpessEarnedDiscount))*'1Day Base'!E46)*(1+ExpressFuelSurcharge),2))</f>
        <v>128.77</v>
      </c>
      <c r="F49" s="328">
        <f>IF(MinBase1Day&gt;ROUND(((1-(OverNightDiscount_21_Up+FedExExrpessEarnedDiscount))*'1Day Base'!F46),2),ROUND(MinBase1Day*(1+ExpressFuelSurcharge),2),ROUND(((1-(OverNightDiscount_21_Up+FedExExrpessEarnedDiscount))*'1Day Base'!F46)*(1+ExpressFuelSurcharge),2))</f>
        <v>133.92</v>
      </c>
      <c r="G49" s="328">
        <f>IF(MinBase1Day&gt;ROUND(((1-(OverNightDiscount_21_Up+FedExExrpessEarnedDiscount))*'1Day Base'!G46),2),ROUND(MinBase1Day*(1+ExpressFuelSurcharge),2),ROUND(((1-(OverNightDiscount_21_Up+FedExExrpessEarnedDiscount))*'1Day Base'!G46)*(1+ExpressFuelSurcharge),2))</f>
        <v>143.69</v>
      </c>
      <c r="H49" s="328">
        <f>IF(MinBase1Day&gt;ROUND(((1-(OverNightDiscount_21_Up+FedExExrpessEarnedDiscount))*'1Day Base'!H46),2),ROUND(MinBase1Day*(1+ExpressFuelSurcharge),2),ROUND(((1-(OverNightDiscount_21_Up+FedExExrpessEarnedDiscount))*'1Day Base'!H46)*(1+ExpressFuelSurcharge),2))</f>
        <v>153.18</v>
      </c>
    </row>
    <row r="50" ht="12.75" customHeight="1">
      <c r="A50" s="327">
        <v>45.0</v>
      </c>
      <c r="B50" s="328">
        <f>IF(MinBase1Day&gt;ROUND(((1-(OverNightDiscount_21_Up+FedExExrpessEarnedDiscount))*'1Day Base'!B47),2),ROUND(MinBase1Day*(1+ExpressFuelSurcharge),2),ROUND(((1-(OverNightDiscount_21_Up+FedExExrpessEarnedDiscount))*'1Day Base'!B47)*(1+ExpressFuelSurcharge),2))</f>
        <v>42.33</v>
      </c>
      <c r="C50" s="328">
        <f>IF(MinBase1Day&gt;ROUND(((1-(OverNightDiscount_21_Up+FedExExrpessEarnedDiscount))*'1Day Base'!C47),2),ROUND(MinBase1Day*(1+ExpressFuelSurcharge),2),ROUND(((1-(OverNightDiscount_21_Up+FedExExrpessEarnedDiscount))*'1Day Base'!C47)*(1+ExpressFuelSurcharge),2))</f>
        <v>59.3</v>
      </c>
      <c r="D50" s="328">
        <f>IF(MinBase1Day&gt;ROUND(((1-(OverNightDiscount_21_Up+FedExExrpessEarnedDiscount))*'1Day Base'!D47),2),ROUND(MinBase1Day*(1+ExpressFuelSurcharge),2),ROUND(((1-(OverNightDiscount_21_Up+FedExExrpessEarnedDiscount))*'1Day Base'!D47)*(1+ExpressFuelSurcharge),2))</f>
        <v>120.77</v>
      </c>
      <c r="E50" s="328">
        <f>IF(MinBase1Day&gt;ROUND(((1-(OverNightDiscount_21_Up+FedExExrpessEarnedDiscount))*'1Day Base'!E47),2),ROUND(MinBase1Day*(1+ExpressFuelSurcharge),2),ROUND(((1-(OverNightDiscount_21_Up+FedExExrpessEarnedDiscount))*'1Day Base'!E47)*(1+ExpressFuelSurcharge),2))</f>
        <v>130.11</v>
      </c>
      <c r="F50" s="328">
        <f>IF(MinBase1Day&gt;ROUND(((1-(OverNightDiscount_21_Up+FedExExrpessEarnedDiscount))*'1Day Base'!F47),2),ROUND(MinBase1Day*(1+ExpressFuelSurcharge),2),ROUND(((1-(OverNightDiscount_21_Up+FedExExrpessEarnedDiscount))*'1Day Base'!F47)*(1+ExpressFuelSurcharge),2))</f>
        <v>134.16</v>
      </c>
      <c r="G50" s="328">
        <f>IF(MinBase1Day&gt;ROUND(((1-(OverNightDiscount_21_Up+FedExExrpessEarnedDiscount))*'1Day Base'!G47),2),ROUND(MinBase1Day*(1+ExpressFuelSurcharge),2),ROUND(((1-(OverNightDiscount_21_Up+FedExExrpessEarnedDiscount))*'1Day Base'!G47)*(1+ExpressFuelSurcharge),2))</f>
        <v>146.11</v>
      </c>
      <c r="H50" s="328">
        <f>IF(MinBase1Day&gt;ROUND(((1-(OverNightDiscount_21_Up+FedExExrpessEarnedDiscount))*'1Day Base'!H47),2),ROUND(MinBase1Day*(1+ExpressFuelSurcharge),2),ROUND(((1-(OverNightDiscount_21_Up+FedExExrpessEarnedDiscount))*'1Day Base'!H47)*(1+ExpressFuelSurcharge),2))</f>
        <v>153.5</v>
      </c>
    </row>
    <row r="51" ht="12.75" customHeight="1">
      <c r="A51" s="327">
        <v>46.0</v>
      </c>
      <c r="B51" s="328">
        <f>IF(MinBase1Day&gt;ROUND(((1-(OverNightDiscount_21_Up+FedExExrpessEarnedDiscount))*'1Day Base'!B48),2),ROUND(MinBase1Day*(1+ExpressFuelSurcharge),2),ROUND(((1-(OverNightDiscount_21_Up+FedExExrpessEarnedDiscount))*'1Day Base'!B48)*(1+ExpressFuelSurcharge),2))</f>
        <v>42.97</v>
      </c>
      <c r="C51" s="328">
        <f>IF(MinBase1Day&gt;ROUND(((1-(OverNightDiscount_21_Up+FedExExrpessEarnedDiscount))*'1Day Base'!C48),2),ROUND(MinBase1Day*(1+ExpressFuelSurcharge),2),ROUND(((1-(OverNightDiscount_21_Up+FedExExrpessEarnedDiscount))*'1Day Base'!C48)*(1+ExpressFuelSurcharge),2))</f>
        <v>60.31</v>
      </c>
      <c r="D51" s="328">
        <f>IF(MinBase1Day&gt;ROUND(((1-(OverNightDiscount_21_Up+FedExExrpessEarnedDiscount))*'1Day Base'!D48),2),ROUND(MinBase1Day*(1+ExpressFuelSurcharge),2),ROUND(((1-(OverNightDiscount_21_Up+FedExExrpessEarnedDiscount))*'1Day Base'!D48)*(1+ExpressFuelSurcharge),2))</f>
        <v>122.8</v>
      </c>
      <c r="E51" s="328">
        <f>IF(MinBase1Day&gt;ROUND(((1-(OverNightDiscount_21_Up+FedExExrpessEarnedDiscount))*'1Day Base'!E48),2),ROUND(MinBase1Day*(1+ExpressFuelSurcharge),2),ROUND(((1-(OverNightDiscount_21_Up+FedExExrpessEarnedDiscount))*'1Day Base'!E48)*(1+ExpressFuelSurcharge),2))</f>
        <v>133.82</v>
      </c>
      <c r="F51" s="328">
        <f>IF(MinBase1Day&gt;ROUND(((1-(OverNightDiscount_21_Up+FedExExrpessEarnedDiscount))*'1Day Base'!F48),2),ROUND(MinBase1Day*(1+ExpressFuelSurcharge),2),ROUND(((1-(OverNightDiscount_21_Up+FedExExrpessEarnedDiscount))*'1Day Base'!F48)*(1+ExpressFuelSurcharge),2))</f>
        <v>139.01</v>
      </c>
      <c r="G51" s="328">
        <f>IF(MinBase1Day&gt;ROUND(((1-(OverNightDiscount_21_Up+FedExExrpessEarnedDiscount))*'1Day Base'!G48),2),ROUND(MinBase1Day*(1+ExpressFuelSurcharge),2),ROUND(((1-(OverNightDiscount_21_Up+FedExExrpessEarnedDiscount))*'1Day Base'!G48)*(1+ExpressFuelSurcharge),2))</f>
        <v>147.85</v>
      </c>
      <c r="H51" s="328">
        <f>IF(MinBase1Day&gt;ROUND(((1-(OverNightDiscount_21_Up+FedExExrpessEarnedDiscount))*'1Day Base'!H48),2),ROUND(MinBase1Day*(1+ExpressFuelSurcharge),2),ROUND(((1-(OverNightDiscount_21_Up+FedExExrpessEarnedDiscount))*'1Day Base'!H48)*(1+ExpressFuelSurcharge),2))</f>
        <v>159.67</v>
      </c>
    </row>
    <row r="52" ht="12.75" customHeight="1">
      <c r="A52" s="327">
        <v>47.0</v>
      </c>
      <c r="B52" s="328">
        <f>IF(MinBase1Day&gt;ROUND(((1-(OverNightDiscount_21_Up+FedExExrpessEarnedDiscount))*'1Day Base'!B49),2),ROUND(MinBase1Day*(1+ExpressFuelSurcharge),2),ROUND(((1-(OverNightDiscount_21_Up+FedExExrpessEarnedDiscount))*'1Day Base'!B49)*(1+ExpressFuelSurcharge),2))</f>
        <v>43.89</v>
      </c>
      <c r="C52" s="328">
        <f>IF(MinBase1Day&gt;ROUND(((1-(OverNightDiscount_21_Up+FedExExrpessEarnedDiscount))*'1Day Base'!C49),2),ROUND(MinBase1Day*(1+ExpressFuelSurcharge),2),ROUND(((1-(OverNightDiscount_21_Up+FedExExrpessEarnedDiscount))*'1Day Base'!C49)*(1+ExpressFuelSurcharge),2))</f>
        <v>61.55</v>
      </c>
      <c r="D52" s="328">
        <f>IF(MinBase1Day&gt;ROUND(((1-(OverNightDiscount_21_Up+FedExExrpessEarnedDiscount))*'1Day Base'!D49),2),ROUND(MinBase1Day*(1+ExpressFuelSurcharge),2),ROUND(((1-(OverNightDiscount_21_Up+FedExExrpessEarnedDiscount))*'1Day Base'!D49)*(1+ExpressFuelSurcharge),2))</f>
        <v>123.01</v>
      </c>
      <c r="E52" s="328">
        <f>IF(MinBase1Day&gt;ROUND(((1-(OverNightDiscount_21_Up+FedExExrpessEarnedDiscount))*'1Day Base'!E49),2),ROUND(MinBase1Day*(1+ExpressFuelSurcharge),2),ROUND(((1-(OverNightDiscount_21_Up+FedExExrpessEarnedDiscount))*'1Day Base'!E49)*(1+ExpressFuelSurcharge),2))</f>
        <v>134.38</v>
      </c>
      <c r="F52" s="328">
        <f>IF(MinBase1Day&gt;ROUND(((1-(OverNightDiscount_21_Up+FedExExrpessEarnedDiscount))*'1Day Base'!F49),2),ROUND(MinBase1Day*(1+ExpressFuelSurcharge),2),ROUND(((1-(OverNightDiscount_21_Up+FedExExrpessEarnedDiscount))*'1Day Base'!F49)*(1+ExpressFuelSurcharge),2))</f>
        <v>139.69</v>
      </c>
      <c r="G52" s="328">
        <f>IF(MinBase1Day&gt;ROUND(((1-(OverNightDiscount_21_Up+FedExExrpessEarnedDiscount))*'1Day Base'!G49),2),ROUND(MinBase1Day*(1+ExpressFuelSurcharge),2),ROUND(((1-(OverNightDiscount_21_Up+FedExExrpessEarnedDiscount))*'1Day Base'!G49)*(1+ExpressFuelSurcharge),2))</f>
        <v>148.3</v>
      </c>
      <c r="H52" s="328">
        <f>IF(MinBase1Day&gt;ROUND(((1-(OverNightDiscount_21_Up+FedExExrpessEarnedDiscount))*'1Day Base'!H49),2),ROUND(MinBase1Day*(1+ExpressFuelSurcharge),2),ROUND(((1-(OverNightDiscount_21_Up+FedExExrpessEarnedDiscount))*'1Day Base'!H49)*(1+ExpressFuelSurcharge),2))</f>
        <v>160.29</v>
      </c>
    </row>
    <row r="53" ht="12.75" customHeight="1">
      <c r="A53" s="327">
        <v>48.0</v>
      </c>
      <c r="B53" s="328">
        <f>IF(MinBase1Day&gt;ROUND(((1-(OverNightDiscount_21_Up+FedExExrpessEarnedDiscount))*'1Day Base'!B50),2),ROUND(MinBase1Day*(1+ExpressFuelSurcharge),2),ROUND(((1-(OverNightDiscount_21_Up+FedExExrpessEarnedDiscount))*'1Day Base'!B50)*(1+ExpressFuelSurcharge),2))</f>
        <v>44.53</v>
      </c>
      <c r="C53" s="328">
        <f>IF(MinBase1Day&gt;ROUND(((1-(OverNightDiscount_21_Up+FedExExrpessEarnedDiscount))*'1Day Base'!C50),2),ROUND(MinBase1Day*(1+ExpressFuelSurcharge),2),ROUND(((1-(OverNightDiscount_21_Up+FedExExrpessEarnedDiscount))*'1Day Base'!C50)*(1+ExpressFuelSurcharge),2))</f>
        <v>62.77</v>
      </c>
      <c r="D53" s="328">
        <f>IF(MinBase1Day&gt;ROUND(((1-(OverNightDiscount_21_Up+FedExExrpessEarnedDiscount))*'1Day Base'!D50),2),ROUND(MinBase1Day*(1+ExpressFuelSurcharge),2),ROUND(((1-(OverNightDiscount_21_Up+FedExExrpessEarnedDiscount))*'1Day Base'!D50)*(1+ExpressFuelSurcharge),2))</f>
        <v>123.1</v>
      </c>
      <c r="E53" s="328">
        <f>IF(MinBase1Day&gt;ROUND(((1-(OverNightDiscount_21_Up+FedExExrpessEarnedDiscount))*'1Day Base'!E50),2),ROUND(MinBase1Day*(1+ExpressFuelSurcharge),2),ROUND(((1-(OverNightDiscount_21_Up+FedExExrpessEarnedDiscount))*'1Day Base'!E50)*(1+ExpressFuelSurcharge),2))</f>
        <v>135.43</v>
      </c>
      <c r="F53" s="328">
        <f>IF(MinBase1Day&gt;ROUND(((1-(OverNightDiscount_21_Up+FedExExrpessEarnedDiscount))*'1Day Base'!F50),2),ROUND(MinBase1Day*(1+ExpressFuelSurcharge),2),ROUND(((1-(OverNightDiscount_21_Up+FedExExrpessEarnedDiscount))*'1Day Base'!F50)*(1+ExpressFuelSurcharge),2))</f>
        <v>139.77</v>
      </c>
      <c r="G53" s="328">
        <f>IF(MinBase1Day&gt;ROUND(((1-(OverNightDiscount_21_Up+FedExExrpessEarnedDiscount))*'1Day Base'!G50),2),ROUND(MinBase1Day*(1+ExpressFuelSurcharge),2),ROUND(((1-(OverNightDiscount_21_Up+FedExExrpessEarnedDiscount))*'1Day Base'!G50)*(1+ExpressFuelSurcharge),2))</f>
        <v>151.1</v>
      </c>
      <c r="H53" s="328">
        <f>IF(MinBase1Day&gt;ROUND(((1-(OverNightDiscount_21_Up+FedExExrpessEarnedDiscount))*'1Day Base'!H50),2),ROUND(MinBase1Day*(1+ExpressFuelSurcharge),2),ROUND(((1-(OverNightDiscount_21_Up+FedExExrpessEarnedDiscount))*'1Day Base'!H50)*(1+ExpressFuelSurcharge),2))</f>
        <v>160.39</v>
      </c>
    </row>
    <row r="54" ht="12.75" customHeight="1">
      <c r="A54" s="327">
        <v>49.0</v>
      </c>
      <c r="B54" s="328">
        <f>IF(MinBase1Day&gt;ROUND(((1-(OverNightDiscount_21_Up+FedExExrpessEarnedDiscount))*'1Day Base'!B51),2),ROUND(MinBase1Day*(1+ExpressFuelSurcharge),2),ROUND(((1-(OverNightDiscount_21_Up+FedExExrpessEarnedDiscount))*'1Day Base'!B51)*(1+ExpressFuelSurcharge),2))</f>
        <v>45.21</v>
      </c>
      <c r="C54" s="328">
        <f>IF(MinBase1Day&gt;ROUND(((1-(OverNightDiscount_21_Up+FedExExrpessEarnedDiscount))*'1Day Base'!C51),2),ROUND(MinBase1Day*(1+ExpressFuelSurcharge),2),ROUND(((1-(OverNightDiscount_21_Up+FedExExrpessEarnedDiscount))*'1Day Base'!C51)*(1+ExpressFuelSurcharge),2))</f>
        <v>64.02</v>
      </c>
      <c r="D54" s="328">
        <f>IF(MinBase1Day&gt;ROUND(((1-(OverNightDiscount_21_Up+FedExExrpessEarnedDiscount))*'1Day Base'!D51),2),ROUND(MinBase1Day*(1+ExpressFuelSurcharge),2),ROUND(((1-(OverNightDiscount_21_Up+FedExExrpessEarnedDiscount))*'1Day Base'!D51)*(1+ExpressFuelSurcharge),2))</f>
        <v>123.17</v>
      </c>
      <c r="E54" s="328">
        <f>IF(MinBase1Day&gt;ROUND(((1-(OverNightDiscount_21_Up+FedExExrpessEarnedDiscount))*'1Day Base'!E51),2),ROUND(MinBase1Day*(1+ExpressFuelSurcharge),2),ROUND(((1-(OverNightDiscount_21_Up+FedExExrpessEarnedDiscount))*'1Day Base'!E51)*(1+ExpressFuelSurcharge),2))</f>
        <v>135.54</v>
      </c>
      <c r="F54" s="328">
        <f>IF(MinBase1Day&gt;ROUND(((1-(OverNightDiscount_21_Up+FedExExrpessEarnedDiscount))*'1Day Base'!F51),2),ROUND(MinBase1Day*(1+ExpressFuelSurcharge),2),ROUND(((1-(OverNightDiscount_21_Up+FedExExrpessEarnedDiscount))*'1Day Base'!F51)*(1+ExpressFuelSurcharge),2))</f>
        <v>139.85</v>
      </c>
      <c r="G54" s="328">
        <f>IF(MinBase1Day&gt;ROUND(((1-(OverNightDiscount_21_Up+FedExExrpessEarnedDiscount))*'1Day Base'!G51),2),ROUND(MinBase1Day*(1+ExpressFuelSurcharge),2),ROUND(((1-(OverNightDiscount_21_Up+FedExExrpessEarnedDiscount))*'1Day Base'!G51)*(1+ExpressFuelSurcharge),2))</f>
        <v>151.39</v>
      </c>
      <c r="H54" s="328">
        <f>IF(MinBase1Day&gt;ROUND(((1-(OverNightDiscount_21_Up+FedExExrpessEarnedDiscount))*'1Day Base'!H51),2),ROUND(MinBase1Day*(1+ExpressFuelSurcharge),2),ROUND(((1-(OverNightDiscount_21_Up+FedExExrpessEarnedDiscount))*'1Day Base'!H51)*(1+ExpressFuelSurcharge),2))</f>
        <v>160.47</v>
      </c>
    </row>
    <row r="55" ht="12.75" customHeight="1">
      <c r="A55" s="327">
        <v>50.0</v>
      </c>
      <c r="B55" s="328">
        <f>IF(MinBase1Day&gt;ROUND(((1-(OverNightDiscount_21_Up+FedExExrpessEarnedDiscount))*'1Day Base'!B52),2),ROUND(MinBase1Day*(1+ExpressFuelSurcharge),2),ROUND(((1-(OverNightDiscount_21_Up+FedExExrpessEarnedDiscount))*'1Day Base'!B52)*(1+ExpressFuelSurcharge),2))</f>
        <v>46.1</v>
      </c>
      <c r="C55" s="328">
        <f>IF(MinBase1Day&gt;ROUND(((1-(OverNightDiscount_21_Up+FedExExrpessEarnedDiscount))*'1Day Base'!C52),2),ROUND(MinBase1Day*(1+ExpressFuelSurcharge),2),ROUND(((1-(OverNightDiscount_21_Up+FedExExrpessEarnedDiscount))*'1Day Base'!C52)*(1+ExpressFuelSurcharge),2))</f>
        <v>64.96</v>
      </c>
      <c r="D55" s="328">
        <f>IF(MinBase1Day&gt;ROUND(((1-(OverNightDiscount_21_Up+FedExExrpessEarnedDiscount))*'1Day Base'!D52),2),ROUND(MinBase1Day*(1+ExpressFuelSurcharge),2),ROUND(((1-(OverNightDiscount_21_Up+FedExExrpessEarnedDiscount))*'1Day Base'!D52)*(1+ExpressFuelSurcharge),2))</f>
        <v>123.52</v>
      </c>
      <c r="E55" s="328">
        <f>IF(MinBase1Day&gt;ROUND(((1-(OverNightDiscount_21_Up+FedExExrpessEarnedDiscount))*'1Day Base'!E52),2),ROUND(MinBase1Day*(1+ExpressFuelSurcharge),2),ROUND(((1-(OverNightDiscount_21_Up+FedExExrpessEarnedDiscount))*'1Day Base'!E52)*(1+ExpressFuelSurcharge),2))</f>
        <v>136.17</v>
      </c>
      <c r="F55" s="328">
        <f>IF(MinBase1Day&gt;ROUND(((1-(OverNightDiscount_21_Up+FedExExrpessEarnedDiscount))*'1Day Base'!F52),2),ROUND(MinBase1Day*(1+ExpressFuelSurcharge),2),ROUND(((1-(OverNightDiscount_21_Up+FedExExrpessEarnedDiscount))*'1Day Base'!F52)*(1+ExpressFuelSurcharge),2))</f>
        <v>140.43</v>
      </c>
      <c r="G55" s="328">
        <f>IF(MinBase1Day&gt;ROUND(((1-(OverNightDiscount_21_Up+FedExExrpessEarnedDiscount))*'1Day Base'!G52),2),ROUND(MinBase1Day*(1+ExpressFuelSurcharge),2),ROUND(((1-(OverNightDiscount_21_Up+FedExExrpessEarnedDiscount))*'1Day Base'!G52)*(1+ExpressFuelSurcharge),2))</f>
        <v>152.04</v>
      </c>
      <c r="H55" s="328">
        <f>IF(MinBase1Day&gt;ROUND(((1-(OverNightDiscount_21_Up+FedExExrpessEarnedDiscount))*'1Day Base'!H52),2),ROUND(MinBase1Day*(1+ExpressFuelSurcharge),2),ROUND(((1-(OverNightDiscount_21_Up+FedExExrpessEarnedDiscount))*'1Day Base'!H52)*(1+ExpressFuelSurcharge),2))</f>
        <v>160.95</v>
      </c>
    </row>
    <row r="56" ht="12.75" customHeight="1">
      <c r="A56" s="327">
        <v>51.0</v>
      </c>
      <c r="B56" s="328">
        <f>IF(MinBase1Day&gt;ROUND(((1-(OverNightDiscount_21_Up+FedExExrpessEarnedDiscount))*'1Day Base'!B53),2),ROUND(MinBase1Day*(1+ExpressFuelSurcharge),2),ROUND(((1-(OverNightDiscount_21_Up+FedExExrpessEarnedDiscount))*'1Day Base'!B53)*(1+ExpressFuelSurcharge),2))</f>
        <v>46.75</v>
      </c>
      <c r="C56" s="328">
        <f>IF(MinBase1Day&gt;ROUND(((1-(OverNightDiscount_21_Up+FedExExrpessEarnedDiscount))*'1Day Base'!C53),2),ROUND(MinBase1Day*(1+ExpressFuelSurcharge),2),ROUND(((1-(OverNightDiscount_21_Up+FedExExrpessEarnedDiscount))*'1Day Base'!C53)*(1+ExpressFuelSurcharge),2))</f>
        <v>66.27</v>
      </c>
      <c r="D56" s="328">
        <f>IF(MinBase1Day&gt;ROUND(((1-(OverNightDiscount_21_Up+FedExExrpessEarnedDiscount))*'1Day Base'!D53),2),ROUND(MinBase1Day*(1+ExpressFuelSurcharge),2),ROUND(((1-(OverNightDiscount_21_Up+FedExExrpessEarnedDiscount))*'1Day Base'!D53)*(1+ExpressFuelSurcharge),2))</f>
        <v>130.17</v>
      </c>
      <c r="E56" s="328">
        <f>IF(MinBase1Day&gt;ROUND(((1-(OverNightDiscount_21_Up+FedExExrpessEarnedDiscount))*'1Day Base'!E53),2),ROUND(MinBase1Day*(1+ExpressFuelSurcharge),2),ROUND(((1-(OverNightDiscount_21_Up+FedExExrpessEarnedDiscount))*'1Day Base'!E53)*(1+ExpressFuelSurcharge),2))</f>
        <v>148.83</v>
      </c>
      <c r="F56" s="328">
        <f>IF(MinBase1Day&gt;ROUND(((1-(OverNightDiscount_21_Up+FedExExrpessEarnedDiscount))*'1Day Base'!F53),2),ROUND(MinBase1Day*(1+ExpressFuelSurcharge),2),ROUND(((1-(OverNightDiscount_21_Up+FedExExrpessEarnedDiscount))*'1Day Base'!F53)*(1+ExpressFuelSurcharge),2))</f>
        <v>151.99</v>
      </c>
      <c r="G56" s="328">
        <f>IF(MinBase1Day&gt;ROUND(((1-(OverNightDiscount_21_Up+FedExExrpessEarnedDiscount))*'1Day Base'!G53),2),ROUND(MinBase1Day*(1+ExpressFuelSurcharge),2),ROUND(((1-(OverNightDiscount_21_Up+FedExExrpessEarnedDiscount))*'1Day Base'!G53)*(1+ExpressFuelSurcharge),2))</f>
        <v>164.91</v>
      </c>
      <c r="H56" s="328">
        <f>IF(MinBase1Day&gt;ROUND(((1-(OverNightDiscount_21_Up+FedExExrpessEarnedDiscount))*'1Day Base'!H53),2),ROUND(MinBase1Day*(1+ExpressFuelSurcharge),2),ROUND(((1-(OverNightDiscount_21_Up+FedExExrpessEarnedDiscount))*'1Day Base'!H53)*(1+ExpressFuelSurcharge),2))</f>
        <v>170.55</v>
      </c>
    </row>
    <row r="57" ht="12.75" customHeight="1">
      <c r="A57" s="327">
        <v>52.0</v>
      </c>
      <c r="B57" s="328">
        <f>IF(MinBase1Day&gt;ROUND(((1-(OverNightDiscount_21_Up+FedExExrpessEarnedDiscount))*'1Day Base'!B54),2),ROUND(MinBase1Day*(1+ExpressFuelSurcharge),2),ROUND(((1-(OverNightDiscount_21_Up+FedExExrpessEarnedDiscount))*'1Day Base'!B54)*(1+ExpressFuelSurcharge),2))</f>
        <v>47.69</v>
      </c>
      <c r="C57" s="328">
        <f>IF(MinBase1Day&gt;ROUND(((1-(OverNightDiscount_21_Up+FedExExrpessEarnedDiscount))*'1Day Base'!C54),2),ROUND(MinBase1Day*(1+ExpressFuelSurcharge),2),ROUND(((1-(OverNightDiscount_21_Up+FedExExrpessEarnedDiscount))*'1Day Base'!C54)*(1+ExpressFuelSurcharge),2))</f>
        <v>67.26</v>
      </c>
      <c r="D57" s="328">
        <f>IF(MinBase1Day&gt;ROUND(((1-(OverNightDiscount_21_Up+FedExExrpessEarnedDiscount))*'1Day Base'!D54),2),ROUND(MinBase1Day*(1+ExpressFuelSurcharge),2),ROUND(((1-(OverNightDiscount_21_Up+FedExExrpessEarnedDiscount))*'1Day Base'!D54)*(1+ExpressFuelSurcharge),2))</f>
        <v>139.67</v>
      </c>
      <c r="E57" s="328">
        <f>IF(MinBase1Day&gt;ROUND(((1-(OverNightDiscount_21_Up+FedExExrpessEarnedDiscount))*'1Day Base'!E54),2),ROUND(MinBase1Day*(1+ExpressFuelSurcharge),2),ROUND(((1-(OverNightDiscount_21_Up+FedExExrpessEarnedDiscount))*'1Day Base'!E54)*(1+ExpressFuelSurcharge),2))</f>
        <v>151.87</v>
      </c>
      <c r="F57" s="328">
        <f>IF(MinBase1Day&gt;ROUND(((1-(OverNightDiscount_21_Up+FedExExrpessEarnedDiscount))*'1Day Base'!F54),2),ROUND(MinBase1Day*(1+ExpressFuelSurcharge),2),ROUND(((1-(OverNightDiscount_21_Up+FedExExrpessEarnedDiscount))*'1Day Base'!F54)*(1+ExpressFuelSurcharge),2))</f>
        <v>157.77</v>
      </c>
      <c r="G57" s="328">
        <f>IF(MinBase1Day&gt;ROUND(((1-(OverNightDiscount_21_Up+FedExExrpessEarnedDiscount))*'1Day Base'!G54),2),ROUND(MinBase1Day*(1+ExpressFuelSurcharge),2),ROUND(((1-(OverNightDiscount_21_Up+FedExExrpessEarnedDiscount))*'1Day Base'!G54)*(1+ExpressFuelSurcharge),2))</f>
        <v>168.47</v>
      </c>
      <c r="H57" s="328">
        <f>IF(MinBase1Day&gt;ROUND(((1-(OverNightDiscount_21_Up+FedExExrpessEarnedDiscount))*'1Day Base'!H54),2),ROUND(MinBase1Day*(1+ExpressFuelSurcharge),2),ROUND(((1-(OverNightDiscount_21_Up+FedExExrpessEarnedDiscount))*'1Day Base'!H54)*(1+ExpressFuelSurcharge),2))</f>
        <v>180.28</v>
      </c>
    </row>
    <row r="58" ht="12.75" customHeight="1">
      <c r="A58" s="327">
        <v>53.0</v>
      </c>
      <c r="B58" s="328">
        <f>IF(MinBase1Day&gt;ROUND(((1-(OverNightDiscount_21_Up+FedExExrpessEarnedDiscount))*'1Day Base'!B55),2),ROUND(MinBase1Day*(1+ExpressFuelSurcharge),2),ROUND(((1-(OverNightDiscount_21_Up+FedExExrpessEarnedDiscount))*'1Day Base'!B55)*(1+ExpressFuelSurcharge),2))</f>
        <v>48.56</v>
      </c>
      <c r="C58" s="328">
        <f>IF(MinBase1Day&gt;ROUND(((1-(OverNightDiscount_21_Up+FedExExrpessEarnedDiscount))*'1Day Base'!C55),2),ROUND(MinBase1Day*(1+ExpressFuelSurcharge),2),ROUND(((1-(OverNightDiscount_21_Up+FedExExrpessEarnedDiscount))*'1Day Base'!C55)*(1+ExpressFuelSurcharge),2))</f>
        <v>68.67</v>
      </c>
      <c r="D58" s="328">
        <f>IF(MinBase1Day&gt;ROUND(((1-(OverNightDiscount_21_Up+FedExExrpessEarnedDiscount))*'1Day Base'!D55),2),ROUND(MinBase1Day*(1+ExpressFuelSurcharge),2),ROUND(((1-(OverNightDiscount_21_Up+FedExExrpessEarnedDiscount))*'1Day Base'!D55)*(1+ExpressFuelSurcharge),2))</f>
        <v>141.82</v>
      </c>
      <c r="E58" s="328">
        <f>IF(MinBase1Day&gt;ROUND(((1-(OverNightDiscount_21_Up+FedExExrpessEarnedDiscount))*'1Day Base'!E55),2),ROUND(MinBase1Day*(1+ExpressFuelSurcharge),2),ROUND(((1-(OverNightDiscount_21_Up+FedExExrpessEarnedDiscount))*'1Day Base'!E55)*(1+ExpressFuelSurcharge),2))</f>
        <v>154.98</v>
      </c>
      <c r="F58" s="328">
        <f>IF(MinBase1Day&gt;ROUND(((1-(OverNightDiscount_21_Up+FedExExrpessEarnedDiscount))*'1Day Base'!F55),2),ROUND(MinBase1Day*(1+ExpressFuelSurcharge),2),ROUND(((1-(OverNightDiscount_21_Up+FedExExrpessEarnedDiscount))*'1Day Base'!F55)*(1+ExpressFuelSurcharge),2))</f>
        <v>158.35</v>
      </c>
      <c r="G58" s="328">
        <f>IF(MinBase1Day&gt;ROUND(((1-(OverNightDiscount_21_Up+FedExExrpessEarnedDiscount))*'1Day Base'!G55),2),ROUND(MinBase1Day*(1+ExpressFuelSurcharge),2),ROUND(((1-(OverNightDiscount_21_Up+FedExExrpessEarnedDiscount))*'1Day Base'!G55)*(1+ExpressFuelSurcharge),2))</f>
        <v>172.12</v>
      </c>
      <c r="H58" s="328">
        <f>IF(MinBase1Day&gt;ROUND(((1-(OverNightDiscount_21_Up+FedExExrpessEarnedDiscount))*'1Day Base'!H55),2),ROUND(MinBase1Day*(1+ExpressFuelSurcharge),2),ROUND(((1-(OverNightDiscount_21_Up+FedExExrpessEarnedDiscount))*'1Day Base'!H55)*(1+ExpressFuelSurcharge),2))</f>
        <v>183.58</v>
      </c>
    </row>
    <row r="59" ht="12.75" customHeight="1">
      <c r="A59" s="327">
        <v>54.0</v>
      </c>
      <c r="B59" s="328">
        <f>IF(MinBase1Day&gt;ROUND(((1-(OverNightDiscount_21_Up+FedExExrpessEarnedDiscount))*'1Day Base'!B56),2),ROUND(MinBase1Day*(1+ExpressFuelSurcharge),2),ROUND(((1-(OverNightDiscount_21_Up+FedExExrpessEarnedDiscount))*'1Day Base'!B56)*(1+ExpressFuelSurcharge),2))</f>
        <v>49.19</v>
      </c>
      <c r="C59" s="328">
        <f>IF(MinBase1Day&gt;ROUND(((1-(OverNightDiscount_21_Up+FedExExrpessEarnedDiscount))*'1Day Base'!C56),2),ROUND(MinBase1Day*(1+ExpressFuelSurcharge),2),ROUND(((1-(OverNightDiscount_21_Up+FedExExrpessEarnedDiscount))*'1Day Base'!C56)*(1+ExpressFuelSurcharge),2))</f>
        <v>70.03</v>
      </c>
      <c r="D59" s="328">
        <f>IF(MinBase1Day&gt;ROUND(((1-(OverNightDiscount_21_Up+FedExExrpessEarnedDiscount))*'1Day Base'!D56),2),ROUND(MinBase1Day*(1+ExpressFuelSurcharge),2),ROUND(((1-(OverNightDiscount_21_Up+FedExExrpessEarnedDiscount))*'1Day Base'!D56)*(1+ExpressFuelSurcharge),2))</f>
        <v>144.14</v>
      </c>
      <c r="E59" s="328">
        <f>IF(MinBase1Day&gt;ROUND(((1-(OverNightDiscount_21_Up+FedExExrpessEarnedDiscount))*'1Day Base'!E56),2),ROUND(MinBase1Day*(1+ExpressFuelSurcharge),2),ROUND(((1-(OverNightDiscount_21_Up+FedExExrpessEarnedDiscount))*'1Day Base'!E56)*(1+ExpressFuelSurcharge),2))</f>
        <v>155.29</v>
      </c>
      <c r="F59" s="328">
        <f>IF(MinBase1Day&gt;ROUND(((1-(OverNightDiscount_21_Up+FedExExrpessEarnedDiscount))*'1Day Base'!F56),2),ROUND(MinBase1Day*(1+ExpressFuelSurcharge),2),ROUND(((1-(OverNightDiscount_21_Up+FedExExrpessEarnedDiscount))*'1Day Base'!F56)*(1+ExpressFuelSurcharge),2))</f>
        <v>158.51</v>
      </c>
      <c r="G59" s="328">
        <f>IF(MinBase1Day&gt;ROUND(((1-(OverNightDiscount_21_Up+FedExExrpessEarnedDiscount))*'1Day Base'!G56),2),ROUND(MinBase1Day*(1+ExpressFuelSurcharge),2),ROUND(((1-(OverNightDiscount_21_Up+FedExExrpessEarnedDiscount))*'1Day Base'!G56)*(1+ExpressFuelSurcharge),2))</f>
        <v>175.98</v>
      </c>
      <c r="H59" s="328">
        <f>IF(MinBase1Day&gt;ROUND(((1-(OverNightDiscount_21_Up+FedExExrpessEarnedDiscount))*'1Day Base'!H56),2),ROUND(MinBase1Day*(1+ExpressFuelSurcharge),2),ROUND(((1-(OverNightDiscount_21_Up+FedExExrpessEarnedDiscount))*'1Day Base'!H56)*(1+ExpressFuelSurcharge),2))</f>
        <v>184.51</v>
      </c>
    </row>
    <row r="60" ht="12.75" customHeight="1">
      <c r="A60" s="327">
        <v>55.0</v>
      </c>
      <c r="B60" s="328">
        <f>IF(MinBase1Day&gt;ROUND(((1-(OverNightDiscount_21_Up+FedExExrpessEarnedDiscount))*'1Day Base'!B57),2),ROUND(MinBase1Day*(1+ExpressFuelSurcharge),2),ROUND(((1-(OverNightDiscount_21_Up+FedExExrpessEarnedDiscount))*'1Day Base'!B57)*(1+ExpressFuelSurcharge),2))</f>
        <v>50.15</v>
      </c>
      <c r="C60" s="328">
        <f>IF(MinBase1Day&gt;ROUND(((1-(OverNightDiscount_21_Up+FedExExrpessEarnedDiscount))*'1Day Base'!C57),2),ROUND(MinBase1Day*(1+ExpressFuelSurcharge),2),ROUND(((1-(OverNightDiscount_21_Up+FedExExrpessEarnedDiscount))*'1Day Base'!C57)*(1+ExpressFuelSurcharge),2))</f>
        <v>71.49</v>
      </c>
      <c r="D60" s="328">
        <f>IF(MinBase1Day&gt;ROUND(((1-(OverNightDiscount_21_Up+FedExExrpessEarnedDiscount))*'1Day Base'!D57),2),ROUND(MinBase1Day*(1+ExpressFuelSurcharge),2),ROUND(((1-(OverNightDiscount_21_Up+FedExExrpessEarnedDiscount))*'1Day Base'!D57)*(1+ExpressFuelSurcharge),2))</f>
        <v>145.23</v>
      </c>
      <c r="E60" s="328">
        <f>IF(MinBase1Day&gt;ROUND(((1-(OverNightDiscount_21_Up+FedExExrpessEarnedDiscount))*'1Day Base'!E57),2),ROUND(MinBase1Day*(1+ExpressFuelSurcharge),2),ROUND(((1-(OverNightDiscount_21_Up+FedExExrpessEarnedDiscount))*'1Day Base'!E57)*(1+ExpressFuelSurcharge),2))</f>
        <v>155.69</v>
      </c>
      <c r="F60" s="328">
        <f>IF(MinBase1Day&gt;ROUND(((1-(OverNightDiscount_21_Up+FedExExrpessEarnedDiscount))*'1Day Base'!F57),2),ROUND(MinBase1Day*(1+ExpressFuelSurcharge),2),ROUND(((1-(OverNightDiscount_21_Up+FedExExrpessEarnedDiscount))*'1Day Base'!F57)*(1+ExpressFuelSurcharge),2))</f>
        <v>158.92</v>
      </c>
      <c r="G60" s="328">
        <f>IF(MinBase1Day&gt;ROUND(((1-(OverNightDiscount_21_Up+FedExExrpessEarnedDiscount))*'1Day Base'!G57),2),ROUND(MinBase1Day*(1+ExpressFuelSurcharge),2),ROUND(((1-(OverNightDiscount_21_Up+FedExExrpessEarnedDiscount))*'1Day Base'!G57)*(1+ExpressFuelSurcharge),2))</f>
        <v>178.49</v>
      </c>
      <c r="H60" s="328">
        <f>IF(MinBase1Day&gt;ROUND(((1-(OverNightDiscount_21_Up+FedExExrpessEarnedDiscount))*'1Day Base'!H57),2),ROUND(MinBase1Day*(1+ExpressFuelSurcharge),2),ROUND(((1-(OverNightDiscount_21_Up+FedExExrpessEarnedDiscount))*'1Day Base'!H57)*(1+ExpressFuelSurcharge),2))</f>
        <v>184.67</v>
      </c>
    </row>
    <row r="61" ht="12.75" customHeight="1">
      <c r="A61" s="327">
        <v>56.0</v>
      </c>
      <c r="B61" s="328">
        <f>IF(MinBase1Day&gt;ROUND(((1-(OverNightDiscount_21_Up+FedExExrpessEarnedDiscount))*'1Day Base'!B58),2),ROUND(MinBase1Day*(1+ExpressFuelSurcharge),2),ROUND(((1-(OverNightDiscount_21_Up+FedExExrpessEarnedDiscount))*'1Day Base'!B58)*(1+ExpressFuelSurcharge),2))</f>
        <v>51.07</v>
      </c>
      <c r="C61" s="328">
        <f>IF(MinBase1Day&gt;ROUND(((1-(OverNightDiscount_21_Up+FedExExrpessEarnedDiscount))*'1Day Base'!C58),2),ROUND(MinBase1Day*(1+ExpressFuelSurcharge),2),ROUND(((1-(OverNightDiscount_21_Up+FedExExrpessEarnedDiscount))*'1Day Base'!C58)*(1+ExpressFuelSurcharge),2))</f>
        <v>72.72</v>
      </c>
      <c r="D61" s="328">
        <f>IF(MinBase1Day&gt;ROUND(((1-(OverNightDiscount_21_Up+FedExExrpessEarnedDiscount))*'1Day Base'!D58),2),ROUND(MinBase1Day*(1+ExpressFuelSurcharge),2),ROUND(((1-(OverNightDiscount_21_Up+FedExExrpessEarnedDiscount))*'1Day Base'!D58)*(1+ExpressFuelSurcharge),2))</f>
        <v>145.39</v>
      </c>
      <c r="E61" s="328">
        <f>IF(MinBase1Day&gt;ROUND(((1-(OverNightDiscount_21_Up+FedExExrpessEarnedDiscount))*'1Day Base'!E58),2),ROUND(MinBase1Day*(1+ExpressFuelSurcharge),2),ROUND(((1-(OverNightDiscount_21_Up+FedExExrpessEarnedDiscount))*'1Day Base'!E58)*(1+ExpressFuelSurcharge),2))</f>
        <v>160.12</v>
      </c>
      <c r="F61" s="328">
        <f>IF(MinBase1Day&gt;ROUND(((1-(OverNightDiscount_21_Up+FedExExrpessEarnedDiscount))*'1Day Base'!F58),2),ROUND(MinBase1Day*(1+ExpressFuelSurcharge),2),ROUND(((1-(OverNightDiscount_21_Up+FedExExrpessEarnedDiscount))*'1Day Base'!F58)*(1+ExpressFuelSurcharge),2))</f>
        <v>163.45</v>
      </c>
      <c r="G61" s="328">
        <f>IF(MinBase1Day&gt;ROUND(((1-(OverNightDiscount_21_Up+FedExExrpessEarnedDiscount))*'1Day Base'!G58),2),ROUND(MinBase1Day*(1+ExpressFuelSurcharge),2),ROUND(((1-(OverNightDiscount_21_Up+FedExExrpessEarnedDiscount))*'1Day Base'!G58)*(1+ExpressFuelSurcharge),2))</f>
        <v>180.98</v>
      </c>
      <c r="H61" s="328">
        <f>IF(MinBase1Day&gt;ROUND(((1-(OverNightDiscount_21_Up+FedExExrpessEarnedDiscount))*'1Day Base'!H58),2),ROUND(MinBase1Day*(1+ExpressFuelSurcharge),2),ROUND(((1-(OverNightDiscount_21_Up+FedExExrpessEarnedDiscount))*'1Day Base'!H58)*(1+ExpressFuelSurcharge),2))</f>
        <v>184.82</v>
      </c>
    </row>
    <row r="62" ht="12.75" customHeight="1">
      <c r="A62" s="327">
        <v>57.0</v>
      </c>
      <c r="B62" s="328">
        <f>IF(MinBase1Day&gt;ROUND(((1-(OverNightDiscount_21_Up+FedExExrpessEarnedDiscount))*'1Day Base'!B59),2),ROUND(MinBase1Day*(1+ExpressFuelSurcharge),2),ROUND(((1-(OverNightDiscount_21_Up+FedExExrpessEarnedDiscount))*'1Day Base'!B59)*(1+ExpressFuelSurcharge),2))</f>
        <v>52.17</v>
      </c>
      <c r="C62" s="328">
        <f>IF(MinBase1Day&gt;ROUND(((1-(OverNightDiscount_21_Up+FedExExrpessEarnedDiscount))*'1Day Base'!C59),2),ROUND(MinBase1Day*(1+ExpressFuelSurcharge),2),ROUND(((1-(OverNightDiscount_21_Up+FedExExrpessEarnedDiscount))*'1Day Base'!C59)*(1+ExpressFuelSurcharge),2))</f>
        <v>74.26</v>
      </c>
      <c r="D62" s="328">
        <f>IF(MinBase1Day&gt;ROUND(((1-(OverNightDiscount_21_Up+FedExExrpessEarnedDiscount))*'1Day Base'!D59),2),ROUND(MinBase1Day*(1+ExpressFuelSurcharge),2),ROUND(((1-(OverNightDiscount_21_Up+FedExExrpessEarnedDiscount))*'1Day Base'!D59)*(1+ExpressFuelSurcharge),2))</f>
        <v>145.67</v>
      </c>
      <c r="E62" s="328">
        <f>IF(MinBase1Day&gt;ROUND(((1-(OverNightDiscount_21_Up+FedExExrpessEarnedDiscount))*'1Day Base'!E59),2),ROUND(MinBase1Day*(1+ExpressFuelSurcharge),2),ROUND(((1-(OverNightDiscount_21_Up+FedExExrpessEarnedDiscount))*'1Day Base'!E59)*(1+ExpressFuelSurcharge),2))</f>
        <v>160.57</v>
      </c>
      <c r="F62" s="328">
        <f>IF(MinBase1Day&gt;ROUND(((1-(OverNightDiscount_21_Up+FedExExrpessEarnedDiscount))*'1Day Base'!F59),2),ROUND(MinBase1Day*(1+ExpressFuelSurcharge),2),ROUND(((1-(OverNightDiscount_21_Up+FedExExrpessEarnedDiscount))*'1Day Base'!F59)*(1+ExpressFuelSurcharge),2))</f>
        <v>164.22</v>
      </c>
      <c r="G62" s="328">
        <f>IF(MinBase1Day&gt;ROUND(((1-(OverNightDiscount_21_Up+FedExExrpessEarnedDiscount))*'1Day Base'!G59),2),ROUND(MinBase1Day*(1+ExpressFuelSurcharge),2),ROUND(((1-(OverNightDiscount_21_Up+FedExExrpessEarnedDiscount))*'1Day Base'!G59)*(1+ExpressFuelSurcharge),2))</f>
        <v>181.24</v>
      </c>
      <c r="H62" s="328">
        <f>IF(MinBase1Day&gt;ROUND(((1-(OverNightDiscount_21_Up+FedExExrpessEarnedDiscount))*'1Day Base'!H59),2),ROUND(MinBase1Day*(1+ExpressFuelSurcharge),2),ROUND(((1-(OverNightDiscount_21_Up+FedExExrpessEarnedDiscount))*'1Day Base'!H59)*(1+ExpressFuelSurcharge),2))</f>
        <v>184.98</v>
      </c>
    </row>
    <row r="63" ht="12.75" customHeight="1">
      <c r="A63" s="327">
        <v>58.0</v>
      </c>
      <c r="B63" s="328">
        <f>IF(MinBase1Day&gt;ROUND(((1-(OverNightDiscount_21_Up+FedExExrpessEarnedDiscount))*'1Day Base'!B60),2),ROUND(MinBase1Day*(1+ExpressFuelSurcharge),2),ROUND(((1-(OverNightDiscount_21_Up+FedExExrpessEarnedDiscount))*'1Day Base'!B60)*(1+ExpressFuelSurcharge),2))</f>
        <v>52.55</v>
      </c>
      <c r="C63" s="328">
        <f>IF(MinBase1Day&gt;ROUND(((1-(OverNightDiscount_21_Up+FedExExrpessEarnedDiscount))*'1Day Base'!C60),2),ROUND(MinBase1Day*(1+ExpressFuelSurcharge),2),ROUND(((1-(OverNightDiscount_21_Up+FedExExrpessEarnedDiscount))*'1Day Base'!C60)*(1+ExpressFuelSurcharge),2))</f>
        <v>75.97</v>
      </c>
      <c r="D63" s="328">
        <f>IF(MinBase1Day&gt;ROUND(((1-(OverNightDiscount_21_Up+FedExExrpessEarnedDiscount))*'1Day Base'!D60),2),ROUND(MinBase1Day*(1+ExpressFuelSurcharge),2),ROUND(((1-(OverNightDiscount_21_Up+FedExExrpessEarnedDiscount))*'1Day Base'!D60)*(1+ExpressFuelSurcharge),2))</f>
        <v>145.86</v>
      </c>
      <c r="E63" s="328">
        <f>IF(MinBase1Day&gt;ROUND(((1-(OverNightDiscount_21_Up+FedExExrpessEarnedDiscount))*'1Day Base'!E60),2),ROUND(MinBase1Day*(1+ExpressFuelSurcharge),2),ROUND(((1-(OverNightDiscount_21_Up+FedExExrpessEarnedDiscount))*'1Day Base'!E60)*(1+ExpressFuelSurcharge),2))</f>
        <v>160.72</v>
      </c>
      <c r="F63" s="328">
        <f>IF(MinBase1Day&gt;ROUND(((1-(OverNightDiscount_21_Up+FedExExrpessEarnedDiscount))*'1Day Base'!F60),2),ROUND(MinBase1Day*(1+ExpressFuelSurcharge),2),ROUND(((1-(OverNightDiscount_21_Up+FedExExrpessEarnedDiscount))*'1Day Base'!F60)*(1+ExpressFuelSurcharge),2))</f>
        <v>167.7</v>
      </c>
      <c r="G63" s="328">
        <f>IF(MinBase1Day&gt;ROUND(((1-(OverNightDiscount_21_Up+FedExExrpessEarnedDiscount))*'1Day Base'!G60),2),ROUND(MinBase1Day*(1+ExpressFuelSurcharge),2),ROUND(((1-(OverNightDiscount_21_Up+FedExExrpessEarnedDiscount))*'1Day Base'!G60)*(1+ExpressFuelSurcharge),2))</f>
        <v>181.74</v>
      </c>
      <c r="H63" s="328">
        <f>IF(MinBase1Day&gt;ROUND(((1-(OverNightDiscount_21_Up+FedExExrpessEarnedDiscount))*'1Day Base'!H60),2),ROUND(MinBase1Day*(1+ExpressFuelSurcharge),2),ROUND(((1-(OverNightDiscount_21_Up+FedExExrpessEarnedDiscount))*'1Day Base'!H60)*(1+ExpressFuelSurcharge),2))</f>
        <v>185.5</v>
      </c>
    </row>
    <row r="64" ht="12.75" customHeight="1">
      <c r="A64" s="327">
        <v>59.0</v>
      </c>
      <c r="B64" s="328">
        <f>IF(MinBase1Day&gt;ROUND(((1-(OverNightDiscount_21_Up+FedExExrpessEarnedDiscount))*'1Day Base'!B61),2),ROUND(MinBase1Day*(1+ExpressFuelSurcharge),2),ROUND(((1-(OverNightDiscount_21_Up+FedExExrpessEarnedDiscount))*'1Day Base'!B61)*(1+ExpressFuelSurcharge),2))</f>
        <v>52.71</v>
      </c>
      <c r="C64" s="328">
        <f>IF(MinBase1Day&gt;ROUND(((1-(OverNightDiscount_21_Up+FedExExrpessEarnedDiscount))*'1Day Base'!C61),2),ROUND(MinBase1Day*(1+ExpressFuelSurcharge),2),ROUND(((1-(OverNightDiscount_21_Up+FedExExrpessEarnedDiscount))*'1Day Base'!C61)*(1+ExpressFuelSurcharge),2))</f>
        <v>77.91</v>
      </c>
      <c r="D64" s="328">
        <f>IF(MinBase1Day&gt;ROUND(((1-(OverNightDiscount_21_Up+FedExExrpessEarnedDiscount))*'1Day Base'!D61),2),ROUND(MinBase1Day*(1+ExpressFuelSurcharge),2),ROUND(((1-(OverNightDiscount_21_Up+FedExExrpessEarnedDiscount))*'1Day Base'!D61)*(1+ExpressFuelSurcharge),2))</f>
        <v>149.47</v>
      </c>
      <c r="E64" s="328">
        <f>IF(MinBase1Day&gt;ROUND(((1-(OverNightDiscount_21_Up+FedExExrpessEarnedDiscount))*'1Day Base'!E61),2),ROUND(MinBase1Day*(1+ExpressFuelSurcharge),2),ROUND(((1-(OverNightDiscount_21_Up+FedExExrpessEarnedDiscount))*'1Day Base'!E61)*(1+ExpressFuelSurcharge),2))</f>
        <v>163.24</v>
      </c>
      <c r="F64" s="328">
        <f>IF(MinBase1Day&gt;ROUND(((1-(OverNightDiscount_21_Up+FedExExrpessEarnedDiscount))*'1Day Base'!F61),2),ROUND(MinBase1Day*(1+ExpressFuelSurcharge),2),ROUND(((1-(OverNightDiscount_21_Up+FedExExrpessEarnedDiscount))*'1Day Base'!F61)*(1+ExpressFuelSurcharge),2))</f>
        <v>168.06</v>
      </c>
      <c r="G64" s="328">
        <f>IF(MinBase1Day&gt;ROUND(((1-(OverNightDiscount_21_Up+FedExExrpessEarnedDiscount))*'1Day Base'!G61),2),ROUND(MinBase1Day*(1+ExpressFuelSurcharge),2),ROUND(((1-(OverNightDiscount_21_Up+FedExExrpessEarnedDiscount))*'1Day Base'!G61)*(1+ExpressFuelSurcharge),2))</f>
        <v>182.26</v>
      </c>
      <c r="H64" s="328">
        <f>IF(MinBase1Day&gt;ROUND(((1-(OverNightDiscount_21_Up+FedExExrpessEarnedDiscount))*'1Day Base'!H61),2),ROUND(MinBase1Day*(1+ExpressFuelSurcharge),2),ROUND(((1-(OverNightDiscount_21_Up+FedExExrpessEarnedDiscount))*'1Day Base'!H61)*(1+ExpressFuelSurcharge),2))</f>
        <v>195.65</v>
      </c>
    </row>
    <row r="65" ht="12.75" customHeight="1">
      <c r="A65" s="327">
        <v>60.0</v>
      </c>
      <c r="B65" s="328">
        <f>IF(MinBase1Day&gt;ROUND(((1-(OverNightDiscount_21_Up+FedExExrpessEarnedDiscount))*'1Day Base'!B62),2),ROUND(MinBase1Day*(1+ExpressFuelSurcharge),2),ROUND(((1-(OverNightDiscount_21_Up+FedExExrpessEarnedDiscount))*'1Day Base'!B62)*(1+ExpressFuelSurcharge),2))</f>
        <v>53.01</v>
      </c>
      <c r="C65" s="328">
        <f>IF(MinBase1Day&gt;ROUND(((1-(OverNightDiscount_21_Up+FedExExrpessEarnedDiscount))*'1Day Base'!C62),2),ROUND(MinBase1Day*(1+ExpressFuelSurcharge),2),ROUND(((1-(OverNightDiscount_21_Up+FedExExrpessEarnedDiscount))*'1Day Base'!C62)*(1+ExpressFuelSurcharge),2))</f>
        <v>79.65</v>
      </c>
      <c r="D65" s="328">
        <f>IF(MinBase1Day&gt;ROUND(((1-(OverNightDiscount_21_Up+FedExExrpessEarnedDiscount))*'1Day Base'!D62),2),ROUND(MinBase1Day*(1+ExpressFuelSurcharge),2),ROUND(((1-(OverNightDiscount_21_Up+FedExExrpessEarnedDiscount))*'1Day Base'!D62)*(1+ExpressFuelSurcharge),2))</f>
        <v>149.83</v>
      </c>
      <c r="E65" s="328">
        <f>IF(MinBase1Day&gt;ROUND(((1-(OverNightDiscount_21_Up+FedExExrpessEarnedDiscount))*'1Day Base'!E62),2),ROUND(MinBase1Day*(1+ExpressFuelSurcharge),2),ROUND(((1-(OverNightDiscount_21_Up+FedExExrpessEarnedDiscount))*'1Day Base'!E62)*(1+ExpressFuelSurcharge),2))</f>
        <v>163.49</v>
      </c>
      <c r="F65" s="328">
        <f>IF(MinBase1Day&gt;ROUND(((1-(OverNightDiscount_21_Up+FedExExrpessEarnedDiscount))*'1Day Base'!F62),2),ROUND(MinBase1Day*(1+ExpressFuelSurcharge),2),ROUND(((1-(OverNightDiscount_21_Up+FedExExrpessEarnedDiscount))*'1Day Base'!F62)*(1+ExpressFuelSurcharge),2))</f>
        <v>168.41</v>
      </c>
      <c r="G65" s="328">
        <f>IF(MinBase1Day&gt;ROUND(((1-(OverNightDiscount_21_Up+FedExExrpessEarnedDiscount))*'1Day Base'!G62),2),ROUND(MinBase1Day*(1+ExpressFuelSurcharge),2),ROUND(((1-(OverNightDiscount_21_Up+FedExExrpessEarnedDiscount))*'1Day Base'!G62)*(1+ExpressFuelSurcharge),2))</f>
        <v>192.7</v>
      </c>
      <c r="H65" s="328">
        <f>IF(MinBase1Day&gt;ROUND(((1-(OverNightDiscount_21_Up+FedExExrpessEarnedDiscount))*'1Day Base'!H62),2),ROUND(MinBase1Day*(1+ExpressFuelSurcharge),2),ROUND(((1-(OverNightDiscount_21_Up+FedExExrpessEarnedDiscount))*'1Day Base'!H62)*(1+ExpressFuelSurcharge),2))</f>
        <v>196.67</v>
      </c>
    </row>
    <row r="66" ht="12.75" customHeight="1">
      <c r="A66" s="327">
        <v>61.0</v>
      </c>
      <c r="B66" s="328">
        <f>IF(MinBase1Day&gt;ROUND(((1-(OverNightDiscount_21_Up+FedExExrpessEarnedDiscount))*'1Day Base'!B63),2),ROUND(MinBase1Day*(1+ExpressFuelSurcharge),2),ROUND(((1-(OverNightDiscount_21_Up+FedExExrpessEarnedDiscount))*'1Day Base'!B63)*(1+ExpressFuelSurcharge),2))</f>
        <v>53.18</v>
      </c>
      <c r="C66" s="328">
        <f>IF(MinBase1Day&gt;ROUND(((1-(OverNightDiscount_21_Up+FedExExrpessEarnedDiscount))*'1Day Base'!C63),2),ROUND(MinBase1Day*(1+ExpressFuelSurcharge),2),ROUND(((1-(OverNightDiscount_21_Up+FedExExrpessEarnedDiscount))*'1Day Base'!C63)*(1+ExpressFuelSurcharge),2))</f>
        <v>81.14</v>
      </c>
      <c r="D66" s="328">
        <f>IF(MinBase1Day&gt;ROUND(((1-(OverNightDiscount_21_Up+FedExExrpessEarnedDiscount))*'1Day Base'!D63),2),ROUND(MinBase1Day*(1+ExpressFuelSurcharge),2),ROUND(((1-(OverNightDiscount_21_Up+FedExExrpessEarnedDiscount))*'1Day Base'!D63)*(1+ExpressFuelSurcharge),2))</f>
        <v>156.1</v>
      </c>
      <c r="E66" s="328">
        <f>IF(MinBase1Day&gt;ROUND(((1-(OverNightDiscount_21_Up+FedExExrpessEarnedDiscount))*'1Day Base'!E63),2),ROUND(MinBase1Day*(1+ExpressFuelSurcharge),2),ROUND(((1-(OverNightDiscount_21_Up+FedExExrpessEarnedDiscount))*'1Day Base'!E63)*(1+ExpressFuelSurcharge),2))</f>
        <v>168.39</v>
      </c>
      <c r="F66" s="328">
        <f>IF(MinBase1Day&gt;ROUND(((1-(OverNightDiscount_21_Up+FedExExrpessEarnedDiscount))*'1Day Base'!F63),2),ROUND(MinBase1Day*(1+ExpressFuelSurcharge),2),ROUND(((1-(OverNightDiscount_21_Up+FedExExrpessEarnedDiscount))*'1Day Base'!F63)*(1+ExpressFuelSurcharge),2))</f>
        <v>175.47</v>
      </c>
      <c r="G66" s="328">
        <f>IF(MinBase1Day&gt;ROUND(((1-(OverNightDiscount_21_Up+FedExExrpessEarnedDiscount))*'1Day Base'!G63),2),ROUND(MinBase1Day*(1+ExpressFuelSurcharge),2),ROUND(((1-(OverNightDiscount_21_Up+FedExExrpessEarnedDiscount))*'1Day Base'!G63)*(1+ExpressFuelSurcharge),2))</f>
        <v>198.9</v>
      </c>
      <c r="H66" s="328">
        <f>IF(MinBase1Day&gt;ROUND(((1-(OverNightDiscount_21_Up+FedExExrpessEarnedDiscount))*'1Day Base'!H63),2),ROUND(MinBase1Day*(1+ExpressFuelSurcharge),2),ROUND(((1-(OverNightDiscount_21_Up+FedExExrpessEarnedDiscount))*'1Day Base'!H63)*(1+ExpressFuelSurcharge),2))</f>
        <v>203</v>
      </c>
    </row>
    <row r="67" ht="12.75" customHeight="1">
      <c r="A67" s="327">
        <v>62.0</v>
      </c>
      <c r="B67" s="328">
        <f>IF(MinBase1Day&gt;ROUND(((1-(OverNightDiscount_21_Up+FedExExrpessEarnedDiscount))*'1Day Base'!B64),2),ROUND(MinBase1Day*(1+ExpressFuelSurcharge),2),ROUND(((1-(OverNightDiscount_21_Up+FedExExrpessEarnedDiscount))*'1Day Base'!B64)*(1+ExpressFuelSurcharge),2))</f>
        <v>53.35</v>
      </c>
      <c r="C67" s="328">
        <f>IF(MinBase1Day&gt;ROUND(((1-(OverNightDiscount_21_Up+FedExExrpessEarnedDiscount))*'1Day Base'!C64),2),ROUND(MinBase1Day*(1+ExpressFuelSurcharge),2),ROUND(((1-(OverNightDiscount_21_Up+FedExExrpessEarnedDiscount))*'1Day Base'!C64)*(1+ExpressFuelSurcharge),2))</f>
        <v>82.3</v>
      </c>
      <c r="D67" s="328">
        <f>IF(MinBase1Day&gt;ROUND(((1-(OverNightDiscount_21_Up+FedExExrpessEarnedDiscount))*'1Day Base'!D64),2),ROUND(MinBase1Day*(1+ExpressFuelSurcharge),2),ROUND(((1-(OverNightDiscount_21_Up+FedExExrpessEarnedDiscount))*'1Day Base'!D64)*(1+ExpressFuelSurcharge),2))</f>
        <v>158.56</v>
      </c>
      <c r="E67" s="328">
        <f>IF(MinBase1Day&gt;ROUND(((1-(OverNightDiscount_21_Up+FedExExrpessEarnedDiscount))*'1Day Base'!E64),2),ROUND(MinBase1Day*(1+ExpressFuelSurcharge),2),ROUND(((1-(OverNightDiscount_21_Up+FedExExrpessEarnedDiscount))*'1Day Base'!E64)*(1+ExpressFuelSurcharge),2))</f>
        <v>170.56</v>
      </c>
      <c r="F67" s="328">
        <f>IF(MinBase1Day&gt;ROUND(((1-(OverNightDiscount_21_Up+FedExExrpessEarnedDiscount))*'1Day Base'!F64),2),ROUND(MinBase1Day*(1+ExpressFuelSurcharge),2),ROUND(((1-(OverNightDiscount_21_Up+FedExExrpessEarnedDiscount))*'1Day Base'!F64)*(1+ExpressFuelSurcharge),2))</f>
        <v>176.22</v>
      </c>
      <c r="G67" s="328">
        <f>IF(MinBase1Day&gt;ROUND(((1-(OverNightDiscount_21_Up+FedExExrpessEarnedDiscount))*'1Day Base'!G64),2),ROUND(MinBase1Day*(1+ExpressFuelSurcharge),2),ROUND(((1-(OverNightDiscount_21_Up+FedExExrpessEarnedDiscount))*'1Day Base'!G64)*(1+ExpressFuelSurcharge),2))</f>
        <v>201.82</v>
      </c>
      <c r="H67" s="328">
        <f>IF(MinBase1Day&gt;ROUND(((1-(OverNightDiscount_21_Up+FedExExrpessEarnedDiscount))*'1Day Base'!H64),2),ROUND(MinBase1Day*(1+ExpressFuelSurcharge),2),ROUND(((1-(OverNightDiscount_21_Up+FedExExrpessEarnedDiscount))*'1Day Base'!H64)*(1+ExpressFuelSurcharge),2))</f>
        <v>208.03</v>
      </c>
    </row>
    <row r="68" ht="12.75" customHeight="1">
      <c r="A68" s="327">
        <v>63.0</v>
      </c>
      <c r="B68" s="328">
        <f>IF(MinBase1Day&gt;ROUND(((1-(OverNightDiscount_21_Up+FedExExrpessEarnedDiscount))*'1Day Base'!B65),2),ROUND(MinBase1Day*(1+ExpressFuelSurcharge),2),ROUND(((1-(OverNightDiscount_21_Up+FedExExrpessEarnedDiscount))*'1Day Base'!B65)*(1+ExpressFuelSurcharge),2))</f>
        <v>56.76</v>
      </c>
      <c r="C68" s="328">
        <f>IF(MinBase1Day&gt;ROUND(((1-(OverNightDiscount_21_Up+FedExExrpessEarnedDiscount))*'1Day Base'!C65),2),ROUND(MinBase1Day*(1+ExpressFuelSurcharge),2),ROUND(((1-(OverNightDiscount_21_Up+FedExExrpessEarnedDiscount))*'1Day Base'!C65)*(1+ExpressFuelSurcharge),2))</f>
        <v>83.93</v>
      </c>
      <c r="D68" s="328">
        <f>IF(MinBase1Day&gt;ROUND(((1-(OverNightDiscount_21_Up+FedExExrpessEarnedDiscount))*'1Day Base'!D65),2),ROUND(MinBase1Day*(1+ExpressFuelSurcharge),2),ROUND(((1-(OverNightDiscount_21_Up+FedExExrpessEarnedDiscount))*'1Day Base'!D65)*(1+ExpressFuelSurcharge),2))</f>
        <v>160.04</v>
      </c>
      <c r="E68" s="328">
        <f>IF(MinBase1Day&gt;ROUND(((1-(OverNightDiscount_21_Up+FedExExrpessEarnedDiscount))*'1Day Base'!E65),2),ROUND(MinBase1Day*(1+ExpressFuelSurcharge),2),ROUND(((1-(OverNightDiscount_21_Up+FedExExrpessEarnedDiscount))*'1Day Base'!E65)*(1+ExpressFuelSurcharge),2))</f>
        <v>170.82</v>
      </c>
      <c r="F68" s="328">
        <f>IF(MinBase1Day&gt;ROUND(((1-(OverNightDiscount_21_Up+FedExExrpessEarnedDiscount))*'1Day Base'!F65),2),ROUND(MinBase1Day*(1+ExpressFuelSurcharge),2),ROUND(((1-(OverNightDiscount_21_Up+FedExExrpessEarnedDiscount))*'1Day Base'!F65)*(1+ExpressFuelSurcharge),2))</f>
        <v>177.06</v>
      </c>
      <c r="G68" s="328">
        <f>IF(MinBase1Day&gt;ROUND(((1-(OverNightDiscount_21_Up+FedExExrpessEarnedDiscount))*'1Day Base'!G65),2),ROUND(MinBase1Day*(1+ExpressFuelSurcharge),2),ROUND(((1-(OverNightDiscount_21_Up+FedExExrpessEarnedDiscount))*'1Day Base'!G65)*(1+ExpressFuelSurcharge),2))</f>
        <v>204.79</v>
      </c>
      <c r="H68" s="328">
        <f>IF(MinBase1Day&gt;ROUND(((1-(OverNightDiscount_21_Up+FedExExrpessEarnedDiscount))*'1Day Base'!H65),2),ROUND(MinBase1Day*(1+ExpressFuelSurcharge),2),ROUND(((1-(OverNightDiscount_21_Up+FedExExrpessEarnedDiscount))*'1Day Base'!H65)*(1+ExpressFuelSurcharge),2))</f>
        <v>209.01</v>
      </c>
    </row>
    <row r="69" ht="12.75" customHeight="1">
      <c r="A69" s="327">
        <v>64.0</v>
      </c>
      <c r="B69" s="328">
        <f>IF(MinBase1Day&gt;ROUND(((1-(OverNightDiscount_21_Up+FedExExrpessEarnedDiscount))*'1Day Base'!B66),2),ROUND(MinBase1Day*(1+ExpressFuelSurcharge),2),ROUND(((1-(OverNightDiscount_21_Up+FedExExrpessEarnedDiscount))*'1Day Base'!B66)*(1+ExpressFuelSurcharge),2))</f>
        <v>58.73</v>
      </c>
      <c r="C69" s="328">
        <f>IF(MinBase1Day&gt;ROUND(((1-(OverNightDiscount_21_Up+FedExExrpessEarnedDiscount))*'1Day Base'!C66),2),ROUND(MinBase1Day*(1+ExpressFuelSurcharge),2),ROUND(((1-(OverNightDiscount_21_Up+FedExExrpessEarnedDiscount))*'1Day Base'!C66)*(1+ExpressFuelSurcharge),2))</f>
        <v>84.28</v>
      </c>
      <c r="D69" s="328">
        <f>IF(MinBase1Day&gt;ROUND(((1-(OverNightDiscount_21_Up+FedExExrpessEarnedDiscount))*'1Day Base'!D66),2),ROUND(MinBase1Day*(1+ExpressFuelSurcharge),2),ROUND(((1-(OverNightDiscount_21_Up+FedExExrpessEarnedDiscount))*'1Day Base'!D66)*(1+ExpressFuelSurcharge),2))</f>
        <v>160.2</v>
      </c>
      <c r="E69" s="328">
        <f>IF(MinBase1Day&gt;ROUND(((1-(OverNightDiscount_21_Up+FedExExrpessEarnedDiscount))*'1Day Base'!E66),2),ROUND(MinBase1Day*(1+ExpressFuelSurcharge),2),ROUND(((1-(OverNightDiscount_21_Up+FedExExrpessEarnedDiscount))*'1Day Base'!E66)*(1+ExpressFuelSurcharge),2))</f>
        <v>175.77</v>
      </c>
      <c r="F69" s="328">
        <f>IF(MinBase1Day&gt;ROUND(((1-(OverNightDiscount_21_Up+FedExExrpessEarnedDiscount))*'1Day Base'!F66),2),ROUND(MinBase1Day*(1+ExpressFuelSurcharge),2),ROUND(((1-(OverNightDiscount_21_Up+FedExExrpessEarnedDiscount))*'1Day Base'!F66)*(1+ExpressFuelSurcharge),2))</f>
        <v>182.72</v>
      </c>
      <c r="G69" s="328">
        <f>IF(MinBase1Day&gt;ROUND(((1-(OverNightDiscount_21_Up+FedExExrpessEarnedDiscount))*'1Day Base'!G66),2),ROUND(MinBase1Day*(1+ExpressFuelSurcharge),2),ROUND(((1-(OverNightDiscount_21_Up+FedExExrpessEarnedDiscount))*'1Day Base'!G66)*(1+ExpressFuelSurcharge),2))</f>
        <v>208.6</v>
      </c>
      <c r="H69" s="328">
        <f>IF(MinBase1Day&gt;ROUND(((1-(OverNightDiscount_21_Up+FedExExrpessEarnedDiscount))*'1Day Base'!H66),2),ROUND(MinBase1Day*(1+ExpressFuelSurcharge),2),ROUND(((1-(OverNightDiscount_21_Up+FedExExrpessEarnedDiscount))*'1Day Base'!H66)*(1+ExpressFuelSurcharge),2))</f>
        <v>216.96</v>
      </c>
    </row>
    <row r="70" ht="12.75" customHeight="1">
      <c r="A70" s="327">
        <v>65.0</v>
      </c>
      <c r="B70" s="328">
        <f>IF(MinBase1Day&gt;ROUND(((1-(OverNightDiscount_21_Up+FedExExrpessEarnedDiscount))*'1Day Base'!B67),2),ROUND(MinBase1Day*(1+ExpressFuelSurcharge),2),ROUND(((1-(OverNightDiscount_21_Up+FedExExrpessEarnedDiscount))*'1Day Base'!B67)*(1+ExpressFuelSurcharge),2))</f>
        <v>60.51</v>
      </c>
      <c r="C70" s="328">
        <f>IF(MinBase1Day&gt;ROUND(((1-(OverNightDiscount_21_Up+FedExExrpessEarnedDiscount))*'1Day Base'!C67),2),ROUND(MinBase1Day*(1+ExpressFuelSurcharge),2),ROUND(((1-(OverNightDiscount_21_Up+FedExExrpessEarnedDiscount))*'1Day Base'!C67)*(1+ExpressFuelSurcharge),2))</f>
        <v>86.88</v>
      </c>
      <c r="D70" s="328">
        <f>IF(MinBase1Day&gt;ROUND(((1-(OverNightDiscount_21_Up+FedExExrpessEarnedDiscount))*'1Day Base'!D67),2),ROUND(MinBase1Day*(1+ExpressFuelSurcharge),2),ROUND(((1-(OverNightDiscount_21_Up+FedExExrpessEarnedDiscount))*'1Day Base'!D67)*(1+ExpressFuelSurcharge),2))</f>
        <v>161.64</v>
      </c>
      <c r="E70" s="328">
        <f>IF(MinBase1Day&gt;ROUND(((1-(OverNightDiscount_21_Up+FedExExrpessEarnedDiscount))*'1Day Base'!E67),2),ROUND(MinBase1Day*(1+ExpressFuelSurcharge),2),ROUND(((1-(OverNightDiscount_21_Up+FedExExrpessEarnedDiscount))*'1Day Base'!E67)*(1+ExpressFuelSurcharge),2))</f>
        <v>177.76</v>
      </c>
      <c r="F70" s="328">
        <f>IF(MinBase1Day&gt;ROUND(((1-(OverNightDiscount_21_Up+FedExExrpessEarnedDiscount))*'1Day Base'!F67),2),ROUND(MinBase1Day*(1+ExpressFuelSurcharge),2),ROUND(((1-(OverNightDiscount_21_Up+FedExExrpessEarnedDiscount))*'1Day Base'!F67)*(1+ExpressFuelSurcharge),2))</f>
        <v>183.9</v>
      </c>
      <c r="G70" s="328">
        <f>IF(MinBase1Day&gt;ROUND(((1-(OverNightDiscount_21_Up+FedExExrpessEarnedDiscount))*'1Day Base'!G67),2),ROUND(MinBase1Day*(1+ExpressFuelSurcharge),2),ROUND(((1-(OverNightDiscount_21_Up+FedExExrpessEarnedDiscount))*'1Day Base'!G67)*(1+ExpressFuelSurcharge),2))</f>
        <v>211.92</v>
      </c>
      <c r="H70" s="328">
        <f>IF(MinBase1Day&gt;ROUND(((1-(OverNightDiscount_21_Up+FedExExrpessEarnedDiscount))*'1Day Base'!H67),2),ROUND(MinBase1Day*(1+ExpressFuelSurcharge),2),ROUND(((1-(OverNightDiscount_21_Up+FedExExrpessEarnedDiscount))*'1Day Base'!H67)*(1+ExpressFuelSurcharge),2))</f>
        <v>219.47</v>
      </c>
    </row>
    <row r="71" ht="12.75" customHeight="1">
      <c r="A71" s="327">
        <v>66.0</v>
      </c>
      <c r="B71" s="328">
        <f>IF(MinBase1Day&gt;ROUND(((1-(OverNightDiscount_21_Up+FedExExrpessEarnedDiscount))*'1Day Base'!B68),2),ROUND(MinBase1Day*(1+ExpressFuelSurcharge),2),ROUND(((1-(OverNightDiscount_21_Up+FedExExrpessEarnedDiscount))*'1Day Base'!B68)*(1+ExpressFuelSurcharge),2))</f>
        <v>61.62</v>
      </c>
      <c r="C71" s="328">
        <f>IF(MinBase1Day&gt;ROUND(((1-(OverNightDiscount_21_Up+FedExExrpessEarnedDiscount))*'1Day Base'!C68),2),ROUND(MinBase1Day*(1+ExpressFuelSurcharge),2),ROUND(((1-(OverNightDiscount_21_Up+FedExExrpessEarnedDiscount))*'1Day Base'!C68)*(1+ExpressFuelSurcharge),2))</f>
        <v>87.15</v>
      </c>
      <c r="D71" s="328">
        <f>IF(MinBase1Day&gt;ROUND(((1-(OverNightDiscount_21_Up+FedExExrpessEarnedDiscount))*'1Day Base'!D68),2),ROUND(MinBase1Day*(1+ExpressFuelSurcharge),2),ROUND(((1-(OverNightDiscount_21_Up+FedExExrpessEarnedDiscount))*'1Day Base'!D68)*(1+ExpressFuelSurcharge),2))</f>
        <v>168.62</v>
      </c>
      <c r="E71" s="328">
        <f>IF(MinBase1Day&gt;ROUND(((1-(OverNightDiscount_21_Up+FedExExrpessEarnedDiscount))*'1Day Base'!E68),2),ROUND(MinBase1Day*(1+ExpressFuelSurcharge),2),ROUND(((1-(OverNightDiscount_21_Up+FedExExrpessEarnedDiscount))*'1Day Base'!E68)*(1+ExpressFuelSurcharge),2))</f>
        <v>183.48</v>
      </c>
      <c r="F71" s="328">
        <f>IF(MinBase1Day&gt;ROUND(((1-(OverNightDiscount_21_Up+FedExExrpessEarnedDiscount))*'1Day Base'!F68),2),ROUND(MinBase1Day*(1+ExpressFuelSurcharge),2),ROUND(((1-(OverNightDiscount_21_Up+FedExExrpessEarnedDiscount))*'1Day Base'!F68)*(1+ExpressFuelSurcharge),2))</f>
        <v>189.73</v>
      </c>
      <c r="G71" s="328">
        <f>IF(MinBase1Day&gt;ROUND(((1-(OverNightDiscount_21_Up+FedExExrpessEarnedDiscount))*'1Day Base'!G68),2),ROUND(MinBase1Day*(1+ExpressFuelSurcharge),2),ROUND(((1-(OverNightDiscount_21_Up+FedExExrpessEarnedDiscount))*'1Day Base'!G68)*(1+ExpressFuelSurcharge),2))</f>
        <v>212.26</v>
      </c>
      <c r="H71" s="328">
        <f>IF(MinBase1Day&gt;ROUND(((1-(OverNightDiscount_21_Up+FedExExrpessEarnedDiscount))*'1Day Base'!H68),2),ROUND(MinBase1Day*(1+ExpressFuelSurcharge),2),ROUND(((1-(OverNightDiscount_21_Up+FedExExrpessEarnedDiscount))*'1Day Base'!H68)*(1+ExpressFuelSurcharge),2))</f>
        <v>219.93</v>
      </c>
    </row>
    <row r="72" ht="12.75" customHeight="1">
      <c r="A72" s="327">
        <v>67.0</v>
      </c>
      <c r="B72" s="328">
        <f>IF(MinBase1Day&gt;ROUND(((1-(OverNightDiscount_21_Up+FedExExrpessEarnedDiscount))*'1Day Base'!B69),2),ROUND(MinBase1Day*(1+ExpressFuelSurcharge),2),ROUND(((1-(OverNightDiscount_21_Up+FedExExrpessEarnedDiscount))*'1Day Base'!B69)*(1+ExpressFuelSurcharge),2))</f>
        <v>62.51</v>
      </c>
      <c r="C72" s="328">
        <f>IF(MinBase1Day&gt;ROUND(((1-(OverNightDiscount_21_Up+FedExExrpessEarnedDiscount))*'1Day Base'!C69),2),ROUND(MinBase1Day*(1+ExpressFuelSurcharge),2),ROUND(((1-(OverNightDiscount_21_Up+FedExExrpessEarnedDiscount))*'1Day Base'!C69)*(1+ExpressFuelSurcharge),2))</f>
        <v>90.59</v>
      </c>
      <c r="D72" s="328">
        <f>IF(MinBase1Day&gt;ROUND(((1-(OverNightDiscount_21_Up+FedExExrpessEarnedDiscount))*'1Day Base'!D69),2),ROUND(MinBase1Day*(1+ExpressFuelSurcharge),2),ROUND(((1-(OverNightDiscount_21_Up+FedExExrpessEarnedDiscount))*'1Day Base'!D69)*(1+ExpressFuelSurcharge),2))</f>
        <v>169.32</v>
      </c>
      <c r="E72" s="328">
        <f>IF(MinBase1Day&gt;ROUND(((1-(OverNightDiscount_21_Up+FedExExrpessEarnedDiscount))*'1Day Base'!E69),2),ROUND(MinBase1Day*(1+ExpressFuelSurcharge),2),ROUND(((1-(OverNightDiscount_21_Up+FedExExrpessEarnedDiscount))*'1Day Base'!E69)*(1+ExpressFuelSurcharge),2))</f>
        <v>184.05</v>
      </c>
      <c r="F72" s="328">
        <f>IF(MinBase1Day&gt;ROUND(((1-(OverNightDiscount_21_Up+FedExExrpessEarnedDiscount))*'1Day Base'!F69),2),ROUND(MinBase1Day*(1+ExpressFuelSurcharge),2),ROUND(((1-(OverNightDiscount_21_Up+FedExExrpessEarnedDiscount))*'1Day Base'!F69)*(1+ExpressFuelSurcharge),2))</f>
        <v>190.31</v>
      </c>
      <c r="G72" s="328">
        <f>IF(MinBase1Day&gt;ROUND(((1-(OverNightDiscount_21_Up+FedExExrpessEarnedDiscount))*'1Day Base'!G69),2),ROUND(MinBase1Day*(1+ExpressFuelSurcharge),2),ROUND(((1-(OverNightDiscount_21_Up+FedExExrpessEarnedDiscount))*'1Day Base'!G69)*(1+ExpressFuelSurcharge),2))</f>
        <v>212.42</v>
      </c>
      <c r="H72" s="328">
        <f>IF(MinBase1Day&gt;ROUND(((1-(OverNightDiscount_21_Up+FedExExrpessEarnedDiscount))*'1Day Base'!H69),2),ROUND(MinBase1Day*(1+ExpressFuelSurcharge),2),ROUND(((1-(OverNightDiscount_21_Up+FedExExrpessEarnedDiscount))*'1Day Base'!H69)*(1+ExpressFuelSurcharge),2))</f>
        <v>220.09</v>
      </c>
    </row>
    <row r="73" ht="12.75" customHeight="1">
      <c r="A73" s="327">
        <v>68.0</v>
      </c>
      <c r="B73" s="328">
        <f>IF(MinBase1Day&gt;ROUND(((1-(OverNightDiscount_21_Up+FedExExrpessEarnedDiscount))*'1Day Base'!B70),2),ROUND(MinBase1Day*(1+ExpressFuelSurcharge),2),ROUND(((1-(OverNightDiscount_21_Up+FedExExrpessEarnedDiscount))*'1Day Base'!B70)*(1+ExpressFuelSurcharge),2))</f>
        <v>62.83</v>
      </c>
      <c r="C73" s="328">
        <f>IF(MinBase1Day&gt;ROUND(((1-(OverNightDiscount_21_Up+FedExExrpessEarnedDiscount))*'1Day Base'!C70),2),ROUND(MinBase1Day*(1+ExpressFuelSurcharge),2),ROUND(((1-(OverNightDiscount_21_Up+FedExExrpessEarnedDiscount))*'1Day Base'!C70)*(1+ExpressFuelSurcharge),2))</f>
        <v>92.27</v>
      </c>
      <c r="D73" s="328">
        <f>IF(MinBase1Day&gt;ROUND(((1-(OverNightDiscount_21_Up+FedExExrpessEarnedDiscount))*'1Day Base'!D70),2),ROUND(MinBase1Day*(1+ExpressFuelSurcharge),2),ROUND(((1-(OverNightDiscount_21_Up+FedExExrpessEarnedDiscount))*'1Day Base'!D70)*(1+ExpressFuelSurcharge),2))</f>
        <v>169.48</v>
      </c>
      <c r="E73" s="328">
        <f>IF(MinBase1Day&gt;ROUND(((1-(OverNightDiscount_21_Up+FedExExrpessEarnedDiscount))*'1Day Base'!E70),2),ROUND(MinBase1Day*(1+ExpressFuelSurcharge),2),ROUND(((1-(OverNightDiscount_21_Up+FedExExrpessEarnedDiscount))*'1Day Base'!E70)*(1+ExpressFuelSurcharge),2))</f>
        <v>186.4</v>
      </c>
      <c r="F73" s="328">
        <f>IF(MinBase1Day&gt;ROUND(((1-(OverNightDiscount_21_Up+FedExExrpessEarnedDiscount))*'1Day Base'!F70),2),ROUND(MinBase1Day*(1+ExpressFuelSurcharge),2),ROUND(((1-(OverNightDiscount_21_Up+FedExExrpessEarnedDiscount))*'1Day Base'!F70)*(1+ExpressFuelSurcharge),2))</f>
        <v>190.48</v>
      </c>
      <c r="G73" s="328">
        <f>IF(MinBase1Day&gt;ROUND(((1-(OverNightDiscount_21_Up+FedExExrpessEarnedDiscount))*'1Day Base'!G70),2),ROUND(MinBase1Day*(1+ExpressFuelSurcharge),2),ROUND(((1-(OverNightDiscount_21_Up+FedExExrpessEarnedDiscount))*'1Day Base'!G70)*(1+ExpressFuelSurcharge),2))</f>
        <v>212.58</v>
      </c>
      <c r="H73" s="328">
        <f>IF(MinBase1Day&gt;ROUND(((1-(OverNightDiscount_21_Up+FedExExrpessEarnedDiscount))*'1Day Base'!H70),2),ROUND(MinBase1Day*(1+ExpressFuelSurcharge),2),ROUND(((1-(OverNightDiscount_21_Up+FedExExrpessEarnedDiscount))*'1Day Base'!H70)*(1+ExpressFuelSurcharge),2))</f>
        <v>221.4</v>
      </c>
    </row>
    <row r="74" ht="12.75" customHeight="1">
      <c r="A74" s="327">
        <v>69.0</v>
      </c>
      <c r="B74" s="328">
        <f>IF(MinBase1Day&gt;ROUND(((1-(OverNightDiscount_21_Up+FedExExrpessEarnedDiscount))*'1Day Base'!B71),2),ROUND(MinBase1Day*(1+ExpressFuelSurcharge),2),ROUND(((1-(OverNightDiscount_21_Up+FedExExrpessEarnedDiscount))*'1Day Base'!B71)*(1+ExpressFuelSurcharge),2))</f>
        <v>63</v>
      </c>
      <c r="C74" s="328">
        <f>IF(MinBase1Day&gt;ROUND(((1-(OverNightDiscount_21_Up+FedExExrpessEarnedDiscount))*'1Day Base'!C71),2),ROUND(MinBase1Day*(1+ExpressFuelSurcharge),2),ROUND(((1-(OverNightDiscount_21_Up+FedExExrpessEarnedDiscount))*'1Day Base'!C71)*(1+ExpressFuelSurcharge),2))</f>
        <v>93.78</v>
      </c>
      <c r="D74" s="328">
        <f>IF(MinBase1Day&gt;ROUND(((1-(OverNightDiscount_21_Up+FedExExrpessEarnedDiscount))*'1Day Base'!D71),2),ROUND(MinBase1Day*(1+ExpressFuelSurcharge),2),ROUND(((1-(OverNightDiscount_21_Up+FedExExrpessEarnedDiscount))*'1Day Base'!D71)*(1+ExpressFuelSurcharge),2))</f>
        <v>169.66</v>
      </c>
      <c r="E74" s="328">
        <f>IF(MinBase1Day&gt;ROUND(((1-(OverNightDiscount_21_Up+FedExExrpessEarnedDiscount))*'1Day Base'!E71),2),ROUND(MinBase1Day*(1+ExpressFuelSurcharge),2),ROUND(((1-(OverNightDiscount_21_Up+FedExExrpessEarnedDiscount))*'1Day Base'!E71)*(1+ExpressFuelSurcharge),2))</f>
        <v>186.94</v>
      </c>
      <c r="F74" s="328">
        <f>IF(MinBase1Day&gt;ROUND(((1-(OverNightDiscount_21_Up+FedExExrpessEarnedDiscount))*'1Day Base'!F71),2),ROUND(MinBase1Day*(1+ExpressFuelSurcharge),2),ROUND(((1-(OverNightDiscount_21_Up+FedExExrpessEarnedDiscount))*'1Day Base'!F71)*(1+ExpressFuelSurcharge),2))</f>
        <v>190.8</v>
      </c>
      <c r="G74" s="328">
        <f>IF(MinBase1Day&gt;ROUND(((1-(OverNightDiscount_21_Up+FedExExrpessEarnedDiscount))*'1Day Base'!G71),2),ROUND(MinBase1Day*(1+ExpressFuelSurcharge),2),ROUND(((1-(OverNightDiscount_21_Up+FedExExrpessEarnedDiscount))*'1Day Base'!G71)*(1+ExpressFuelSurcharge),2))</f>
        <v>212.73</v>
      </c>
      <c r="H74" s="328">
        <f>IF(MinBase1Day&gt;ROUND(((1-(OverNightDiscount_21_Up+FedExExrpessEarnedDiscount))*'1Day Base'!H71),2),ROUND(MinBase1Day*(1+ExpressFuelSurcharge),2),ROUND(((1-(OverNightDiscount_21_Up+FedExExrpessEarnedDiscount))*'1Day Base'!H71)*(1+ExpressFuelSurcharge),2))</f>
        <v>225.74</v>
      </c>
    </row>
    <row r="75" ht="12.75" customHeight="1">
      <c r="A75" s="327">
        <v>70.0</v>
      </c>
      <c r="B75" s="328">
        <f>IF(MinBase1Day&gt;ROUND(((1-(OverNightDiscount_21_Up+FedExExrpessEarnedDiscount))*'1Day Base'!B72),2),ROUND(MinBase1Day*(1+ExpressFuelSurcharge),2),ROUND(((1-(OverNightDiscount_21_Up+FedExExrpessEarnedDiscount))*'1Day Base'!B72)*(1+ExpressFuelSurcharge),2))</f>
        <v>66.1</v>
      </c>
      <c r="C75" s="328">
        <f>IF(MinBase1Day&gt;ROUND(((1-(OverNightDiscount_21_Up+FedExExrpessEarnedDiscount))*'1Day Base'!C72),2),ROUND(MinBase1Day*(1+ExpressFuelSurcharge),2),ROUND(((1-(OverNightDiscount_21_Up+FedExExrpessEarnedDiscount))*'1Day Base'!C72)*(1+ExpressFuelSurcharge),2))</f>
        <v>95.74</v>
      </c>
      <c r="D75" s="328">
        <f>IF(MinBase1Day&gt;ROUND(((1-(OverNightDiscount_21_Up+FedExExrpessEarnedDiscount))*'1Day Base'!D72),2),ROUND(MinBase1Day*(1+ExpressFuelSurcharge),2),ROUND(((1-(OverNightDiscount_21_Up+FedExExrpessEarnedDiscount))*'1Day Base'!D72)*(1+ExpressFuelSurcharge),2))</f>
        <v>169.81</v>
      </c>
      <c r="E75" s="328">
        <f>IF(MinBase1Day&gt;ROUND(((1-(OverNightDiscount_21_Up+FedExExrpessEarnedDiscount))*'1Day Base'!E72),2),ROUND(MinBase1Day*(1+ExpressFuelSurcharge),2),ROUND(((1-(OverNightDiscount_21_Up+FedExExrpessEarnedDiscount))*'1Day Base'!E72)*(1+ExpressFuelSurcharge),2))</f>
        <v>187.1</v>
      </c>
      <c r="F75" s="328">
        <f>IF(MinBase1Day&gt;ROUND(((1-(OverNightDiscount_21_Up+FedExExrpessEarnedDiscount))*'1Day Base'!F72),2),ROUND(MinBase1Day*(1+ExpressFuelSurcharge),2),ROUND(((1-(OverNightDiscount_21_Up+FedExExrpessEarnedDiscount))*'1Day Base'!F72)*(1+ExpressFuelSurcharge),2))</f>
        <v>190.97</v>
      </c>
      <c r="G75" s="328">
        <f>IF(MinBase1Day&gt;ROUND(((1-(OverNightDiscount_21_Up+FedExExrpessEarnedDiscount))*'1Day Base'!G72),2),ROUND(MinBase1Day*(1+ExpressFuelSurcharge),2),ROUND(((1-(OverNightDiscount_21_Up+FedExExrpessEarnedDiscount))*'1Day Base'!G72)*(1+ExpressFuelSurcharge),2))</f>
        <v>213.2</v>
      </c>
      <c r="H75" s="328">
        <f>IF(MinBase1Day&gt;ROUND(((1-(OverNightDiscount_21_Up+FedExExrpessEarnedDiscount))*'1Day Base'!H72),2),ROUND(MinBase1Day*(1+ExpressFuelSurcharge),2),ROUND(((1-(OverNightDiscount_21_Up+FedExExrpessEarnedDiscount))*'1Day Base'!H72)*(1+ExpressFuelSurcharge),2))</f>
        <v>226.18</v>
      </c>
    </row>
    <row r="76" ht="12.75" customHeight="1">
      <c r="A76" s="327">
        <v>71.0</v>
      </c>
      <c r="B76" s="328">
        <f>IF(MinBase1Day&gt;ROUND(((1-(OverNightDiscount_21_Up+FedExExrpessEarnedDiscount))*'1Day Base'!B73),2),ROUND(MinBase1Day*(1+ExpressFuelSurcharge),2),ROUND(((1-(OverNightDiscount_21_Up+FedExExrpessEarnedDiscount))*'1Day Base'!B73)*(1+ExpressFuelSurcharge),2))</f>
        <v>67.36</v>
      </c>
      <c r="C76" s="328">
        <f>IF(MinBase1Day&gt;ROUND(((1-(OverNightDiscount_21_Up+FedExExrpessEarnedDiscount))*'1Day Base'!C73),2),ROUND(MinBase1Day*(1+ExpressFuelSurcharge),2),ROUND(((1-(OverNightDiscount_21_Up+FedExExrpessEarnedDiscount))*'1Day Base'!C73)*(1+ExpressFuelSurcharge),2))</f>
        <v>97.26</v>
      </c>
      <c r="D76" s="328">
        <f>IF(MinBase1Day&gt;ROUND(((1-(OverNightDiscount_21_Up+FedExExrpessEarnedDiscount))*'1Day Base'!D73),2),ROUND(MinBase1Day*(1+ExpressFuelSurcharge),2),ROUND(((1-(OverNightDiscount_21_Up+FedExExrpessEarnedDiscount))*'1Day Base'!D73)*(1+ExpressFuelSurcharge),2))</f>
        <v>170.39</v>
      </c>
      <c r="E76" s="328">
        <f>IF(MinBase1Day&gt;ROUND(((1-(OverNightDiscount_21_Up+FedExExrpessEarnedDiscount))*'1Day Base'!E73),2),ROUND(MinBase1Day*(1+ExpressFuelSurcharge),2),ROUND(((1-(OverNightDiscount_21_Up+FedExExrpessEarnedDiscount))*'1Day Base'!E73)*(1+ExpressFuelSurcharge),2))</f>
        <v>187.45</v>
      </c>
      <c r="F76" s="328">
        <f>IF(MinBase1Day&gt;ROUND(((1-(OverNightDiscount_21_Up+FedExExrpessEarnedDiscount))*'1Day Base'!F73),2),ROUND(MinBase1Day*(1+ExpressFuelSurcharge),2),ROUND(((1-(OverNightDiscount_21_Up+FedExExrpessEarnedDiscount))*'1Day Base'!F73)*(1+ExpressFuelSurcharge),2))</f>
        <v>191.33</v>
      </c>
      <c r="G76" s="328">
        <f>IF(MinBase1Day&gt;ROUND(((1-(OverNightDiscount_21_Up+FedExExrpessEarnedDiscount))*'1Day Base'!G73),2),ROUND(MinBase1Day*(1+ExpressFuelSurcharge),2),ROUND(((1-(OverNightDiscount_21_Up+FedExExrpessEarnedDiscount))*'1Day Base'!G73)*(1+ExpressFuelSurcharge),2))</f>
        <v>222.45</v>
      </c>
      <c r="H76" s="328">
        <f>IF(MinBase1Day&gt;ROUND(((1-(OverNightDiscount_21_Up+FedExExrpessEarnedDiscount))*'1Day Base'!H73),2),ROUND(MinBase1Day*(1+ExpressFuelSurcharge),2),ROUND(((1-(OverNightDiscount_21_Up+FedExExrpessEarnedDiscount))*'1Day Base'!H73)*(1+ExpressFuelSurcharge),2))</f>
        <v>227.02</v>
      </c>
    </row>
    <row r="77" ht="12.75" customHeight="1">
      <c r="A77" s="327">
        <v>72.0</v>
      </c>
      <c r="B77" s="328">
        <f>IF(MinBase1Day&gt;ROUND(((1-(OverNightDiscount_21_Up+FedExExrpessEarnedDiscount))*'1Day Base'!B74),2),ROUND(MinBase1Day*(1+ExpressFuelSurcharge),2),ROUND(((1-(OverNightDiscount_21_Up+FedExExrpessEarnedDiscount))*'1Day Base'!B74)*(1+ExpressFuelSurcharge),2))</f>
        <v>67.53</v>
      </c>
      <c r="C77" s="328">
        <f>IF(MinBase1Day&gt;ROUND(((1-(OverNightDiscount_21_Up+FedExExrpessEarnedDiscount))*'1Day Base'!C74),2),ROUND(MinBase1Day*(1+ExpressFuelSurcharge),2),ROUND(((1-(OverNightDiscount_21_Up+FedExExrpessEarnedDiscount))*'1Day Base'!C74)*(1+ExpressFuelSurcharge),2))</f>
        <v>98.77</v>
      </c>
      <c r="D77" s="328">
        <f>IF(MinBase1Day&gt;ROUND(((1-(OverNightDiscount_21_Up+FedExExrpessEarnedDiscount))*'1Day Base'!D74),2),ROUND(MinBase1Day*(1+ExpressFuelSurcharge),2),ROUND(((1-(OverNightDiscount_21_Up+FedExExrpessEarnedDiscount))*'1Day Base'!D74)*(1+ExpressFuelSurcharge),2))</f>
        <v>181.76</v>
      </c>
      <c r="E77" s="328">
        <f>IF(MinBase1Day&gt;ROUND(((1-(OverNightDiscount_21_Up+FedExExrpessEarnedDiscount))*'1Day Base'!E74),2),ROUND(MinBase1Day*(1+ExpressFuelSurcharge),2),ROUND(((1-(OverNightDiscount_21_Up+FedExExrpessEarnedDiscount))*'1Day Base'!E74)*(1+ExpressFuelSurcharge),2))</f>
        <v>193.94</v>
      </c>
      <c r="F77" s="328">
        <f>IF(MinBase1Day&gt;ROUND(((1-(OverNightDiscount_21_Up+FedExExrpessEarnedDiscount))*'1Day Base'!F74),2),ROUND(MinBase1Day*(1+ExpressFuelSurcharge),2),ROUND(((1-(OverNightDiscount_21_Up+FedExExrpessEarnedDiscount))*'1Day Base'!F74)*(1+ExpressFuelSurcharge),2))</f>
        <v>197.94</v>
      </c>
      <c r="G77" s="328">
        <f>IF(MinBase1Day&gt;ROUND(((1-(OverNightDiscount_21_Up+FedExExrpessEarnedDiscount))*'1Day Base'!G74),2),ROUND(MinBase1Day*(1+ExpressFuelSurcharge),2),ROUND(((1-(OverNightDiscount_21_Up+FedExExrpessEarnedDiscount))*'1Day Base'!G74)*(1+ExpressFuelSurcharge),2))</f>
        <v>231.49</v>
      </c>
      <c r="H77" s="328">
        <f>IF(MinBase1Day&gt;ROUND(((1-(OverNightDiscount_21_Up+FedExExrpessEarnedDiscount))*'1Day Base'!H74),2),ROUND(MinBase1Day*(1+ExpressFuelSurcharge),2),ROUND(((1-(OverNightDiscount_21_Up+FedExExrpessEarnedDiscount))*'1Day Base'!H74)*(1+ExpressFuelSurcharge),2))</f>
        <v>238.13</v>
      </c>
    </row>
    <row r="78" ht="12.75" customHeight="1">
      <c r="A78" s="327">
        <v>73.0</v>
      </c>
      <c r="B78" s="328">
        <f>IF(MinBase1Day&gt;ROUND(((1-(OverNightDiscount_21_Up+FedExExrpessEarnedDiscount))*'1Day Base'!B75),2),ROUND(MinBase1Day*(1+ExpressFuelSurcharge),2),ROUND(((1-(OverNightDiscount_21_Up+FedExExrpessEarnedDiscount))*'1Day Base'!B75)*(1+ExpressFuelSurcharge),2))</f>
        <v>67.82</v>
      </c>
      <c r="C78" s="328">
        <f>IF(MinBase1Day&gt;ROUND(((1-(OverNightDiscount_21_Up+FedExExrpessEarnedDiscount))*'1Day Base'!C75),2),ROUND(MinBase1Day*(1+ExpressFuelSurcharge),2),ROUND(((1-(OverNightDiscount_21_Up+FedExExrpessEarnedDiscount))*'1Day Base'!C75)*(1+ExpressFuelSurcharge),2))</f>
        <v>100.99</v>
      </c>
      <c r="D78" s="328">
        <f>IF(MinBase1Day&gt;ROUND(((1-(OverNightDiscount_21_Up+FedExExrpessEarnedDiscount))*'1Day Base'!D75),2),ROUND(MinBase1Day*(1+ExpressFuelSurcharge),2),ROUND(((1-(OverNightDiscount_21_Up+FedExExrpessEarnedDiscount))*'1Day Base'!D75)*(1+ExpressFuelSurcharge),2))</f>
        <v>182.9</v>
      </c>
      <c r="E78" s="328">
        <f>IF(MinBase1Day&gt;ROUND(((1-(OverNightDiscount_21_Up+FedExExrpessEarnedDiscount))*'1Day Base'!E75),2),ROUND(MinBase1Day*(1+ExpressFuelSurcharge),2),ROUND(((1-(OverNightDiscount_21_Up+FedExExrpessEarnedDiscount))*'1Day Base'!E75)*(1+ExpressFuelSurcharge),2))</f>
        <v>194.59</v>
      </c>
      <c r="F78" s="328">
        <f>IF(MinBase1Day&gt;ROUND(((1-(OverNightDiscount_21_Up+FedExExrpessEarnedDiscount))*'1Day Base'!F75),2),ROUND(MinBase1Day*(1+ExpressFuelSurcharge),2),ROUND(((1-(OverNightDiscount_21_Up+FedExExrpessEarnedDiscount))*'1Day Base'!F75)*(1+ExpressFuelSurcharge),2))</f>
        <v>198.61</v>
      </c>
      <c r="G78" s="328">
        <f>IF(MinBase1Day&gt;ROUND(((1-(OverNightDiscount_21_Up+FedExExrpessEarnedDiscount))*'1Day Base'!G75),2),ROUND(MinBase1Day*(1+ExpressFuelSurcharge),2),ROUND(((1-(OverNightDiscount_21_Up+FedExExrpessEarnedDiscount))*'1Day Base'!G75)*(1+ExpressFuelSurcharge),2))</f>
        <v>233.36</v>
      </c>
      <c r="H78" s="328">
        <f>IF(MinBase1Day&gt;ROUND(((1-(OverNightDiscount_21_Up+FedExExrpessEarnedDiscount))*'1Day Base'!H75),2),ROUND(MinBase1Day*(1+ExpressFuelSurcharge),2),ROUND(((1-(OverNightDiscount_21_Up+FedExExrpessEarnedDiscount))*'1Day Base'!H75)*(1+ExpressFuelSurcharge),2))</f>
        <v>244.99</v>
      </c>
    </row>
    <row r="79" ht="12.75" customHeight="1">
      <c r="A79" s="327">
        <v>74.0</v>
      </c>
      <c r="B79" s="328">
        <f>IF(MinBase1Day&gt;ROUND(((1-(OverNightDiscount_21_Up+FedExExrpessEarnedDiscount))*'1Day Base'!B76),2),ROUND(MinBase1Day*(1+ExpressFuelSurcharge),2),ROUND(((1-(OverNightDiscount_21_Up+FedExExrpessEarnedDiscount))*'1Day Base'!B76)*(1+ExpressFuelSurcharge),2))</f>
        <v>68.09</v>
      </c>
      <c r="C79" s="328">
        <f>IF(MinBase1Day&gt;ROUND(((1-(OverNightDiscount_21_Up+FedExExrpessEarnedDiscount))*'1Day Base'!C76),2),ROUND(MinBase1Day*(1+ExpressFuelSurcharge),2),ROUND(((1-(OverNightDiscount_21_Up+FedExExrpessEarnedDiscount))*'1Day Base'!C76)*(1+ExpressFuelSurcharge),2))</f>
        <v>101.22</v>
      </c>
      <c r="D79" s="328">
        <f>IF(MinBase1Day&gt;ROUND(((1-(OverNightDiscount_21_Up+FedExExrpessEarnedDiscount))*'1Day Base'!D76),2),ROUND(MinBase1Day*(1+ExpressFuelSurcharge),2),ROUND(((1-(OverNightDiscount_21_Up+FedExExrpessEarnedDiscount))*'1Day Base'!D76)*(1+ExpressFuelSurcharge),2))</f>
        <v>183.07</v>
      </c>
      <c r="E79" s="328">
        <f>IF(MinBase1Day&gt;ROUND(((1-(OverNightDiscount_21_Up+FedExExrpessEarnedDiscount))*'1Day Base'!E76),2),ROUND(MinBase1Day*(1+ExpressFuelSurcharge),2),ROUND(((1-(OverNightDiscount_21_Up+FedExExrpessEarnedDiscount))*'1Day Base'!E76)*(1+ExpressFuelSurcharge),2))</f>
        <v>194.75</v>
      </c>
      <c r="F79" s="328">
        <f>IF(MinBase1Day&gt;ROUND(((1-(OverNightDiscount_21_Up+FedExExrpessEarnedDiscount))*'1Day Base'!F76),2),ROUND(MinBase1Day*(1+ExpressFuelSurcharge),2),ROUND(((1-(OverNightDiscount_21_Up+FedExExrpessEarnedDiscount))*'1Day Base'!F76)*(1+ExpressFuelSurcharge),2))</f>
        <v>198.77</v>
      </c>
      <c r="G79" s="328">
        <f>IF(MinBase1Day&gt;ROUND(((1-(OverNightDiscount_21_Up+FedExExrpessEarnedDiscount))*'1Day Base'!G76),2),ROUND(MinBase1Day*(1+ExpressFuelSurcharge),2),ROUND(((1-(OverNightDiscount_21_Up+FedExExrpessEarnedDiscount))*'1Day Base'!G76)*(1+ExpressFuelSurcharge),2))</f>
        <v>233.55</v>
      </c>
      <c r="H79" s="328">
        <f>IF(MinBase1Day&gt;ROUND(((1-(OverNightDiscount_21_Up+FedExExrpessEarnedDiscount))*'1Day Base'!H76),2),ROUND(MinBase1Day*(1+ExpressFuelSurcharge),2),ROUND(((1-(OverNightDiscount_21_Up+FedExExrpessEarnedDiscount))*'1Day Base'!H76)*(1+ExpressFuelSurcharge),2))</f>
        <v>245.68</v>
      </c>
    </row>
    <row r="80" ht="12.75" customHeight="1">
      <c r="A80" s="327">
        <v>75.0</v>
      </c>
      <c r="B80" s="328">
        <f>IF(MinBase1Day&gt;ROUND(((1-(OverNightDiscount_21_Up+FedExExrpessEarnedDiscount))*'1Day Base'!B77),2),ROUND(MinBase1Day*(1+ExpressFuelSurcharge),2),ROUND(((1-(OverNightDiscount_21_Up+FedExExrpessEarnedDiscount))*'1Day Base'!B77)*(1+ExpressFuelSurcharge),2))</f>
        <v>71.95</v>
      </c>
      <c r="C80" s="328">
        <f>IF(MinBase1Day&gt;ROUND(((1-(OverNightDiscount_21_Up+FedExExrpessEarnedDiscount))*'1Day Base'!C77),2),ROUND(MinBase1Day*(1+ExpressFuelSurcharge),2),ROUND(((1-(OverNightDiscount_21_Up+FedExExrpessEarnedDiscount))*'1Day Base'!C77)*(1+ExpressFuelSurcharge),2))</f>
        <v>103.72</v>
      </c>
      <c r="D80" s="328">
        <f>IF(MinBase1Day&gt;ROUND(((1-(OverNightDiscount_21_Up+FedExExrpessEarnedDiscount))*'1Day Base'!D77),2),ROUND(MinBase1Day*(1+ExpressFuelSurcharge),2),ROUND(((1-(OverNightDiscount_21_Up+FedExExrpessEarnedDiscount))*'1Day Base'!D77)*(1+ExpressFuelSurcharge),2))</f>
        <v>183.39</v>
      </c>
      <c r="E80" s="328">
        <f>IF(MinBase1Day&gt;ROUND(((1-(OverNightDiscount_21_Up+FedExExrpessEarnedDiscount))*'1Day Base'!E77),2),ROUND(MinBase1Day*(1+ExpressFuelSurcharge),2),ROUND(((1-(OverNightDiscount_21_Up+FedExExrpessEarnedDiscount))*'1Day Base'!E77)*(1+ExpressFuelSurcharge),2))</f>
        <v>195.08</v>
      </c>
      <c r="F80" s="328">
        <f>IF(MinBase1Day&gt;ROUND(((1-(OverNightDiscount_21_Up+FedExExrpessEarnedDiscount))*'1Day Base'!F77),2),ROUND(MinBase1Day*(1+ExpressFuelSurcharge),2),ROUND(((1-(OverNightDiscount_21_Up+FedExExrpessEarnedDiscount))*'1Day Base'!F77)*(1+ExpressFuelSurcharge),2))</f>
        <v>199.1</v>
      </c>
      <c r="G80" s="328">
        <f>IF(MinBase1Day&gt;ROUND(((1-(OverNightDiscount_21_Up+FedExExrpessEarnedDiscount))*'1Day Base'!G77),2),ROUND(MinBase1Day*(1+ExpressFuelSurcharge),2),ROUND(((1-(OverNightDiscount_21_Up+FedExExrpessEarnedDiscount))*'1Day Base'!G77)*(1+ExpressFuelSurcharge),2))</f>
        <v>233.87</v>
      </c>
      <c r="H80" s="328">
        <f>IF(MinBase1Day&gt;ROUND(((1-(OverNightDiscount_21_Up+FedExExrpessEarnedDiscount))*'1Day Base'!H77),2),ROUND(MinBase1Day*(1+ExpressFuelSurcharge),2),ROUND(((1-(OverNightDiscount_21_Up+FedExExrpessEarnedDiscount))*'1Day Base'!H77)*(1+ExpressFuelSurcharge),2))</f>
        <v>246</v>
      </c>
    </row>
    <row r="81" ht="12.75" customHeight="1">
      <c r="A81" s="327">
        <v>76.0</v>
      </c>
      <c r="B81" s="328">
        <f>IF(MinBase1Day&gt;ROUND(((1-(OverNightDiscount_21_Up+FedExExrpessEarnedDiscount))*'1Day Base'!B78),2),ROUND(MinBase1Day*(1+ExpressFuelSurcharge),2),ROUND(((1-(OverNightDiscount_21_Up+FedExExrpessEarnedDiscount))*'1Day Base'!B78)*(1+ExpressFuelSurcharge),2))</f>
        <v>72.35</v>
      </c>
      <c r="C81" s="328">
        <f>IF(MinBase1Day&gt;ROUND(((1-(OverNightDiscount_21_Up+FedExExrpessEarnedDiscount))*'1Day Base'!C78),2),ROUND(MinBase1Day*(1+ExpressFuelSurcharge),2),ROUND(((1-(OverNightDiscount_21_Up+FedExExrpessEarnedDiscount))*'1Day Base'!C78)*(1+ExpressFuelSurcharge),2))</f>
        <v>104.08</v>
      </c>
      <c r="D81" s="328">
        <f>IF(MinBase1Day&gt;ROUND(((1-(OverNightDiscount_21_Up+FedExExrpessEarnedDiscount))*'1Day Base'!D78),2),ROUND(MinBase1Day*(1+ExpressFuelSurcharge),2),ROUND(((1-(OverNightDiscount_21_Up+FedExExrpessEarnedDiscount))*'1Day Base'!D78)*(1+ExpressFuelSurcharge),2))</f>
        <v>184.41</v>
      </c>
      <c r="E81" s="328">
        <f>IF(MinBase1Day&gt;ROUND(((1-(OverNightDiscount_21_Up+FedExExrpessEarnedDiscount))*'1Day Base'!E78),2),ROUND(MinBase1Day*(1+ExpressFuelSurcharge),2),ROUND(((1-(OverNightDiscount_21_Up+FedExExrpessEarnedDiscount))*'1Day Base'!E78)*(1+ExpressFuelSurcharge),2))</f>
        <v>196.8</v>
      </c>
      <c r="F81" s="328">
        <f>IF(MinBase1Day&gt;ROUND(((1-(OverNightDiscount_21_Up+FedExExrpessEarnedDiscount))*'1Day Base'!F78),2),ROUND(MinBase1Day*(1+ExpressFuelSurcharge),2),ROUND(((1-(OverNightDiscount_21_Up+FedExExrpessEarnedDiscount))*'1Day Base'!F78)*(1+ExpressFuelSurcharge),2))</f>
        <v>200.85</v>
      </c>
      <c r="G81" s="328">
        <f>IF(MinBase1Day&gt;ROUND(((1-(OverNightDiscount_21_Up+FedExExrpessEarnedDiscount))*'1Day Base'!G78),2),ROUND(MinBase1Day*(1+ExpressFuelSurcharge),2),ROUND(((1-(OverNightDiscount_21_Up+FedExExrpessEarnedDiscount))*'1Day Base'!G78)*(1+ExpressFuelSurcharge),2))</f>
        <v>240.2</v>
      </c>
      <c r="H81" s="328">
        <f>IF(MinBase1Day&gt;ROUND(((1-(OverNightDiscount_21_Up+FedExExrpessEarnedDiscount))*'1Day Base'!H78),2),ROUND(MinBase1Day*(1+ExpressFuelSurcharge),2),ROUND(((1-(OverNightDiscount_21_Up+FedExExrpessEarnedDiscount))*'1Day Base'!H78)*(1+ExpressFuelSurcharge),2))</f>
        <v>246.32</v>
      </c>
      <c r="L81" s="4"/>
    </row>
    <row r="82" ht="12.75" customHeight="1">
      <c r="A82" s="327">
        <v>77.0</v>
      </c>
      <c r="B82" s="328">
        <f>IF(MinBase1Day&gt;ROUND(((1-(OverNightDiscount_21_Up+FedExExrpessEarnedDiscount))*'1Day Base'!B79),2),ROUND(MinBase1Day*(1+ExpressFuelSurcharge),2),ROUND(((1-(OverNightDiscount_21_Up+FedExExrpessEarnedDiscount))*'1Day Base'!B79)*(1+ExpressFuelSurcharge),2))</f>
        <v>73.53</v>
      </c>
      <c r="C82" s="328">
        <f>IF(MinBase1Day&gt;ROUND(((1-(OverNightDiscount_21_Up+FedExExrpessEarnedDiscount))*'1Day Base'!C79),2),ROUND(MinBase1Day*(1+ExpressFuelSurcharge),2),ROUND(((1-(OverNightDiscount_21_Up+FedExExrpessEarnedDiscount))*'1Day Base'!C79)*(1+ExpressFuelSurcharge),2))</f>
        <v>104.43</v>
      </c>
      <c r="D82" s="328">
        <f>IF(MinBase1Day&gt;ROUND(((1-(OverNightDiscount_21_Up+FedExExrpessEarnedDiscount))*'1Day Base'!D79),2),ROUND(MinBase1Day*(1+ExpressFuelSurcharge),2),ROUND(((1-(OverNightDiscount_21_Up+FedExExrpessEarnedDiscount))*'1Day Base'!D79)*(1+ExpressFuelSurcharge),2))</f>
        <v>185.19</v>
      </c>
      <c r="E82" s="328">
        <f>IF(MinBase1Day&gt;ROUND(((1-(OverNightDiscount_21_Up+FedExExrpessEarnedDiscount))*'1Day Base'!E79),2),ROUND(MinBase1Day*(1+ExpressFuelSurcharge),2),ROUND(((1-(OverNightDiscount_21_Up+FedExExrpessEarnedDiscount))*'1Day Base'!E79)*(1+ExpressFuelSurcharge),2))</f>
        <v>203.29</v>
      </c>
      <c r="F82" s="328">
        <f>IF(MinBase1Day&gt;ROUND(((1-(OverNightDiscount_21_Up+FedExExrpessEarnedDiscount))*'1Day Base'!F79),2),ROUND(MinBase1Day*(1+ExpressFuelSurcharge),2),ROUND(((1-(OverNightDiscount_21_Up+FedExExrpessEarnedDiscount))*'1Day Base'!F79)*(1+ExpressFuelSurcharge),2))</f>
        <v>209.23</v>
      </c>
      <c r="G82" s="328">
        <f>IF(MinBase1Day&gt;ROUND(((1-(OverNightDiscount_21_Up+FedExExrpessEarnedDiscount))*'1Day Base'!G79),2),ROUND(MinBase1Day*(1+ExpressFuelSurcharge),2),ROUND(((1-(OverNightDiscount_21_Up+FedExExrpessEarnedDiscount))*'1Day Base'!G79)*(1+ExpressFuelSurcharge),2))</f>
        <v>240.84</v>
      </c>
      <c r="H82" s="328">
        <f>IF(MinBase1Day&gt;ROUND(((1-(OverNightDiscount_21_Up+FedExExrpessEarnedDiscount))*'1Day Base'!H79),2),ROUND(MinBase1Day*(1+ExpressFuelSurcharge),2),ROUND(((1-(OverNightDiscount_21_Up+FedExExrpessEarnedDiscount))*'1Day Base'!H79)*(1+ExpressFuelSurcharge),2))</f>
        <v>246.64</v>
      </c>
    </row>
    <row r="83" ht="12.75" customHeight="1">
      <c r="A83" s="327">
        <v>78.0</v>
      </c>
      <c r="B83" s="328">
        <f>IF(MinBase1Day&gt;ROUND(((1-(OverNightDiscount_21_Up+FedExExrpessEarnedDiscount))*'1Day Base'!B80),2),ROUND(MinBase1Day*(1+ExpressFuelSurcharge),2),ROUND(((1-(OverNightDiscount_21_Up+FedExExrpessEarnedDiscount))*'1Day Base'!B80)*(1+ExpressFuelSurcharge),2))</f>
        <v>73.9</v>
      </c>
      <c r="C83" s="328">
        <f>IF(MinBase1Day&gt;ROUND(((1-(OverNightDiscount_21_Up+FedExExrpessEarnedDiscount))*'1Day Base'!C80),2),ROUND(MinBase1Day*(1+ExpressFuelSurcharge),2),ROUND(((1-(OverNightDiscount_21_Up+FedExExrpessEarnedDiscount))*'1Day Base'!C80)*(1+ExpressFuelSurcharge),2))</f>
        <v>109.2</v>
      </c>
      <c r="D83" s="328">
        <f>IF(MinBase1Day&gt;ROUND(((1-(OverNightDiscount_21_Up+FedExExrpessEarnedDiscount))*'1Day Base'!D80),2),ROUND(MinBase1Day*(1+ExpressFuelSurcharge),2),ROUND(((1-(OverNightDiscount_21_Up+FedExExrpessEarnedDiscount))*'1Day Base'!D80)*(1+ExpressFuelSurcharge),2))</f>
        <v>192.2</v>
      </c>
      <c r="E83" s="328">
        <f>IF(MinBase1Day&gt;ROUND(((1-(OverNightDiscount_21_Up+FedExExrpessEarnedDiscount))*'1Day Base'!E80),2),ROUND(MinBase1Day*(1+ExpressFuelSurcharge),2),ROUND(((1-(OverNightDiscount_21_Up+FedExExrpessEarnedDiscount))*'1Day Base'!E80)*(1+ExpressFuelSurcharge),2))</f>
        <v>208.19</v>
      </c>
      <c r="F83" s="328">
        <f>IF(MinBase1Day&gt;ROUND(((1-(OverNightDiscount_21_Up+FedExExrpessEarnedDiscount))*'1Day Base'!F80),2),ROUND(MinBase1Day*(1+ExpressFuelSurcharge),2),ROUND(((1-(OverNightDiscount_21_Up+FedExExrpessEarnedDiscount))*'1Day Base'!F80)*(1+ExpressFuelSurcharge),2))</f>
        <v>214.85</v>
      </c>
      <c r="G83" s="328">
        <f>IF(MinBase1Day&gt;ROUND(((1-(OverNightDiscount_21_Up+FedExExrpessEarnedDiscount))*'1Day Base'!G80),2),ROUND(MinBase1Day*(1+ExpressFuelSurcharge),2),ROUND(((1-(OverNightDiscount_21_Up+FedExExrpessEarnedDiscount))*'1Day Base'!G80)*(1+ExpressFuelSurcharge),2))</f>
        <v>241.16</v>
      </c>
      <c r="H83" s="328">
        <f>IF(MinBase1Day&gt;ROUND(((1-(OverNightDiscount_21_Up+FedExExrpessEarnedDiscount))*'1Day Base'!H80),2),ROUND(MinBase1Day*(1+ExpressFuelSurcharge),2),ROUND(((1-(OverNightDiscount_21_Up+FedExExrpessEarnedDiscount))*'1Day Base'!H80)*(1+ExpressFuelSurcharge),2))</f>
        <v>246.96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27">
        <v>79.0</v>
      </c>
      <c r="B84" s="328">
        <f>IF(MinBase1Day&gt;ROUND(((1-(OverNightDiscount_21_Up+FedExExrpessEarnedDiscount))*'1Day Base'!B81),2),ROUND(MinBase1Day*(1+ExpressFuelSurcharge),2),ROUND(((1-(OverNightDiscount_21_Up+FedExExrpessEarnedDiscount))*'1Day Base'!B81)*(1+ExpressFuelSurcharge),2))</f>
        <v>74.23</v>
      </c>
      <c r="C84" s="328">
        <f>IF(MinBase1Day&gt;ROUND(((1-(OverNightDiscount_21_Up+FedExExrpessEarnedDiscount))*'1Day Base'!C81),2),ROUND(MinBase1Day*(1+ExpressFuelSurcharge),2),ROUND(((1-(OverNightDiscount_21_Up+FedExExrpessEarnedDiscount))*'1Day Base'!C81)*(1+ExpressFuelSurcharge),2))</f>
        <v>109.68</v>
      </c>
      <c r="D84" s="328">
        <f>IF(MinBase1Day&gt;ROUND(((1-(OverNightDiscount_21_Up+FedExExrpessEarnedDiscount))*'1Day Base'!D81),2),ROUND(MinBase1Day*(1+ExpressFuelSurcharge),2),ROUND(((1-(OverNightDiscount_21_Up+FedExExrpessEarnedDiscount))*'1Day Base'!D81)*(1+ExpressFuelSurcharge),2))</f>
        <v>192.9</v>
      </c>
      <c r="E84" s="328">
        <f>IF(MinBase1Day&gt;ROUND(((1-(OverNightDiscount_21_Up+FedExExrpessEarnedDiscount))*'1Day Base'!E81),2),ROUND(MinBase1Day*(1+ExpressFuelSurcharge),2),ROUND(((1-(OverNightDiscount_21_Up+FedExExrpessEarnedDiscount))*'1Day Base'!E81)*(1+ExpressFuelSurcharge),2))</f>
        <v>211.38</v>
      </c>
      <c r="F84" s="328">
        <f>IF(MinBase1Day&gt;ROUND(((1-(OverNightDiscount_21_Up+FedExExrpessEarnedDiscount))*'1Day Base'!F81),2),ROUND(MinBase1Day*(1+ExpressFuelSurcharge),2),ROUND(((1-(OverNightDiscount_21_Up+FedExExrpessEarnedDiscount))*'1Day Base'!F81)*(1+ExpressFuelSurcharge),2))</f>
        <v>218.11</v>
      </c>
      <c r="G84" s="328">
        <f>IF(MinBase1Day&gt;ROUND(((1-(OverNightDiscount_21_Up+FedExExrpessEarnedDiscount))*'1Day Base'!G81),2),ROUND(MinBase1Day*(1+ExpressFuelSurcharge),2),ROUND(((1-(OverNightDiscount_21_Up+FedExExrpessEarnedDiscount))*'1Day Base'!G81)*(1+ExpressFuelSurcharge),2))</f>
        <v>245.4</v>
      </c>
      <c r="H84" s="328">
        <f>IF(MinBase1Day&gt;ROUND(((1-(OverNightDiscount_21_Up+FedExExrpessEarnedDiscount))*'1Day Base'!H81),2),ROUND(MinBase1Day*(1+ExpressFuelSurcharge),2),ROUND(((1-(OverNightDiscount_21_Up+FedExExrpessEarnedDiscount))*'1Day Base'!H81)*(1+ExpressFuelSurcharge),2))</f>
        <v>250.43</v>
      </c>
    </row>
    <row r="85" ht="12.75" customHeight="1">
      <c r="A85" s="327">
        <v>80.0</v>
      </c>
      <c r="B85" s="328">
        <f>IF(MinBase1Day&gt;ROUND(((1-(OverNightDiscount_21_Up+FedExExrpessEarnedDiscount))*'1Day Base'!B82),2),ROUND(MinBase1Day*(1+ExpressFuelSurcharge),2),ROUND(((1-(OverNightDiscount_21_Up+FedExExrpessEarnedDiscount))*'1Day Base'!B82)*(1+ExpressFuelSurcharge),2))</f>
        <v>74.58</v>
      </c>
      <c r="C85" s="328">
        <f>IF(MinBase1Day&gt;ROUND(((1-(OverNightDiscount_21_Up+FedExExrpessEarnedDiscount))*'1Day Base'!C82),2),ROUND(MinBase1Day*(1+ExpressFuelSurcharge),2),ROUND(((1-(OverNightDiscount_21_Up+FedExExrpessEarnedDiscount))*'1Day Base'!C82)*(1+ExpressFuelSurcharge),2))</f>
        <v>113</v>
      </c>
      <c r="D85" s="328">
        <f>IF(MinBase1Day&gt;ROUND(((1-(OverNightDiscount_21_Up+FedExExrpessEarnedDiscount))*'1Day Base'!D82),2),ROUND(MinBase1Day*(1+ExpressFuelSurcharge),2),ROUND(((1-(OverNightDiscount_21_Up+FedExExrpessEarnedDiscount))*'1Day Base'!D82)*(1+ExpressFuelSurcharge),2))</f>
        <v>193.22</v>
      </c>
      <c r="E85" s="328">
        <f>IF(MinBase1Day&gt;ROUND(((1-(OverNightDiscount_21_Up+FedExExrpessEarnedDiscount))*'1Day Base'!E82),2),ROUND(MinBase1Day*(1+ExpressFuelSurcharge),2),ROUND(((1-(OverNightDiscount_21_Up+FedExExrpessEarnedDiscount))*'1Day Base'!E82)*(1+ExpressFuelSurcharge),2))</f>
        <v>212.08</v>
      </c>
      <c r="F85" s="328">
        <f>IF(MinBase1Day&gt;ROUND(((1-(OverNightDiscount_21_Up+FedExExrpessEarnedDiscount))*'1Day Base'!F82),2),ROUND(MinBase1Day*(1+ExpressFuelSurcharge),2),ROUND(((1-(OverNightDiscount_21_Up+FedExExrpessEarnedDiscount))*'1Day Base'!F82)*(1+ExpressFuelSurcharge),2))</f>
        <v>218.75</v>
      </c>
      <c r="G85" s="328">
        <f>IF(MinBase1Day&gt;ROUND(((1-(OverNightDiscount_21_Up+FedExExrpessEarnedDiscount))*'1Day Base'!G82),2),ROUND(MinBase1Day*(1+ExpressFuelSurcharge),2),ROUND(((1-(OverNightDiscount_21_Up+FedExExrpessEarnedDiscount))*'1Day Base'!G82)*(1+ExpressFuelSurcharge),2))</f>
        <v>246.44</v>
      </c>
      <c r="H85" s="328">
        <f>IF(MinBase1Day&gt;ROUND(((1-(OverNightDiscount_21_Up+FedExExrpessEarnedDiscount))*'1Day Base'!H82),2),ROUND(MinBase1Day*(1+ExpressFuelSurcharge),2),ROUND(((1-(OverNightDiscount_21_Up+FedExExrpessEarnedDiscount))*'1Day Base'!H82)*(1+ExpressFuelSurcharge),2))</f>
        <v>251.49</v>
      </c>
    </row>
    <row r="86" ht="12.75" customHeight="1">
      <c r="A86" s="327">
        <v>81.0</v>
      </c>
      <c r="B86" s="328">
        <f>IF(MinBase1Day&gt;ROUND(((1-(OverNightDiscount_21_Up+FedExExrpessEarnedDiscount))*'1Day Base'!B83),2),ROUND(MinBase1Day*(1+ExpressFuelSurcharge),2),ROUND(((1-(OverNightDiscount_21_Up+FedExExrpessEarnedDiscount))*'1Day Base'!B83)*(1+ExpressFuelSurcharge),2))</f>
        <v>74.91</v>
      </c>
      <c r="C86" s="328">
        <f>IF(MinBase1Day&gt;ROUND(((1-(OverNightDiscount_21_Up+FedExExrpessEarnedDiscount))*'1Day Base'!C83),2),ROUND(MinBase1Day*(1+ExpressFuelSurcharge),2),ROUND(((1-(OverNightDiscount_21_Up+FedExExrpessEarnedDiscount))*'1Day Base'!C83)*(1+ExpressFuelSurcharge),2))</f>
        <v>114.91</v>
      </c>
      <c r="D86" s="328">
        <f>IF(MinBase1Day&gt;ROUND(((1-(OverNightDiscount_21_Up+FedExExrpessEarnedDiscount))*'1Day Base'!D83),2),ROUND(MinBase1Day*(1+ExpressFuelSurcharge),2),ROUND(((1-(OverNightDiscount_21_Up+FedExExrpessEarnedDiscount))*'1Day Base'!D83)*(1+ExpressFuelSurcharge),2))</f>
        <v>199.12</v>
      </c>
      <c r="E86" s="328">
        <f>IF(MinBase1Day&gt;ROUND(((1-(OverNightDiscount_21_Up+FedExExrpessEarnedDiscount))*'1Day Base'!E83),2),ROUND(MinBase1Day*(1+ExpressFuelSurcharge),2),ROUND(((1-(OverNightDiscount_21_Up+FedExExrpessEarnedDiscount))*'1Day Base'!E83)*(1+ExpressFuelSurcharge),2))</f>
        <v>225.42</v>
      </c>
      <c r="F86" s="328">
        <f>IF(MinBase1Day&gt;ROUND(((1-(OverNightDiscount_21_Up+FedExExrpessEarnedDiscount))*'1Day Base'!F83),2),ROUND(MinBase1Day*(1+ExpressFuelSurcharge),2),ROUND(((1-(OverNightDiscount_21_Up+FedExExrpessEarnedDiscount))*'1Day Base'!F83)*(1+ExpressFuelSurcharge),2))</f>
        <v>230.66</v>
      </c>
      <c r="G86" s="328">
        <f>IF(MinBase1Day&gt;ROUND(((1-(OverNightDiscount_21_Up+FedExExrpessEarnedDiscount))*'1Day Base'!G83),2),ROUND(MinBase1Day*(1+ExpressFuelSurcharge),2),ROUND(((1-(OverNightDiscount_21_Up+FedExExrpessEarnedDiscount))*'1Day Base'!G83)*(1+ExpressFuelSurcharge),2))</f>
        <v>252.8</v>
      </c>
      <c r="H86" s="328">
        <f>IF(MinBase1Day&gt;ROUND(((1-(OverNightDiscount_21_Up+FedExExrpessEarnedDiscount))*'1Day Base'!H83),2),ROUND(MinBase1Day*(1+ExpressFuelSurcharge),2),ROUND(((1-(OverNightDiscount_21_Up+FedExExrpessEarnedDiscount))*'1Day Base'!H83)*(1+ExpressFuelSurcharge),2))</f>
        <v>257.97</v>
      </c>
    </row>
    <row r="87" ht="12.75" customHeight="1">
      <c r="A87" s="327">
        <v>82.0</v>
      </c>
      <c r="B87" s="328">
        <f>IF(MinBase1Day&gt;ROUND(((1-(OverNightDiscount_21_Up+FedExExrpessEarnedDiscount))*'1Day Base'!B84),2),ROUND(MinBase1Day*(1+ExpressFuelSurcharge),2),ROUND(((1-(OverNightDiscount_21_Up+FedExExrpessEarnedDiscount))*'1Day Base'!B84)*(1+ExpressFuelSurcharge),2))</f>
        <v>79.89</v>
      </c>
      <c r="C87" s="328">
        <f>IF(MinBase1Day&gt;ROUND(((1-(OverNightDiscount_21_Up+FedExExrpessEarnedDiscount))*'1Day Base'!C84),2),ROUND(MinBase1Day*(1+ExpressFuelSurcharge),2),ROUND(((1-(OverNightDiscount_21_Up+FedExExrpessEarnedDiscount))*'1Day Base'!C84)*(1+ExpressFuelSurcharge),2))</f>
        <v>116.77</v>
      </c>
      <c r="D87" s="328">
        <f>IF(MinBase1Day&gt;ROUND(((1-(OverNightDiscount_21_Up+FedExExrpessEarnedDiscount))*'1Day Base'!D84),2),ROUND(MinBase1Day*(1+ExpressFuelSurcharge),2),ROUND(((1-(OverNightDiscount_21_Up+FedExExrpessEarnedDiscount))*'1Day Base'!D84)*(1+ExpressFuelSurcharge),2))</f>
        <v>200.21</v>
      </c>
      <c r="E87" s="328">
        <f>IF(MinBase1Day&gt;ROUND(((1-(OverNightDiscount_21_Up+FedExExrpessEarnedDiscount))*'1Day Base'!E84),2),ROUND(MinBase1Day*(1+ExpressFuelSurcharge),2),ROUND(((1-(OverNightDiscount_21_Up+FedExExrpessEarnedDiscount))*'1Day Base'!E84)*(1+ExpressFuelSurcharge),2))</f>
        <v>226.76</v>
      </c>
      <c r="F87" s="328">
        <f>IF(MinBase1Day&gt;ROUND(((1-(OverNightDiscount_21_Up+FedExExrpessEarnedDiscount))*'1Day Base'!F84),2),ROUND(MinBase1Day*(1+ExpressFuelSurcharge),2),ROUND(((1-(OverNightDiscount_21_Up+FedExExrpessEarnedDiscount))*'1Day Base'!F84)*(1+ExpressFuelSurcharge),2))</f>
        <v>231.86</v>
      </c>
      <c r="G87" s="328">
        <f>IF(MinBase1Day&gt;ROUND(((1-(OverNightDiscount_21_Up+FedExExrpessEarnedDiscount))*'1Day Base'!G84),2),ROUND(MinBase1Day*(1+ExpressFuelSurcharge),2),ROUND(((1-(OverNightDiscount_21_Up+FedExExrpessEarnedDiscount))*'1Day Base'!G84)*(1+ExpressFuelSurcharge),2))</f>
        <v>253.43</v>
      </c>
      <c r="H87" s="328">
        <f>IF(MinBase1Day&gt;ROUND(((1-(OverNightDiscount_21_Up+FedExExrpessEarnedDiscount))*'1Day Base'!H84),2),ROUND(MinBase1Day*(1+ExpressFuelSurcharge),2),ROUND(((1-(OverNightDiscount_21_Up+FedExExrpessEarnedDiscount))*'1Day Base'!H84)*(1+ExpressFuelSurcharge),2))</f>
        <v>258.62</v>
      </c>
    </row>
    <row r="88" ht="12.75" customHeight="1">
      <c r="A88" s="327">
        <v>83.0</v>
      </c>
      <c r="B88" s="328">
        <f>IF(MinBase1Day&gt;ROUND(((1-(OverNightDiscount_21_Up+FedExExrpessEarnedDiscount))*'1Day Base'!B85),2),ROUND(MinBase1Day*(1+ExpressFuelSurcharge),2),ROUND(((1-(OverNightDiscount_21_Up+FedExExrpessEarnedDiscount))*'1Day Base'!B85)*(1+ExpressFuelSurcharge),2))</f>
        <v>80.39</v>
      </c>
      <c r="C88" s="328">
        <f>IF(MinBase1Day&gt;ROUND(((1-(OverNightDiscount_21_Up+FedExExrpessEarnedDiscount))*'1Day Base'!C85),2),ROUND(MinBase1Day*(1+ExpressFuelSurcharge),2),ROUND(((1-(OverNightDiscount_21_Up+FedExExrpessEarnedDiscount))*'1Day Base'!C85)*(1+ExpressFuelSurcharge),2))</f>
        <v>117.62</v>
      </c>
      <c r="D88" s="328">
        <f>IF(MinBase1Day&gt;ROUND(((1-(OverNightDiscount_21_Up+FedExExrpessEarnedDiscount))*'1Day Base'!D85),2),ROUND(MinBase1Day*(1+ExpressFuelSurcharge),2),ROUND(((1-(OverNightDiscount_21_Up+FedExExrpessEarnedDiscount))*'1Day Base'!D85)*(1+ExpressFuelSurcharge),2))</f>
        <v>200.54</v>
      </c>
      <c r="E88" s="328">
        <f>IF(MinBase1Day&gt;ROUND(((1-(OverNightDiscount_21_Up+FedExExrpessEarnedDiscount))*'1Day Base'!E85),2),ROUND(MinBase1Day*(1+ExpressFuelSurcharge),2),ROUND(((1-(OverNightDiscount_21_Up+FedExExrpessEarnedDiscount))*'1Day Base'!E85)*(1+ExpressFuelSurcharge),2))</f>
        <v>227.09</v>
      </c>
      <c r="F88" s="328">
        <f>IF(MinBase1Day&gt;ROUND(((1-(OverNightDiscount_21_Up+FedExExrpessEarnedDiscount))*'1Day Base'!F85),2),ROUND(MinBase1Day*(1+ExpressFuelSurcharge),2),ROUND(((1-(OverNightDiscount_21_Up+FedExExrpessEarnedDiscount))*'1Day Base'!F85)*(1+ExpressFuelSurcharge),2))</f>
        <v>232.18</v>
      </c>
      <c r="G88" s="328">
        <f>IF(MinBase1Day&gt;ROUND(((1-(OverNightDiscount_21_Up+FedExExrpessEarnedDiscount))*'1Day Base'!G85),2),ROUND(MinBase1Day*(1+ExpressFuelSurcharge),2),ROUND(((1-(OverNightDiscount_21_Up+FedExExrpessEarnedDiscount))*'1Day Base'!G85)*(1+ExpressFuelSurcharge),2))</f>
        <v>253.77</v>
      </c>
      <c r="H88" s="328">
        <f>IF(MinBase1Day&gt;ROUND(((1-(OverNightDiscount_21_Up+FedExExrpessEarnedDiscount))*'1Day Base'!H85),2),ROUND(MinBase1Day*(1+ExpressFuelSurcharge),2),ROUND(((1-(OverNightDiscount_21_Up+FedExExrpessEarnedDiscount))*'1Day Base'!H85)*(1+ExpressFuelSurcharge),2))</f>
        <v>258.96</v>
      </c>
    </row>
    <row r="89" ht="13.5" customHeight="1">
      <c r="A89" s="327">
        <v>84.0</v>
      </c>
      <c r="B89" s="328">
        <f>IF(MinBase1Day&gt;ROUND(((1-(OverNightDiscount_21_Up+FedExExrpessEarnedDiscount))*'1Day Base'!B86),2),ROUND(MinBase1Day*(1+ExpressFuelSurcharge),2),ROUND(((1-(OverNightDiscount_21_Up+FedExExrpessEarnedDiscount))*'1Day Base'!B86)*(1+ExpressFuelSurcharge),2))</f>
        <v>80.72</v>
      </c>
      <c r="C89" s="328">
        <f>IF(MinBase1Day&gt;ROUND(((1-(OverNightDiscount_21_Up+FedExExrpessEarnedDiscount))*'1Day Base'!C86),2),ROUND(MinBase1Day*(1+ExpressFuelSurcharge),2),ROUND(((1-(OverNightDiscount_21_Up+FedExExrpessEarnedDiscount))*'1Day Base'!C86)*(1+ExpressFuelSurcharge),2))</f>
        <v>117.95</v>
      </c>
      <c r="D89" s="328">
        <f>IF(MinBase1Day&gt;ROUND(((1-(OverNightDiscount_21_Up+FedExExrpessEarnedDiscount))*'1Day Base'!D86),2),ROUND(MinBase1Day*(1+ExpressFuelSurcharge),2),ROUND(((1-(OverNightDiscount_21_Up+FedExExrpessEarnedDiscount))*'1Day Base'!D86)*(1+ExpressFuelSurcharge),2))</f>
        <v>200.88</v>
      </c>
      <c r="E89" s="328">
        <f>IF(MinBase1Day&gt;ROUND(((1-(OverNightDiscount_21_Up+FedExExrpessEarnedDiscount))*'1Day Base'!E86),2),ROUND(MinBase1Day*(1+ExpressFuelSurcharge),2),ROUND(((1-(OverNightDiscount_21_Up+FedExExrpessEarnedDiscount))*'1Day Base'!E86)*(1+ExpressFuelSurcharge),2))</f>
        <v>227.42</v>
      </c>
      <c r="F89" s="328">
        <f>IF(MinBase1Day&gt;ROUND(((1-(OverNightDiscount_21_Up+FedExExrpessEarnedDiscount))*'1Day Base'!F86),2),ROUND(MinBase1Day*(1+ExpressFuelSurcharge),2),ROUND(((1-(OverNightDiscount_21_Up+FedExExrpessEarnedDiscount))*'1Day Base'!F86)*(1+ExpressFuelSurcharge),2))</f>
        <v>232.52</v>
      </c>
      <c r="G89" s="328">
        <f>IF(MinBase1Day&gt;ROUND(((1-(OverNightDiscount_21_Up+FedExExrpessEarnedDiscount))*'1Day Base'!G86),2),ROUND(MinBase1Day*(1+ExpressFuelSurcharge),2),ROUND(((1-(OverNightDiscount_21_Up+FedExExrpessEarnedDiscount))*'1Day Base'!G86)*(1+ExpressFuelSurcharge),2))</f>
        <v>259.07</v>
      </c>
      <c r="H89" s="328">
        <f>IF(MinBase1Day&gt;ROUND(((1-(OverNightDiscount_21_Up+FedExExrpessEarnedDiscount))*'1Day Base'!H86),2),ROUND(MinBase1Day*(1+ExpressFuelSurcharge),2),ROUND(((1-(OverNightDiscount_21_Up+FedExExrpessEarnedDiscount))*'1Day Base'!H86)*(1+ExpressFuelSurcharge),2))</f>
        <v>264.38</v>
      </c>
    </row>
    <row r="90" ht="13.5" customHeight="1">
      <c r="A90" s="327">
        <v>85.0</v>
      </c>
      <c r="B90" s="328">
        <f>IF(MinBase1Day&gt;ROUND(((1-(OverNightDiscount_21_Up+FedExExrpessEarnedDiscount))*'1Day Base'!B87),2),ROUND(MinBase1Day*(1+ExpressFuelSurcharge),2),ROUND(((1-(OverNightDiscount_21_Up+FedExExrpessEarnedDiscount))*'1Day Base'!B87)*(1+ExpressFuelSurcharge),2))</f>
        <v>81.05</v>
      </c>
      <c r="C90" s="328">
        <f>IF(MinBase1Day&gt;ROUND(((1-(OverNightDiscount_21_Up+FedExExrpessEarnedDiscount))*'1Day Base'!C87),2),ROUND(MinBase1Day*(1+ExpressFuelSurcharge),2),ROUND(((1-(OverNightDiscount_21_Up+FedExExrpessEarnedDiscount))*'1Day Base'!C87)*(1+ExpressFuelSurcharge),2))</f>
        <v>118.3</v>
      </c>
      <c r="D90" s="328">
        <f>IF(MinBase1Day&gt;ROUND(((1-(OverNightDiscount_21_Up+FedExExrpessEarnedDiscount))*'1Day Base'!D87),2),ROUND(MinBase1Day*(1+ExpressFuelSurcharge),2),ROUND(((1-(OverNightDiscount_21_Up+FedExExrpessEarnedDiscount))*'1Day Base'!D87)*(1+ExpressFuelSurcharge),2))</f>
        <v>201.21</v>
      </c>
      <c r="E90" s="328">
        <f>IF(MinBase1Day&gt;ROUND(((1-(OverNightDiscount_21_Up+FedExExrpessEarnedDiscount))*'1Day Base'!E87),2),ROUND(MinBase1Day*(1+ExpressFuelSurcharge),2),ROUND(((1-(OverNightDiscount_21_Up+FedExExrpessEarnedDiscount))*'1Day Base'!E87)*(1+ExpressFuelSurcharge),2))</f>
        <v>227.75</v>
      </c>
      <c r="F90" s="328">
        <f>IF(MinBase1Day&gt;ROUND(((1-(OverNightDiscount_21_Up+FedExExrpessEarnedDiscount))*'1Day Base'!F87),2),ROUND(MinBase1Day*(1+ExpressFuelSurcharge),2),ROUND(((1-(OverNightDiscount_21_Up+FedExExrpessEarnedDiscount))*'1Day Base'!F87)*(1+ExpressFuelSurcharge),2))</f>
        <v>232.84</v>
      </c>
      <c r="G90" s="328">
        <f>IF(MinBase1Day&gt;ROUND(((1-(OverNightDiscount_21_Up+FedExExrpessEarnedDiscount))*'1Day Base'!G87),2),ROUND(MinBase1Day*(1+ExpressFuelSurcharge),2),ROUND(((1-(OverNightDiscount_21_Up+FedExExrpessEarnedDiscount))*'1Day Base'!G87)*(1+ExpressFuelSurcharge),2))</f>
        <v>259.6</v>
      </c>
      <c r="H90" s="328">
        <f>IF(MinBase1Day&gt;ROUND(((1-(OverNightDiscount_21_Up+FedExExrpessEarnedDiscount))*'1Day Base'!H87),2),ROUND(MinBase1Day*(1+ExpressFuelSurcharge),2),ROUND(((1-(OverNightDiscount_21_Up+FedExExrpessEarnedDiscount))*'1Day Base'!H87)*(1+ExpressFuelSurcharge),2))</f>
        <v>264.93</v>
      </c>
    </row>
    <row r="91" ht="13.5" customHeight="1">
      <c r="A91" s="327">
        <v>86.0</v>
      </c>
      <c r="B91" s="328">
        <f>IF(MinBase1Day&gt;ROUND(((1-(OverNightDiscount_21_Up+FedExExrpessEarnedDiscount))*'1Day Base'!B88),2),ROUND(MinBase1Day*(1+ExpressFuelSurcharge),2),ROUND(((1-(OverNightDiscount_21_Up+FedExExrpessEarnedDiscount))*'1Day Base'!B88)*(1+ExpressFuelSurcharge),2))</f>
        <v>82.81</v>
      </c>
      <c r="C91" s="328">
        <f>IF(MinBase1Day&gt;ROUND(((1-(OverNightDiscount_21_Up+FedExExrpessEarnedDiscount))*'1Day Base'!C88),2),ROUND(MinBase1Day*(1+ExpressFuelSurcharge),2),ROUND(((1-(OverNightDiscount_21_Up+FedExExrpessEarnedDiscount))*'1Day Base'!C88)*(1+ExpressFuelSurcharge),2))</f>
        <v>119.91</v>
      </c>
      <c r="D91" s="328">
        <f>IF(MinBase1Day&gt;ROUND(((1-(OverNightDiscount_21_Up+FedExExrpessEarnedDiscount))*'1Day Base'!D88),2),ROUND(MinBase1Day*(1+ExpressFuelSurcharge),2),ROUND(((1-(OverNightDiscount_21_Up+FedExExrpessEarnedDiscount))*'1Day Base'!D88)*(1+ExpressFuelSurcharge),2))</f>
        <v>201.8</v>
      </c>
      <c r="E91" s="328">
        <f>IF(MinBase1Day&gt;ROUND(((1-(OverNightDiscount_21_Up+FedExExrpessEarnedDiscount))*'1Day Base'!E88),2),ROUND(MinBase1Day*(1+ExpressFuelSurcharge),2),ROUND(((1-(OverNightDiscount_21_Up+FedExExrpessEarnedDiscount))*'1Day Base'!E88)*(1+ExpressFuelSurcharge),2))</f>
        <v>228.59</v>
      </c>
      <c r="F91" s="328">
        <f>IF(MinBase1Day&gt;ROUND(((1-(OverNightDiscount_21_Up+FedExExrpessEarnedDiscount))*'1Day Base'!F88),2),ROUND(MinBase1Day*(1+ExpressFuelSurcharge),2),ROUND(((1-(OverNightDiscount_21_Up+FedExExrpessEarnedDiscount))*'1Day Base'!F88)*(1+ExpressFuelSurcharge),2))</f>
        <v>233.29</v>
      </c>
      <c r="G91" s="328">
        <f>IF(MinBase1Day&gt;ROUND(((1-(OverNightDiscount_21_Up+FedExExrpessEarnedDiscount))*'1Day Base'!G88),2),ROUND(MinBase1Day*(1+ExpressFuelSurcharge),2),ROUND(((1-(OverNightDiscount_21_Up+FedExExrpessEarnedDiscount))*'1Day Base'!G88)*(1+ExpressFuelSurcharge),2))</f>
        <v>259.92</v>
      </c>
      <c r="H91" s="328">
        <f>IF(MinBase1Day&gt;ROUND(((1-(OverNightDiscount_21_Up+FedExExrpessEarnedDiscount))*'1Day Base'!H88),2),ROUND(MinBase1Day*(1+ExpressFuelSurcharge),2),ROUND(((1-(OverNightDiscount_21_Up+FedExExrpessEarnedDiscount))*'1Day Base'!H88)*(1+ExpressFuelSurcharge),2))</f>
        <v>265.25</v>
      </c>
    </row>
    <row r="92" ht="13.5" customHeight="1">
      <c r="A92" s="327">
        <v>87.0</v>
      </c>
      <c r="B92" s="328">
        <f>IF(MinBase1Day&gt;ROUND(((1-(OverNightDiscount_21_Up+FedExExrpessEarnedDiscount))*'1Day Base'!B89),2),ROUND(MinBase1Day*(1+ExpressFuelSurcharge),2),ROUND(((1-(OverNightDiscount_21_Up+FedExExrpessEarnedDiscount))*'1Day Base'!B89)*(1+ExpressFuelSurcharge),2))</f>
        <v>83.22</v>
      </c>
      <c r="C92" s="328">
        <f>IF(MinBase1Day&gt;ROUND(((1-(OverNightDiscount_21_Up+FedExExrpessEarnedDiscount))*'1Day Base'!C89),2),ROUND(MinBase1Day*(1+ExpressFuelSurcharge),2),ROUND(((1-(OverNightDiscount_21_Up+FedExExrpessEarnedDiscount))*'1Day Base'!C89)*(1+ExpressFuelSurcharge),2))</f>
        <v>120.17</v>
      </c>
      <c r="D92" s="328">
        <f>IF(MinBase1Day&gt;ROUND(((1-(OverNightDiscount_21_Up+FedExExrpessEarnedDiscount))*'1Day Base'!D89),2),ROUND(MinBase1Day*(1+ExpressFuelSurcharge),2),ROUND(((1-(OverNightDiscount_21_Up+FedExExrpessEarnedDiscount))*'1Day Base'!D89)*(1+ExpressFuelSurcharge),2))</f>
        <v>209.26</v>
      </c>
      <c r="E92" s="328">
        <f>IF(MinBase1Day&gt;ROUND(((1-(OverNightDiscount_21_Up+FedExExrpessEarnedDiscount))*'1Day Base'!E89),2),ROUND(MinBase1Day*(1+ExpressFuelSurcharge),2),ROUND(((1-(OverNightDiscount_21_Up+FedExExrpessEarnedDiscount))*'1Day Base'!E89)*(1+ExpressFuelSurcharge),2))</f>
        <v>229.64</v>
      </c>
      <c r="F92" s="328">
        <f>IF(MinBase1Day&gt;ROUND(((1-(OverNightDiscount_21_Up+FedExExrpessEarnedDiscount))*'1Day Base'!F89),2),ROUND(MinBase1Day*(1+ExpressFuelSurcharge),2),ROUND(((1-(OverNightDiscount_21_Up+FedExExrpessEarnedDiscount))*'1Day Base'!F89)*(1+ExpressFuelSurcharge),2))</f>
        <v>234.36</v>
      </c>
      <c r="G92" s="328">
        <f>IF(MinBase1Day&gt;ROUND(((1-(OverNightDiscount_21_Up+FedExExrpessEarnedDiscount))*'1Day Base'!G89),2),ROUND(MinBase1Day*(1+ExpressFuelSurcharge),2),ROUND(((1-(OverNightDiscount_21_Up+FedExExrpessEarnedDiscount))*'1Day Base'!G89)*(1+ExpressFuelSurcharge),2))</f>
        <v>260.33</v>
      </c>
      <c r="H92" s="328">
        <f>IF(MinBase1Day&gt;ROUND(((1-(OverNightDiscount_21_Up+FedExExrpessEarnedDiscount))*'1Day Base'!H89),2),ROUND(MinBase1Day*(1+ExpressFuelSurcharge),2),ROUND(((1-(OverNightDiscount_21_Up+FedExExrpessEarnedDiscount))*'1Day Base'!H89)*(1+ExpressFuelSurcharge),2))</f>
        <v>265.66</v>
      </c>
    </row>
    <row r="93" ht="13.5" customHeight="1">
      <c r="A93" s="327">
        <v>88.0</v>
      </c>
      <c r="B93" s="328">
        <f>IF(MinBase1Day&gt;ROUND(((1-(OverNightDiscount_21_Up+FedExExrpessEarnedDiscount))*'1Day Base'!B90),2),ROUND(MinBase1Day*(1+ExpressFuelSurcharge),2),ROUND(((1-(OverNightDiscount_21_Up+FedExExrpessEarnedDiscount))*'1Day Base'!B90)*(1+ExpressFuelSurcharge),2))</f>
        <v>83.55</v>
      </c>
      <c r="C93" s="328">
        <f>IF(MinBase1Day&gt;ROUND(((1-(OverNightDiscount_21_Up+FedExExrpessEarnedDiscount))*'1Day Base'!C90),2),ROUND(MinBase1Day*(1+ExpressFuelSurcharge),2),ROUND(((1-(OverNightDiscount_21_Up+FedExExrpessEarnedDiscount))*'1Day Base'!C90)*(1+ExpressFuelSurcharge),2))</f>
        <v>120.43</v>
      </c>
      <c r="D93" s="328">
        <f>IF(MinBase1Day&gt;ROUND(((1-(OverNightDiscount_21_Up+FedExExrpessEarnedDiscount))*'1Day Base'!D90),2),ROUND(MinBase1Day*(1+ExpressFuelSurcharge),2),ROUND(((1-(OverNightDiscount_21_Up+FedExExrpessEarnedDiscount))*'1Day Base'!D90)*(1+ExpressFuelSurcharge),2))</f>
        <v>210.01</v>
      </c>
      <c r="E93" s="328">
        <f>IF(MinBase1Day&gt;ROUND(((1-(OverNightDiscount_21_Up+FedExExrpessEarnedDiscount))*'1Day Base'!E90),2),ROUND(MinBase1Day*(1+ExpressFuelSurcharge),2),ROUND(((1-(OverNightDiscount_21_Up+FedExExrpessEarnedDiscount))*'1Day Base'!E90)*(1+ExpressFuelSurcharge),2))</f>
        <v>230.15</v>
      </c>
      <c r="F93" s="328">
        <f>IF(MinBase1Day&gt;ROUND(((1-(OverNightDiscount_21_Up+FedExExrpessEarnedDiscount))*'1Day Base'!F90),2),ROUND(MinBase1Day*(1+ExpressFuelSurcharge),2),ROUND(((1-(OverNightDiscount_21_Up+FedExExrpessEarnedDiscount))*'1Day Base'!F90)*(1+ExpressFuelSurcharge),2))</f>
        <v>234.98</v>
      </c>
      <c r="G93" s="328">
        <f>IF(MinBase1Day&gt;ROUND(((1-(OverNightDiscount_21_Up+FedExExrpessEarnedDiscount))*'1Day Base'!G90),2),ROUND(MinBase1Day*(1+ExpressFuelSurcharge),2),ROUND(((1-(OverNightDiscount_21_Up+FedExExrpessEarnedDiscount))*'1Day Base'!G90)*(1+ExpressFuelSurcharge),2))</f>
        <v>261.35</v>
      </c>
      <c r="H93" s="328">
        <f>IF(MinBase1Day&gt;ROUND(((1-(OverNightDiscount_21_Up+FedExExrpessEarnedDiscount))*'1Day Base'!H90),2),ROUND(MinBase1Day*(1+ExpressFuelSurcharge),2),ROUND(((1-(OverNightDiscount_21_Up+FedExExrpessEarnedDiscount))*'1Day Base'!H90)*(1+ExpressFuelSurcharge),2))</f>
        <v>267</v>
      </c>
    </row>
    <row r="94" ht="13.5" customHeight="1">
      <c r="A94" s="327">
        <v>89.0</v>
      </c>
      <c r="B94" s="328">
        <f>IF(MinBase1Day&gt;ROUND(((1-(OverNightDiscount_21_Up+FedExExrpessEarnedDiscount))*'1Day Base'!B91),2),ROUND(MinBase1Day*(1+ExpressFuelSurcharge),2),ROUND(((1-(OverNightDiscount_21_Up+FedExExrpessEarnedDiscount))*'1Day Base'!B91)*(1+ExpressFuelSurcharge),2))</f>
        <v>85.39</v>
      </c>
      <c r="C94" s="328">
        <f>IF(MinBase1Day&gt;ROUND(((1-(OverNightDiscount_21_Up+FedExExrpessEarnedDiscount))*'1Day Base'!C91),2),ROUND(MinBase1Day*(1+ExpressFuelSurcharge),2),ROUND(((1-(OverNightDiscount_21_Up+FedExExrpessEarnedDiscount))*'1Day Base'!C91)*(1+ExpressFuelSurcharge),2))</f>
        <v>120.69</v>
      </c>
      <c r="D94" s="328">
        <f>IF(MinBase1Day&gt;ROUND(((1-(OverNightDiscount_21_Up+FedExExrpessEarnedDiscount))*'1Day Base'!D91),2),ROUND(MinBase1Day*(1+ExpressFuelSurcharge),2),ROUND(((1-(OverNightDiscount_21_Up+FedExExrpessEarnedDiscount))*'1Day Base'!D91)*(1+ExpressFuelSurcharge),2))</f>
        <v>218.91</v>
      </c>
      <c r="E94" s="328">
        <f>IF(MinBase1Day&gt;ROUND(((1-(OverNightDiscount_21_Up+FedExExrpessEarnedDiscount))*'1Day Base'!E91),2),ROUND(MinBase1Day*(1+ExpressFuelSurcharge),2),ROUND(((1-(OverNightDiscount_21_Up+FedExExrpessEarnedDiscount))*'1Day Base'!E91)*(1+ExpressFuelSurcharge),2))</f>
        <v>240.38</v>
      </c>
      <c r="F94" s="328">
        <f>IF(MinBase1Day&gt;ROUND(((1-(OverNightDiscount_21_Up+FedExExrpessEarnedDiscount))*'1Day Base'!F91),2),ROUND(MinBase1Day*(1+ExpressFuelSurcharge),2),ROUND(((1-(OverNightDiscount_21_Up+FedExExrpessEarnedDiscount))*'1Day Base'!F91)*(1+ExpressFuelSurcharge),2))</f>
        <v>247.21</v>
      </c>
      <c r="G94" s="328">
        <f>IF(MinBase1Day&gt;ROUND(((1-(OverNightDiscount_21_Up+FedExExrpessEarnedDiscount))*'1Day Base'!G91),2),ROUND(MinBase1Day*(1+ExpressFuelSurcharge),2),ROUND(((1-(OverNightDiscount_21_Up+FedExExrpessEarnedDiscount))*'1Day Base'!G91)*(1+ExpressFuelSurcharge),2))</f>
        <v>281.63</v>
      </c>
      <c r="H94" s="328">
        <f>IF(MinBase1Day&gt;ROUND(((1-(OverNightDiscount_21_Up+FedExExrpessEarnedDiscount))*'1Day Base'!H91),2),ROUND(MinBase1Day*(1+ExpressFuelSurcharge),2),ROUND(((1-(OverNightDiscount_21_Up+FedExExrpessEarnedDiscount))*'1Day Base'!H91)*(1+ExpressFuelSurcharge),2))</f>
        <v>293.7</v>
      </c>
    </row>
    <row r="95" ht="13.5" customHeight="1">
      <c r="A95" s="327">
        <v>90.0</v>
      </c>
      <c r="B95" s="328">
        <f>IF(MinBase1Day&gt;ROUND(((1-(OverNightDiscount_21_Up+FedExExrpessEarnedDiscount))*'1Day Base'!B92),2),ROUND(MinBase1Day*(1+ExpressFuelSurcharge),2),ROUND(((1-(OverNightDiscount_21_Up+FedExExrpessEarnedDiscount))*'1Day Base'!B92)*(1+ExpressFuelSurcharge),2))</f>
        <v>85.65</v>
      </c>
      <c r="C95" s="328">
        <f>IF(MinBase1Day&gt;ROUND(((1-(OverNightDiscount_21_Up+FedExExrpessEarnedDiscount))*'1Day Base'!C92),2),ROUND(MinBase1Day*(1+ExpressFuelSurcharge),2),ROUND(((1-(OverNightDiscount_21_Up+FedExExrpessEarnedDiscount))*'1Day Base'!C92)*(1+ExpressFuelSurcharge),2))</f>
        <v>120.95</v>
      </c>
      <c r="D95" s="328">
        <f>IF(MinBase1Day&gt;ROUND(((1-(OverNightDiscount_21_Up+FedExExrpessEarnedDiscount))*'1Day Base'!D92),2),ROUND(MinBase1Day*(1+ExpressFuelSurcharge),2),ROUND(((1-(OverNightDiscount_21_Up+FedExExrpessEarnedDiscount))*'1Day Base'!D92)*(1+ExpressFuelSurcharge),2))</f>
        <v>221.31</v>
      </c>
      <c r="E95" s="328">
        <f>IF(MinBase1Day&gt;ROUND(((1-(OverNightDiscount_21_Up+FedExExrpessEarnedDiscount))*'1Day Base'!E92),2),ROUND(MinBase1Day*(1+ExpressFuelSurcharge),2),ROUND(((1-(OverNightDiscount_21_Up+FedExExrpessEarnedDiscount))*'1Day Base'!E92)*(1+ExpressFuelSurcharge),2))</f>
        <v>241.82</v>
      </c>
      <c r="F95" s="328">
        <f>IF(MinBase1Day&gt;ROUND(((1-(OverNightDiscount_21_Up+FedExExrpessEarnedDiscount))*'1Day Base'!F92),2),ROUND(MinBase1Day*(1+ExpressFuelSurcharge),2),ROUND(((1-(OverNightDiscount_21_Up+FedExExrpessEarnedDiscount))*'1Day Base'!F92)*(1+ExpressFuelSurcharge),2))</f>
        <v>250.37</v>
      </c>
      <c r="G95" s="328">
        <f>IF(MinBase1Day&gt;ROUND(((1-(OverNightDiscount_21_Up+FedExExrpessEarnedDiscount))*'1Day Base'!G92),2),ROUND(MinBase1Day*(1+ExpressFuelSurcharge),2),ROUND(((1-(OverNightDiscount_21_Up+FedExExrpessEarnedDiscount))*'1Day Base'!G92)*(1+ExpressFuelSurcharge),2))</f>
        <v>292.71</v>
      </c>
      <c r="H95" s="328">
        <f>IF(MinBase1Day&gt;ROUND(((1-(OverNightDiscount_21_Up+FedExExrpessEarnedDiscount))*'1Day Base'!H92),2),ROUND(MinBase1Day*(1+ExpressFuelSurcharge),2),ROUND(((1-(OverNightDiscount_21_Up+FedExExrpessEarnedDiscount))*'1Day Base'!H92)*(1+ExpressFuelSurcharge),2))</f>
        <v>299.18</v>
      </c>
    </row>
    <row r="96" ht="13.5" customHeight="1">
      <c r="A96" s="327">
        <v>91.0</v>
      </c>
      <c r="B96" s="328">
        <f>IF(MinBase1Day&gt;ROUND(((1-(OverNightDiscount_21_Up+FedExExrpessEarnedDiscount))*'1Day Base'!B93),2),ROUND(MinBase1Day*(1+ExpressFuelSurcharge),2),ROUND(((1-(OverNightDiscount_21_Up+FedExExrpessEarnedDiscount))*'1Day Base'!B93)*(1+ExpressFuelSurcharge),2))</f>
        <v>85.91</v>
      </c>
      <c r="C96" s="328">
        <f>IF(MinBase1Day&gt;ROUND(((1-(OverNightDiscount_21_Up+FedExExrpessEarnedDiscount))*'1Day Base'!C93),2),ROUND(MinBase1Day*(1+ExpressFuelSurcharge),2),ROUND(((1-(OverNightDiscount_21_Up+FedExExrpessEarnedDiscount))*'1Day Base'!C93)*(1+ExpressFuelSurcharge),2))</f>
        <v>121.21</v>
      </c>
      <c r="D96" s="328">
        <f>IF(MinBase1Day&gt;ROUND(((1-(OverNightDiscount_21_Up+FedExExrpessEarnedDiscount))*'1Day Base'!D93),2),ROUND(MinBase1Day*(1+ExpressFuelSurcharge),2),ROUND(((1-(OverNightDiscount_21_Up+FedExExrpessEarnedDiscount))*'1Day Base'!D93)*(1+ExpressFuelSurcharge),2))</f>
        <v>221.57</v>
      </c>
      <c r="E96" s="328">
        <f>IF(MinBase1Day&gt;ROUND(((1-(OverNightDiscount_21_Up+FedExExrpessEarnedDiscount))*'1Day Base'!E93),2),ROUND(MinBase1Day*(1+ExpressFuelSurcharge),2),ROUND(((1-(OverNightDiscount_21_Up+FedExExrpessEarnedDiscount))*'1Day Base'!E93)*(1+ExpressFuelSurcharge),2))</f>
        <v>242.13</v>
      </c>
      <c r="F96" s="328">
        <f>IF(MinBase1Day&gt;ROUND(((1-(OverNightDiscount_21_Up+FedExExrpessEarnedDiscount))*'1Day Base'!F93),2),ROUND(MinBase1Day*(1+ExpressFuelSurcharge),2),ROUND(((1-(OverNightDiscount_21_Up+FedExExrpessEarnedDiscount))*'1Day Base'!F93)*(1+ExpressFuelSurcharge),2))</f>
        <v>250.69</v>
      </c>
      <c r="G96" s="328">
        <f>IF(MinBase1Day&gt;ROUND(((1-(OverNightDiscount_21_Up+FedExExrpessEarnedDiscount))*'1Day Base'!G93),2),ROUND(MinBase1Day*(1+ExpressFuelSurcharge),2),ROUND(((1-(OverNightDiscount_21_Up+FedExExrpessEarnedDiscount))*'1Day Base'!G93)*(1+ExpressFuelSurcharge),2))</f>
        <v>293.82</v>
      </c>
      <c r="H96" s="328">
        <f>IF(MinBase1Day&gt;ROUND(((1-(OverNightDiscount_21_Up+FedExExrpessEarnedDiscount))*'1Day Base'!H93),2),ROUND(MinBase1Day*(1+ExpressFuelSurcharge),2),ROUND(((1-(OverNightDiscount_21_Up+FedExExrpessEarnedDiscount))*'1Day Base'!H93)*(1+ExpressFuelSurcharge),2))</f>
        <v>299.74</v>
      </c>
    </row>
    <row r="97" ht="13.5" customHeight="1">
      <c r="A97" s="327">
        <v>92.0</v>
      </c>
      <c r="B97" s="328">
        <f>IF(MinBase1Day&gt;ROUND(((1-(OverNightDiscount_21_Up+FedExExrpessEarnedDiscount))*'1Day Base'!B94),2),ROUND(MinBase1Day*(1+ExpressFuelSurcharge),2),ROUND(((1-(OverNightDiscount_21_Up+FedExExrpessEarnedDiscount))*'1Day Base'!B94)*(1+ExpressFuelSurcharge),2))</f>
        <v>86.17</v>
      </c>
      <c r="C97" s="328">
        <f>IF(MinBase1Day&gt;ROUND(((1-(OverNightDiscount_21_Up+FedExExrpessEarnedDiscount))*'1Day Base'!C94),2),ROUND(MinBase1Day*(1+ExpressFuelSurcharge),2),ROUND(((1-(OverNightDiscount_21_Up+FedExExrpessEarnedDiscount))*'1Day Base'!C94)*(1+ExpressFuelSurcharge),2))</f>
        <v>121.48</v>
      </c>
      <c r="D97" s="328">
        <f>IF(MinBase1Day&gt;ROUND(((1-(OverNightDiscount_21_Up+FedExExrpessEarnedDiscount))*'1Day Base'!D94),2),ROUND(MinBase1Day*(1+ExpressFuelSurcharge),2),ROUND(((1-(OverNightDiscount_21_Up+FedExExrpessEarnedDiscount))*'1Day Base'!D94)*(1+ExpressFuelSurcharge),2))</f>
        <v>221.83</v>
      </c>
      <c r="E97" s="328">
        <f>IF(MinBase1Day&gt;ROUND(((1-(OverNightDiscount_21_Up+FedExExrpessEarnedDiscount))*'1Day Base'!E94),2),ROUND(MinBase1Day*(1+ExpressFuelSurcharge),2),ROUND(((1-(OverNightDiscount_21_Up+FedExExrpessEarnedDiscount))*'1Day Base'!E94)*(1+ExpressFuelSurcharge),2))</f>
        <v>242.45</v>
      </c>
      <c r="F97" s="328">
        <f>IF(MinBase1Day&gt;ROUND(((1-(OverNightDiscount_21_Up+FedExExrpessEarnedDiscount))*'1Day Base'!F94),2),ROUND(MinBase1Day*(1+ExpressFuelSurcharge),2),ROUND(((1-(OverNightDiscount_21_Up+FedExExrpessEarnedDiscount))*'1Day Base'!F94)*(1+ExpressFuelSurcharge),2))</f>
        <v>251.01</v>
      </c>
      <c r="G97" s="328">
        <f>IF(MinBase1Day&gt;ROUND(((1-(OverNightDiscount_21_Up+FedExExrpessEarnedDiscount))*'1Day Base'!G94),2),ROUND(MinBase1Day*(1+ExpressFuelSurcharge),2),ROUND(((1-(OverNightDiscount_21_Up+FedExExrpessEarnedDiscount))*'1Day Base'!G94)*(1+ExpressFuelSurcharge),2))</f>
        <v>294.14</v>
      </c>
      <c r="H97" s="328">
        <f>IF(MinBase1Day&gt;ROUND(((1-(OverNightDiscount_21_Up+FedExExrpessEarnedDiscount))*'1Day Base'!H94),2),ROUND(MinBase1Day*(1+ExpressFuelSurcharge),2),ROUND(((1-(OverNightDiscount_21_Up+FedExExrpessEarnedDiscount))*'1Day Base'!H94)*(1+ExpressFuelSurcharge),2))</f>
        <v>300.09</v>
      </c>
    </row>
    <row r="98" ht="13.5" customHeight="1">
      <c r="A98" s="327">
        <v>93.0</v>
      </c>
      <c r="B98" s="328">
        <f>IF(MinBase1Day&gt;ROUND(((1-(OverNightDiscount_21_Up+FedExExrpessEarnedDiscount))*'1Day Base'!B95),2),ROUND(MinBase1Day*(1+ExpressFuelSurcharge),2),ROUND(((1-(OverNightDiscount_21_Up+FedExExrpessEarnedDiscount))*'1Day Base'!B95)*(1+ExpressFuelSurcharge),2))</f>
        <v>86.43</v>
      </c>
      <c r="C98" s="328">
        <f>IF(MinBase1Day&gt;ROUND(((1-(OverNightDiscount_21_Up+FedExExrpessEarnedDiscount))*'1Day Base'!C95),2),ROUND(MinBase1Day*(1+ExpressFuelSurcharge),2),ROUND(((1-(OverNightDiscount_21_Up+FedExExrpessEarnedDiscount))*'1Day Base'!C95)*(1+ExpressFuelSurcharge),2))</f>
        <v>121.74</v>
      </c>
      <c r="D98" s="328">
        <f>IF(MinBase1Day&gt;ROUND(((1-(OverNightDiscount_21_Up+FedExExrpessEarnedDiscount))*'1Day Base'!D95),2),ROUND(MinBase1Day*(1+ExpressFuelSurcharge),2),ROUND(((1-(OverNightDiscount_21_Up+FedExExrpessEarnedDiscount))*'1Day Base'!D95)*(1+ExpressFuelSurcharge),2))</f>
        <v>222.1</v>
      </c>
      <c r="E98" s="328">
        <f>IF(MinBase1Day&gt;ROUND(((1-(OverNightDiscount_21_Up+FedExExrpessEarnedDiscount))*'1Day Base'!E95),2),ROUND(MinBase1Day*(1+ExpressFuelSurcharge),2),ROUND(((1-(OverNightDiscount_21_Up+FedExExrpessEarnedDiscount))*'1Day Base'!E95)*(1+ExpressFuelSurcharge),2))</f>
        <v>242.77</v>
      </c>
      <c r="F98" s="328">
        <f>IF(MinBase1Day&gt;ROUND(((1-(OverNightDiscount_21_Up+FedExExrpessEarnedDiscount))*'1Day Base'!F95),2),ROUND(MinBase1Day*(1+ExpressFuelSurcharge),2),ROUND(((1-(OverNightDiscount_21_Up+FedExExrpessEarnedDiscount))*'1Day Base'!F95)*(1+ExpressFuelSurcharge),2))</f>
        <v>251.32</v>
      </c>
      <c r="G98" s="328">
        <f>IF(MinBase1Day&gt;ROUND(((1-(OverNightDiscount_21_Up+FedExExrpessEarnedDiscount))*'1Day Base'!G95),2),ROUND(MinBase1Day*(1+ExpressFuelSurcharge),2),ROUND(((1-(OverNightDiscount_21_Up+FedExExrpessEarnedDiscount))*'1Day Base'!G95)*(1+ExpressFuelSurcharge),2))</f>
        <v>294.46</v>
      </c>
      <c r="H98" s="328">
        <f>IF(MinBase1Day&gt;ROUND(((1-(OverNightDiscount_21_Up+FedExExrpessEarnedDiscount))*'1Day Base'!H95),2),ROUND(MinBase1Day*(1+ExpressFuelSurcharge),2),ROUND(((1-(OverNightDiscount_21_Up+FedExExrpessEarnedDiscount))*'1Day Base'!H95)*(1+ExpressFuelSurcharge),2))</f>
        <v>300.44</v>
      </c>
    </row>
    <row r="99" ht="13.5" customHeight="1">
      <c r="A99" s="327">
        <v>94.0</v>
      </c>
      <c r="B99" s="328">
        <f>IF(MinBase1Day&gt;ROUND(((1-(OverNightDiscount_21_Up+FedExExrpessEarnedDiscount))*'1Day Base'!B96),2),ROUND(MinBase1Day*(1+ExpressFuelSurcharge),2),ROUND(((1-(OverNightDiscount_21_Up+FedExExrpessEarnedDiscount))*'1Day Base'!B96)*(1+ExpressFuelSurcharge),2))</f>
        <v>86.69</v>
      </c>
      <c r="C99" s="328">
        <f>IF(MinBase1Day&gt;ROUND(((1-(OverNightDiscount_21_Up+FedExExrpessEarnedDiscount))*'1Day Base'!C96),2),ROUND(MinBase1Day*(1+ExpressFuelSurcharge),2),ROUND(((1-(OverNightDiscount_21_Up+FedExExrpessEarnedDiscount))*'1Day Base'!C96)*(1+ExpressFuelSurcharge),2))</f>
        <v>122</v>
      </c>
      <c r="D99" s="328">
        <f>IF(MinBase1Day&gt;ROUND(((1-(OverNightDiscount_21_Up+FedExExrpessEarnedDiscount))*'1Day Base'!D96),2),ROUND(MinBase1Day*(1+ExpressFuelSurcharge),2),ROUND(((1-(OverNightDiscount_21_Up+FedExExrpessEarnedDiscount))*'1Day Base'!D96)*(1+ExpressFuelSurcharge),2))</f>
        <v>222.36</v>
      </c>
      <c r="E99" s="328">
        <f>IF(MinBase1Day&gt;ROUND(((1-(OverNightDiscount_21_Up+FedExExrpessEarnedDiscount))*'1Day Base'!E96),2),ROUND(MinBase1Day*(1+ExpressFuelSurcharge),2),ROUND(((1-(OverNightDiscount_21_Up+FedExExrpessEarnedDiscount))*'1Day Base'!E96)*(1+ExpressFuelSurcharge),2))</f>
        <v>243.09</v>
      </c>
      <c r="F99" s="328">
        <f>IF(MinBase1Day&gt;ROUND(((1-(OverNightDiscount_21_Up+FedExExrpessEarnedDiscount))*'1Day Base'!F96),2),ROUND(MinBase1Day*(1+ExpressFuelSurcharge),2),ROUND(((1-(OverNightDiscount_21_Up+FedExExrpessEarnedDiscount))*'1Day Base'!F96)*(1+ExpressFuelSurcharge),2))</f>
        <v>251.64</v>
      </c>
      <c r="G99" s="328">
        <f>IF(MinBase1Day&gt;ROUND(((1-(OverNightDiscount_21_Up+FedExExrpessEarnedDiscount))*'1Day Base'!G96),2),ROUND(MinBase1Day*(1+ExpressFuelSurcharge),2),ROUND(((1-(OverNightDiscount_21_Up+FedExExrpessEarnedDiscount))*'1Day Base'!G96)*(1+ExpressFuelSurcharge),2))</f>
        <v>294.88</v>
      </c>
      <c r="H99" s="328">
        <f>IF(MinBase1Day&gt;ROUND(((1-(OverNightDiscount_21_Up+FedExExrpessEarnedDiscount))*'1Day Base'!H96),2),ROUND(MinBase1Day*(1+ExpressFuelSurcharge),2),ROUND(((1-(OverNightDiscount_21_Up+FedExExrpessEarnedDiscount))*'1Day Base'!H96)*(1+ExpressFuelSurcharge),2))</f>
        <v>300.8</v>
      </c>
    </row>
    <row r="100" ht="13.5" customHeight="1">
      <c r="A100" s="327">
        <v>95.0</v>
      </c>
      <c r="B100" s="328">
        <f>IF(MinBase1Day&gt;ROUND(((1-(OverNightDiscount_21_Up+FedExExrpessEarnedDiscount))*'1Day Base'!B97),2),ROUND(MinBase1Day*(1+ExpressFuelSurcharge),2),ROUND(((1-(OverNightDiscount_21_Up+FedExExrpessEarnedDiscount))*'1Day Base'!B97)*(1+ExpressFuelSurcharge),2))</f>
        <v>86.96</v>
      </c>
      <c r="C100" s="328">
        <f>IF(MinBase1Day&gt;ROUND(((1-(OverNightDiscount_21_Up+FedExExrpessEarnedDiscount))*'1Day Base'!C97),2),ROUND(MinBase1Day*(1+ExpressFuelSurcharge),2),ROUND(((1-(OverNightDiscount_21_Up+FedExExrpessEarnedDiscount))*'1Day Base'!C97)*(1+ExpressFuelSurcharge),2))</f>
        <v>122.26</v>
      </c>
      <c r="D100" s="328">
        <f>IF(MinBase1Day&gt;ROUND(((1-(OverNightDiscount_21_Up+FedExExrpessEarnedDiscount))*'1Day Base'!D97),2),ROUND(MinBase1Day*(1+ExpressFuelSurcharge),2),ROUND(((1-(OverNightDiscount_21_Up+FedExExrpessEarnedDiscount))*'1Day Base'!D97)*(1+ExpressFuelSurcharge),2))</f>
        <v>222.62</v>
      </c>
      <c r="E100" s="328">
        <f>IF(MinBase1Day&gt;ROUND(((1-(OverNightDiscount_21_Up+FedExExrpessEarnedDiscount))*'1Day Base'!E97),2),ROUND(MinBase1Day*(1+ExpressFuelSurcharge),2),ROUND(((1-(OverNightDiscount_21_Up+FedExExrpessEarnedDiscount))*'1Day Base'!E97)*(1+ExpressFuelSurcharge),2))</f>
        <v>243.81</v>
      </c>
      <c r="F100" s="328">
        <f>IF(MinBase1Day&gt;ROUND(((1-(OverNightDiscount_21_Up+FedExExrpessEarnedDiscount))*'1Day Base'!F97),2),ROUND(MinBase1Day*(1+ExpressFuelSurcharge),2),ROUND(((1-(OverNightDiscount_21_Up+FedExExrpessEarnedDiscount))*'1Day Base'!F97)*(1+ExpressFuelSurcharge),2))</f>
        <v>251.97</v>
      </c>
      <c r="G100" s="328">
        <f>IF(MinBase1Day&gt;ROUND(((1-(OverNightDiscount_21_Up+FedExExrpessEarnedDiscount))*'1Day Base'!G97),2),ROUND(MinBase1Day*(1+ExpressFuelSurcharge),2),ROUND(((1-(OverNightDiscount_21_Up+FedExExrpessEarnedDiscount))*'1Day Base'!G97)*(1+ExpressFuelSurcharge),2))</f>
        <v>295.2</v>
      </c>
      <c r="H100" s="328">
        <f>IF(MinBase1Day&gt;ROUND(((1-(OverNightDiscount_21_Up+FedExExrpessEarnedDiscount))*'1Day Base'!H97),2),ROUND(MinBase1Day*(1+ExpressFuelSurcharge),2),ROUND(((1-(OverNightDiscount_21_Up+FedExExrpessEarnedDiscount))*'1Day Base'!H97)*(1+ExpressFuelSurcharge),2))</f>
        <v>301.16</v>
      </c>
    </row>
    <row r="101" ht="13.5" customHeight="1">
      <c r="A101" s="327">
        <v>96.0</v>
      </c>
      <c r="B101" s="328">
        <f>IF(MinBase1Day&gt;ROUND(((1-(OverNightDiscount_21_Up+FedExExrpessEarnedDiscount))*'1Day Base'!B98),2),ROUND(MinBase1Day*(1+ExpressFuelSurcharge),2),ROUND(((1-(OverNightDiscount_21_Up+FedExExrpessEarnedDiscount))*'1Day Base'!B98)*(1+ExpressFuelSurcharge),2))</f>
        <v>87.22</v>
      </c>
      <c r="C101" s="328">
        <f>IF(MinBase1Day&gt;ROUND(((1-(OverNightDiscount_21_Up+FedExExrpessEarnedDiscount))*'1Day Base'!C98),2),ROUND(MinBase1Day*(1+ExpressFuelSurcharge),2),ROUND(((1-(OverNightDiscount_21_Up+FedExExrpessEarnedDiscount))*'1Day Base'!C98)*(1+ExpressFuelSurcharge),2))</f>
        <v>122.52</v>
      </c>
      <c r="D101" s="328">
        <f>IF(MinBase1Day&gt;ROUND(((1-(OverNightDiscount_21_Up+FedExExrpessEarnedDiscount))*'1Day Base'!D98),2),ROUND(MinBase1Day*(1+ExpressFuelSurcharge),2),ROUND(((1-(OverNightDiscount_21_Up+FedExExrpessEarnedDiscount))*'1Day Base'!D98)*(1+ExpressFuelSurcharge),2))</f>
        <v>222.88</v>
      </c>
      <c r="E101" s="328">
        <f>IF(MinBase1Day&gt;ROUND(((1-(OverNightDiscount_21_Up+FedExExrpessEarnedDiscount))*'1Day Base'!E98),2),ROUND(MinBase1Day*(1+ExpressFuelSurcharge),2),ROUND(((1-(OverNightDiscount_21_Up+FedExExrpessEarnedDiscount))*'1Day Base'!E98)*(1+ExpressFuelSurcharge),2))</f>
        <v>246.55</v>
      </c>
      <c r="F101" s="328">
        <f>IF(MinBase1Day&gt;ROUND(((1-(OverNightDiscount_21_Up+FedExExrpessEarnedDiscount))*'1Day Base'!F98),2),ROUND(MinBase1Day*(1+ExpressFuelSurcharge),2),ROUND(((1-(OverNightDiscount_21_Up+FedExExrpessEarnedDiscount))*'1Day Base'!F98)*(1+ExpressFuelSurcharge),2))</f>
        <v>253.88</v>
      </c>
      <c r="G101" s="328">
        <f>IF(MinBase1Day&gt;ROUND(((1-(OverNightDiscount_21_Up+FedExExrpessEarnedDiscount))*'1Day Base'!G98),2),ROUND(MinBase1Day*(1+ExpressFuelSurcharge),2),ROUND(((1-(OverNightDiscount_21_Up+FedExExrpessEarnedDiscount))*'1Day Base'!G98)*(1+ExpressFuelSurcharge),2))</f>
        <v>295.52</v>
      </c>
      <c r="H101" s="328">
        <f>IF(MinBase1Day&gt;ROUND(((1-(OverNightDiscount_21_Up+FedExExrpessEarnedDiscount))*'1Day Base'!H98),2),ROUND(MinBase1Day*(1+ExpressFuelSurcharge),2),ROUND(((1-(OverNightDiscount_21_Up+FedExExrpessEarnedDiscount))*'1Day Base'!H98)*(1+ExpressFuelSurcharge),2))</f>
        <v>301.48</v>
      </c>
    </row>
    <row r="102" ht="13.5" customHeight="1">
      <c r="A102" s="327">
        <v>97.0</v>
      </c>
      <c r="B102" s="328">
        <f>IF(MinBase1Day&gt;ROUND(((1-(OverNightDiscount_21_Up+FedExExrpessEarnedDiscount))*'1Day Base'!B99),2),ROUND(MinBase1Day*(1+ExpressFuelSurcharge),2),ROUND(((1-(OverNightDiscount_21_Up+FedExExrpessEarnedDiscount))*'1Day Base'!B99)*(1+ExpressFuelSurcharge),2))</f>
        <v>87.48</v>
      </c>
      <c r="C102" s="328">
        <f>IF(MinBase1Day&gt;ROUND(((1-(OverNightDiscount_21_Up+FedExExrpessEarnedDiscount))*'1Day Base'!C99),2),ROUND(MinBase1Day*(1+ExpressFuelSurcharge),2),ROUND(((1-(OverNightDiscount_21_Up+FedExExrpessEarnedDiscount))*'1Day Base'!C99)*(1+ExpressFuelSurcharge),2))</f>
        <v>122.78</v>
      </c>
      <c r="D102" s="328">
        <f>IF(MinBase1Day&gt;ROUND(((1-(OverNightDiscount_21_Up+FedExExrpessEarnedDiscount))*'1Day Base'!D99),2),ROUND(MinBase1Day*(1+ExpressFuelSurcharge),2),ROUND(((1-(OverNightDiscount_21_Up+FedExExrpessEarnedDiscount))*'1Day Base'!D99)*(1+ExpressFuelSurcharge),2))</f>
        <v>223.14</v>
      </c>
      <c r="E102" s="328">
        <f>IF(MinBase1Day&gt;ROUND(((1-(OverNightDiscount_21_Up+FedExExrpessEarnedDiscount))*'1Day Base'!E99),2),ROUND(MinBase1Day*(1+ExpressFuelSurcharge),2),ROUND(((1-(OverNightDiscount_21_Up+FedExExrpessEarnedDiscount))*'1Day Base'!E99)*(1+ExpressFuelSurcharge),2))</f>
        <v>248.63</v>
      </c>
      <c r="F102" s="328">
        <f>IF(MinBase1Day&gt;ROUND(((1-(OverNightDiscount_21_Up+FedExExrpessEarnedDiscount))*'1Day Base'!F99),2),ROUND(MinBase1Day*(1+ExpressFuelSurcharge),2),ROUND(((1-(OverNightDiscount_21_Up+FedExExrpessEarnedDiscount))*'1Day Base'!F99)*(1+ExpressFuelSurcharge),2))</f>
        <v>256.48</v>
      </c>
      <c r="G102" s="328">
        <f>IF(MinBase1Day&gt;ROUND(((1-(OverNightDiscount_21_Up+FedExExrpessEarnedDiscount))*'1Day Base'!G99),2),ROUND(MinBase1Day*(1+ExpressFuelSurcharge),2),ROUND(((1-(OverNightDiscount_21_Up+FedExExrpessEarnedDiscount))*'1Day Base'!G99)*(1+ExpressFuelSurcharge),2))</f>
        <v>295.83</v>
      </c>
      <c r="H102" s="328">
        <f>IF(MinBase1Day&gt;ROUND(((1-(OverNightDiscount_21_Up+FedExExrpessEarnedDiscount))*'1Day Base'!H99),2),ROUND(MinBase1Day*(1+ExpressFuelSurcharge),2),ROUND(((1-(OverNightDiscount_21_Up+FedExExrpessEarnedDiscount))*'1Day Base'!H99)*(1+ExpressFuelSurcharge),2))</f>
        <v>301.87</v>
      </c>
    </row>
    <row r="103" ht="13.5" customHeight="1">
      <c r="A103" s="327">
        <v>98.0</v>
      </c>
      <c r="B103" s="328">
        <f>IF(MinBase1Day&gt;ROUND(((1-(OverNightDiscount_21_Up+FedExExrpessEarnedDiscount))*'1Day Base'!B100),2),ROUND(MinBase1Day*(1+ExpressFuelSurcharge),2),ROUND(((1-(OverNightDiscount_21_Up+FedExExrpessEarnedDiscount))*'1Day Base'!B100)*(1+ExpressFuelSurcharge),2))</f>
        <v>87.74</v>
      </c>
      <c r="C103" s="328">
        <f>IF(MinBase1Day&gt;ROUND(((1-(OverNightDiscount_21_Up+FedExExrpessEarnedDiscount))*'1Day Base'!C100),2),ROUND(MinBase1Day*(1+ExpressFuelSurcharge),2),ROUND(((1-(OverNightDiscount_21_Up+FedExExrpessEarnedDiscount))*'1Day Base'!C100)*(1+ExpressFuelSurcharge),2))</f>
        <v>123.05</v>
      </c>
      <c r="D103" s="328">
        <f>IF(MinBase1Day&gt;ROUND(((1-(OverNightDiscount_21_Up+FedExExrpessEarnedDiscount))*'1Day Base'!D100),2),ROUND(MinBase1Day*(1+ExpressFuelSurcharge),2),ROUND(((1-(OverNightDiscount_21_Up+FedExExrpessEarnedDiscount))*'1Day Base'!D100)*(1+ExpressFuelSurcharge),2))</f>
        <v>223.4</v>
      </c>
      <c r="E103" s="328">
        <f>IF(MinBase1Day&gt;ROUND(((1-(OverNightDiscount_21_Up+FedExExrpessEarnedDiscount))*'1Day Base'!E100),2),ROUND(MinBase1Day*(1+ExpressFuelSurcharge),2),ROUND(((1-(OverNightDiscount_21_Up+FedExExrpessEarnedDiscount))*'1Day Base'!E100)*(1+ExpressFuelSurcharge),2))</f>
        <v>249.33</v>
      </c>
      <c r="F103" s="328">
        <f>IF(MinBase1Day&gt;ROUND(((1-(OverNightDiscount_21_Up+FedExExrpessEarnedDiscount))*'1Day Base'!F100),2),ROUND(MinBase1Day*(1+ExpressFuelSurcharge),2),ROUND(((1-(OverNightDiscount_21_Up+FedExExrpessEarnedDiscount))*'1Day Base'!F100)*(1+ExpressFuelSurcharge),2))</f>
        <v>262</v>
      </c>
      <c r="G103" s="328">
        <f>IF(MinBase1Day&gt;ROUND(((1-(OverNightDiscount_21_Up+FedExExrpessEarnedDiscount))*'1Day Base'!G100),2),ROUND(MinBase1Day*(1+ExpressFuelSurcharge),2),ROUND(((1-(OverNightDiscount_21_Up+FedExExrpessEarnedDiscount))*'1Day Base'!G100)*(1+ExpressFuelSurcharge),2))</f>
        <v>296.54</v>
      </c>
      <c r="H103" s="328">
        <f>IF(MinBase1Day&gt;ROUND(((1-(OverNightDiscount_21_Up+FedExExrpessEarnedDiscount))*'1Day Base'!H100),2),ROUND(MinBase1Day*(1+ExpressFuelSurcharge),2),ROUND(((1-(OverNightDiscount_21_Up+FedExExrpessEarnedDiscount))*'1Day Base'!H100)*(1+ExpressFuelSurcharge),2))</f>
        <v>302.59</v>
      </c>
    </row>
    <row r="104" ht="13.5" customHeight="1">
      <c r="A104" s="327">
        <v>99.0</v>
      </c>
      <c r="B104" s="328">
        <f>IF(MinBase1Day&gt;ROUND(((1-(OverNightDiscount_21_Up+FedExExrpessEarnedDiscount))*'1Day Base'!B101),2),ROUND(MinBase1Day*(1+ExpressFuelSurcharge),2),ROUND(((1-(OverNightDiscount_21_Up+FedExExrpessEarnedDiscount))*'1Day Base'!B101)*(1+ExpressFuelSurcharge),2))</f>
        <v>88</v>
      </c>
      <c r="C104" s="328">
        <f>IF(MinBase1Day&gt;ROUND(((1-(OverNightDiscount_21_Up+FedExExrpessEarnedDiscount))*'1Day Base'!C101),2),ROUND(MinBase1Day*(1+ExpressFuelSurcharge),2),ROUND(((1-(OverNightDiscount_21_Up+FedExExrpessEarnedDiscount))*'1Day Base'!C101)*(1+ExpressFuelSurcharge),2))</f>
        <v>123.31</v>
      </c>
      <c r="D104" s="328">
        <f>IF(MinBase1Day&gt;ROUND(((1-(OverNightDiscount_21_Up+FedExExrpessEarnedDiscount))*'1Day Base'!D101),2),ROUND(MinBase1Day*(1+ExpressFuelSurcharge),2),ROUND(((1-(OverNightDiscount_21_Up+FedExExrpessEarnedDiscount))*'1Day Base'!D101)*(1+ExpressFuelSurcharge),2))</f>
        <v>223.66</v>
      </c>
      <c r="E104" s="328">
        <f>IF(MinBase1Day&gt;ROUND(((1-(OverNightDiscount_21_Up+FedExExrpessEarnedDiscount))*'1Day Base'!E101),2),ROUND(MinBase1Day*(1+ExpressFuelSurcharge),2),ROUND(((1-(OverNightDiscount_21_Up+FedExExrpessEarnedDiscount))*'1Day Base'!E101)*(1+ExpressFuelSurcharge),2))</f>
        <v>261.73</v>
      </c>
      <c r="F104" s="328">
        <f>IF(MinBase1Day&gt;ROUND(((1-(OverNightDiscount_21_Up+FedExExrpessEarnedDiscount))*'1Day Base'!F101),2),ROUND(MinBase1Day*(1+ExpressFuelSurcharge),2),ROUND(((1-(OverNightDiscount_21_Up+FedExExrpessEarnedDiscount))*'1Day Base'!F101)*(1+ExpressFuelSurcharge),2))</f>
        <v>268.7</v>
      </c>
      <c r="G104" s="328">
        <f>IF(MinBase1Day&gt;ROUND(((1-(OverNightDiscount_21_Up+FedExExrpessEarnedDiscount))*'1Day Base'!G101),2),ROUND(MinBase1Day*(1+ExpressFuelSurcharge),2),ROUND(((1-(OverNightDiscount_21_Up+FedExExrpessEarnedDiscount))*'1Day Base'!G101)*(1+ExpressFuelSurcharge),2))</f>
        <v>310.62</v>
      </c>
      <c r="H104" s="328">
        <f>IF(MinBase1Day&gt;ROUND(((1-(OverNightDiscount_21_Up+FedExExrpessEarnedDiscount))*'1Day Base'!H101),2),ROUND(MinBase1Day*(1+ExpressFuelSurcharge),2),ROUND(((1-(OverNightDiscount_21_Up+FedExExrpessEarnedDiscount))*'1Day Base'!H101)*(1+ExpressFuelSurcharge),2))</f>
        <v>316.83</v>
      </c>
    </row>
    <row r="105" ht="13.5" customHeight="1">
      <c r="A105" s="327">
        <v>100.0</v>
      </c>
      <c r="B105" s="328">
        <f>IF(MinBase1Day&gt;ROUND(((1-(OverNightDiscount_21_Up+FedExExrpessEarnedDiscount))*'1Day Base'!B102),2),ROUND(MinBase1Day*(1+ExpressFuelSurcharge),2),ROUND(((1-(OverNightDiscount_21_Up+FedExExrpessEarnedDiscount))*'1Day Base'!B102)*(1+ExpressFuelSurcharge),2))</f>
        <v>88.26</v>
      </c>
      <c r="C105" s="328">
        <f>IF(MinBase1Day&gt;ROUND(((1-(OverNightDiscount_21_Up+FedExExrpessEarnedDiscount))*'1Day Base'!C102),2),ROUND(MinBase1Day*(1+ExpressFuelSurcharge),2),ROUND(((1-(OverNightDiscount_21_Up+FedExExrpessEarnedDiscount))*'1Day Base'!C102)*(1+ExpressFuelSurcharge),2))</f>
        <v>123.57</v>
      </c>
      <c r="D105" s="328">
        <f>IF(MinBase1Day&gt;ROUND(((1-(OverNightDiscount_21_Up+FedExExrpessEarnedDiscount))*'1Day Base'!D102),2),ROUND(MinBase1Day*(1+ExpressFuelSurcharge),2),ROUND(((1-(OverNightDiscount_21_Up+FedExExrpessEarnedDiscount))*'1Day Base'!D102)*(1+ExpressFuelSurcharge),2))</f>
        <v>223.93</v>
      </c>
      <c r="E105" s="328">
        <f>IF(MinBase1Day&gt;ROUND(((1-(OverNightDiscount_21_Up+FedExExrpessEarnedDiscount))*'1Day Base'!E102),2),ROUND(MinBase1Day*(1+ExpressFuelSurcharge),2),ROUND(((1-(OverNightDiscount_21_Up+FedExExrpessEarnedDiscount))*'1Day Base'!E102)*(1+ExpressFuelSurcharge),2))</f>
        <v>263.81</v>
      </c>
      <c r="F105" s="328">
        <f>IF(MinBase1Day&gt;ROUND(((1-(OverNightDiscount_21_Up+FedExExrpessEarnedDiscount))*'1Day Base'!F102),2),ROUND(MinBase1Day*(1+ExpressFuelSurcharge),2),ROUND(((1-(OverNightDiscount_21_Up+FedExExrpessEarnedDiscount))*'1Day Base'!F102)*(1+ExpressFuelSurcharge),2))</f>
        <v>269.37</v>
      </c>
      <c r="G105" s="328">
        <f>IF(MinBase1Day&gt;ROUND(((1-(OverNightDiscount_21_Up+FedExExrpessEarnedDiscount))*'1Day Base'!G102),2),ROUND(MinBase1Day*(1+ExpressFuelSurcharge),2),ROUND(((1-(OverNightDiscount_21_Up+FedExExrpessEarnedDiscount))*'1Day Base'!G102)*(1+ExpressFuelSurcharge),2))</f>
        <v>327.55</v>
      </c>
      <c r="H105" s="328">
        <f>IF(MinBase1Day&gt;ROUND(((1-(OverNightDiscount_21_Up+FedExExrpessEarnedDiscount))*'1Day Base'!H102),2),ROUND(MinBase1Day*(1+ExpressFuelSurcharge),2),ROUND(((1-(OverNightDiscount_21_Up+FedExExrpessEarnedDiscount))*'1Day Base'!H102)*(1+ExpressFuelSurcharge),2))</f>
        <v>341.61</v>
      </c>
    </row>
    <row r="106" ht="13.5" customHeight="1">
      <c r="A106" s="327">
        <v>101.0</v>
      </c>
      <c r="B106" s="328">
        <f>IF(MinBase1Day&gt;ROUND(((1-(OverNightDiscount_21_Up+FedExExrpessEarnedDiscount))*'1Day Base'!B103),2),ROUND(MinBase1Day*(1+ExpressFuelSurcharge),2),ROUND(((1-(OverNightDiscount_21_Up+FedExExrpessEarnedDiscount))*'1Day Base'!B103)*(1+ExpressFuelSurcharge),2))</f>
        <v>89.15</v>
      </c>
      <c r="C106" s="328">
        <f>IF(MinBase1Day&gt;ROUND(((1-(OverNightDiscount_21_Up+FedExExrpessEarnedDiscount))*'1Day Base'!C103),2),ROUND(MinBase1Day*(1+ExpressFuelSurcharge),2),ROUND(((1-(OverNightDiscount_21_Up+FedExExrpessEarnedDiscount))*'1Day Base'!C103)*(1+ExpressFuelSurcharge),2))</f>
        <v>124.8</v>
      </c>
      <c r="D106" s="328">
        <f>IF(MinBase1Day&gt;ROUND(((1-(OverNightDiscount_21_Up+FedExExrpessEarnedDiscount))*'1Day Base'!D103),2),ROUND(MinBase1Day*(1+ExpressFuelSurcharge),2),ROUND(((1-(OverNightDiscount_21_Up+FedExExrpessEarnedDiscount))*'1Day Base'!D103)*(1+ExpressFuelSurcharge),2))</f>
        <v>226.17</v>
      </c>
      <c r="E106" s="328">
        <f>IF(MinBase1Day&gt;ROUND(((1-(OverNightDiscount_21_Up+FedExExrpessEarnedDiscount))*'1Day Base'!E103),2),ROUND(MinBase1Day*(1+ExpressFuelSurcharge),2),ROUND(((1-(OverNightDiscount_21_Up+FedExExrpessEarnedDiscount))*'1Day Base'!E103)*(1+ExpressFuelSurcharge),2))</f>
        <v>266.45</v>
      </c>
      <c r="F106" s="328">
        <f>IF(MinBase1Day&gt;ROUND(((1-(OverNightDiscount_21_Up+FedExExrpessEarnedDiscount))*'1Day Base'!F103),2),ROUND(MinBase1Day*(1+ExpressFuelSurcharge),2),ROUND(((1-(OverNightDiscount_21_Up+FedExExrpessEarnedDiscount))*'1Day Base'!F103)*(1+ExpressFuelSurcharge),2))</f>
        <v>272.06</v>
      </c>
      <c r="G106" s="328">
        <f>IF(MinBase1Day&gt;ROUND(((1-(OverNightDiscount_21_Up+FedExExrpessEarnedDiscount))*'1Day Base'!G103),2),ROUND(MinBase1Day*(1+ExpressFuelSurcharge),2),ROUND(((1-(OverNightDiscount_21_Up+FedExExrpessEarnedDiscount))*'1Day Base'!G103)*(1+ExpressFuelSurcharge),2))</f>
        <v>330.83</v>
      </c>
      <c r="H106" s="328">
        <f>IF(MinBase1Day&gt;ROUND(((1-(OverNightDiscount_21_Up+FedExExrpessEarnedDiscount))*'1Day Base'!H103),2),ROUND(MinBase1Day*(1+ExpressFuelSurcharge),2),ROUND(((1-(OverNightDiscount_21_Up+FedExExrpessEarnedDiscount))*'1Day Base'!H103)*(1+ExpressFuelSurcharge),2))</f>
        <v>345.03</v>
      </c>
    </row>
    <row r="107" ht="13.5" customHeight="1">
      <c r="A107" s="327">
        <v>102.0</v>
      </c>
      <c r="B107" s="328">
        <f>IF(MinBase1Day&gt;ROUND(((1-(OverNightDiscount_21_Up+FedExExrpessEarnedDiscount))*'1Day Base'!B104),2),ROUND(MinBase1Day*(1+ExpressFuelSurcharge),2),ROUND(((1-(OverNightDiscount_21_Up+FedExExrpessEarnedDiscount))*'1Day Base'!B104)*(1+ExpressFuelSurcharge),2))</f>
        <v>90.03</v>
      </c>
      <c r="C107" s="328">
        <f>IF(MinBase1Day&gt;ROUND(((1-(OverNightDiscount_21_Up+FedExExrpessEarnedDiscount))*'1Day Base'!C104),2),ROUND(MinBase1Day*(1+ExpressFuelSurcharge),2),ROUND(((1-(OverNightDiscount_21_Up+FedExExrpessEarnedDiscount))*'1Day Base'!C104)*(1+ExpressFuelSurcharge),2))</f>
        <v>126.04</v>
      </c>
      <c r="D107" s="328">
        <f>IF(MinBase1Day&gt;ROUND(((1-(OverNightDiscount_21_Up+FedExExrpessEarnedDiscount))*'1Day Base'!D104),2),ROUND(MinBase1Day*(1+ExpressFuelSurcharge),2),ROUND(((1-(OverNightDiscount_21_Up+FedExExrpessEarnedDiscount))*'1Day Base'!D104)*(1+ExpressFuelSurcharge),2))</f>
        <v>228.41</v>
      </c>
      <c r="E107" s="328">
        <f>IF(MinBase1Day&gt;ROUND(((1-(OverNightDiscount_21_Up+FedExExrpessEarnedDiscount))*'1Day Base'!E104),2),ROUND(MinBase1Day*(1+ExpressFuelSurcharge),2),ROUND(((1-(OverNightDiscount_21_Up+FedExExrpessEarnedDiscount))*'1Day Base'!E104)*(1+ExpressFuelSurcharge),2))</f>
        <v>269.08</v>
      </c>
      <c r="F107" s="328">
        <f>IF(MinBase1Day&gt;ROUND(((1-(OverNightDiscount_21_Up+FedExExrpessEarnedDiscount))*'1Day Base'!F104),2),ROUND(MinBase1Day*(1+ExpressFuelSurcharge),2),ROUND(((1-(OverNightDiscount_21_Up+FedExExrpessEarnedDiscount))*'1Day Base'!F104)*(1+ExpressFuelSurcharge),2))</f>
        <v>274.75</v>
      </c>
      <c r="G107" s="328">
        <f>IF(MinBase1Day&gt;ROUND(((1-(OverNightDiscount_21_Up+FedExExrpessEarnedDiscount))*'1Day Base'!G104),2),ROUND(MinBase1Day*(1+ExpressFuelSurcharge),2),ROUND(((1-(OverNightDiscount_21_Up+FedExExrpessEarnedDiscount))*'1Day Base'!G104)*(1+ExpressFuelSurcharge),2))</f>
        <v>334.1</v>
      </c>
      <c r="H107" s="328">
        <f>IF(MinBase1Day&gt;ROUND(((1-(OverNightDiscount_21_Up+FedExExrpessEarnedDiscount))*'1Day Base'!H104),2),ROUND(MinBase1Day*(1+ExpressFuelSurcharge),2),ROUND(((1-(OverNightDiscount_21_Up+FedExExrpessEarnedDiscount))*'1Day Base'!H104)*(1+ExpressFuelSurcharge),2))</f>
        <v>348.44</v>
      </c>
    </row>
    <row r="108" ht="13.5" customHeight="1">
      <c r="A108" s="327">
        <v>103.0</v>
      </c>
      <c r="B108" s="328">
        <f>IF(MinBase1Day&gt;ROUND(((1-(OverNightDiscount_21_Up+FedExExrpessEarnedDiscount))*'1Day Base'!B105),2),ROUND(MinBase1Day*(1+ExpressFuelSurcharge),2),ROUND(((1-(OverNightDiscount_21_Up+FedExExrpessEarnedDiscount))*'1Day Base'!B105)*(1+ExpressFuelSurcharge),2))</f>
        <v>90.91</v>
      </c>
      <c r="C108" s="328">
        <f>IF(MinBase1Day&gt;ROUND(((1-(OverNightDiscount_21_Up+FedExExrpessEarnedDiscount))*'1Day Base'!C105),2),ROUND(MinBase1Day*(1+ExpressFuelSurcharge),2),ROUND(((1-(OverNightDiscount_21_Up+FedExExrpessEarnedDiscount))*'1Day Base'!C105)*(1+ExpressFuelSurcharge),2))</f>
        <v>127.28</v>
      </c>
      <c r="D108" s="328">
        <f>IF(MinBase1Day&gt;ROUND(((1-(OverNightDiscount_21_Up+FedExExrpessEarnedDiscount))*'1Day Base'!D105),2),ROUND(MinBase1Day*(1+ExpressFuelSurcharge),2),ROUND(((1-(OverNightDiscount_21_Up+FedExExrpessEarnedDiscount))*'1Day Base'!D105)*(1+ExpressFuelSurcharge),2))</f>
        <v>230.64</v>
      </c>
      <c r="E108" s="328">
        <f>IF(MinBase1Day&gt;ROUND(((1-(OverNightDiscount_21_Up+FedExExrpessEarnedDiscount))*'1Day Base'!E105),2),ROUND(MinBase1Day*(1+ExpressFuelSurcharge),2),ROUND(((1-(OverNightDiscount_21_Up+FedExExrpessEarnedDiscount))*'1Day Base'!E105)*(1+ExpressFuelSurcharge),2))</f>
        <v>271.72</v>
      </c>
      <c r="F108" s="328">
        <f>IF(MinBase1Day&gt;ROUND(((1-(OverNightDiscount_21_Up+FedExExrpessEarnedDiscount))*'1Day Base'!F105),2),ROUND(MinBase1Day*(1+ExpressFuelSurcharge),2),ROUND(((1-(OverNightDiscount_21_Up+FedExExrpessEarnedDiscount))*'1Day Base'!F105)*(1+ExpressFuelSurcharge),2))</f>
        <v>277.45</v>
      </c>
      <c r="G108" s="328">
        <f>IF(MinBase1Day&gt;ROUND(((1-(OverNightDiscount_21_Up+FedExExrpessEarnedDiscount))*'1Day Base'!G105),2),ROUND(MinBase1Day*(1+ExpressFuelSurcharge),2),ROUND(((1-(OverNightDiscount_21_Up+FedExExrpessEarnedDiscount))*'1Day Base'!G105)*(1+ExpressFuelSurcharge),2))</f>
        <v>337.38</v>
      </c>
      <c r="H108" s="328">
        <f>IF(MinBase1Day&gt;ROUND(((1-(OverNightDiscount_21_Up+FedExExrpessEarnedDiscount))*'1Day Base'!H105),2),ROUND(MinBase1Day*(1+ExpressFuelSurcharge),2),ROUND(((1-(OverNightDiscount_21_Up+FedExExrpessEarnedDiscount))*'1Day Base'!H105)*(1+ExpressFuelSurcharge),2))</f>
        <v>351.86</v>
      </c>
    </row>
    <row r="109" ht="13.5" customHeight="1">
      <c r="A109" s="327">
        <v>104.0</v>
      </c>
      <c r="B109" s="328">
        <f>IF(MinBase1Day&gt;ROUND(((1-(OverNightDiscount_21_Up+FedExExrpessEarnedDiscount))*'1Day Base'!B106),2),ROUND(MinBase1Day*(1+ExpressFuelSurcharge),2),ROUND(((1-(OverNightDiscount_21_Up+FedExExrpessEarnedDiscount))*'1Day Base'!B106)*(1+ExpressFuelSurcharge),2))</f>
        <v>91.79</v>
      </c>
      <c r="C109" s="328">
        <f>IF(MinBase1Day&gt;ROUND(((1-(OverNightDiscount_21_Up+FedExExrpessEarnedDiscount))*'1Day Base'!C106),2),ROUND(MinBase1Day*(1+ExpressFuelSurcharge),2),ROUND(((1-(OverNightDiscount_21_Up+FedExExrpessEarnedDiscount))*'1Day Base'!C106)*(1+ExpressFuelSurcharge),2))</f>
        <v>128.51</v>
      </c>
      <c r="D109" s="328">
        <f>IF(MinBase1Day&gt;ROUND(((1-(OverNightDiscount_21_Up+FedExExrpessEarnedDiscount))*'1Day Base'!D106),2),ROUND(MinBase1Day*(1+ExpressFuelSurcharge),2),ROUND(((1-(OverNightDiscount_21_Up+FedExExrpessEarnedDiscount))*'1Day Base'!D106)*(1+ExpressFuelSurcharge),2))</f>
        <v>232.88</v>
      </c>
      <c r="E109" s="328">
        <f>IF(MinBase1Day&gt;ROUND(((1-(OverNightDiscount_21_Up+FedExExrpessEarnedDiscount))*'1Day Base'!E106),2),ROUND(MinBase1Day*(1+ExpressFuelSurcharge),2),ROUND(((1-(OverNightDiscount_21_Up+FedExExrpessEarnedDiscount))*'1Day Base'!E106)*(1+ExpressFuelSurcharge),2))</f>
        <v>274.36</v>
      </c>
      <c r="F109" s="328">
        <f>IF(MinBase1Day&gt;ROUND(((1-(OverNightDiscount_21_Up+FedExExrpessEarnedDiscount))*'1Day Base'!F106),2),ROUND(MinBase1Day*(1+ExpressFuelSurcharge),2),ROUND(((1-(OverNightDiscount_21_Up+FedExExrpessEarnedDiscount))*'1Day Base'!F106)*(1+ExpressFuelSurcharge),2))</f>
        <v>280.14</v>
      </c>
      <c r="G109" s="328">
        <f>IF(MinBase1Day&gt;ROUND(((1-(OverNightDiscount_21_Up+FedExExrpessEarnedDiscount))*'1Day Base'!G106),2),ROUND(MinBase1Day*(1+ExpressFuelSurcharge),2),ROUND(((1-(OverNightDiscount_21_Up+FedExExrpessEarnedDiscount))*'1Day Base'!G106)*(1+ExpressFuelSurcharge),2))</f>
        <v>340.66</v>
      </c>
      <c r="H109" s="328">
        <f>IF(MinBase1Day&gt;ROUND(((1-(OverNightDiscount_21_Up+FedExExrpessEarnedDiscount))*'1Day Base'!H106),2),ROUND(MinBase1Day*(1+ExpressFuelSurcharge),2),ROUND(((1-(OverNightDiscount_21_Up+FedExExrpessEarnedDiscount))*'1Day Base'!H106)*(1+ExpressFuelSurcharge),2))</f>
        <v>355.27</v>
      </c>
    </row>
    <row r="110" ht="12.75" customHeight="1">
      <c r="A110" s="327">
        <v>105.0</v>
      </c>
      <c r="B110" s="328">
        <f>IF(MinBase1Day&gt;ROUND(((1-(OverNightDiscount_21_Up+FedExExrpessEarnedDiscount))*'1Day Base'!B107),2),ROUND(MinBase1Day*(1+ExpressFuelSurcharge),2),ROUND(((1-(OverNightDiscount_21_Up+FedExExrpessEarnedDiscount))*'1Day Base'!B107)*(1+ExpressFuelSurcharge),2))</f>
        <v>92.68</v>
      </c>
      <c r="C110" s="328">
        <f>IF(MinBase1Day&gt;ROUND(((1-(OverNightDiscount_21_Up+FedExExrpessEarnedDiscount))*'1Day Base'!C107),2),ROUND(MinBase1Day*(1+ExpressFuelSurcharge),2),ROUND(((1-(OverNightDiscount_21_Up+FedExExrpessEarnedDiscount))*'1Day Base'!C107)*(1+ExpressFuelSurcharge),2))</f>
        <v>129.75</v>
      </c>
      <c r="D110" s="328">
        <f>IF(MinBase1Day&gt;ROUND(((1-(OverNightDiscount_21_Up+FedExExrpessEarnedDiscount))*'1Day Base'!D107),2),ROUND(MinBase1Day*(1+ExpressFuelSurcharge),2),ROUND(((1-(OverNightDiscount_21_Up+FedExExrpessEarnedDiscount))*'1Day Base'!D107)*(1+ExpressFuelSurcharge),2))</f>
        <v>235.12</v>
      </c>
      <c r="E110" s="328">
        <f>IF(MinBase1Day&gt;ROUND(((1-(OverNightDiscount_21_Up+FedExExrpessEarnedDiscount))*'1Day Base'!E107),2),ROUND(MinBase1Day*(1+ExpressFuelSurcharge),2),ROUND(((1-(OverNightDiscount_21_Up+FedExExrpessEarnedDiscount))*'1Day Base'!E107)*(1+ExpressFuelSurcharge),2))</f>
        <v>277</v>
      </c>
      <c r="F110" s="328">
        <f>IF(MinBase1Day&gt;ROUND(((1-(OverNightDiscount_21_Up+FedExExrpessEarnedDiscount))*'1Day Base'!F107),2),ROUND(MinBase1Day*(1+ExpressFuelSurcharge),2),ROUND(((1-(OverNightDiscount_21_Up+FedExExrpessEarnedDiscount))*'1Day Base'!F107)*(1+ExpressFuelSurcharge),2))</f>
        <v>282.83</v>
      </c>
      <c r="G110" s="328">
        <f>IF(MinBase1Day&gt;ROUND(((1-(OverNightDiscount_21_Up+FedExExrpessEarnedDiscount))*'1Day Base'!G107),2),ROUND(MinBase1Day*(1+ExpressFuelSurcharge),2),ROUND(((1-(OverNightDiscount_21_Up+FedExExrpessEarnedDiscount))*'1Day Base'!G107)*(1+ExpressFuelSurcharge),2))</f>
        <v>343.93</v>
      </c>
      <c r="H110" s="328">
        <f>IF(MinBase1Day&gt;ROUND(((1-(OverNightDiscount_21_Up+FedExExrpessEarnedDiscount))*'1Day Base'!H107),2),ROUND(MinBase1Day*(1+ExpressFuelSurcharge),2),ROUND(((1-(OverNightDiscount_21_Up+FedExExrpessEarnedDiscount))*'1Day Base'!H107)*(1+ExpressFuelSurcharge),2))</f>
        <v>358.69</v>
      </c>
    </row>
    <row r="111" ht="12.75" customHeight="1">
      <c r="A111" s="327">
        <v>106.0</v>
      </c>
      <c r="B111" s="328">
        <f>IF(MinBase1Day&gt;ROUND(((1-(OverNightDiscount_21_Up+FedExExrpessEarnedDiscount))*'1Day Base'!B108),2),ROUND(MinBase1Day*(1+ExpressFuelSurcharge),2),ROUND(((1-(OverNightDiscount_21_Up+FedExExrpessEarnedDiscount))*'1Day Base'!B108)*(1+ExpressFuelSurcharge),2))</f>
        <v>93.56</v>
      </c>
      <c r="C111" s="328">
        <f>IF(MinBase1Day&gt;ROUND(((1-(OverNightDiscount_21_Up+FedExExrpessEarnedDiscount))*'1Day Base'!C108),2),ROUND(MinBase1Day*(1+ExpressFuelSurcharge),2),ROUND(((1-(OverNightDiscount_21_Up+FedExExrpessEarnedDiscount))*'1Day Base'!C108)*(1+ExpressFuelSurcharge),2))</f>
        <v>130.98</v>
      </c>
      <c r="D111" s="328">
        <f>IF(MinBase1Day&gt;ROUND(((1-(OverNightDiscount_21_Up+FedExExrpessEarnedDiscount))*'1Day Base'!D108),2),ROUND(MinBase1Day*(1+ExpressFuelSurcharge),2),ROUND(((1-(OverNightDiscount_21_Up+FedExExrpessEarnedDiscount))*'1Day Base'!D108)*(1+ExpressFuelSurcharge),2))</f>
        <v>237.36</v>
      </c>
      <c r="E111" s="328">
        <f>IF(MinBase1Day&gt;ROUND(((1-(OverNightDiscount_21_Up+FedExExrpessEarnedDiscount))*'1Day Base'!E108),2),ROUND(MinBase1Day*(1+ExpressFuelSurcharge),2),ROUND(((1-(OverNightDiscount_21_Up+FedExExrpessEarnedDiscount))*'1Day Base'!E108)*(1+ExpressFuelSurcharge),2))</f>
        <v>279.64</v>
      </c>
      <c r="F111" s="328">
        <f>IF(MinBase1Day&gt;ROUND(((1-(OverNightDiscount_21_Up+FedExExrpessEarnedDiscount))*'1Day Base'!F108),2),ROUND(MinBase1Day*(1+ExpressFuelSurcharge),2),ROUND(((1-(OverNightDiscount_21_Up+FedExExrpessEarnedDiscount))*'1Day Base'!F108)*(1+ExpressFuelSurcharge),2))</f>
        <v>285.53</v>
      </c>
      <c r="G111" s="328">
        <f>IF(MinBase1Day&gt;ROUND(((1-(OverNightDiscount_21_Up+FedExExrpessEarnedDiscount))*'1Day Base'!G108),2),ROUND(MinBase1Day*(1+ExpressFuelSurcharge),2),ROUND(((1-(OverNightDiscount_21_Up+FedExExrpessEarnedDiscount))*'1Day Base'!G108)*(1+ExpressFuelSurcharge),2))</f>
        <v>347.21</v>
      </c>
      <c r="H111" s="328">
        <f>IF(MinBase1Day&gt;ROUND(((1-(OverNightDiscount_21_Up+FedExExrpessEarnedDiscount))*'1Day Base'!H108),2),ROUND(MinBase1Day*(1+ExpressFuelSurcharge),2),ROUND(((1-(OverNightDiscount_21_Up+FedExExrpessEarnedDiscount))*'1Day Base'!H108)*(1+ExpressFuelSurcharge),2))</f>
        <v>362.11</v>
      </c>
    </row>
    <row r="112" ht="12.75" customHeight="1">
      <c r="A112" s="327">
        <v>107.0</v>
      </c>
      <c r="B112" s="328">
        <f>IF(MinBase1Day&gt;ROUND(((1-(OverNightDiscount_21_Up+FedExExrpessEarnedDiscount))*'1Day Base'!B109),2),ROUND(MinBase1Day*(1+ExpressFuelSurcharge),2),ROUND(((1-(OverNightDiscount_21_Up+FedExExrpessEarnedDiscount))*'1Day Base'!B109)*(1+ExpressFuelSurcharge),2))</f>
        <v>94.44</v>
      </c>
      <c r="C112" s="328">
        <f>IF(MinBase1Day&gt;ROUND(((1-(OverNightDiscount_21_Up+FedExExrpessEarnedDiscount))*'1Day Base'!C109),2),ROUND(MinBase1Day*(1+ExpressFuelSurcharge),2),ROUND(((1-(OverNightDiscount_21_Up+FedExExrpessEarnedDiscount))*'1Day Base'!C109)*(1+ExpressFuelSurcharge),2))</f>
        <v>132.22</v>
      </c>
      <c r="D112" s="328">
        <f>IF(MinBase1Day&gt;ROUND(((1-(OverNightDiscount_21_Up+FedExExrpessEarnedDiscount))*'1Day Base'!D109),2),ROUND(MinBase1Day*(1+ExpressFuelSurcharge),2),ROUND(((1-(OverNightDiscount_21_Up+FedExExrpessEarnedDiscount))*'1Day Base'!D109)*(1+ExpressFuelSurcharge),2))</f>
        <v>239.6</v>
      </c>
      <c r="E112" s="328">
        <f>IF(MinBase1Day&gt;ROUND(((1-(OverNightDiscount_21_Up+FedExExrpessEarnedDiscount))*'1Day Base'!E109),2),ROUND(MinBase1Day*(1+ExpressFuelSurcharge),2),ROUND(((1-(OverNightDiscount_21_Up+FedExExrpessEarnedDiscount))*'1Day Base'!E109)*(1+ExpressFuelSurcharge),2))</f>
        <v>282.27</v>
      </c>
      <c r="F112" s="328">
        <f>IF(MinBase1Day&gt;ROUND(((1-(OverNightDiscount_21_Up+FedExExrpessEarnedDiscount))*'1Day Base'!F109),2),ROUND(MinBase1Day*(1+ExpressFuelSurcharge),2),ROUND(((1-(OverNightDiscount_21_Up+FedExExrpessEarnedDiscount))*'1Day Base'!F109)*(1+ExpressFuelSurcharge),2))</f>
        <v>288.22</v>
      </c>
      <c r="G112" s="328">
        <f>IF(MinBase1Day&gt;ROUND(((1-(OverNightDiscount_21_Up+FedExExrpessEarnedDiscount))*'1Day Base'!G109),2),ROUND(MinBase1Day*(1+ExpressFuelSurcharge),2),ROUND(((1-(OverNightDiscount_21_Up+FedExExrpessEarnedDiscount))*'1Day Base'!G109)*(1+ExpressFuelSurcharge),2))</f>
        <v>350.48</v>
      </c>
      <c r="H112" s="328">
        <f>IF(MinBase1Day&gt;ROUND(((1-(OverNightDiscount_21_Up+FedExExrpessEarnedDiscount))*'1Day Base'!H109),2),ROUND(MinBase1Day*(1+ExpressFuelSurcharge),2),ROUND(((1-(OverNightDiscount_21_Up+FedExExrpessEarnedDiscount))*'1Day Base'!H109)*(1+ExpressFuelSurcharge),2))</f>
        <v>365.52</v>
      </c>
    </row>
    <row r="113" ht="12.75" customHeight="1">
      <c r="A113" s="327">
        <v>108.0</v>
      </c>
      <c r="B113" s="328">
        <f>IF(MinBase1Day&gt;ROUND(((1-(OverNightDiscount_21_Up+FedExExrpessEarnedDiscount))*'1Day Base'!B110),2),ROUND(MinBase1Day*(1+ExpressFuelSurcharge),2),ROUND(((1-(OverNightDiscount_21_Up+FedExExrpessEarnedDiscount))*'1Day Base'!B110)*(1+ExpressFuelSurcharge),2))</f>
        <v>95.32</v>
      </c>
      <c r="C113" s="328">
        <f>IF(MinBase1Day&gt;ROUND(((1-(OverNightDiscount_21_Up+FedExExrpessEarnedDiscount))*'1Day Base'!C110),2),ROUND(MinBase1Day*(1+ExpressFuelSurcharge),2),ROUND(((1-(OverNightDiscount_21_Up+FedExExrpessEarnedDiscount))*'1Day Base'!C110)*(1+ExpressFuelSurcharge),2))</f>
        <v>133.45</v>
      </c>
      <c r="D113" s="328">
        <f>IF(MinBase1Day&gt;ROUND(((1-(OverNightDiscount_21_Up+FedExExrpessEarnedDiscount))*'1Day Base'!D110),2),ROUND(MinBase1Day*(1+ExpressFuelSurcharge),2),ROUND(((1-(OverNightDiscount_21_Up+FedExExrpessEarnedDiscount))*'1Day Base'!D110)*(1+ExpressFuelSurcharge),2))</f>
        <v>241.84</v>
      </c>
      <c r="E113" s="328">
        <f>IF(MinBase1Day&gt;ROUND(((1-(OverNightDiscount_21_Up+FedExExrpessEarnedDiscount))*'1Day Base'!E110),2),ROUND(MinBase1Day*(1+ExpressFuelSurcharge),2),ROUND(((1-(OverNightDiscount_21_Up+FedExExrpessEarnedDiscount))*'1Day Base'!E110)*(1+ExpressFuelSurcharge),2))</f>
        <v>284.91</v>
      </c>
      <c r="F113" s="328">
        <f>IF(MinBase1Day&gt;ROUND(((1-(OverNightDiscount_21_Up+FedExExrpessEarnedDiscount))*'1Day Base'!F110),2),ROUND(MinBase1Day*(1+ExpressFuelSurcharge),2),ROUND(((1-(OverNightDiscount_21_Up+FedExExrpessEarnedDiscount))*'1Day Base'!F110)*(1+ExpressFuelSurcharge),2))</f>
        <v>290.91</v>
      </c>
      <c r="G113" s="328">
        <f>IF(MinBase1Day&gt;ROUND(((1-(OverNightDiscount_21_Up+FedExExrpessEarnedDiscount))*'1Day Base'!G110),2),ROUND(MinBase1Day*(1+ExpressFuelSurcharge),2),ROUND(((1-(OverNightDiscount_21_Up+FedExExrpessEarnedDiscount))*'1Day Base'!G110)*(1+ExpressFuelSurcharge),2))</f>
        <v>353.76</v>
      </c>
      <c r="H113" s="328">
        <f>IF(MinBase1Day&gt;ROUND(((1-(OverNightDiscount_21_Up+FedExExrpessEarnedDiscount))*'1Day Base'!H110),2),ROUND(MinBase1Day*(1+ExpressFuelSurcharge),2),ROUND(((1-(OverNightDiscount_21_Up+FedExExrpessEarnedDiscount))*'1Day Base'!H110)*(1+ExpressFuelSurcharge),2))</f>
        <v>368.94</v>
      </c>
    </row>
    <row r="114" ht="12.75" customHeight="1">
      <c r="A114" s="327">
        <v>109.0</v>
      </c>
      <c r="B114" s="328">
        <f>IF(MinBase1Day&gt;ROUND(((1-(OverNightDiscount_21_Up+FedExExrpessEarnedDiscount))*'1Day Base'!B111),2),ROUND(MinBase1Day*(1+ExpressFuelSurcharge),2),ROUND(((1-(OverNightDiscount_21_Up+FedExExrpessEarnedDiscount))*'1Day Base'!B111)*(1+ExpressFuelSurcharge),2))</f>
        <v>96.21</v>
      </c>
      <c r="C114" s="328">
        <f>IF(MinBase1Day&gt;ROUND(((1-(OverNightDiscount_21_Up+FedExExrpessEarnedDiscount))*'1Day Base'!C111),2),ROUND(MinBase1Day*(1+ExpressFuelSurcharge),2),ROUND(((1-(OverNightDiscount_21_Up+FedExExrpessEarnedDiscount))*'1Day Base'!C111)*(1+ExpressFuelSurcharge),2))</f>
        <v>134.69</v>
      </c>
      <c r="D114" s="328">
        <f>IF(MinBase1Day&gt;ROUND(((1-(OverNightDiscount_21_Up+FedExExrpessEarnedDiscount))*'1Day Base'!D111),2),ROUND(MinBase1Day*(1+ExpressFuelSurcharge),2),ROUND(((1-(OverNightDiscount_21_Up+FedExExrpessEarnedDiscount))*'1Day Base'!D111)*(1+ExpressFuelSurcharge),2))</f>
        <v>244.08</v>
      </c>
      <c r="E114" s="328">
        <f>IF(MinBase1Day&gt;ROUND(((1-(OverNightDiscount_21_Up+FedExExrpessEarnedDiscount))*'1Day Base'!E111),2),ROUND(MinBase1Day*(1+ExpressFuelSurcharge),2),ROUND(((1-(OverNightDiscount_21_Up+FedExExrpessEarnedDiscount))*'1Day Base'!E111)*(1+ExpressFuelSurcharge),2))</f>
        <v>287.55</v>
      </c>
      <c r="F114" s="328">
        <f>IF(MinBase1Day&gt;ROUND(((1-(OverNightDiscount_21_Up+FedExExrpessEarnedDiscount))*'1Day Base'!F111),2),ROUND(MinBase1Day*(1+ExpressFuelSurcharge),2),ROUND(((1-(OverNightDiscount_21_Up+FedExExrpessEarnedDiscount))*'1Day Base'!F111)*(1+ExpressFuelSurcharge),2))</f>
        <v>293.61</v>
      </c>
      <c r="G114" s="328">
        <f>IF(MinBase1Day&gt;ROUND(((1-(OverNightDiscount_21_Up+FedExExrpessEarnedDiscount))*'1Day Base'!G111),2),ROUND(MinBase1Day*(1+ExpressFuelSurcharge),2),ROUND(((1-(OverNightDiscount_21_Up+FedExExrpessEarnedDiscount))*'1Day Base'!G111)*(1+ExpressFuelSurcharge),2))</f>
        <v>357.03</v>
      </c>
      <c r="H114" s="328">
        <f>IF(MinBase1Day&gt;ROUND(((1-(OverNightDiscount_21_Up+FedExExrpessEarnedDiscount))*'1Day Base'!H111),2),ROUND(MinBase1Day*(1+ExpressFuelSurcharge),2),ROUND(((1-(OverNightDiscount_21_Up+FedExExrpessEarnedDiscount))*'1Day Base'!H111)*(1+ExpressFuelSurcharge),2))</f>
        <v>372.36</v>
      </c>
    </row>
    <row r="115" ht="12.75" customHeight="1">
      <c r="A115" s="327">
        <v>110.0</v>
      </c>
      <c r="B115" s="328">
        <f>IF(MinBase1Day&gt;ROUND(((1-(OverNightDiscount_21_Up+FedExExrpessEarnedDiscount))*'1Day Base'!B112),2),ROUND(MinBase1Day*(1+ExpressFuelSurcharge),2),ROUND(((1-(OverNightDiscount_21_Up+FedExExrpessEarnedDiscount))*'1Day Base'!B112)*(1+ExpressFuelSurcharge),2))</f>
        <v>97.09</v>
      </c>
      <c r="C115" s="328">
        <f>IF(MinBase1Day&gt;ROUND(((1-(OverNightDiscount_21_Up+FedExExrpessEarnedDiscount))*'1Day Base'!C112),2),ROUND(MinBase1Day*(1+ExpressFuelSurcharge),2),ROUND(((1-(OverNightDiscount_21_Up+FedExExrpessEarnedDiscount))*'1Day Base'!C112)*(1+ExpressFuelSurcharge),2))</f>
        <v>135.93</v>
      </c>
      <c r="D115" s="328">
        <f>IF(MinBase1Day&gt;ROUND(((1-(OverNightDiscount_21_Up+FedExExrpessEarnedDiscount))*'1Day Base'!D112),2),ROUND(MinBase1Day*(1+ExpressFuelSurcharge),2),ROUND(((1-(OverNightDiscount_21_Up+FedExExrpessEarnedDiscount))*'1Day Base'!D112)*(1+ExpressFuelSurcharge),2))</f>
        <v>246.32</v>
      </c>
      <c r="E115" s="328">
        <f>IF(MinBase1Day&gt;ROUND(((1-(OverNightDiscount_21_Up+FedExExrpessEarnedDiscount))*'1Day Base'!E112),2),ROUND(MinBase1Day*(1+ExpressFuelSurcharge),2),ROUND(((1-(OverNightDiscount_21_Up+FedExExrpessEarnedDiscount))*'1Day Base'!E112)*(1+ExpressFuelSurcharge),2))</f>
        <v>290.19</v>
      </c>
      <c r="F115" s="328">
        <f>IF(MinBase1Day&gt;ROUND(((1-(OverNightDiscount_21_Up+FedExExrpessEarnedDiscount))*'1Day Base'!F112),2),ROUND(MinBase1Day*(1+ExpressFuelSurcharge),2),ROUND(((1-(OverNightDiscount_21_Up+FedExExrpessEarnedDiscount))*'1Day Base'!F112)*(1+ExpressFuelSurcharge),2))</f>
        <v>296.3</v>
      </c>
      <c r="G115" s="328">
        <f>IF(MinBase1Day&gt;ROUND(((1-(OverNightDiscount_21_Up+FedExExrpessEarnedDiscount))*'1Day Base'!G112),2),ROUND(MinBase1Day*(1+ExpressFuelSurcharge),2),ROUND(((1-(OverNightDiscount_21_Up+FedExExrpessEarnedDiscount))*'1Day Base'!G112)*(1+ExpressFuelSurcharge),2))</f>
        <v>360.31</v>
      </c>
      <c r="H115" s="328">
        <f>IF(MinBase1Day&gt;ROUND(((1-(OverNightDiscount_21_Up+FedExExrpessEarnedDiscount))*'1Day Base'!H112),2),ROUND(MinBase1Day*(1+ExpressFuelSurcharge),2),ROUND(((1-(OverNightDiscount_21_Up+FedExExrpessEarnedDiscount))*'1Day Base'!H112)*(1+ExpressFuelSurcharge),2))</f>
        <v>375.77</v>
      </c>
    </row>
    <row r="116" ht="12.75" customHeight="1">
      <c r="A116" s="327">
        <v>111.0</v>
      </c>
      <c r="B116" s="328">
        <f>IF(MinBase1Day&gt;ROUND(((1-(OverNightDiscount_21_Up+FedExExrpessEarnedDiscount))*'1Day Base'!B113),2),ROUND(MinBase1Day*(1+ExpressFuelSurcharge),2),ROUND(((1-(OverNightDiscount_21_Up+FedExExrpessEarnedDiscount))*'1Day Base'!B113)*(1+ExpressFuelSurcharge),2))</f>
        <v>97.97</v>
      </c>
      <c r="C116" s="328">
        <f>IF(MinBase1Day&gt;ROUND(((1-(OverNightDiscount_21_Up+FedExExrpessEarnedDiscount))*'1Day Base'!C113),2),ROUND(MinBase1Day*(1+ExpressFuelSurcharge),2),ROUND(((1-(OverNightDiscount_21_Up+FedExExrpessEarnedDiscount))*'1Day Base'!C113)*(1+ExpressFuelSurcharge),2))</f>
        <v>137.16</v>
      </c>
      <c r="D116" s="328">
        <f>IF(MinBase1Day&gt;ROUND(((1-(OverNightDiscount_21_Up+FedExExrpessEarnedDiscount))*'1Day Base'!D113),2),ROUND(MinBase1Day*(1+ExpressFuelSurcharge),2),ROUND(((1-(OverNightDiscount_21_Up+FedExExrpessEarnedDiscount))*'1Day Base'!D113)*(1+ExpressFuelSurcharge),2))</f>
        <v>248.56</v>
      </c>
      <c r="E116" s="328">
        <f>IF(MinBase1Day&gt;ROUND(((1-(OverNightDiscount_21_Up+FedExExrpessEarnedDiscount))*'1Day Base'!E113),2),ROUND(MinBase1Day*(1+ExpressFuelSurcharge),2),ROUND(((1-(OverNightDiscount_21_Up+FedExExrpessEarnedDiscount))*'1Day Base'!E113)*(1+ExpressFuelSurcharge),2))</f>
        <v>292.83</v>
      </c>
      <c r="F116" s="328">
        <f>IF(MinBase1Day&gt;ROUND(((1-(OverNightDiscount_21_Up+FedExExrpessEarnedDiscount))*'1Day Base'!F113),2),ROUND(MinBase1Day*(1+ExpressFuelSurcharge),2),ROUND(((1-(OverNightDiscount_21_Up+FedExExrpessEarnedDiscount))*'1Day Base'!F113)*(1+ExpressFuelSurcharge),2))</f>
        <v>299</v>
      </c>
      <c r="G116" s="328">
        <f>IF(MinBase1Day&gt;ROUND(((1-(OverNightDiscount_21_Up+FedExExrpessEarnedDiscount))*'1Day Base'!G113),2),ROUND(MinBase1Day*(1+ExpressFuelSurcharge),2),ROUND(((1-(OverNightDiscount_21_Up+FedExExrpessEarnedDiscount))*'1Day Base'!G113)*(1+ExpressFuelSurcharge),2))</f>
        <v>363.58</v>
      </c>
      <c r="H116" s="328">
        <f>IF(MinBase1Day&gt;ROUND(((1-(OverNightDiscount_21_Up+FedExExrpessEarnedDiscount))*'1Day Base'!H113),2),ROUND(MinBase1Day*(1+ExpressFuelSurcharge),2),ROUND(((1-(OverNightDiscount_21_Up+FedExExrpessEarnedDiscount))*'1Day Base'!H113)*(1+ExpressFuelSurcharge),2))</f>
        <v>379.19</v>
      </c>
    </row>
    <row r="117" ht="12.75" customHeight="1">
      <c r="A117" s="327">
        <v>112.0</v>
      </c>
      <c r="B117" s="328">
        <f>IF(MinBase1Day&gt;ROUND(((1-(OverNightDiscount_21_Up+FedExExrpessEarnedDiscount))*'1Day Base'!B114),2),ROUND(MinBase1Day*(1+ExpressFuelSurcharge),2),ROUND(((1-(OverNightDiscount_21_Up+FedExExrpessEarnedDiscount))*'1Day Base'!B114)*(1+ExpressFuelSurcharge),2))</f>
        <v>98.85</v>
      </c>
      <c r="C117" s="328">
        <f>IF(MinBase1Day&gt;ROUND(((1-(OverNightDiscount_21_Up+FedExExrpessEarnedDiscount))*'1Day Base'!C114),2),ROUND(MinBase1Day*(1+ExpressFuelSurcharge),2),ROUND(((1-(OverNightDiscount_21_Up+FedExExrpessEarnedDiscount))*'1Day Base'!C114)*(1+ExpressFuelSurcharge),2))</f>
        <v>138.4</v>
      </c>
      <c r="D117" s="328">
        <f>IF(MinBase1Day&gt;ROUND(((1-(OverNightDiscount_21_Up+FedExExrpessEarnedDiscount))*'1Day Base'!D114),2),ROUND(MinBase1Day*(1+ExpressFuelSurcharge),2),ROUND(((1-(OverNightDiscount_21_Up+FedExExrpessEarnedDiscount))*'1Day Base'!D114)*(1+ExpressFuelSurcharge),2))</f>
        <v>250.8</v>
      </c>
      <c r="E117" s="328">
        <f>IF(MinBase1Day&gt;ROUND(((1-(OverNightDiscount_21_Up+FedExExrpessEarnedDiscount))*'1Day Base'!E114),2),ROUND(MinBase1Day*(1+ExpressFuelSurcharge),2),ROUND(((1-(OverNightDiscount_21_Up+FedExExrpessEarnedDiscount))*'1Day Base'!E114)*(1+ExpressFuelSurcharge),2))</f>
        <v>295.47</v>
      </c>
      <c r="F117" s="328">
        <f>IF(MinBase1Day&gt;ROUND(((1-(OverNightDiscount_21_Up+FedExExrpessEarnedDiscount))*'1Day Base'!F114),2),ROUND(MinBase1Day*(1+ExpressFuelSurcharge),2),ROUND(((1-(OverNightDiscount_21_Up+FedExExrpessEarnedDiscount))*'1Day Base'!F114)*(1+ExpressFuelSurcharge),2))</f>
        <v>301.69</v>
      </c>
      <c r="G117" s="328">
        <f>IF(MinBase1Day&gt;ROUND(((1-(OverNightDiscount_21_Up+FedExExrpessEarnedDiscount))*'1Day Base'!G114),2),ROUND(MinBase1Day*(1+ExpressFuelSurcharge),2),ROUND(((1-(OverNightDiscount_21_Up+FedExExrpessEarnedDiscount))*'1Day Base'!G114)*(1+ExpressFuelSurcharge),2))</f>
        <v>366.86</v>
      </c>
      <c r="H117" s="328">
        <f>IF(MinBase1Day&gt;ROUND(((1-(OverNightDiscount_21_Up+FedExExrpessEarnedDiscount))*'1Day Base'!H114),2),ROUND(MinBase1Day*(1+ExpressFuelSurcharge),2),ROUND(((1-(OverNightDiscount_21_Up+FedExExrpessEarnedDiscount))*'1Day Base'!H114)*(1+ExpressFuelSurcharge),2))</f>
        <v>382.6</v>
      </c>
    </row>
    <row r="118" ht="12.75" customHeight="1">
      <c r="A118" s="327">
        <v>113.0</v>
      </c>
      <c r="B118" s="328">
        <f>IF(MinBase1Day&gt;ROUND(((1-(OverNightDiscount_21_Up+FedExExrpessEarnedDiscount))*'1Day Base'!B115),2),ROUND(MinBase1Day*(1+ExpressFuelSurcharge),2),ROUND(((1-(OverNightDiscount_21_Up+FedExExrpessEarnedDiscount))*'1Day Base'!B115)*(1+ExpressFuelSurcharge),2))</f>
        <v>99.74</v>
      </c>
      <c r="C118" s="328">
        <f>IF(MinBase1Day&gt;ROUND(((1-(OverNightDiscount_21_Up+FedExExrpessEarnedDiscount))*'1Day Base'!C115),2),ROUND(MinBase1Day*(1+ExpressFuelSurcharge),2),ROUND(((1-(OverNightDiscount_21_Up+FedExExrpessEarnedDiscount))*'1Day Base'!C115)*(1+ExpressFuelSurcharge),2))</f>
        <v>139.63</v>
      </c>
      <c r="D118" s="328">
        <f>IF(MinBase1Day&gt;ROUND(((1-(OverNightDiscount_21_Up+FedExExrpessEarnedDiscount))*'1Day Base'!D115),2),ROUND(MinBase1Day*(1+ExpressFuelSurcharge),2),ROUND(((1-(OverNightDiscount_21_Up+FedExExrpessEarnedDiscount))*'1Day Base'!D115)*(1+ExpressFuelSurcharge),2))</f>
        <v>253.04</v>
      </c>
      <c r="E118" s="328">
        <f>IF(MinBase1Day&gt;ROUND(((1-(OverNightDiscount_21_Up+FedExExrpessEarnedDiscount))*'1Day Base'!E115),2),ROUND(MinBase1Day*(1+ExpressFuelSurcharge),2),ROUND(((1-(OverNightDiscount_21_Up+FedExExrpessEarnedDiscount))*'1Day Base'!E115)*(1+ExpressFuelSurcharge),2))</f>
        <v>298.1</v>
      </c>
      <c r="F118" s="328">
        <f>IF(MinBase1Day&gt;ROUND(((1-(OverNightDiscount_21_Up+FedExExrpessEarnedDiscount))*'1Day Base'!F115),2),ROUND(MinBase1Day*(1+ExpressFuelSurcharge),2),ROUND(((1-(OverNightDiscount_21_Up+FedExExrpessEarnedDiscount))*'1Day Base'!F115)*(1+ExpressFuelSurcharge),2))</f>
        <v>304.38</v>
      </c>
      <c r="G118" s="328">
        <f>IF(MinBase1Day&gt;ROUND(((1-(OverNightDiscount_21_Up+FedExExrpessEarnedDiscount))*'1Day Base'!G115),2),ROUND(MinBase1Day*(1+ExpressFuelSurcharge),2),ROUND(((1-(OverNightDiscount_21_Up+FedExExrpessEarnedDiscount))*'1Day Base'!G115)*(1+ExpressFuelSurcharge),2))</f>
        <v>370.14</v>
      </c>
      <c r="H118" s="328">
        <f>IF(MinBase1Day&gt;ROUND(((1-(OverNightDiscount_21_Up+FedExExrpessEarnedDiscount))*'1Day Base'!H115),2),ROUND(MinBase1Day*(1+ExpressFuelSurcharge),2),ROUND(((1-(OverNightDiscount_21_Up+FedExExrpessEarnedDiscount))*'1Day Base'!H115)*(1+ExpressFuelSurcharge),2))</f>
        <v>386.02</v>
      </c>
    </row>
    <row r="119" ht="12.75" customHeight="1">
      <c r="A119" s="327">
        <v>114.0</v>
      </c>
      <c r="B119" s="328">
        <f>IF(MinBase1Day&gt;ROUND(((1-(OverNightDiscount_21_Up+FedExExrpessEarnedDiscount))*'1Day Base'!B116),2),ROUND(MinBase1Day*(1+ExpressFuelSurcharge),2),ROUND(((1-(OverNightDiscount_21_Up+FedExExrpessEarnedDiscount))*'1Day Base'!B116)*(1+ExpressFuelSurcharge),2))</f>
        <v>100.62</v>
      </c>
      <c r="C119" s="328">
        <f>IF(MinBase1Day&gt;ROUND(((1-(OverNightDiscount_21_Up+FedExExrpessEarnedDiscount))*'1Day Base'!C116),2),ROUND(MinBase1Day*(1+ExpressFuelSurcharge),2),ROUND(((1-(OverNightDiscount_21_Up+FedExExrpessEarnedDiscount))*'1Day Base'!C116)*(1+ExpressFuelSurcharge),2))</f>
        <v>140.87</v>
      </c>
      <c r="D119" s="328">
        <f>IF(MinBase1Day&gt;ROUND(((1-(OverNightDiscount_21_Up+FedExExrpessEarnedDiscount))*'1Day Base'!D116),2),ROUND(MinBase1Day*(1+ExpressFuelSurcharge),2),ROUND(((1-(OverNightDiscount_21_Up+FedExExrpessEarnedDiscount))*'1Day Base'!D116)*(1+ExpressFuelSurcharge),2))</f>
        <v>255.28</v>
      </c>
      <c r="E119" s="328">
        <f>IF(MinBase1Day&gt;ROUND(((1-(OverNightDiscount_21_Up+FedExExrpessEarnedDiscount))*'1Day Base'!E116),2),ROUND(MinBase1Day*(1+ExpressFuelSurcharge),2),ROUND(((1-(OverNightDiscount_21_Up+FedExExrpessEarnedDiscount))*'1Day Base'!E116)*(1+ExpressFuelSurcharge),2))</f>
        <v>300.74</v>
      </c>
      <c r="F119" s="328">
        <f>IF(MinBase1Day&gt;ROUND(((1-(OverNightDiscount_21_Up+FedExExrpessEarnedDiscount))*'1Day Base'!F116),2),ROUND(MinBase1Day*(1+ExpressFuelSurcharge),2),ROUND(((1-(OverNightDiscount_21_Up+FedExExrpessEarnedDiscount))*'1Day Base'!F116)*(1+ExpressFuelSurcharge),2))</f>
        <v>307.08</v>
      </c>
      <c r="G119" s="328">
        <f>IF(MinBase1Day&gt;ROUND(((1-(OverNightDiscount_21_Up+FedExExrpessEarnedDiscount))*'1Day Base'!G116),2),ROUND(MinBase1Day*(1+ExpressFuelSurcharge),2),ROUND(((1-(OverNightDiscount_21_Up+FedExExrpessEarnedDiscount))*'1Day Base'!G116)*(1+ExpressFuelSurcharge),2))</f>
        <v>373.41</v>
      </c>
      <c r="H119" s="328">
        <f>IF(MinBase1Day&gt;ROUND(((1-(OverNightDiscount_21_Up+FedExExrpessEarnedDiscount))*'1Day Base'!H116),2),ROUND(MinBase1Day*(1+ExpressFuelSurcharge),2),ROUND(((1-(OverNightDiscount_21_Up+FedExExrpessEarnedDiscount))*'1Day Base'!H116)*(1+ExpressFuelSurcharge),2))</f>
        <v>389.44</v>
      </c>
    </row>
    <row r="120" ht="12.75" customHeight="1">
      <c r="A120" s="327">
        <v>115.0</v>
      </c>
      <c r="B120" s="328">
        <f>IF(MinBase1Day&gt;ROUND(((1-(OverNightDiscount_21_Up+FedExExrpessEarnedDiscount))*'1Day Base'!B117),2),ROUND(MinBase1Day*(1+ExpressFuelSurcharge),2),ROUND(((1-(OverNightDiscount_21_Up+FedExExrpessEarnedDiscount))*'1Day Base'!B117)*(1+ExpressFuelSurcharge),2))</f>
        <v>101.5</v>
      </c>
      <c r="C120" s="328">
        <f>IF(MinBase1Day&gt;ROUND(((1-(OverNightDiscount_21_Up+FedExExrpessEarnedDiscount))*'1Day Base'!C117),2),ROUND(MinBase1Day*(1+ExpressFuelSurcharge),2),ROUND(((1-(OverNightDiscount_21_Up+FedExExrpessEarnedDiscount))*'1Day Base'!C117)*(1+ExpressFuelSurcharge),2))</f>
        <v>142.1</v>
      </c>
      <c r="D120" s="328">
        <f>IF(MinBase1Day&gt;ROUND(((1-(OverNightDiscount_21_Up+FedExExrpessEarnedDiscount))*'1Day Base'!D117),2),ROUND(MinBase1Day*(1+ExpressFuelSurcharge),2),ROUND(((1-(OverNightDiscount_21_Up+FedExExrpessEarnedDiscount))*'1Day Base'!D117)*(1+ExpressFuelSurcharge),2))</f>
        <v>257.52</v>
      </c>
      <c r="E120" s="328">
        <f>IF(MinBase1Day&gt;ROUND(((1-(OverNightDiscount_21_Up+FedExExrpessEarnedDiscount))*'1Day Base'!E117),2),ROUND(MinBase1Day*(1+ExpressFuelSurcharge),2),ROUND(((1-(OverNightDiscount_21_Up+FedExExrpessEarnedDiscount))*'1Day Base'!E117)*(1+ExpressFuelSurcharge),2))</f>
        <v>303.38</v>
      </c>
      <c r="F120" s="328">
        <f>IF(MinBase1Day&gt;ROUND(((1-(OverNightDiscount_21_Up+FedExExrpessEarnedDiscount))*'1Day Base'!F117),2),ROUND(MinBase1Day*(1+ExpressFuelSurcharge),2),ROUND(((1-(OverNightDiscount_21_Up+FedExExrpessEarnedDiscount))*'1Day Base'!F117)*(1+ExpressFuelSurcharge),2))</f>
        <v>309.77</v>
      </c>
      <c r="G120" s="328">
        <f>IF(MinBase1Day&gt;ROUND(((1-(OverNightDiscount_21_Up+FedExExrpessEarnedDiscount))*'1Day Base'!G117),2),ROUND(MinBase1Day*(1+ExpressFuelSurcharge),2),ROUND(((1-(OverNightDiscount_21_Up+FedExExrpessEarnedDiscount))*'1Day Base'!G117)*(1+ExpressFuelSurcharge),2))</f>
        <v>376.69</v>
      </c>
      <c r="H120" s="328">
        <f>IF(MinBase1Day&gt;ROUND(((1-(OverNightDiscount_21_Up+FedExExrpessEarnedDiscount))*'1Day Base'!H117),2),ROUND(MinBase1Day*(1+ExpressFuelSurcharge),2),ROUND(((1-(OverNightDiscount_21_Up+FedExExrpessEarnedDiscount))*'1Day Base'!H117)*(1+ExpressFuelSurcharge),2))</f>
        <v>392.85</v>
      </c>
    </row>
    <row r="121" ht="12.75" customHeight="1">
      <c r="A121" s="327">
        <v>116.0</v>
      </c>
      <c r="B121" s="328">
        <f>IF(MinBase1Day&gt;ROUND(((1-(OverNightDiscount_21_Up+FedExExrpessEarnedDiscount))*'1Day Base'!B118),2),ROUND(MinBase1Day*(1+ExpressFuelSurcharge),2),ROUND(((1-(OverNightDiscount_21_Up+FedExExrpessEarnedDiscount))*'1Day Base'!B118)*(1+ExpressFuelSurcharge),2))</f>
        <v>102.39</v>
      </c>
      <c r="C121" s="328">
        <f>IF(MinBase1Day&gt;ROUND(((1-(OverNightDiscount_21_Up+FedExExrpessEarnedDiscount))*'1Day Base'!C118),2),ROUND(MinBase1Day*(1+ExpressFuelSurcharge),2),ROUND(((1-(OverNightDiscount_21_Up+FedExExrpessEarnedDiscount))*'1Day Base'!C118)*(1+ExpressFuelSurcharge),2))</f>
        <v>143.34</v>
      </c>
      <c r="D121" s="328">
        <f>IF(MinBase1Day&gt;ROUND(((1-(OverNightDiscount_21_Up+FedExExrpessEarnedDiscount))*'1Day Base'!D118),2),ROUND(MinBase1Day*(1+ExpressFuelSurcharge),2),ROUND(((1-(OverNightDiscount_21_Up+FedExExrpessEarnedDiscount))*'1Day Base'!D118)*(1+ExpressFuelSurcharge),2))</f>
        <v>259.75</v>
      </c>
      <c r="E121" s="328">
        <f>IF(MinBase1Day&gt;ROUND(((1-(OverNightDiscount_21_Up+FedExExrpessEarnedDiscount))*'1Day Base'!E118),2),ROUND(MinBase1Day*(1+ExpressFuelSurcharge),2),ROUND(((1-(OverNightDiscount_21_Up+FedExExrpessEarnedDiscount))*'1Day Base'!E118)*(1+ExpressFuelSurcharge),2))</f>
        <v>306.02</v>
      </c>
      <c r="F121" s="328">
        <f>IF(MinBase1Day&gt;ROUND(((1-(OverNightDiscount_21_Up+FedExExrpessEarnedDiscount))*'1Day Base'!F118),2),ROUND(MinBase1Day*(1+ExpressFuelSurcharge),2),ROUND(((1-(OverNightDiscount_21_Up+FedExExrpessEarnedDiscount))*'1Day Base'!F118)*(1+ExpressFuelSurcharge),2))</f>
        <v>312.46</v>
      </c>
      <c r="G121" s="328">
        <f>IF(MinBase1Day&gt;ROUND(((1-(OverNightDiscount_21_Up+FedExExrpessEarnedDiscount))*'1Day Base'!G118),2),ROUND(MinBase1Day*(1+ExpressFuelSurcharge),2),ROUND(((1-(OverNightDiscount_21_Up+FedExExrpessEarnedDiscount))*'1Day Base'!G118)*(1+ExpressFuelSurcharge),2))</f>
        <v>379.96</v>
      </c>
      <c r="H121" s="328">
        <f>IF(MinBase1Day&gt;ROUND(((1-(OverNightDiscount_21_Up+FedExExrpessEarnedDiscount))*'1Day Base'!H118),2),ROUND(MinBase1Day*(1+ExpressFuelSurcharge),2),ROUND(((1-(OverNightDiscount_21_Up+FedExExrpessEarnedDiscount))*'1Day Base'!H118)*(1+ExpressFuelSurcharge),2))</f>
        <v>396.27</v>
      </c>
      <c r="L121" s="4"/>
    </row>
    <row r="122" ht="12.75" customHeight="1">
      <c r="A122" s="327">
        <v>117.0</v>
      </c>
      <c r="B122" s="328">
        <f>IF(MinBase1Day&gt;ROUND(((1-(OverNightDiscount_21_Up+FedExExrpessEarnedDiscount))*'1Day Base'!B119),2),ROUND(MinBase1Day*(1+ExpressFuelSurcharge),2),ROUND(((1-(OverNightDiscount_21_Up+FedExExrpessEarnedDiscount))*'1Day Base'!B119)*(1+ExpressFuelSurcharge),2))</f>
        <v>103.27</v>
      </c>
      <c r="C122" s="328">
        <f>IF(MinBase1Day&gt;ROUND(((1-(OverNightDiscount_21_Up+FedExExrpessEarnedDiscount))*'1Day Base'!C119),2),ROUND(MinBase1Day*(1+ExpressFuelSurcharge),2),ROUND(((1-(OverNightDiscount_21_Up+FedExExrpessEarnedDiscount))*'1Day Base'!C119)*(1+ExpressFuelSurcharge),2))</f>
        <v>144.57</v>
      </c>
      <c r="D122" s="328">
        <f>IF(MinBase1Day&gt;ROUND(((1-(OverNightDiscount_21_Up+FedExExrpessEarnedDiscount))*'1Day Base'!D119),2),ROUND(MinBase1Day*(1+ExpressFuelSurcharge),2),ROUND(((1-(OverNightDiscount_21_Up+FedExExrpessEarnedDiscount))*'1Day Base'!D119)*(1+ExpressFuelSurcharge),2))</f>
        <v>261.99</v>
      </c>
      <c r="E122" s="328">
        <f>IF(MinBase1Day&gt;ROUND(((1-(OverNightDiscount_21_Up+FedExExrpessEarnedDiscount))*'1Day Base'!E119),2),ROUND(MinBase1Day*(1+ExpressFuelSurcharge),2),ROUND(((1-(OverNightDiscount_21_Up+FedExExrpessEarnedDiscount))*'1Day Base'!E119)*(1+ExpressFuelSurcharge),2))</f>
        <v>308.66</v>
      </c>
      <c r="F122" s="328">
        <f>IF(MinBase1Day&gt;ROUND(((1-(OverNightDiscount_21_Up+FedExExrpessEarnedDiscount))*'1Day Base'!F119),2),ROUND(MinBase1Day*(1+ExpressFuelSurcharge),2),ROUND(((1-(OverNightDiscount_21_Up+FedExExrpessEarnedDiscount))*'1Day Base'!F119)*(1+ExpressFuelSurcharge),2))</f>
        <v>315.16</v>
      </c>
      <c r="G122" s="328">
        <f>IF(MinBase1Day&gt;ROUND(((1-(OverNightDiscount_21_Up+FedExExrpessEarnedDiscount))*'1Day Base'!G119),2),ROUND(MinBase1Day*(1+ExpressFuelSurcharge),2),ROUND(((1-(OverNightDiscount_21_Up+FedExExrpessEarnedDiscount))*'1Day Base'!G119)*(1+ExpressFuelSurcharge),2))</f>
        <v>383.24</v>
      </c>
      <c r="H122" s="328">
        <f>IF(MinBase1Day&gt;ROUND(((1-(OverNightDiscount_21_Up+FedExExrpessEarnedDiscount))*'1Day Base'!H119),2),ROUND(MinBase1Day*(1+ExpressFuelSurcharge),2),ROUND(((1-(OverNightDiscount_21_Up+FedExExrpessEarnedDiscount))*'1Day Base'!H119)*(1+ExpressFuelSurcharge),2))</f>
        <v>399.68</v>
      </c>
    </row>
    <row r="123" ht="12.75" customHeight="1">
      <c r="A123" s="327">
        <v>118.0</v>
      </c>
      <c r="B123" s="328">
        <f>IF(MinBase1Day&gt;ROUND(((1-(OverNightDiscount_21_Up+FedExExrpessEarnedDiscount))*'1Day Base'!B120),2),ROUND(MinBase1Day*(1+ExpressFuelSurcharge),2),ROUND(((1-(OverNightDiscount_21_Up+FedExExrpessEarnedDiscount))*'1Day Base'!B120)*(1+ExpressFuelSurcharge),2))</f>
        <v>104.15</v>
      </c>
      <c r="C123" s="328">
        <f>IF(MinBase1Day&gt;ROUND(((1-(OverNightDiscount_21_Up+FedExExrpessEarnedDiscount))*'1Day Base'!C120),2),ROUND(MinBase1Day*(1+ExpressFuelSurcharge),2),ROUND(((1-(OverNightDiscount_21_Up+FedExExrpessEarnedDiscount))*'1Day Base'!C120)*(1+ExpressFuelSurcharge),2))</f>
        <v>145.81</v>
      </c>
      <c r="D123" s="328">
        <f>IF(MinBase1Day&gt;ROUND(((1-(OverNightDiscount_21_Up+FedExExrpessEarnedDiscount))*'1Day Base'!D120),2),ROUND(MinBase1Day*(1+ExpressFuelSurcharge),2),ROUND(((1-(OverNightDiscount_21_Up+FedExExrpessEarnedDiscount))*'1Day Base'!D120)*(1+ExpressFuelSurcharge),2))</f>
        <v>264.23</v>
      </c>
      <c r="E123" s="328">
        <f>IF(MinBase1Day&gt;ROUND(((1-(OverNightDiscount_21_Up+FedExExrpessEarnedDiscount))*'1Day Base'!E120),2),ROUND(MinBase1Day*(1+ExpressFuelSurcharge),2),ROUND(((1-(OverNightDiscount_21_Up+FedExExrpessEarnedDiscount))*'1Day Base'!E120)*(1+ExpressFuelSurcharge),2))</f>
        <v>311.29</v>
      </c>
      <c r="F123" s="328">
        <f>IF(MinBase1Day&gt;ROUND(((1-(OverNightDiscount_21_Up+FedExExrpessEarnedDiscount))*'1Day Base'!F120),2),ROUND(MinBase1Day*(1+ExpressFuelSurcharge),2),ROUND(((1-(OverNightDiscount_21_Up+FedExExrpessEarnedDiscount))*'1Day Base'!F120)*(1+ExpressFuelSurcharge),2))</f>
        <v>317.85</v>
      </c>
      <c r="G123" s="328">
        <f>IF(MinBase1Day&gt;ROUND(((1-(OverNightDiscount_21_Up+FedExExrpessEarnedDiscount))*'1Day Base'!G120),2),ROUND(MinBase1Day*(1+ExpressFuelSurcharge),2),ROUND(((1-(OverNightDiscount_21_Up+FedExExrpessEarnedDiscount))*'1Day Base'!G120)*(1+ExpressFuelSurcharge),2))</f>
        <v>386.51</v>
      </c>
      <c r="H123" s="328">
        <f>IF(MinBase1Day&gt;ROUND(((1-(OverNightDiscount_21_Up+FedExExrpessEarnedDiscount))*'1Day Base'!H120),2),ROUND(MinBase1Day*(1+ExpressFuelSurcharge),2),ROUND(((1-(OverNightDiscount_21_Up+FedExExrpessEarnedDiscount))*'1Day Base'!H120)*(1+ExpressFuelSurcharge),2))</f>
        <v>403.1</v>
      </c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27">
        <v>119.0</v>
      </c>
      <c r="B124" s="328">
        <f>IF(MinBase1Day&gt;ROUND(((1-(OverNightDiscount_21_Up+FedExExrpessEarnedDiscount))*'1Day Base'!B121),2),ROUND(MinBase1Day*(1+ExpressFuelSurcharge),2),ROUND(((1-(OverNightDiscount_21_Up+FedExExrpessEarnedDiscount))*'1Day Base'!B121)*(1+ExpressFuelSurcharge),2))</f>
        <v>105.03</v>
      </c>
      <c r="C124" s="328">
        <f>IF(MinBase1Day&gt;ROUND(((1-(OverNightDiscount_21_Up+FedExExrpessEarnedDiscount))*'1Day Base'!C121),2),ROUND(MinBase1Day*(1+ExpressFuelSurcharge),2),ROUND(((1-(OverNightDiscount_21_Up+FedExExrpessEarnedDiscount))*'1Day Base'!C121)*(1+ExpressFuelSurcharge),2))</f>
        <v>147.05</v>
      </c>
      <c r="D124" s="328">
        <f>IF(MinBase1Day&gt;ROUND(((1-(OverNightDiscount_21_Up+FedExExrpessEarnedDiscount))*'1Day Base'!D121),2),ROUND(MinBase1Day*(1+ExpressFuelSurcharge),2),ROUND(((1-(OverNightDiscount_21_Up+FedExExrpessEarnedDiscount))*'1Day Base'!D121)*(1+ExpressFuelSurcharge),2))</f>
        <v>266.47</v>
      </c>
      <c r="E124" s="328">
        <f>IF(MinBase1Day&gt;ROUND(((1-(OverNightDiscount_21_Up+FedExExrpessEarnedDiscount))*'1Day Base'!E121),2),ROUND(MinBase1Day*(1+ExpressFuelSurcharge),2),ROUND(((1-(OverNightDiscount_21_Up+FedExExrpessEarnedDiscount))*'1Day Base'!E121)*(1+ExpressFuelSurcharge),2))</f>
        <v>313.93</v>
      </c>
      <c r="F124" s="328">
        <f>IF(MinBase1Day&gt;ROUND(((1-(OverNightDiscount_21_Up+FedExExrpessEarnedDiscount))*'1Day Base'!F121),2),ROUND(MinBase1Day*(1+ExpressFuelSurcharge),2),ROUND(((1-(OverNightDiscount_21_Up+FedExExrpessEarnedDiscount))*'1Day Base'!F121)*(1+ExpressFuelSurcharge),2))</f>
        <v>320.55</v>
      </c>
      <c r="G124" s="328">
        <f>IF(MinBase1Day&gt;ROUND(((1-(OverNightDiscount_21_Up+FedExExrpessEarnedDiscount))*'1Day Base'!G121),2),ROUND(MinBase1Day*(1+ExpressFuelSurcharge),2),ROUND(((1-(OverNightDiscount_21_Up+FedExExrpessEarnedDiscount))*'1Day Base'!G121)*(1+ExpressFuelSurcharge),2))</f>
        <v>389.79</v>
      </c>
      <c r="H124" s="328">
        <f>IF(MinBase1Day&gt;ROUND(((1-(OverNightDiscount_21_Up+FedExExrpessEarnedDiscount))*'1Day Base'!H121),2),ROUND(MinBase1Day*(1+ExpressFuelSurcharge),2),ROUND(((1-(OverNightDiscount_21_Up+FedExExrpessEarnedDiscount))*'1Day Base'!H121)*(1+ExpressFuelSurcharge),2))</f>
        <v>406.52</v>
      </c>
    </row>
    <row r="125" ht="12.75" customHeight="1">
      <c r="A125" s="327">
        <v>120.0</v>
      </c>
      <c r="B125" s="328">
        <f>IF(MinBase1Day&gt;ROUND(((1-(OverNightDiscount_21_Up+FedExExrpessEarnedDiscount))*'1Day Base'!B122),2),ROUND(MinBase1Day*(1+ExpressFuelSurcharge),2),ROUND(((1-(OverNightDiscount_21_Up+FedExExrpessEarnedDiscount))*'1Day Base'!B122)*(1+ExpressFuelSurcharge),2))</f>
        <v>105.92</v>
      </c>
      <c r="C125" s="328">
        <f>IF(MinBase1Day&gt;ROUND(((1-(OverNightDiscount_21_Up+FedExExrpessEarnedDiscount))*'1Day Base'!C122),2),ROUND(MinBase1Day*(1+ExpressFuelSurcharge),2),ROUND(((1-(OverNightDiscount_21_Up+FedExExrpessEarnedDiscount))*'1Day Base'!C122)*(1+ExpressFuelSurcharge),2))</f>
        <v>148.28</v>
      </c>
      <c r="D125" s="328">
        <f>IF(MinBase1Day&gt;ROUND(((1-(OverNightDiscount_21_Up+FedExExrpessEarnedDiscount))*'1Day Base'!D122),2),ROUND(MinBase1Day*(1+ExpressFuelSurcharge),2),ROUND(((1-(OverNightDiscount_21_Up+FedExExrpessEarnedDiscount))*'1Day Base'!D122)*(1+ExpressFuelSurcharge),2))</f>
        <v>268.71</v>
      </c>
      <c r="E125" s="328">
        <f>IF(MinBase1Day&gt;ROUND(((1-(OverNightDiscount_21_Up+FedExExrpessEarnedDiscount))*'1Day Base'!E122),2),ROUND(MinBase1Day*(1+ExpressFuelSurcharge),2),ROUND(((1-(OverNightDiscount_21_Up+FedExExrpessEarnedDiscount))*'1Day Base'!E122)*(1+ExpressFuelSurcharge),2))</f>
        <v>316.57</v>
      </c>
      <c r="F125" s="328">
        <f>IF(MinBase1Day&gt;ROUND(((1-(OverNightDiscount_21_Up+FedExExrpessEarnedDiscount))*'1Day Base'!F122),2),ROUND(MinBase1Day*(1+ExpressFuelSurcharge),2),ROUND(((1-(OverNightDiscount_21_Up+FedExExrpessEarnedDiscount))*'1Day Base'!F122)*(1+ExpressFuelSurcharge),2))</f>
        <v>323.24</v>
      </c>
      <c r="G125" s="328">
        <f>IF(MinBase1Day&gt;ROUND(((1-(OverNightDiscount_21_Up+FedExExrpessEarnedDiscount))*'1Day Base'!G122),2),ROUND(MinBase1Day*(1+ExpressFuelSurcharge),2),ROUND(((1-(OverNightDiscount_21_Up+FedExExrpessEarnedDiscount))*'1Day Base'!G122)*(1+ExpressFuelSurcharge),2))</f>
        <v>393.06</v>
      </c>
      <c r="H125" s="328">
        <f>IF(MinBase1Day&gt;ROUND(((1-(OverNightDiscount_21_Up+FedExExrpessEarnedDiscount))*'1Day Base'!H122),2),ROUND(MinBase1Day*(1+ExpressFuelSurcharge),2),ROUND(((1-(OverNightDiscount_21_Up+FedExExrpessEarnedDiscount))*'1Day Base'!H122)*(1+ExpressFuelSurcharge),2))</f>
        <v>409.93</v>
      </c>
    </row>
    <row r="126" ht="12.75" customHeight="1">
      <c r="A126" s="327">
        <v>121.0</v>
      </c>
      <c r="B126" s="328">
        <f>IF(MinBase1Day&gt;ROUND(((1-(OverNightDiscount_21_Up+FedExExrpessEarnedDiscount))*'1Day Base'!B123),2),ROUND(MinBase1Day*(1+ExpressFuelSurcharge),2),ROUND(((1-(OverNightDiscount_21_Up+FedExExrpessEarnedDiscount))*'1Day Base'!B123)*(1+ExpressFuelSurcharge),2))</f>
        <v>106.8</v>
      </c>
      <c r="C126" s="328">
        <f>IF(MinBase1Day&gt;ROUND(((1-(OverNightDiscount_21_Up+FedExExrpessEarnedDiscount))*'1Day Base'!C123),2),ROUND(MinBase1Day*(1+ExpressFuelSurcharge),2),ROUND(((1-(OverNightDiscount_21_Up+FedExExrpessEarnedDiscount))*'1Day Base'!C123)*(1+ExpressFuelSurcharge),2))</f>
        <v>149.52</v>
      </c>
      <c r="D126" s="328">
        <f>IF(MinBase1Day&gt;ROUND(((1-(OverNightDiscount_21_Up+FedExExrpessEarnedDiscount))*'1Day Base'!D123),2),ROUND(MinBase1Day*(1+ExpressFuelSurcharge),2),ROUND(((1-(OverNightDiscount_21_Up+FedExExrpessEarnedDiscount))*'1Day Base'!D123)*(1+ExpressFuelSurcharge),2))</f>
        <v>270.95</v>
      </c>
      <c r="E126" s="328">
        <f>IF(MinBase1Day&gt;ROUND(((1-(OverNightDiscount_21_Up+FedExExrpessEarnedDiscount))*'1Day Base'!E123),2),ROUND(MinBase1Day*(1+ExpressFuelSurcharge),2),ROUND(((1-(OverNightDiscount_21_Up+FedExExrpessEarnedDiscount))*'1Day Base'!E123)*(1+ExpressFuelSurcharge),2))</f>
        <v>319.21</v>
      </c>
      <c r="F126" s="328">
        <f>IF(MinBase1Day&gt;ROUND(((1-(OverNightDiscount_21_Up+FedExExrpessEarnedDiscount))*'1Day Base'!F123),2),ROUND(MinBase1Day*(1+ExpressFuelSurcharge),2),ROUND(((1-(OverNightDiscount_21_Up+FedExExrpessEarnedDiscount))*'1Day Base'!F123)*(1+ExpressFuelSurcharge),2))</f>
        <v>325.93</v>
      </c>
      <c r="G126" s="328">
        <f>IF(MinBase1Day&gt;ROUND(((1-(OverNightDiscount_21_Up+FedExExrpessEarnedDiscount))*'1Day Base'!G123),2),ROUND(MinBase1Day*(1+ExpressFuelSurcharge),2),ROUND(((1-(OverNightDiscount_21_Up+FedExExrpessEarnedDiscount))*'1Day Base'!G123)*(1+ExpressFuelSurcharge),2))</f>
        <v>396.34</v>
      </c>
      <c r="H126" s="328">
        <f>IF(MinBase1Day&gt;ROUND(((1-(OverNightDiscount_21_Up+FedExExrpessEarnedDiscount))*'1Day Base'!H123),2),ROUND(MinBase1Day*(1+ExpressFuelSurcharge),2),ROUND(((1-(OverNightDiscount_21_Up+FedExExrpessEarnedDiscount))*'1Day Base'!H123)*(1+ExpressFuelSurcharge),2))</f>
        <v>413.35</v>
      </c>
    </row>
    <row r="127" ht="12.75" customHeight="1">
      <c r="A127" s="327">
        <v>122.0</v>
      </c>
      <c r="B127" s="328">
        <f>IF(MinBase1Day&gt;ROUND(((1-(OverNightDiscount_21_Up+FedExExrpessEarnedDiscount))*'1Day Base'!B124),2),ROUND(MinBase1Day*(1+ExpressFuelSurcharge),2),ROUND(((1-(OverNightDiscount_21_Up+FedExExrpessEarnedDiscount))*'1Day Base'!B124)*(1+ExpressFuelSurcharge),2))</f>
        <v>107.68</v>
      </c>
      <c r="C127" s="328">
        <f>IF(MinBase1Day&gt;ROUND(((1-(OverNightDiscount_21_Up+FedExExrpessEarnedDiscount))*'1Day Base'!C124),2),ROUND(MinBase1Day*(1+ExpressFuelSurcharge),2),ROUND(((1-(OverNightDiscount_21_Up+FedExExrpessEarnedDiscount))*'1Day Base'!C124)*(1+ExpressFuelSurcharge),2))</f>
        <v>150.75</v>
      </c>
      <c r="D127" s="328">
        <f>IF(MinBase1Day&gt;ROUND(((1-(OverNightDiscount_21_Up+FedExExrpessEarnedDiscount))*'1Day Base'!D124),2),ROUND(MinBase1Day*(1+ExpressFuelSurcharge),2),ROUND(((1-(OverNightDiscount_21_Up+FedExExrpessEarnedDiscount))*'1Day Base'!D124)*(1+ExpressFuelSurcharge),2))</f>
        <v>273.19</v>
      </c>
      <c r="E127" s="328">
        <f>IF(MinBase1Day&gt;ROUND(((1-(OverNightDiscount_21_Up+FedExExrpessEarnedDiscount))*'1Day Base'!E124),2),ROUND(MinBase1Day*(1+ExpressFuelSurcharge),2),ROUND(((1-(OverNightDiscount_21_Up+FedExExrpessEarnedDiscount))*'1Day Base'!E124)*(1+ExpressFuelSurcharge),2))</f>
        <v>321.85</v>
      </c>
      <c r="F127" s="328">
        <f>IF(MinBase1Day&gt;ROUND(((1-(OverNightDiscount_21_Up+FedExExrpessEarnedDiscount))*'1Day Base'!F124),2),ROUND(MinBase1Day*(1+ExpressFuelSurcharge),2),ROUND(((1-(OverNightDiscount_21_Up+FedExExrpessEarnedDiscount))*'1Day Base'!F124)*(1+ExpressFuelSurcharge),2))</f>
        <v>328.63</v>
      </c>
      <c r="G127" s="328">
        <f>IF(MinBase1Day&gt;ROUND(((1-(OverNightDiscount_21_Up+FedExExrpessEarnedDiscount))*'1Day Base'!G124),2),ROUND(MinBase1Day*(1+ExpressFuelSurcharge),2),ROUND(((1-(OverNightDiscount_21_Up+FedExExrpessEarnedDiscount))*'1Day Base'!G124)*(1+ExpressFuelSurcharge),2))</f>
        <v>399.62</v>
      </c>
      <c r="H127" s="328">
        <f>IF(MinBase1Day&gt;ROUND(((1-(OverNightDiscount_21_Up+FedExExrpessEarnedDiscount))*'1Day Base'!H124),2),ROUND(MinBase1Day*(1+ExpressFuelSurcharge),2),ROUND(((1-(OverNightDiscount_21_Up+FedExExrpessEarnedDiscount))*'1Day Base'!H124)*(1+ExpressFuelSurcharge),2))</f>
        <v>416.76</v>
      </c>
    </row>
    <row r="128" ht="12.75" customHeight="1">
      <c r="A128" s="327">
        <v>123.0</v>
      </c>
      <c r="B128" s="328">
        <f>IF(MinBase1Day&gt;ROUND(((1-(OverNightDiscount_21_Up+FedExExrpessEarnedDiscount))*'1Day Base'!B125),2),ROUND(MinBase1Day*(1+ExpressFuelSurcharge),2),ROUND(((1-(OverNightDiscount_21_Up+FedExExrpessEarnedDiscount))*'1Day Base'!B125)*(1+ExpressFuelSurcharge),2))</f>
        <v>108.56</v>
      </c>
      <c r="C128" s="328">
        <f>IF(MinBase1Day&gt;ROUND(((1-(OverNightDiscount_21_Up+FedExExrpessEarnedDiscount))*'1Day Base'!C125),2),ROUND(MinBase1Day*(1+ExpressFuelSurcharge),2),ROUND(((1-(OverNightDiscount_21_Up+FedExExrpessEarnedDiscount))*'1Day Base'!C125)*(1+ExpressFuelSurcharge),2))</f>
        <v>151.99</v>
      </c>
      <c r="D128" s="328">
        <f>IF(MinBase1Day&gt;ROUND(((1-(OverNightDiscount_21_Up+FedExExrpessEarnedDiscount))*'1Day Base'!D125),2),ROUND(MinBase1Day*(1+ExpressFuelSurcharge),2),ROUND(((1-(OverNightDiscount_21_Up+FedExExrpessEarnedDiscount))*'1Day Base'!D125)*(1+ExpressFuelSurcharge),2))</f>
        <v>275.43</v>
      </c>
      <c r="E128" s="328">
        <f>IF(MinBase1Day&gt;ROUND(((1-(OverNightDiscount_21_Up+FedExExrpessEarnedDiscount))*'1Day Base'!E125),2),ROUND(MinBase1Day*(1+ExpressFuelSurcharge),2),ROUND(((1-(OverNightDiscount_21_Up+FedExExrpessEarnedDiscount))*'1Day Base'!E125)*(1+ExpressFuelSurcharge),2))</f>
        <v>324.48</v>
      </c>
      <c r="F128" s="328">
        <f>IF(MinBase1Day&gt;ROUND(((1-(OverNightDiscount_21_Up+FedExExrpessEarnedDiscount))*'1Day Base'!F125),2),ROUND(MinBase1Day*(1+ExpressFuelSurcharge),2),ROUND(((1-(OverNightDiscount_21_Up+FedExExrpessEarnedDiscount))*'1Day Base'!F125)*(1+ExpressFuelSurcharge),2))</f>
        <v>331.32</v>
      </c>
      <c r="G128" s="328">
        <f>IF(MinBase1Day&gt;ROUND(((1-(OverNightDiscount_21_Up+FedExExrpessEarnedDiscount))*'1Day Base'!G125),2),ROUND(MinBase1Day*(1+ExpressFuelSurcharge),2),ROUND(((1-(OverNightDiscount_21_Up+FedExExrpessEarnedDiscount))*'1Day Base'!G125)*(1+ExpressFuelSurcharge),2))</f>
        <v>402.89</v>
      </c>
      <c r="H128" s="328">
        <f>IF(MinBase1Day&gt;ROUND(((1-(OverNightDiscount_21_Up+FedExExrpessEarnedDiscount))*'1Day Base'!H125),2),ROUND(MinBase1Day*(1+ExpressFuelSurcharge),2),ROUND(((1-(OverNightDiscount_21_Up+FedExExrpessEarnedDiscount))*'1Day Base'!H125)*(1+ExpressFuelSurcharge),2))</f>
        <v>420.18</v>
      </c>
    </row>
    <row r="129" ht="12.75" customHeight="1">
      <c r="A129" s="327">
        <v>124.0</v>
      </c>
      <c r="B129" s="328">
        <f>IF(MinBase1Day&gt;ROUND(((1-(OverNightDiscount_21_Up+FedExExrpessEarnedDiscount))*'1Day Base'!B126),2),ROUND(MinBase1Day*(1+ExpressFuelSurcharge),2),ROUND(((1-(OverNightDiscount_21_Up+FedExExrpessEarnedDiscount))*'1Day Base'!B126)*(1+ExpressFuelSurcharge),2))</f>
        <v>109.45</v>
      </c>
      <c r="C129" s="328">
        <f>IF(MinBase1Day&gt;ROUND(((1-(OverNightDiscount_21_Up+FedExExrpessEarnedDiscount))*'1Day Base'!C126),2),ROUND(MinBase1Day*(1+ExpressFuelSurcharge),2),ROUND(((1-(OverNightDiscount_21_Up+FedExExrpessEarnedDiscount))*'1Day Base'!C126)*(1+ExpressFuelSurcharge),2))</f>
        <v>153.22</v>
      </c>
      <c r="D129" s="328">
        <f>IF(MinBase1Day&gt;ROUND(((1-(OverNightDiscount_21_Up+FedExExrpessEarnedDiscount))*'1Day Base'!D126),2),ROUND(MinBase1Day*(1+ExpressFuelSurcharge),2),ROUND(((1-(OverNightDiscount_21_Up+FedExExrpessEarnedDiscount))*'1Day Base'!D126)*(1+ExpressFuelSurcharge),2))</f>
        <v>277.67</v>
      </c>
      <c r="E129" s="328">
        <f>IF(MinBase1Day&gt;ROUND(((1-(OverNightDiscount_21_Up+FedExExrpessEarnedDiscount))*'1Day Base'!E126),2),ROUND(MinBase1Day*(1+ExpressFuelSurcharge),2),ROUND(((1-(OverNightDiscount_21_Up+FedExExrpessEarnedDiscount))*'1Day Base'!E126)*(1+ExpressFuelSurcharge),2))</f>
        <v>327.12</v>
      </c>
      <c r="F129" s="328">
        <f>IF(MinBase1Day&gt;ROUND(((1-(OverNightDiscount_21_Up+FedExExrpessEarnedDiscount))*'1Day Base'!F126),2),ROUND(MinBase1Day*(1+ExpressFuelSurcharge),2),ROUND(((1-(OverNightDiscount_21_Up+FedExExrpessEarnedDiscount))*'1Day Base'!F126)*(1+ExpressFuelSurcharge),2))</f>
        <v>334.01</v>
      </c>
      <c r="G129" s="328">
        <f>IF(MinBase1Day&gt;ROUND(((1-(OverNightDiscount_21_Up+FedExExrpessEarnedDiscount))*'1Day Base'!G126),2),ROUND(MinBase1Day*(1+ExpressFuelSurcharge),2),ROUND(((1-(OverNightDiscount_21_Up+FedExExrpessEarnedDiscount))*'1Day Base'!G126)*(1+ExpressFuelSurcharge),2))</f>
        <v>406.17</v>
      </c>
      <c r="H129" s="328">
        <f>IF(MinBase1Day&gt;ROUND(((1-(OverNightDiscount_21_Up+FedExExrpessEarnedDiscount))*'1Day Base'!H126),2),ROUND(MinBase1Day*(1+ExpressFuelSurcharge),2),ROUND(((1-(OverNightDiscount_21_Up+FedExExrpessEarnedDiscount))*'1Day Base'!H126)*(1+ExpressFuelSurcharge),2))</f>
        <v>423.6</v>
      </c>
    </row>
    <row r="130" ht="12.75" customHeight="1">
      <c r="A130" s="327">
        <v>125.0</v>
      </c>
      <c r="B130" s="328">
        <f>IF(MinBase1Day&gt;ROUND(((1-(OverNightDiscount_21_Up+FedExExrpessEarnedDiscount))*'1Day Base'!B127),2),ROUND(MinBase1Day*(1+ExpressFuelSurcharge),2),ROUND(((1-(OverNightDiscount_21_Up+FedExExrpessEarnedDiscount))*'1Day Base'!B127)*(1+ExpressFuelSurcharge),2))</f>
        <v>110.33</v>
      </c>
      <c r="C130" s="328">
        <f>IF(MinBase1Day&gt;ROUND(((1-(OverNightDiscount_21_Up+FedExExrpessEarnedDiscount))*'1Day Base'!C127),2),ROUND(MinBase1Day*(1+ExpressFuelSurcharge),2),ROUND(((1-(OverNightDiscount_21_Up+FedExExrpessEarnedDiscount))*'1Day Base'!C127)*(1+ExpressFuelSurcharge),2))</f>
        <v>154.46</v>
      </c>
      <c r="D130" s="328">
        <f>IF(MinBase1Day&gt;ROUND(((1-(OverNightDiscount_21_Up+FedExExrpessEarnedDiscount))*'1Day Base'!D127),2),ROUND(MinBase1Day*(1+ExpressFuelSurcharge),2),ROUND(((1-(OverNightDiscount_21_Up+FedExExrpessEarnedDiscount))*'1Day Base'!D127)*(1+ExpressFuelSurcharge),2))</f>
        <v>279.91</v>
      </c>
      <c r="E130" s="328">
        <f>IF(MinBase1Day&gt;ROUND(((1-(OverNightDiscount_21_Up+FedExExrpessEarnedDiscount))*'1Day Base'!E127),2),ROUND(MinBase1Day*(1+ExpressFuelSurcharge),2),ROUND(((1-(OverNightDiscount_21_Up+FedExExrpessEarnedDiscount))*'1Day Base'!E127)*(1+ExpressFuelSurcharge),2))</f>
        <v>329.76</v>
      </c>
      <c r="F130" s="328">
        <f>IF(MinBase1Day&gt;ROUND(((1-(OverNightDiscount_21_Up+FedExExrpessEarnedDiscount))*'1Day Base'!F127),2),ROUND(MinBase1Day*(1+ExpressFuelSurcharge),2),ROUND(((1-(OverNightDiscount_21_Up+FedExExrpessEarnedDiscount))*'1Day Base'!F127)*(1+ExpressFuelSurcharge),2))</f>
        <v>336.71</v>
      </c>
      <c r="G130" s="328">
        <f>IF(MinBase1Day&gt;ROUND(((1-(OverNightDiscount_21_Up+FedExExrpessEarnedDiscount))*'1Day Base'!G127),2),ROUND(MinBase1Day*(1+ExpressFuelSurcharge),2),ROUND(((1-(OverNightDiscount_21_Up+FedExExrpessEarnedDiscount))*'1Day Base'!G127)*(1+ExpressFuelSurcharge),2))</f>
        <v>409.44</v>
      </c>
      <c r="H130" s="328">
        <f>IF(MinBase1Day&gt;ROUND(((1-(OverNightDiscount_21_Up+FedExExrpessEarnedDiscount))*'1Day Base'!H127),2),ROUND(MinBase1Day*(1+ExpressFuelSurcharge),2),ROUND(((1-(OverNightDiscount_21_Up+FedExExrpessEarnedDiscount))*'1Day Base'!H127)*(1+ExpressFuelSurcharge),2))</f>
        <v>427.01</v>
      </c>
    </row>
    <row r="131" ht="12.75" customHeight="1">
      <c r="A131" s="327">
        <v>126.0</v>
      </c>
      <c r="B131" s="328">
        <f>IF(MinBase1Day&gt;ROUND(((1-(OverNightDiscount_21_Up+FedExExrpessEarnedDiscount))*'1Day Base'!B128),2),ROUND(MinBase1Day*(1+ExpressFuelSurcharge),2),ROUND(((1-(OverNightDiscount_21_Up+FedExExrpessEarnedDiscount))*'1Day Base'!B128)*(1+ExpressFuelSurcharge),2))</f>
        <v>111.21</v>
      </c>
      <c r="C131" s="328">
        <f>IF(MinBase1Day&gt;ROUND(((1-(OverNightDiscount_21_Up+FedExExrpessEarnedDiscount))*'1Day Base'!C128),2),ROUND(MinBase1Day*(1+ExpressFuelSurcharge),2),ROUND(((1-(OverNightDiscount_21_Up+FedExExrpessEarnedDiscount))*'1Day Base'!C128)*(1+ExpressFuelSurcharge),2))</f>
        <v>155.7</v>
      </c>
      <c r="D131" s="328">
        <f>IF(MinBase1Day&gt;ROUND(((1-(OverNightDiscount_21_Up+FedExExrpessEarnedDiscount))*'1Day Base'!D128),2),ROUND(MinBase1Day*(1+ExpressFuelSurcharge),2),ROUND(((1-(OverNightDiscount_21_Up+FedExExrpessEarnedDiscount))*'1Day Base'!D128)*(1+ExpressFuelSurcharge),2))</f>
        <v>282.15</v>
      </c>
      <c r="E131" s="328">
        <f>IF(MinBase1Day&gt;ROUND(((1-(OverNightDiscount_21_Up+FedExExrpessEarnedDiscount))*'1Day Base'!E128),2),ROUND(MinBase1Day*(1+ExpressFuelSurcharge),2),ROUND(((1-(OverNightDiscount_21_Up+FedExExrpessEarnedDiscount))*'1Day Base'!E128)*(1+ExpressFuelSurcharge),2))</f>
        <v>332.4</v>
      </c>
      <c r="F131" s="328">
        <f>IF(MinBase1Day&gt;ROUND(((1-(OverNightDiscount_21_Up+FedExExrpessEarnedDiscount))*'1Day Base'!F128),2),ROUND(MinBase1Day*(1+ExpressFuelSurcharge),2),ROUND(((1-(OverNightDiscount_21_Up+FedExExrpessEarnedDiscount))*'1Day Base'!F128)*(1+ExpressFuelSurcharge),2))</f>
        <v>339.4</v>
      </c>
      <c r="G131" s="328">
        <f>IF(MinBase1Day&gt;ROUND(((1-(OverNightDiscount_21_Up+FedExExrpessEarnedDiscount))*'1Day Base'!G128),2),ROUND(MinBase1Day*(1+ExpressFuelSurcharge),2),ROUND(((1-(OverNightDiscount_21_Up+FedExExrpessEarnedDiscount))*'1Day Base'!G128)*(1+ExpressFuelSurcharge),2))</f>
        <v>412.72</v>
      </c>
      <c r="H131" s="328">
        <f>IF(MinBase1Day&gt;ROUND(((1-(OverNightDiscount_21_Up+FedExExrpessEarnedDiscount))*'1Day Base'!H128),2),ROUND(MinBase1Day*(1+ExpressFuelSurcharge),2),ROUND(((1-(OverNightDiscount_21_Up+FedExExrpessEarnedDiscount))*'1Day Base'!H128)*(1+ExpressFuelSurcharge),2))</f>
        <v>430.43</v>
      </c>
    </row>
    <row r="132" ht="12.75" customHeight="1">
      <c r="A132" s="327">
        <v>127.0</v>
      </c>
      <c r="B132" s="328">
        <f>IF(MinBase1Day&gt;ROUND(((1-(OverNightDiscount_21_Up+FedExExrpessEarnedDiscount))*'1Day Base'!B129),2),ROUND(MinBase1Day*(1+ExpressFuelSurcharge),2),ROUND(((1-(OverNightDiscount_21_Up+FedExExrpessEarnedDiscount))*'1Day Base'!B129)*(1+ExpressFuelSurcharge),2))</f>
        <v>112.09</v>
      </c>
      <c r="C132" s="328">
        <f>IF(MinBase1Day&gt;ROUND(((1-(OverNightDiscount_21_Up+FedExExrpessEarnedDiscount))*'1Day Base'!C129),2),ROUND(MinBase1Day*(1+ExpressFuelSurcharge),2),ROUND(((1-(OverNightDiscount_21_Up+FedExExrpessEarnedDiscount))*'1Day Base'!C129)*(1+ExpressFuelSurcharge),2))</f>
        <v>156.93</v>
      </c>
      <c r="D132" s="328">
        <f>IF(MinBase1Day&gt;ROUND(((1-(OverNightDiscount_21_Up+FedExExrpessEarnedDiscount))*'1Day Base'!D129),2),ROUND(MinBase1Day*(1+ExpressFuelSurcharge),2),ROUND(((1-(OverNightDiscount_21_Up+FedExExrpessEarnedDiscount))*'1Day Base'!D129)*(1+ExpressFuelSurcharge),2))</f>
        <v>284.39</v>
      </c>
      <c r="E132" s="328">
        <f>IF(MinBase1Day&gt;ROUND(((1-(OverNightDiscount_21_Up+FedExExrpessEarnedDiscount))*'1Day Base'!E129),2),ROUND(MinBase1Day*(1+ExpressFuelSurcharge),2),ROUND(((1-(OverNightDiscount_21_Up+FedExExrpessEarnedDiscount))*'1Day Base'!E129)*(1+ExpressFuelSurcharge),2))</f>
        <v>335.04</v>
      </c>
      <c r="F132" s="328">
        <f>IF(MinBase1Day&gt;ROUND(((1-(OverNightDiscount_21_Up+FedExExrpessEarnedDiscount))*'1Day Base'!F129),2),ROUND(MinBase1Day*(1+ExpressFuelSurcharge),2),ROUND(((1-(OverNightDiscount_21_Up+FedExExrpessEarnedDiscount))*'1Day Base'!F129)*(1+ExpressFuelSurcharge),2))</f>
        <v>342.09</v>
      </c>
      <c r="G132" s="328">
        <f>IF(MinBase1Day&gt;ROUND(((1-(OverNightDiscount_21_Up+FedExExrpessEarnedDiscount))*'1Day Base'!G129),2),ROUND(MinBase1Day*(1+ExpressFuelSurcharge),2),ROUND(((1-(OverNightDiscount_21_Up+FedExExrpessEarnedDiscount))*'1Day Base'!G129)*(1+ExpressFuelSurcharge),2))</f>
        <v>415.99</v>
      </c>
      <c r="H132" s="328">
        <f>IF(MinBase1Day&gt;ROUND(((1-(OverNightDiscount_21_Up+FedExExrpessEarnedDiscount))*'1Day Base'!H129),2),ROUND(MinBase1Day*(1+ExpressFuelSurcharge),2),ROUND(((1-(OverNightDiscount_21_Up+FedExExrpessEarnedDiscount))*'1Day Base'!H129)*(1+ExpressFuelSurcharge),2))</f>
        <v>433.85</v>
      </c>
    </row>
    <row r="133" ht="12.75" customHeight="1">
      <c r="A133" s="327">
        <v>128.0</v>
      </c>
      <c r="B133" s="328">
        <f>IF(MinBase1Day&gt;ROUND(((1-(OverNightDiscount_21_Up+FedExExrpessEarnedDiscount))*'1Day Base'!B130),2),ROUND(MinBase1Day*(1+ExpressFuelSurcharge),2),ROUND(((1-(OverNightDiscount_21_Up+FedExExrpessEarnedDiscount))*'1Day Base'!B130)*(1+ExpressFuelSurcharge),2))</f>
        <v>112.98</v>
      </c>
      <c r="C133" s="328">
        <f>IF(MinBase1Day&gt;ROUND(((1-(OverNightDiscount_21_Up+FedExExrpessEarnedDiscount))*'1Day Base'!C130),2),ROUND(MinBase1Day*(1+ExpressFuelSurcharge),2),ROUND(((1-(OverNightDiscount_21_Up+FedExExrpessEarnedDiscount))*'1Day Base'!C130)*(1+ExpressFuelSurcharge),2))</f>
        <v>158.17</v>
      </c>
      <c r="D133" s="328">
        <f>IF(MinBase1Day&gt;ROUND(((1-(OverNightDiscount_21_Up+FedExExrpessEarnedDiscount))*'1Day Base'!D130),2),ROUND(MinBase1Day*(1+ExpressFuelSurcharge),2),ROUND(((1-(OverNightDiscount_21_Up+FedExExrpessEarnedDiscount))*'1Day Base'!D130)*(1+ExpressFuelSurcharge),2))</f>
        <v>286.63</v>
      </c>
      <c r="E133" s="328">
        <f>IF(MinBase1Day&gt;ROUND(((1-(OverNightDiscount_21_Up+FedExExrpessEarnedDiscount))*'1Day Base'!E130),2),ROUND(MinBase1Day*(1+ExpressFuelSurcharge),2),ROUND(((1-(OverNightDiscount_21_Up+FedExExrpessEarnedDiscount))*'1Day Base'!E130)*(1+ExpressFuelSurcharge),2))</f>
        <v>337.67</v>
      </c>
      <c r="F133" s="328">
        <f>IF(MinBase1Day&gt;ROUND(((1-(OverNightDiscount_21_Up+FedExExrpessEarnedDiscount))*'1Day Base'!F130),2),ROUND(MinBase1Day*(1+ExpressFuelSurcharge),2),ROUND(((1-(OverNightDiscount_21_Up+FedExExrpessEarnedDiscount))*'1Day Base'!F130)*(1+ExpressFuelSurcharge),2))</f>
        <v>344.79</v>
      </c>
      <c r="G133" s="328">
        <f>IF(MinBase1Day&gt;ROUND(((1-(OverNightDiscount_21_Up+FedExExrpessEarnedDiscount))*'1Day Base'!G130),2),ROUND(MinBase1Day*(1+ExpressFuelSurcharge),2),ROUND(((1-(OverNightDiscount_21_Up+FedExExrpessEarnedDiscount))*'1Day Base'!G130)*(1+ExpressFuelSurcharge),2))</f>
        <v>419.27</v>
      </c>
      <c r="H133" s="328">
        <f>IF(MinBase1Day&gt;ROUND(((1-(OverNightDiscount_21_Up+FedExExrpessEarnedDiscount))*'1Day Base'!H130),2),ROUND(MinBase1Day*(1+ExpressFuelSurcharge),2),ROUND(((1-(OverNightDiscount_21_Up+FedExExrpessEarnedDiscount))*'1Day Base'!H130)*(1+ExpressFuelSurcharge),2))</f>
        <v>437.26</v>
      </c>
    </row>
    <row r="134" ht="12.75" customHeight="1">
      <c r="A134" s="327">
        <v>129.0</v>
      </c>
      <c r="B134" s="328">
        <f>IF(MinBase1Day&gt;ROUND(((1-(OverNightDiscount_21_Up+FedExExrpessEarnedDiscount))*'1Day Base'!B131),2),ROUND(MinBase1Day*(1+ExpressFuelSurcharge),2),ROUND(((1-(OverNightDiscount_21_Up+FedExExrpessEarnedDiscount))*'1Day Base'!B131)*(1+ExpressFuelSurcharge),2))</f>
        <v>113.86</v>
      </c>
      <c r="C134" s="328">
        <f>IF(MinBase1Day&gt;ROUND(((1-(OverNightDiscount_21_Up+FedExExrpessEarnedDiscount))*'1Day Base'!C131),2),ROUND(MinBase1Day*(1+ExpressFuelSurcharge),2),ROUND(((1-(OverNightDiscount_21_Up+FedExExrpessEarnedDiscount))*'1Day Base'!C131)*(1+ExpressFuelSurcharge),2))</f>
        <v>159.4</v>
      </c>
      <c r="D134" s="328">
        <f>IF(MinBase1Day&gt;ROUND(((1-(OverNightDiscount_21_Up+FedExExrpessEarnedDiscount))*'1Day Base'!D131),2),ROUND(MinBase1Day*(1+ExpressFuelSurcharge),2),ROUND(((1-(OverNightDiscount_21_Up+FedExExrpessEarnedDiscount))*'1Day Base'!D131)*(1+ExpressFuelSurcharge),2))</f>
        <v>288.87</v>
      </c>
      <c r="E134" s="328">
        <f>IF(MinBase1Day&gt;ROUND(((1-(OverNightDiscount_21_Up+FedExExrpessEarnedDiscount))*'1Day Base'!E131),2),ROUND(MinBase1Day*(1+ExpressFuelSurcharge),2),ROUND(((1-(OverNightDiscount_21_Up+FedExExrpessEarnedDiscount))*'1Day Base'!E131)*(1+ExpressFuelSurcharge),2))</f>
        <v>340.31</v>
      </c>
      <c r="F134" s="328">
        <f>IF(MinBase1Day&gt;ROUND(((1-(OverNightDiscount_21_Up+FedExExrpessEarnedDiscount))*'1Day Base'!F131),2),ROUND(MinBase1Day*(1+ExpressFuelSurcharge),2),ROUND(((1-(OverNightDiscount_21_Up+FedExExrpessEarnedDiscount))*'1Day Base'!F131)*(1+ExpressFuelSurcharge),2))</f>
        <v>347.48</v>
      </c>
      <c r="G134" s="328">
        <f>IF(MinBase1Day&gt;ROUND(((1-(OverNightDiscount_21_Up+FedExExrpessEarnedDiscount))*'1Day Base'!G131),2),ROUND(MinBase1Day*(1+ExpressFuelSurcharge),2),ROUND(((1-(OverNightDiscount_21_Up+FedExExrpessEarnedDiscount))*'1Day Base'!G131)*(1+ExpressFuelSurcharge),2))</f>
        <v>422.54</v>
      </c>
      <c r="H134" s="328">
        <f>IF(MinBase1Day&gt;ROUND(((1-(OverNightDiscount_21_Up+FedExExrpessEarnedDiscount))*'1Day Base'!H131),2),ROUND(MinBase1Day*(1+ExpressFuelSurcharge),2),ROUND(((1-(OverNightDiscount_21_Up+FedExExrpessEarnedDiscount))*'1Day Base'!H131)*(1+ExpressFuelSurcharge),2))</f>
        <v>440.68</v>
      </c>
    </row>
    <row r="135" ht="12.75" customHeight="1">
      <c r="A135" s="327">
        <v>130.0</v>
      </c>
      <c r="B135" s="328">
        <f>IF(MinBase1Day&gt;ROUND(((1-(OverNightDiscount_21_Up+FedExExrpessEarnedDiscount))*'1Day Base'!B132),2),ROUND(MinBase1Day*(1+ExpressFuelSurcharge),2),ROUND(((1-(OverNightDiscount_21_Up+FedExExrpessEarnedDiscount))*'1Day Base'!B132)*(1+ExpressFuelSurcharge),2))</f>
        <v>114.74</v>
      </c>
      <c r="C135" s="328">
        <f>IF(MinBase1Day&gt;ROUND(((1-(OverNightDiscount_21_Up+FedExExrpessEarnedDiscount))*'1Day Base'!C132),2),ROUND(MinBase1Day*(1+ExpressFuelSurcharge),2),ROUND(((1-(OverNightDiscount_21_Up+FedExExrpessEarnedDiscount))*'1Day Base'!C132)*(1+ExpressFuelSurcharge),2))</f>
        <v>160.64</v>
      </c>
      <c r="D135" s="328">
        <f>IF(MinBase1Day&gt;ROUND(((1-(OverNightDiscount_21_Up+FedExExrpessEarnedDiscount))*'1Day Base'!D132),2),ROUND(MinBase1Day*(1+ExpressFuelSurcharge),2),ROUND(((1-(OverNightDiscount_21_Up+FedExExrpessEarnedDiscount))*'1Day Base'!D132)*(1+ExpressFuelSurcharge),2))</f>
        <v>291.1</v>
      </c>
      <c r="E135" s="328">
        <f>IF(MinBase1Day&gt;ROUND(((1-(OverNightDiscount_21_Up+FedExExrpessEarnedDiscount))*'1Day Base'!E132),2),ROUND(MinBase1Day*(1+ExpressFuelSurcharge),2),ROUND(((1-(OverNightDiscount_21_Up+FedExExrpessEarnedDiscount))*'1Day Base'!E132)*(1+ExpressFuelSurcharge),2))</f>
        <v>342.95</v>
      </c>
      <c r="F135" s="328">
        <f>IF(MinBase1Day&gt;ROUND(((1-(OverNightDiscount_21_Up+FedExExrpessEarnedDiscount))*'1Day Base'!F132),2),ROUND(MinBase1Day*(1+ExpressFuelSurcharge),2),ROUND(((1-(OverNightDiscount_21_Up+FedExExrpessEarnedDiscount))*'1Day Base'!F132)*(1+ExpressFuelSurcharge),2))</f>
        <v>350.18</v>
      </c>
      <c r="G135" s="328">
        <f>IF(MinBase1Day&gt;ROUND(((1-(OverNightDiscount_21_Up+FedExExrpessEarnedDiscount))*'1Day Base'!G132),2),ROUND(MinBase1Day*(1+ExpressFuelSurcharge),2),ROUND(((1-(OverNightDiscount_21_Up+FedExExrpessEarnedDiscount))*'1Day Base'!G132)*(1+ExpressFuelSurcharge),2))</f>
        <v>425.82</v>
      </c>
      <c r="H135" s="328">
        <f>IF(MinBase1Day&gt;ROUND(((1-(OverNightDiscount_21_Up+FedExExrpessEarnedDiscount))*'1Day Base'!H132),2),ROUND(MinBase1Day*(1+ExpressFuelSurcharge),2),ROUND(((1-(OverNightDiscount_21_Up+FedExExrpessEarnedDiscount))*'1Day Base'!H132)*(1+ExpressFuelSurcharge),2))</f>
        <v>444.09</v>
      </c>
    </row>
    <row r="136" ht="12.75" customHeight="1">
      <c r="A136" s="327">
        <v>131.0</v>
      </c>
      <c r="B136" s="328">
        <f>IF(MinBase1Day&gt;ROUND(((1-(OverNightDiscount_21_Up+FedExExrpessEarnedDiscount))*'1Day Base'!B133),2),ROUND(MinBase1Day*(1+ExpressFuelSurcharge),2),ROUND(((1-(OverNightDiscount_21_Up+FedExExrpessEarnedDiscount))*'1Day Base'!B133)*(1+ExpressFuelSurcharge),2))</f>
        <v>115.62</v>
      </c>
      <c r="C136" s="328">
        <f>IF(MinBase1Day&gt;ROUND(((1-(OverNightDiscount_21_Up+FedExExrpessEarnedDiscount))*'1Day Base'!C133),2),ROUND(MinBase1Day*(1+ExpressFuelSurcharge),2),ROUND(((1-(OverNightDiscount_21_Up+FedExExrpessEarnedDiscount))*'1Day Base'!C133)*(1+ExpressFuelSurcharge),2))</f>
        <v>161.87</v>
      </c>
      <c r="D136" s="328">
        <f>IF(MinBase1Day&gt;ROUND(((1-(OverNightDiscount_21_Up+FedExExrpessEarnedDiscount))*'1Day Base'!D133),2),ROUND(MinBase1Day*(1+ExpressFuelSurcharge),2),ROUND(((1-(OverNightDiscount_21_Up+FedExExrpessEarnedDiscount))*'1Day Base'!D133)*(1+ExpressFuelSurcharge),2))</f>
        <v>293.34</v>
      </c>
      <c r="E136" s="328">
        <f>IF(MinBase1Day&gt;ROUND(((1-(OverNightDiscount_21_Up+FedExExrpessEarnedDiscount))*'1Day Base'!E133),2),ROUND(MinBase1Day*(1+ExpressFuelSurcharge),2),ROUND(((1-(OverNightDiscount_21_Up+FedExExrpessEarnedDiscount))*'1Day Base'!E133)*(1+ExpressFuelSurcharge),2))</f>
        <v>345.59</v>
      </c>
      <c r="F136" s="328">
        <f>IF(MinBase1Day&gt;ROUND(((1-(OverNightDiscount_21_Up+FedExExrpessEarnedDiscount))*'1Day Base'!F133),2),ROUND(MinBase1Day*(1+ExpressFuelSurcharge),2),ROUND(((1-(OverNightDiscount_21_Up+FedExExrpessEarnedDiscount))*'1Day Base'!F133)*(1+ExpressFuelSurcharge),2))</f>
        <v>352.87</v>
      </c>
      <c r="G136" s="328">
        <f>IF(MinBase1Day&gt;ROUND(((1-(OverNightDiscount_21_Up+FedExExrpessEarnedDiscount))*'1Day Base'!G133),2),ROUND(MinBase1Day*(1+ExpressFuelSurcharge),2),ROUND(((1-(OverNightDiscount_21_Up+FedExExrpessEarnedDiscount))*'1Day Base'!G133)*(1+ExpressFuelSurcharge),2))</f>
        <v>429.1</v>
      </c>
      <c r="H136" s="328">
        <f>IF(MinBase1Day&gt;ROUND(((1-(OverNightDiscount_21_Up+FedExExrpessEarnedDiscount))*'1Day Base'!H133),2),ROUND(MinBase1Day*(1+ExpressFuelSurcharge),2),ROUND(((1-(OverNightDiscount_21_Up+FedExExrpessEarnedDiscount))*'1Day Base'!H133)*(1+ExpressFuelSurcharge),2))</f>
        <v>447.51</v>
      </c>
    </row>
    <row r="137" ht="12.75" customHeight="1">
      <c r="A137" s="327">
        <v>132.0</v>
      </c>
      <c r="B137" s="328">
        <f>IF(MinBase1Day&gt;ROUND(((1-(OverNightDiscount_21_Up+FedExExrpessEarnedDiscount))*'1Day Base'!B134),2),ROUND(MinBase1Day*(1+ExpressFuelSurcharge),2),ROUND(((1-(OverNightDiscount_21_Up+FedExExrpessEarnedDiscount))*'1Day Base'!B134)*(1+ExpressFuelSurcharge),2))</f>
        <v>116.51</v>
      </c>
      <c r="C137" s="328">
        <f>IF(MinBase1Day&gt;ROUND(((1-(OverNightDiscount_21_Up+FedExExrpessEarnedDiscount))*'1Day Base'!C134),2),ROUND(MinBase1Day*(1+ExpressFuelSurcharge),2),ROUND(((1-(OverNightDiscount_21_Up+FedExExrpessEarnedDiscount))*'1Day Base'!C134)*(1+ExpressFuelSurcharge),2))</f>
        <v>163.11</v>
      </c>
      <c r="D137" s="328">
        <f>IF(MinBase1Day&gt;ROUND(((1-(OverNightDiscount_21_Up+FedExExrpessEarnedDiscount))*'1Day Base'!D134),2),ROUND(MinBase1Day*(1+ExpressFuelSurcharge),2),ROUND(((1-(OverNightDiscount_21_Up+FedExExrpessEarnedDiscount))*'1Day Base'!D134)*(1+ExpressFuelSurcharge),2))</f>
        <v>295.58</v>
      </c>
      <c r="E137" s="328">
        <f>IF(MinBase1Day&gt;ROUND(((1-(OverNightDiscount_21_Up+FedExExrpessEarnedDiscount))*'1Day Base'!E134),2),ROUND(MinBase1Day*(1+ExpressFuelSurcharge),2),ROUND(((1-(OverNightDiscount_21_Up+FedExExrpessEarnedDiscount))*'1Day Base'!E134)*(1+ExpressFuelSurcharge),2))</f>
        <v>348.23</v>
      </c>
      <c r="F137" s="328">
        <f>IF(MinBase1Day&gt;ROUND(((1-(OverNightDiscount_21_Up+FedExExrpessEarnedDiscount))*'1Day Base'!F134),2),ROUND(MinBase1Day*(1+ExpressFuelSurcharge),2),ROUND(((1-(OverNightDiscount_21_Up+FedExExrpessEarnedDiscount))*'1Day Base'!F134)*(1+ExpressFuelSurcharge),2))</f>
        <v>355.56</v>
      </c>
      <c r="G137" s="328">
        <f>IF(MinBase1Day&gt;ROUND(((1-(OverNightDiscount_21_Up+FedExExrpessEarnedDiscount))*'1Day Base'!G134),2),ROUND(MinBase1Day*(1+ExpressFuelSurcharge),2),ROUND(((1-(OverNightDiscount_21_Up+FedExExrpessEarnedDiscount))*'1Day Base'!G134)*(1+ExpressFuelSurcharge),2))</f>
        <v>432.37</v>
      </c>
      <c r="H137" s="328">
        <f>IF(MinBase1Day&gt;ROUND(((1-(OverNightDiscount_21_Up+FedExExrpessEarnedDiscount))*'1Day Base'!H134),2),ROUND(MinBase1Day*(1+ExpressFuelSurcharge),2),ROUND(((1-(OverNightDiscount_21_Up+FedExExrpessEarnedDiscount))*'1Day Base'!H134)*(1+ExpressFuelSurcharge),2))</f>
        <v>450.93</v>
      </c>
    </row>
    <row r="138" ht="12.75" customHeight="1">
      <c r="A138" s="327">
        <v>133.0</v>
      </c>
      <c r="B138" s="328">
        <f>IF(MinBase1Day&gt;ROUND(((1-(OverNightDiscount_21_Up+FedExExrpessEarnedDiscount))*'1Day Base'!B135),2),ROUND(MinBase1Day*(1+ExpressFuelSurcharge),2),ROUND(((1-(OverNightDiscount_21_Up+FedExExrpessEarnedDiscount))*'1Day Base'!B135)*(1+ExpressFuelSurcharge),2))</f>
        <v>117.39</v>
      </c>
      <c r="C138" s="328">
        <f>IF(MinBase1Day&gt;ROUND(((1-(OverNightDiscount_21_Up+FedExExrpessEarnedDiscount))*'1Day Base'!C135),2),ROUND(MinBase1Day*(1+ExpressFuelSurcharge),2),ROUND(((1-(OverNightDiscount_21_Up+FedExExrpessEarnedDiscount))*'1Day Base'!C135)*(1+ExpressFuelSurcharge),2))</f>
        <v>164.35</v>
      </c>
      <c r="D138" s="328">
        <f>IF(MinBase1Day&gt;ROUND(((1-(OverNightDiscount_21_Up+FedExExrpessEarnedDiscount))*'1Day Base'!D135),2),ROUND(MinBase1Day*(1+ExpressFuelSurcharge),2),ROUND(((1-(OverNightDiscount_21_Up+FedExExrpessEarnedDiscount))*'1Day Base'!D135)*(1+ExpressFuelSurcharge),2))</f>
        <v>297.82</v>
      </c>
      <c r="E138" s="328">
        <f>IF(MinBase1Day&gt;ROUND(((1-(OverNightDiscount_21_Up+FedExExrpessEarnedDiscount))*'1Day Base'!E135),2),ROUND(MinBase1Day*(1+ExpressFuelSurcharge),2),ROUND(((1-(OverNightDiscount_21_Up+FedExExrpessEarnedDiscount))*'1Day Base'!E135)*(1+ExpressFuelSurcharge),2))</f>
        <v>350.87</v>
      </c>
      <c r="F138" s="328">
        <f>IF(MinBase1Day&gt;ROUND(((1-(OverNightDiscount_21_Up+FedExExrpessEarnedDiscount))*'1Day Base'!F135),2),ROUND(MinBase1Day*(1+ExpressFuelSurcharge),2),ROUND(((1-(OverNightDiscount_21_Up+FedExExrpessEarnedDiscount))*'1Day Base'!F135)*(1+ExpressFuelSurcharge),2))</f>
        <v>358.26</v>
      </c>
      <c r="G138" s="328">
        <f>IF(MinBase1Day&gt;ROUND(((1-(OverNightDiscount_21_Up+FedExExrpessEarnedDiscount))*'1Day Base'!G135),2),ROUND(MinBase1Day*(1+ExpressFuelSurcharge),2),ROUND(((1-(OverNightDiscount_21_Up+FedExExrpessEarnedDiscount))*'1Day Base'!G135)*(1+ExpressFuelSurcharge),2))</f>
        <v>435.65</v>
      </c>
      <c r="H138" s="328">
        <f>IF(MinBase1Day&gt;ROUND(((1-(OverNightDiscount_21_Up+FedExExrpessEarnedDiscount))*'1Day Base'!H135),2),ROUND(MinBase1Day*(1+ExpressFuelSurcharge),2),ROUND(((1-(OverNightDiscount_21_Up+FedExExrpessEarnedDiscount))*'1Day Base'!H135)*(1+ExpressFuelSurcharge),2))</f>
        <v>454.34</v>
      </c>
    </row>
    <row r="139" ht="12.75" customHeight="1">
      <c r="A139" s="327">
        <v>134.0</v>
      </c>
      <c r="B139" s="328">
        <f>IF(MinBase1Day&gt;ROUND(((1-(OverNightDiscount_21_Up+FedExExrpessEarnedDiscount))*'1Day Base'!B136),2),ROUND(MinBase1Day*(1+ExpressFuelSurcharge),2),ROUND(((1-(OverNightDiscount_21_Up+FedExExrpessEarnedDiscount))*'1Day Base'!B136)*(1+ExpressFuelSurcharge),2))</f>
        <v>118.27</v>
      </c>
      <c r="C139" s="328">
        <f>IF(MinBase1Day&gt;ROUND(((1-(OverNightDiscount_21_Up+FedExExrpessEarnedDiscount))*'1Day Base'!C136),2),ROUND(MinBase1Day*(1+ExpressFuelSurcharge),2),ROUND(((1-(OverNightDiscount_21_Up+FedExExrpessEarnedDiscount))*'1Day Base'!C136)*(1+ExpressFuelSurcharge),2))</f>
        <v>165.58</v>
      </c>
      <c r="D139" s="328">
        <f>IF(MinBase1Day&gt;ROUND(((1-(OverNightDiscount_21_Up+FedExExrpessEarnedDiscount))*'1Day Base'!D136),2),ROUND(MinBase1Day*(1+ExpressFuelSurcharge),2),ROUND(((1-(OverNightDiscount_21_Up+FedExExrpessEarnedDiscount))*'1Day Base'!D136)*(1+ExpressFuelSurcharge),2))</f>
        <v>300.06</v>
      </c>
      <c r="E139" s="328">
        <f>IF(MinBase1Day&gt;ROUND(((1-(OverNightDiscount_21_Up+FedExExrpessEarnedDiscount))*'1Day Base'!E136),2),ROUND(MinBase1Day*(1+ExpressFuelSurcharge),2),ROUND(((1-(OverNightDiscount_21_Up+FedExExrpessEarnedDiscount))*'1Day Base'!E136)*(1+ExpressFuelSurcharge),2))</f>
        <v>353.5</v>
      </c>
      <c r="F139" s="328">
        <f>IF(MinBase1Day&gt;ROUND(((1-(OverNightDiscount_21_Up+FedExExrpessEarnedDiscount))*'1Day Base'!F136),2),ROUND(MinBase1Day*(1+ExpressFuelSurcharge),2),ROUND(((1-(OverNightDiscount_21_Up+FedExExrpessEarnedDiscount))*'1Day Base'!F136)*(1+ExpressFuelSurcharge),2))</f>
        <v>360.95</v>
      </c>
      <c r="G139" s="328">
        <f>IF(MinBase1Day&gt;ROUND(((1-(OverNightDiscount_21_Up+FedExExrpessEarnedDiscount))*'1Day Base'!G136),2),ROUND(MinBase1Day*(1+ExpressFuelSurcharge),2),ROUND(((1-(OverNightDiscount_21_Up+FedExExrpessEarnedDiscount))*'1Day Base'!G136)*(1+ExpressFuelSurcharge),2))</f>
        <v>438.92</v>
      </c>
      <c r="H139" s="328">
        <f>IF(MinBase1Day&gt;ROUND(((1-(OverNightDiscount_21_Up+FedExExrpessEarnedDiscount))*'1Day Base'!H136),2),ROUND(MinBase1Day*(1+ExpressFuelSurcharge),2),ROUND(((1-(OverNightDiscount_21_Up+FedExExrpessEarnedDiscount))*'1Day Base'!H136)*(1+ExpressFuelSurcharge),2))</f>
        <v>457.76</v>
      </c>
    </row>
    <row r="140" ht="12.75" customHeight="1">
      <c r="A140" s="327">
        <v>135.0</v>
      </c>
      <c r="B140" s="328">
        <f>IF(MinBase1Day&gt;ROUND(((1-(OverNightDiscount_21_Up+FedExExrpessEarnedDiscount))*'1Day Base'!B137),2),ROUND(MinBase1Day*(1+ExpressFuelSurcharge),2),ROUND(((1-(OverNightDiscount_21_Up+FedExExrpessEarnedDiscount))*'1Day Base'!B137)*(1+ExpressFuelSurcharge),2))</f>
        <v>119.16</v>
      </c>
      <c r="C140" s="328">
        <f>IF(MinBase1Day&gt;ROUND(((1-(OverNightDiscount_21_Up+FedExExrpessEarnedDiscount))*'1Day Base'!C137),2),ROUND(MinBase1Day*(1+ExpressFuelSurcharge),2),ROUND(((1-(OverNightDiscount_21_Up+FedExExrpessEarnedDiscount))*'1Day Base'!C137)*(1+ExpressFuelSurcharge),2))</f>
        <v>166.82</v>
      </c>
      <c r="D140" s="328">
        <f>IF(MinBase1Day&gt;ROUND(((1-(OverNightDiscount_21_Up+FedExExrpessEarnedDiscount))*'1Day Base'!D137),2),ROUND(MinBase1Day*(1+ExpressFuelSurcharge),2),ROUND(((1-(OverNightDiscount_21_Up+FedExExrpessEarnedDiscount))*'1Day Base'!D137)*(1+ExpressFuelSurcharge),2))</f>
        <v>302.3</v>
      </c>
      <c r="E140" s="328">
        <f>IF(MinBase1Day&gt;ROUND(((1-(OverNightDiscount_21_Up+FedExExrpessEarnedDiscount))*'1Day Base'!E137),2),ROUND(MinBase1Day*(1+ExpressFuelSurcharge),2),ROUND(((1-(OverNightDiscount_21_Up+FedExExrpessEarnedDiscount))*'1Day Base'!E137)*(1+ExpressFuelSurcharge),2))</f>
        <v>356.14</v>
      </c>
      <c r="F140" s="328">
        <f>IF(MinBase1Day&gt;ROUND(((1-(OverNightDiscount_21_Up+FedExExrpessEarnedDiscount))*'1Day Base'!F137),2),ROUND(MinBase1Day*(1+ExpressFuelSurcharge),2),ROUND(((1-(OverNightDiscount_21_Up+FedExExrpessEarnedDiscount))*'1Day Base'!F137)*(1+ExpressFuelSurcharge),2))</f>
        <v>363.64</v>
      </c>
      <c r="G140" s="328">
        <f>IF(MinBase1Day&gt;ROUND(((1-(OverNightDiscount_21_Up+FedExExrpessEarnedDiscount))*'1Day Base'!G137),2),ROUND(MinBase1Day*(1+ExpressFuelSurcharge),2),ROUND(((1-(OverNightDiscount_21_Up+FedExExrpessEarnedDiscount))*'1Day Base'!G137)*(1+ExpressFuelSurcharge),2))</f>
        <v>442.2</v>
      </c>
      <c r="H140" s="328">
        <f>IF(MinBase1Day&gt;ROUND(((1-(OverNightDiscount_21_Up+FedExExrpessEarnedDiscount))*'1Day Base'!H137),2),ROUND(MinBase1Day*(1+ExpressFuelSurcharge),2),ROUND(((1-(OverNightDiscount_21_Up+FedExExrpessEarnedDiscount))*'1Day Base'!H137)*(1+ExpressFuelSurcharge),2))</f>
        <v>461.17</v>
      </c>
    </row>
    <row r="141" ht="12.75" customHeight="1">
      <c r="A141" s="327">
        <v>136.0</v>
      </c>
      <c r="B141" s="328">
        <f>IF(MinBase1Day&gt;ROUND(((1-(OverNightDiscount_21_Up+FedExExrpessEarnedDiscount))*'1Day Base'!B138),2),ROUND(MinBase1Day*(1+ExpressFuelSurcharge),2),ROUND(((1-(OverNightDiscount_21_Up+FedExExrpessEarnedDiscount))*'1Day Base'!B138)*(1+ExpressFuelSurcharge),2))</f>
        <v>120.04</v>
      </c>
      <c r="C141" s="328">
        <f>IF(MinBase1Day&gt;ROUND(((1-(OverNightDiscount_21_Up+FedExExrpessEarnedDiscount))*'1Day Base'!C138),2),ROUND(MinBase1Day*(1+ExpressFuelSurcharge),2),ROUND(((1-(OverNightDiscount_21_Up+FedExExrpessEarnedDiscount))*'1Day Base'!C138)*(1+ExpressFuelSurcharge),2))</f>
        <v>168.05</v>
      </c>
      <c r="D141" s="328">
        <f>IF(MinBase1Day&gt;ROUND(((1-(OverNightDiscount_21_Up+FedExExrpessEarnedDiscount))*'1Day Base'!D138),2),ROUND(MinBase1Day*(1+ExpressFuelSurcharge),2),ROUND(((1-(OverNightDiscount_21_Up+FedExExrpessEarnedDiscount))*'1Day Base'!D138)*(1+ExpressFuelSurcharge),2))</f>
        <v>304.54</v>
      </c>
      <c r="E141" s="328">
        <f>IF(MinBase1Day&gt;ROUND(((1-(OverNightDiscount_21_Up+FedExExrpessEarnedDiscount))*'1Day Base'!E138),2),ROUND(MinBase1Day*(1+ExpressFuelSurcharge),2),ROUND(((1-(OverNightDiscount_21_Up+FedExExrpessEarnedDiscount))*'1Day Base'!E138)*(1+ExpressFuelSurcharge),2))</f>
        <v>358.78</v>
      </c>
      <c r="F141" s="328">
        <f>IF(MinBase1Day&gt;ROUND(((1-(OverNightDiscount_21_Up+FedExExrpessEarnedDiscount))*'1Day Base'!F138),2),ROUND(MinBase1Day*(1+ExpressFuelSurcharge),2),ROUND(((1-(OverNightDiscount_21_Up+FedExExrpessEarnedDiscount))*'1Day Base'!F138)*(1+ExpressFuelSurcharge),2))</f>
        <v>366.34</v>
      </c>
      <c r="G141" s="328">
        <f>IF(MinBase1Day&gt;ROUND(((1-(OverNightDiscount_21_Up+FedExExrpessEarnedDiscount))*'1Day Base'!G138),2),ROUND(MinBase1Day*(1+ExpressFuelSurcharge),2),ROUND(((1-(OverNightDiscount_21_Up+FedExExrpessEarnedDiscount))*'1Day Base'!G138)*(1+ExpressFuelSurcharge),2))</f>
        <v>445.47</v>
      </c>
      <c r="H141" s="328">
        <f>IF(MinBase1Day&gt;ROUND(((1-(OverNightDiscount_21_Up+FedExExrpessEarnedDiscount))*'1Day Base'!H138),2),ROUND(MinBase1Day*(1+ExpressFuelSurcharge),2),ROUND(((1-(OverNightDiscount_21_Up+FedExExrpessEarnedDiscount))*'1Day Base'!H138)*(1+ExpressFuelSurcharge),2))</f>
        <v>464.59</v>
      </c>
    </row>
    <row r="142" ht="12.75" customHeight="1">
      <c r="A142" s="327">
        <v>137.0</v>
      </c>
      <c r="B142" s="328">
        <f>IF(MinBase1Day&gt;ROUND(((1-(OverNightDiscount_21_Up+FedExExrpessEarnedDiscount))*'1Day Base'!B139),2),ROUND(MinBase1Day*(1+ExpressFuelSurcharge),2),ROUND(((1-(OverNightDiscount_21_Up+FedExExrpessEarnedDiscount))*'1Day Base'!B139)*(1+ExpressFuelSurcharge),2))</f>
        <v>120.92</v>
      </c>
      <c r="C142" s="328">
        <f>IF(MinBase1Day&gt;ROUND(((1-(OverNightDiscount_21_Up+FedExExrpessEarnedDiscount))*'1Day Base'!C139),2),ROUND(MinBase1Day*(1+ExpressFuelSurcharge),2),ROUND(((1-(OverNightDiscount_21_Up+FedExExrpessEarnedDiscount))*'1Day Base'!C139)*(1+ExpressFuelSurcharge),2))</f>
        <v>169.29</v>
      </c>
      <c r="D142" s="328">
        <f>IF(MinBase1Day&gt;ROUND(((1-(OverNightDiscount_21_Up+FedExExrpessEarnedDiscount))*'1Day Base'!D139),2),ROUND(MinBase1Day*(1+ExpressFuelSurcharge),2),ROUND(((1-(OverNightDiscount_21_Up+FedExExrpessEarnedDiscount))*'1Day Base'!D139)*(1+ExpressFuelSurcharge),2))</f>
        <v>306.78</v>
      </c>
      <c r="E142" s="328">
        <f>IF(MinBase1Day&gt;ROUND(((1-(OverNightDiscount_21_Up+FedExExrpessEarnedDiscount))*'1Day Base'!E139),2),ROUND(MinBase1Day*(1+ExpressFuelSurcharge),2),ROUND(((1-(OverNightDiscount_21_Up+FedExExrpessEarnedDiscount))*'1Day Base'!E139)*(1+ExpressFuelSurcharge),2))</f>
        <v>361.42</v>
      </c>
      <c r="F142" s="328">
        <f>IF(MinBase1Day&gt;ROUND(((1-(OverNightDiscount_21_Up+FedExExrpessEarnedDiscount))*'1Day Base'!F139),2),ROUND(MinBase1Day*(1+ExpressFuelSurcharge),2),ROUND(((1-(OverNightDiscount_21_Up+FedExExrpessEarnedDiscount))*'1Day Base'!F139)*(1+ExpressFuelSurcharge),2))</f>
        <v>369.03</v>
      </c>
      <c r="G142" s="328">
        <f>IF(MinBase1Day&gt;ROUND(((1-(OverNightDiscount_21_Up+FedExExrpessEarnedDiscount))*'1Day Base'!G139),2),ROUND(MinBase1Day*(1+ExpressFuelSurcharge),2),ROUND(((1-(OverNightDiscount_21_Up+FedExExrpessEarnedDiscount))*'1Day Base'!G139)*(1+ExpressFuelSurcharge),2))</f>
        <v>448.75</v>
      </c>
      <c r="H142" s="328">
        <f>IF(MinBase1Day&gt;ROUND(((1-(OverNightDiscount_21_Up+FedExExrpessEarnedDiscount))*'1Day Base'!H139),2),ROUND(MinBase1Day*(1+ExpressFuelSurcharge),2),ROUND(((1-(OverNightDiscount_21_Up+FedExExrpessEarnedDiscount))*'1Day Base'!H139)*(1+ExpressFuelSurcharge),2))</f>
        <v>468.01</v>
      </c>
    </row>
    <row r="143" ht="12.75" customHeight="1">
      <c r="A143" s="327">
        <v>138.0</v>
      </c>
      <c r="B143" s="328">
        <f>IF(MinBase1Day&gt;ROUND(((1-(OverNightDiscount_21_Up+FedExExrpessEarnedDiscount))*'1Day Base'!B140),2),ROUND(MinBase1Day*(1+ExpressFuelSurcharge),2),ROUND(((1-(OverNightDiscount_21_Up+FedExExrpessEarnedDiscount))*'1Day Base'!B140)*(1+ExpressFuelSurcharge),2))</f>
        <v>121.8</v>
      </c>
      <c r="C143" s="328">
        <f>IF(MinBase1Day&gt;ROUND(((1-(OverNightDiscount_21_Up+FedExExrpessEarnedDiscount))*'1Day Base'!C140),2),ROUND(MinBase1Day*(1+ExpressFuelSurcharge),2),ROUND(((1-(OverNightDiscount_21_Up+FedExExrpessEarnedDiscount))*'1Day Base'!C140)*(1+ExpressFuelSurcharge),2))</f>
        <v>170.52</v>
      </c>
      <c r="D143" s="328">
        <f>IF(MinBase1Day&gt;ROUND(((1-(OverNightDiscount_21_Up+FedExExrpessEarnedDiscount))*'1Day Base'!D140),2),ROUND(MinBase1Day*(1+ExpressFuelSurcharge),2),ROUND(((1-(OverNightDiscount_21_Up+FedExExrpessEarnedDiscount))*'1Day Base'!D140)*(1+ExpressFuelSurcharge),2))</f>
        <v>309.02</v>
      </c>
      <c r="E143" s="328">
        <f>IF(MinBase1Day&gt;ROUND(((1-(OverNightDiscount_21_Up+FedExExrpessEarnedDiscount))*'1Day Base'!E140),2),ROUND(MinBase1Day*(1+ExpressFuelSurcharge),2),ROUND(((1-(OverNightDiscount_21_Up+FedExExrpessEarnedDiscount))*'1Day Base'!E140)*(1+ExpressFuelSurcharge),2))</f>
        <v>364.06</v>
      </c>
      <c r="F143" s="328">
        <f>IF(MinBase1Day&gt;ROUND(((1-(OverNightDiscount_21_Up+FedExExrpessEarnedDiscount))*'1Day Base'!F140),2),ROUND(MinBase1Day*(1+ExpressFuelSurcharge),2),ROUND(((1-(OverNightDiscount_21_Up+FedExExrpessEarnedDiscount))*'1Day Base'!F140)*(1+ExpressFuelSurcharge),2))</f>
        <v>371.72</v>
      </c>
      <c r="G143" s="328">
        <f>IF(MinBase1Day&gt;ROUND(((1-(OverNightDiscount_21_Up+FedExExrpessEarnedDiscount))*'1Day Base'!G140),2),ROUND(MinBase1Day*(1+ExpressFuelSurcharge),2),ROUND(((1-(OverNightDiscount_21_Up+FedExExrpessEarnedDiscount))*'1Day Base'!G140)*(1+ExpressFuelSurcharge),2))</f>
        <v>452.02</v>
      </c>
      <c r="H143" s="328">
        <f>IF(MinBase1Day&gt;ROUND(((1-(OverNightDiscount_21_Up+FedExExrpessEarnedDiscount))*'1Day Base'!H140),2),ROUND(MinBase1Day*(1+ExpressFuelSurcharge),2),ROUND(((1-(OverNightDiscount_21_Up+FedExExrpessEarnedDiscount))*'1Day Base'!H140)*(1+ExpressFuelSurcharge),2))</f>
        <v>471.42</v>
      </c>
    </row>
    <row r="144" ht="12.75" customHeight="1">
      <c r="A144" s="327">
        <v>139.0</v>
      </c>
      <c r="B144" s="328">
        <f>IF(MinBase1Day&gt;ROUND(((1-(OverNightDiscount_21_Up+FedExExrpessEarnedDiscount))*'1Day Base'!B141),2),ROUND(MinBase1Day*(1+ExpressFuelSurcharge),2),ROUND(((1-(OverNightDiscount_21_Up+FedExExrpessEarnedDiscount))*'1Day Base'!B141)*(1+ExpressFuelSurcharge),2))</f>
        <v>122.69</v>
      </c>
      <c r="C144" s="328">
        <f>IF(MinBase1Day&gt;ROUND(((1-(OverNightDiscount_21_Up+FedExExrpessEarnedDiscount))*'1Day Base'!C141),2),ROUND(MinBase1Day*(1+ExpressFuelSurcharge),2),ROUND(((1-(OverNightDiscount_21_Up+FedExExrpessEarnedDiscount))*'1Day Base'!C141)*(1+ExpressFuelSurcharge),2))</f>
        <v>171.76</v>
      </c>
      <c r="D144" s="328">
        <f>IF(MinBase1Day&gt;ROUND(((1-(OverNightDiscount_21_Up+FedExExrpessEarnedDiscount))*'1Day Base'!D141),2),ROUND(MinBase1Day*(1+ExpressFuelSurcharge),2),ROUND(((1-(OverNightDiscount_21_Up+FedExExrpessEarnedDiscount))*'1Day Base'!D141)*(1+ExpressFuelSurcharge),2))</f>
        <v>311.26</v>
      </c>
      <c r="E144" s="328">
        <f>IF(MinBase1Day&gt;ROUND(((1-(OverNightDiscount_21_Up+FedExExrpessEarnedDiscount))*'1Day Base'!E141),2),ROUND(MinBase1Day*(1+ExpressFuelSurcharge),2),ROUND(((1-(OverNightDiscount_21_Up+FedExExrpessEarnedDiscount))*'1Day Base'!E141)*(1+ExpressFuelSurcharge),2))</f>
        <v>366.69</v>
      </c>
      <c r="F144" s="328">
        <f>IF(MinBase1Day&gt;ROUND(((1-(OverNightDiscount_21_Up+FedExExrpessEarnedDiscount))*'1Day Base'!F141),2),ROUND(MinBase1Day*(1+ExpressFuelSurcharge),2),ROUND(((1-(OverNightDiscount_21_Up+FedExExrpessEarnedDiscount))*'1Day Base'!F141)*(1+ExpressFuelSurcharge),2))</f>
        <v>374.42</v>
      </c>
      <c r="G144" s="328">
        <f>IF(MinBase1Day&gt;ROUND(((1-(OverNightDiscount_21_Up+FedExExrpessEarnedDiscount))*'1Day Base'!G141),2),ROUND(MinBase1Day*(1+ExpressFuelSurcharge),2),ROUND(((1-(OverNightDiscount_21_Up+FedExExrpessEarnedDiscount))*'1Day Base'!G141)*(1+ExpressFuelSurcharge),2))</f>
        <v>455.3</v>
      </c>
      <c r="H144" s="328">
        <f>IF(MinBase1Day&gt;ROUND(((1-(OverNightDiscount_21_Up+FedExExrpessEarnedDiscount))*'1Day Base'!H141),2),ROUND(MinBase1Day*(1+ExpressFuelSurcharge),2),ROUND(((1-(OverNightDiscount_21_Up+FedExExrpessEarnedDiscount))*'1Day Base'!H141)*(1+ExpressFuelSurcharge),2))</f>
        <v>474.84</v>
      </c>
    </row>
    <row r="145" ht="12.75" customHeight="1">
      <c r="A145" s="327">
        <v>140.0</v>
      </c>
      <c r="B145" s="328">
        <f>IF(MinBase1Day&gt;ROUND(((1-(OverNightDiscount_21_Up+FedExExrpessEarnedDiscount))*'1Day Base'!B142),2),ROUND(MinBase1Day*(1+ExpressFuelSurcharge),2),ROUND(((1-(OverNightDiscount_21_Up+FedExExrpessEarnedDiscount))*'1Day Base'!B142)*(1+ExpressFuelSurcharge),2))</f>
        <v>123.57</v>
      </c>
      <c r="C145" s="328">
        <f>IF(MinBase1Day&gt;ROUND(((1-(OverNightDiscount_21_Up+FedExExrpessEarnedDiscount))*'1Day Base'!C142),2),ROUND(MinBase1Day*(1+ExpressFuelSurcharge),2),ROUND(((1-(OverNightDiscount_21_Up+FedExExrpessEarnedDiscount))*'1Day Base'!C142)*(1+ExpressFuelSurcharge),2))</f>
        <v>173</v>
      </c>
      <c r="D145" s="328">
        <f>IF(MinBase1Day&gt;ROUND(((1-(OverNightDiscount_21_Up+FedExExrpessEarnedDiscount))*'1Day Base'!D142),2),ROUND(MinBase1Day*(1+ExpressFuelSurcharge),2),ROUND(((1-(OverNightDiscount_21_Up+FedExExrpessEarnedDiscount))*'1Day Base'!D142)*(1+ExpressFuelSurcharge),2))</f>
        <v>313.5</v>
      </c>
      <c r="E145" s="328">
        <f>IF(MinBase1Day&gt;ROUND(((1-(OverNightDiscount_21_Up+FedExExrpessEarnedDiscount))*'1Day Base'!E142),2),ROUND(MinBase1Day*(1+ExpressFuelSurcharge),2),ROUND(((1-(OverNightDiscount_21_Up+FedExExrpessEarnedDiscount))*'1Day Base'!E142)*(1+ExpressFuelSurcharge),2))</f>
        <v>369.33</v>
      </c>
      <c r="F145" s="328">
        <f>IF(MinBase1Day&gt;ROUND(((1-(OverNightDiscount_21_Up+FedExExrpessEarnedDiscount))*'1Day Base'!F142),2),ROUND(MinBase1Day*(1+ExpressFuelSurcharge),2),ROUND(((1-(OverNightDiscount_21_Up+FedExExrpessEarnedDiscount))*'1Day Base'!F142)*(1+ExpressFuelSurcharge),2))</f>
        <v>377.11</v>
      </c>
      <c r="G145" s="328">
        <f>IF(MinBase1Day&gt;ROUND(((1-(OverNightDiscount_21_Up+FedExExrpessEarnedDiscount))*'1Day Base'!G142),2),ROUND(MinBase1Day*(1+ExpressFuelSurcharge),2),ROUND(((1-(OverNightDiscount_21_Up+FedExExrpessEarnedDiscount))*'1Day Base'!G142)*(1+ExpressFuelSurcharge),2))</f>
        <v>458.58</v>
      </c>
      <c r="H145" s="328">
        <f>IF(MinBase1Day&gt;ROUND(((1-(OverNightDiscount_21_Up+FedExExrpessEarnedDiscount))*'1Day Base'!H142),2),ROUND(MinBase1Day*(1+ExpressFuelSurcharge),2),ROUND(((1-(OverNightDiscount_21_Up+FedExExrpessEarnedDiscount))*'1Day Base'!H142)*(1+ExpressFuelSurcharge),2))</f>
        <v>478.25</v>
      </c>
    </row>
    <row r="146" ht="12.75" customHeight="1">
      <c r="A146" s="327">
        <v>141.0</v>
      </c>
      <c r="B146" s="328">
        <f>IF(MinBase1Day&gt;ROUND(((1-(OverNightDiscount_21_Up+FedExExrpessEarnedDiscount))*'1Day Base'!B143),2),ROUND(MinBase1Day*(1+ExpressFuelSurcharge),2),ROUND(((1-(OverNightDiscount_21_Up+FedExExrpessEarnedDiscount))*'1Day Base'!B143)*(1+ExpressFuelSurcharge),2))</f>
        <v>124.45</v>
      </c>
      <c r="C146" s="328">
        <f>IF(MinBase1Day&gt;ROUND(((1-(OverNightDiscount_21_Up+FedExExrpessEarnedDiscount))*'1Day Base'!C143),2),ROUND(MinBase1Day*(1+ExpressFuelSurcharge),2),ROUND(((1-(OverNightDiscount_21_Up+FedExExrpessEarnedDiscount))*'1Day Base'!C143)*(1+ExpressFuelSurcharge),2))</f>
        <v>174.23</v>
      </c>
      <c r="D146" s="328">
        <f>IF(MinBase1Day&gt;ROUND(((1-(OverNightDiscount_21_Up+FedExExrpessEarnedDiscount))*'1Day Base'!D143),2),ROUND(MinBase1Day*(1+ExpressFuelSurcharge),2),ROUND(((1-(OverNightDiscount_21_Up+FedExExrpessEarnedDiscount))*'1Day Base'!D143)*(1+ExpressFuelSurcharge),2))</f>
        <v>315.74</v>
      </c>
      <c r="E146" s="328">
        <f>IF(MinBase1Day&gt;ROUND(((1-(OverNightDiscount_21_Up+FedExExrpessEarnedDiscount))*'1Day Base'!E143),2),ROUND(MinBase1Day*(1+ExpressFuelSurcharge),2),ROUND(((1-(OverNightDiscount_21_Up+FedExExrpessEarnedDiscount))*'1Day Base'!E143)*(1+ExpressFuelSurcharge),2))</f>
        <v>371.97</v>
      </c>
      <c r="F146" s="328">
        <f>IF(MinBase1Day&gt;ROUND(((1-(OverNightDiscount_21_Up+FedExExrpessEarnedDiscount))*'1Day Base'!F143),2),ROUND(MinBase1Day*(1+ExpressFuelSurcharge),2),ROUND(((1-(OverNightDiscount_21_Up+FedExExrpessEarnedDiscount))*'1Day Base'!F143)*(1+ExpressFuelSurcharge),2))</f>
        <v>379.81</v>
      </c>
      <c r="G146" s="328">
        <f>IF(MinBase1Day&gt;ROUND(((1-(OverNightDiscount_21_Up+FedExExrpessEarnedDiscount))*'1Day Base'!G143),2),ROUND(MinBase1Day*(1+ExpressFuelSurcharge),2),ROUND(((1-(OverNightDiscount_21_Up+FedExExrpessEarnedDiscount))*'1Day Base'!G143)*(1+ExpressFuelSurcharge),2))</f>
        <v>461.85</v>
      </c>
      <c r="H146" s="328">
        <f>IF(MinBase1Day&gt;ROUND(((1-(OverNightDiscount_21_Up+FedExExrpessEarnedDiscount))*'1Day Base'!H143),2),ROUND(MinBase1Day*(1+ExpressFuelSurcharge),2),ROUND(((1-(OverNightDiscount_21_Up+FedExExrpessEarnedDiscount))*'1Day Base'!H143)*(1+ExpressFuelSurcharge),2))</f>
        <v>481.67</v>
      </c>
    </row>
    <row r="147" ht="12.75" customHeight="1">
      <c r="A147" s="327">
        <v>142.0</v>
      </c>
      <c r="B147" s="328">
        <f>IF(MinBase1Day&gt;ROUND(((1-(OverNightDiscount_21_Up+FedExExrpessEarnedDiscount))*'1Day Base'!B144),2),ROUND(MinBase1Day*(1+ExpressFuelSurcharge),2),ROUND(((1-(OverNightDiscount_21_Up+FedExExrpessEarnedDiscount))*'1Day Base'!B144)*(1+ExpressFuelSurcharge),2))</f>
        <v>125.33</v>
      </c>
      <c r="C147" s="328">
        <f>IF(MinBase1Day&gt;ROUND(((1-(OverNightDiscount_21_Up+FedExExrpessEarnedDiscount))*'1Day Base'!C144),2),ROUND(MinBase1Day*(1+ExpressFuelSurcharge),2),ROUND(((1-(OverNightDiscount_21_Up+FedExExrpessEarnedDiscount))*'1Day Base'!C144)*(1+ExpressFuelSurcharge),2))</f>
        <v>175.47</v>
      </c>
      <c r="D147" s="328">
        <f>IF(MinBase1Day&gt;ROUND(((1-(OverNightDiscount_21_Up+FedExExrpessEarnedDiscount))*'1Day Base'!D144),2),ROUND(MinBase1Day*(1+ExpressFuelSurcharge),2),ROUND(((1-(OverNightDiscount_21_Up+FedExExrpessEarnedDiscount))*'1Day Base'!D144)*(1+ExpressFuelSurcharge),2))</f>
        <v>317.98</v>
      </c>
      <c r="E147" s="328">
        <f>IF(MinBase1Day&gt;ROUND(((1-(OverNightDiscount_21_Up+FedExExrpessEarnedDiscount))*'1Day Base'!E144),2),ROUND(MinBase1Day*(1+ExpressFuelSurcharge),2),ROUND(((1-(OverNightDiscount_21_Up+FedExExrpessEarnedDiscount))*'1Day Base'!E144)*(1+ExpressFuelSurcharge),2))</f>
        <v>374.61</v>
      </c>
      <c r="F147" s="328">
        <f>IF(MinBase1Day&gt;ROUND(((1-(OverNightDiscount_21_Up+FedExExrpessEarnedDiscount))*'1Day Base'!F144),2),ROUND(MinBase1Day*(1+ExpressFuelSurcharge),2),ROUND(((1-(OverNightDiscount_21_Up+FedExExrpessEarnedDiscount))*'1Day Base'!F144)*(1+ExpressFuelSurcharge),2))</f>
        <v>382.5</v>
      </c>
      <c r="G147" s="328">
        <f>IF(MinBase1Day&gt;ROUND(((1-(OverNightDiscount_21_Up+FedExExrpessEarnedDiscount))*'1Day Base'!G144),2),ROUND(MinBase1Day*(1+ExpressFuelSurcharge),2),ROUND(((1-(OverNightDiscount_21_Up+FedExExrpessEarnedDiscount))*'1Day Base'!G144)*(1+ExpressFuelSurcharge),2))</f>
        <v>465.13</v>
      </c>
      <c r="H147" s="328">
        <f>IF(MinBase1Day&gt;ROUND(((1-(OverNightDiscount_21_Up+FedExExrpessEarnedDiscount))*'1Day Base'!H144),2),ROUND(MinBase1Day*(1+ExpressFuelSurcharge),2),ROUND(((1-(OverNightDiscount_21_Up+FedExExrpessEarnedDiscount))*'1Day Base'!H144)*(1+ExpressFuelSurcharge),2))</f>
        <v>485.09</v>
      </c>
    </row>
    <row r="148" ht="12.75" customHeight="1">
      <c r="A148" s="327">
        <v>143.0</v>
      </c>
      <c r="B148" s="328">
        <f>IF(MinBase1Day&gt;ROUND(((1-(OverNightDiscount_21_Up+FedExExrpessEarnedDiscount))*'1Day Base'!B145),2),ROUND(MinBase1Day*(1+ExpressFuelSurcharge),2),ROUND(((1-(OverNightDiscount_21_Up+FedExExrpessEarnedDiscount))*'1Day Base'!B145)*(1+ExpressFuelSurcharge),2))</f>
        <v>126.22</v>
      </c>
      <c r="C148" s="328">
        <f>IF(MinBase1Day&gt;ROUND(((1-(OverNightDiscount_21_Up+FedExExrpessEarnedDiscount))*'1Day Base'!C145),2),ROUND(MinBase1Day*(1+ExpressFuelSurcharge),2),ROUND(((1-(OverNightDiscount_21_Up+FedExExrpessEarnedDiscount))*'1Day Base'!C145)*(1+ExpressFuelSurcharge),2))</f>
        <v>176.7</v>
      </c>
      <c r="D148" s="328">
        <f>IF(MinBase1Day&gt;ROUND(((1-(OverNightDiscount_21_Up+FedExExrpessEarnedDiscount))*'1Day Base'!D145),2),ROUND(MinBase1Day*(1+ExpressFuelSurcharge),2),ROUND(((1-(OverNightDiscount_21_Up+FedExExrpessEarnedDiscount))*'1Day Base'!D145)*(1+ExpressFuelSurcharge),2))</f>
        <v>320.21</v>
      </c>
      <c r="E148" s="328">
        <f>IF(MinBase1Day&gt;ROUND(((1-(OverNightDiscount_21_Up+FedExExrpessEarnedDiscount))*'1Day Base'!E145),2),ROUND(MinBase1Day*(1+ExpressFuelSurcharge),2),ROUND(((1-(OverNightDiscount_21_Up+FedExExrpessEarnedDiscount))*'1Day Base'!E145)*(1+ExpressFuelSurcharge),2))</f>
        <v>377.25</v>
      </c>
      <c r="F148" s="328">
        <f>IF(MinBase1Day&gt;ROUND(((1-(OverNightDiscount_21_Up+FedExExrpessEarnedDiscount))*'1Day Base'!F145),2),ROUND(MinBase1Day*(1+ExpressFuelSurcharge),2),ROUND(((1-(OverNightDiscount_21_Up+FedExExrpessEarnedDiscount))*'1Day Base'!F145)*(1+ExpressFuelSurcharge),2))</f>
        <v>385.19</v>
      </c>
      <c r="G148" s="328">
        <f>IF(MinBase1Day&gt;ROUND(((1-(OverNightDiscount_21_Up+FedExExrpessEarnedDiscount))*'1Day Base'!G145),2),ROUND(MinBase1Day*(1+ExpressFuelSurcharge),2),ROUND(((1-(OverNightDiscount_21_Up+FedExExrpessEarnedDiscount))*'1Day Base'!G145)*(1+ExpressFuelSurcharge),2))</f>
        <v>468.4</v>
      </c>
      <c r="H148" s="328">
        <f>IF(MinBase1Day&gt;ROUND(((1-(OverNightDiscount_21_Up+FedExExrpessEarnedDiscount))*'1Day Base'!H145),2),ROUND(MinBase1Day*(1+ExpressFuelSurcharge),2),ROUND(((1-(OverNightDiscount_21_Up+FedExExrpessEarnedDiscount))*'1Day Base'!H145)*(1+ExpressFuelSurcharge),2))</f>
        <v>488.5</v>
      </c>
    </row>
    <row r="149" ht="12.75" customHeight="1">
      <c r="A149" s="327">
        <v>144.0</v>
      </c>
      <c r="B149" s="328">
        <f>IF(MinBase1Day&gt;ROUND(((1-(OverNightDiscount_21_Up+FedExExrpessEarnedDiscount))*'1Day Base'!B146),2),ROUND(MinBase1Day*(1+ExpressFuelSurcharge),2),ROUND(((1-(OverNightDiscount_21_Up+FedExExrpessEarnedDiscount))*'1Day Base'!B146)*(1+ExpressFuelSurcharge),2))</f>
        <v>127.1</v>
      </c>
      <c r="C149" s="328">
        <f>IF(MinBase1Day&gt;ROUND(((1-(OverNightDiscount_21_Up+FedExExrpessEarnedDiscount))*'1Day Base'!C146),2),ROUND(MinBase1Day*(1+ExpressFuelSurcharge),2),ROUND(((1-(OverNightDiscount_21_Up+FedExExrpessEarnedDiscount))*'1Day Base'!C146)*(1+ExpressFuelSurcharge),2))</f>
        <v>177.94</v>
      </c>
      <c r="D149" s="328">
        <f>IF(MinBase1Day&gt;ROUND(((1-(OverNightDiscount_21_Up+FedExExrpessEarnedDiscount))*'1Day Base'!D146),2),ROUND(MinBase1Day*(1+ExpressFuelSurcharge),2),ROUND(((1-(OverNightDiscount_21_Up+FedExExrpessEarnedDiscount))*'1Day Base'!D146)*(1+ExpressFuelSurcharge),2))</f>
        <v>322.45</v>
      </c>
      <c r="E149" s="328">
        <f>IF(MinBase1Day&gt;ROUND(((1-(OverNightDiscount_21_Up+FedExExrpessEarnedDiscount))*'1Day Base'!E146),2),ROUND(MinBase1Day*(1+ExpressFuelSurcharge),2),ROUND(((1-(OverNightDiscount_21_Up+FedExExrpessEarnedDiscount))*'1Day Base'!E146)*(1+ExpressFuelSurcharge),2))</f>
        <v>379.88</v>
      </c>
      <c r="F149" s="328">
        <f>IF(MinBase1Day&gt;ROUND(((1-(OverNightDiscount_21_Up+FedExExrpessEarnedDiscount))*'1Day Base'!F146),2),ROUND(MinBase1Day*(1+ExpressFuelSurcharge),2),ROUND(((1-(OverNightDiscount_21_Up+FedExExrpessEarnedDiscount))*'1Day Base'!F146)*(1+ExpressFuelSurcharge),2))</f>
        <v>387.89</v>
      </c>
      <c r="G149" s="328">
        <f>IF(MinBase1Day&gt;ROUND(((1-(OverNightDiscount_21_Up+FedExExrpessEarnedDiscount))*'1Day Base'!G146),2),ROUND(MinBase1Day*(1+ExpressFuelSurcharge),2),ROUND(((1-(OverNightDiscount_21_Up+FedExExrpessEarnedDiscount))*'1Day Base'!G146)*(1+ExpressFuelSurcharge),2))</f>
        <v>471.68</v>
      </c>
      <c r="H149" s="328">
        <f>IF(MinBase1Day&gt;ROUND(((1-(OverNightDiscount_21_Up+FedExExrpessEarnedDiscount))*'1Day Base'!H146),2),ROUND(MinBase1Day*(1+ExpressFuelSurcharge),2),ROUND(((1-(OverNightDiscount_21_Up+FedExExrpessEarnedDiscount))*'1Day Base'!H146)*(1+ExpressFuelSurcharge),2))</f>
        <v>491.92</v>
      </c>
    </row>
    <row r="150" ht="12.75" customHeight="1">
      <c r="A150" s="327">
        <v>145.0</v>
      </c>
      <c r="B150" s="328">
        <f>IF(MinBase1Day&gt;ROUND(((1-(OverNightDiscount_21_Up+FedExExrpessEarnedDiscount))*'1Day Base'!B147),2),ROUND(MinBase1Day*(1+ExpressFuelSurcharge),2),ROUND(((1-(OverNightDiscount_21_Up+FedExExrpessEarnedDiscount))*'1Day Base'!B147)*(1+ExpressFuelSurcharge),2))</f>
        <v>127.98</v>
      </c>
      <c r="C150" s="328">
        <f>IF(MinBase1Day&gt;ROUND(((1-(OverNightDiscount_21_Up+FedExExrpessEarnedDiscount))*'1Day Base'!C147),2),ROUND(MinBase1Day*(1+ExpressFuelSurcharge),2),ROUND(((1-(OverNightDiscount_21_Up+FedExExrpessEarnedDiscount))*'1Day Base'!C147)*(1+ExpressFuelSurcharge),2))</f>
        <v>179.17</v>
      </c>
      <c r="D150" s="328">
        <f>IF(MinBase1Day&gt;ROUND(((1-(OverNightDiscount_21_Up+FedExExrpessEarnedDiscount))*'1Day Base'!D147),2),ROUND(MinBase1Day*(1+ExpressFuelSurcharge),2),ROUND(((1-(OverNightDiscount_21_Up+FedExExrpessEarnedDiscount))*'1Day Base'!D147)*(1+ExpressFuelSurcharge),2))</f>
        <v>324.69</v>
      </c>
      <c r="E150" s="328">
        <f>IF(MinBase1Day&gt;ROUND(((1-(OverNightDiscount_21_Up+FedExExrpessEarnedDiscount))*'1Day Base'!E147),2),ROUND(MinBase1Day*(1+ExpressFuelSurcharge),2),ROUND(((1-(OverNightDiscount_21_Up+FedExExrpessEarnedDiscount))*'1Day Base'!E147)*(1+ExpressFuelSurcharge),2))</f>
        <v>382.52</v>
      </c>
      <c r="F150" s="328">
        <f>IF(MinBase1Day&gt;ROUND(((1-(OverNightDiscount_21_Up+FedExExrpessEarnedDiscount))*'1Day Base'!F147),2),ROUND(MinBase1Day*(1+ExpressFuelSurcharge),2),ROUND(((1-(OverNightDiscount_21_Up+FedExExrpessEarnedDiscount))*'1Day Base'!F147)*(1+ExpressFuelSurcharge),2))</f>
        <v>390.58</v>
      </c>
      <c r="G150" s="328">
        <f>IF(MinBase1Day&gt;ROUND(((1-(OverNightDiscount_21_Up+FedExExrpessEarnedDiscount))*'1Day Base'!G147),2),ROUND(MinBase1Day*(1+ExpressFuelSurcharge),2),ROUND(((1-(OverNightDiscount_21_Up+FedExExrpessEarnedDiscount))*'1Day Base'!G147)*(1+ExpressFuelSurcharge),2))</f>
        <v>474.95</v>
      </c>
      <c r="H150" s="328">
        <f>IF(MinBase1Day&gt;ROUND(((1-(OverNightDiscount_21_Up+FedExExrpessEarnedDiscount))*'1Day Base'!H147),2),ROUND(MinBase1Day*(1+ExpressFuelSurcharge),2),ROUND(((1-(OverNightDiscount_21_Up+FedExExrpessEarnedDiscount))*'1Day Base'!H147)*(1+ExpressFuelSurcharge),2))</f>
        <v>495.34</v>
      </c>
    </row>
    <row r="151" ht="12.75" customHeight="1">
      <c r="A151" s="327">
        <v>146.0</v>
      </c>
      <c r="B151" s="328">
        <f>IF(MinBase1Day&gt;ROUND(((1-(OverNightDiscount_21_Up+FedExExrpessEarnedDiscount))*'1Day Base'!B148),2),ROUND(MinBase1Day*(1+ExpressFuelSurcharge),2),ROUND(((1-(OverNightDiscount_21_Up+FedExExrpessEarnedDiscount))*'1Day Base'!B148)*(1+ExpressFuelSurcharge),2))</f>
        <v>128.86</v>
      </c>
      <c r="C151" s="328">
        <f>IF(MinBase1Day&gt;ROUND(((1-(OverNightDiscount_21_Up+FedExExrpessEarnedDiscount))*'1Day Base'!C148),2),ROUND(MinBase1Day*(1+ExpressFuelSurcharge),2),ROUND(((1-(OverNightDiscount_21_Up+FedExExrpessEarnedDiscount))*'1Day Base'!C148)*(1+ExpressFuelSurcharge),2))</f>
        <v>180.41</v>
      </c>
      <c r="D151" s="328">
        <f>IF(MinBase1Day&gt;ROUND(((1-(OverNightDiscount_21_Up+FedExExrpessEarnedDiscount))*'1Day Base'!D148),2),ROUND(MinBase1Day*(1+ExpressFuelSurcharge),2),ROUND(((1-(OverNightDiscount_21_Up+FedExExrpessEarnedDiscount))*'1Day Base'!D148)*(1+ExpressFuelSurcharge),2))</f>
        <v>326.93</v>
      </c>
      <c r="E151" s="328">
        <f>IF(MinBase1Day&gt;ROUND(((1-(OverNightDiscount_21_Up+FedExExrpessEarnedDiscount))*'1Day Base'!E148),2),ROUND(MinBase1Day*(1+ExpressFuelSurcharge),2),ROUND(((1-(OverNightDiscount_21_Up+FedExExrpessEarnedDiscount))*'1Day Base'!E148)*(1+ExpressFuelSurcharge),2))</f>
        <v>385.16</v>
      </c>
      <c r="F151" s="328">
        <f>IF(MinBase1Day&gt;ROUND(((1-(OverNightDiscount_21_Up+FedExExrpessEarnedDiscount))*'1Day Base'!F148),2),ROUND(MinBase1Day*(1+ExpressFuelSurcharge),2),ROUND(((1-(OverNightDiscount_21_Up+FedExExrpessEarnedDiscount))*'1Day Base'!F148)*(1+ExpressFuelSurcharge),2))</f>
        <v>393.27</v>
      </c>
      <c r="G151" s="328">
        <f>IF(MinBase1Day&gt;ROUND(((1-(OverNightDiscount_21_Up+FedExExrpessEarnedDiscount))*'1Day Base'!G148),2),ROUND(MinBase1Day*(1+ExpressFuelSurcharge),2),ROUND(((1-(OverNightDiscount_21_Up+FedExExrpessEarnedDiscount))*'1Day Base'!G148)*(1+ExpressFuelSurcharge),2))</f>
        <v>478.23</v>
      </c>
      <c r="H151" s="328">
        <f>IF(MinBase1Day&gt;ROUND(((1-(OverNightDiscount_21_Up+FedExExrpessEarnedDiscount))*'1Day Base'!H148),2),ROUND(MinBase1Day*(1+ExpressFuelSurcharge),2),ROUND(((1-(OverNightDiscount_21_Up+FedExExrpessEarnedDiscount))*'1Day Base'!H148)*(1+ExpressFuelSurcharge),2))</f>
        <v>498.75</v>
      </c>
    </row>
    <row r="152" ht="12.75" customHeight="1">
      <c r="A152" s="327">
        <v>147.0</v>
      </c>
      <c r="B152" s="328">
        <f>IF(MinBase1Day&gt;ROUND(((1-(OverNightDiscount_21_Up+FedExExrpessEarnedDiscount))*'1Day Base'!B149),2),ROUND(MinBase1Day*(1+ExpressFuelSurcharge),2),ROUND(((1-(OverNightDiscount_21_Up+FedExExrpessEarnedDiscount))*'1Day Base'!B149)*(1+ExpressFuelSurcharge),2))</f>
        <v>129.75</v>
      </c>
      <c r="C152" s="328">
        <f>IF(MinBase1Day&gt;ROUND(((1-(OverNightDiscount_21_Up+FedExExrpessEarnedDiscount))*'1Day Base'!C149),2),ROUND(MinBase1Day*(1+ExpressFuelSurcharge),2),ROUND(((1-(OverNightDiscount_21_Up+FedExExrpessEarnedDiscount))*'1Day Base'!C149)*(1+ExpressFuelSurcharge),2))</f>
        <v>181.65</v>
      </c>
      <c r="D152" s="328">
        <f>IF(MinBase1Day&gt;ROUND(((1-(OverNightDiscount_21_Up+FedExExrpessEarnedDiscount))*'1Day Base'!D149),2),ROUND(MinBase1Day*(1+ExpressFuelSurcharge),2),ROUND(((1-(OverNightDiscount_21_Up+FedExExrpessEarnedDiscount))*'1Day Base'!D149)*(1+ExpressFuelSurcharge),2))</f>
        <v>329.17</v>
      </c>
      <c r="E152" s="328">
        <f>IF(MinBase1Day&gt;ROUND(((1-(OverNightDiscount_21_Up+FedExExrpessEarnedDiscount))*'1Day Base'!E149),2),ROUND(MinBase1Day*(1+ExpressFuelSurcharge),2),ROUND(((1-(OverNightDiscount_21_Up+FedExExrpessEarnedDiscount))*'1Day Base'!E149)*(1+ExpressFuelSurcharge),2))</f>
        <v>387.8</v>
      </c>
      <c r="F152" s="328">
        <f>IF(MinBase1Day&gt;ROUND(((1-(OverNightDiscount_21_Up+FedExExrpessEarnedDiscount))*'1Day Base'!F149),2),ROUND(MinBase1Day*(1+ExpressFuelSurcharge),2),ROUND(((1-(OverNightDiscount_21_Up+FedExExrpessEarnedDiscount))*'1Day Base'!F149)*(1+ExpressFuelSurcharge),2))</f>
        <v>395.97</v>
      </c>
      <c r="G152" s="328">
        <f>IF(MinBase1Day&gt;ROUND(((1-(OverNightDiscount_21_Up+FedExExrpessEarnedDiscount))*'1Day Base'!G149),2),ROUND(MinBase1Day*(1+ExpressFuelSurcharge),2),ROUND(((1-(OverNightDiscount_21_Up+FedExExrpessEarnedDiscount))*'1Day Base'!G149)*(1+ExpressFuelSurcharge),2))</f>
        <v>481.5</v>
      </c>
      <c r="H152" s="328">
        <f>IF(MinBase1Day&gt;ROUND(((1-(OverNightDiscount_21_Up+FedExExrpessEarnedDiscount))*'1Day Base'!H149),2),ROUND(MinBase1Day*(1+ExpressFuelSurcharge),2),ROUND(((1-(OverNightDiscount_21_Up+FedExExrpessEarnedDiscount))*'1Day Base'!H149)*(1+ExpressFuelSurcharge),2))</f>
        <v>502.17</v>
      </c>
    </row>
    <row r="153" ht="12.75" customHeight="1">
      <c r="A153" s="327">
        <v>148.0</v>
      </c>
      <c r="B153" s="328">
        <f>IF(MinBase1Day&gt;ROUND(((1-(OverNightDiscount_21_Up+FedExExrpessEarnedDiscount))*'1Day Base'!B150),2),ROUND(MinBase1Day*(1+ExpressFuelSurcharge),2),ROUND(((1-(OverNightDiscount_21_Up+FedExExrpessEarnedDiscount))*'1Day Base'!B150)*(1+ExpressFuelSurcharge),2))</f>
        <v>130.63</v>
      </c>
      <c r="C153" s="328">
        <f>IF(MinBase1Day&gt;ROUND(((1-(OverNightDiscount_21_Up+FedExExrpessEarnedDiscount))*'1Day Base'!C150),2),ROUND(MinBase1Day*(1+ExpressFuelSurcharge),2),ROUND(((1-(OverNightDiscount_21_Up+FedExExrpessEarnedDiscount))*'1Day Base'!C150)*(1+ExpressFuelSurcharge),2))</f>
        <v>182.88</v>
      </c>
      <c r="D153" s="328">
        <f>IF(MinBase1Day&gt;ROUND(((1-(OverNightDiscount_21_Up+FedExExrpessEarnedDiscount))*'1Day Base'!D150),2),ROUND(MinBase1Day*(1+ExpressFuelSurcharge),2),ROUND(((1-(OverNightDiscount_21_Up+FedExExrpessEarnedDiscount))*'1Day Base'!D150)*(1+ExpressFuelSurcharge),2))</f>
        <v>331.41</v>
      </c>
      <c r="E153" s="328">
        <f>IF(MinBase1Day&gt;ROUND(((1-(OverNightDiscount_21_Up+FedExExrpessEarnedDiscount))*'1Day Base'!E150),2),ROUND(MinBase1Day*(1+ExpressFuelSurcharge),2),ROUND(((1-(OverNightDiscount_21_Up+FedExExrpessEarnedDiscount))*'1Day Base'!E150)*(1+ExpressFuelSurcharge),2))</f>
        <v>390.44</v>
      </c>
      <c r="F153" s="328">
        <f>IF(MinBase1Day&gt;ROUND(((1-(OverNightDiscount_21_Up+FedExExrpessEarnedDiscount))*'1Day Base'!F150),2),ROUND(MinBase1Day*(1+ExpressFuelSurcharge),2),ROUND(((1-(OverNightDiscount_21_Up+FedExExrpessEarnedDiscount))*'1Day Base'!F150)*(1+ExpressFuelSurcharge),2))</f>
        <v>398.66</v>
      </c>
      <c r="G153" s="328">
        <f>IF(MinBase1Day&gt;ROUND(((1-(OverNightDiscount_21_Up+FedExExrpessEarnedDiscount))*'1Day Base'!G150),2),ROUND(MinBase1Day*(1+ExpressFuelSurcharge),2),ROUND(((1-(OverNightDiscount_21_Up+FedExExrpessEarnedDiscount))*'1Day Base'!G150)*(1+ExpressFuelSurcharge),2))</f>
        <v>484.78</v>
      </c>
      <c r="H153" s="328">
        <f>IF(MinBase1Day&gt;ROUND(((1-(OverNightDiscount_21_Up+FedExExrpessEarnedDiscount))*'1Day Base'!H150),2),ROUND(MinBase1Day*(1+ExpressFuelSurcharge),2),ROUND(((1-(OverNightDiscount_21_Up+FedExExrpessEarnedDiscount))*'1Day Base'!H150)*(1+ExpressFuelSurcharge),2))</f>
        <v>505.58</v>
      </c>
    </row>
    <row r="154" ht="12.75" customHeight="1">
      <c r="A154" s="327">
        <v>149.0</v>
      </c>
      <c r="B154" s="328">
        <f>IF(MinBase1Day&gt;ROUND(((1-(OverNightDiscount_21_Up+FedExExrpessEarnedDiscount))*'1Day Base'!B151),2),ROUND(MinBase1Day*(1+ExpressFuelSurcharge),2),ROUND(((1-(OverNightDiscount_21_Up+FedExExrpessEarnedDiscount))*'1Day Base'!B151)*(1+ExpressFuelSurcharge),2))</f>
        <v>131.51</v>
      </c>
      <c r="C154" s="328">
        <f>IF(MinBase1Day&gt;ROUND(((1-(OverNightDiscount_21_Up+FedExExrpessEarnedDiscount))*'1Day Base'!C151),2),ROUND(MinBase1Day*(1+ExpressFuelSurcharge),2),ROUND(((1-(OverNightDiscount_21_Up+FedExExrpessEarnedDiscount))*'1Day Base'!C151)*(1+ExpressFuelSurcharge),2))</f>
        <v>184.12</v>
      </c>
      <c r="D154" s="328">
        <f>IF(MinBase1Day&gt;ROUND(((1-(OverNightDiscount_21_Up+FedExExrpessEarnedDiscount))*'1Day Base'!D151),2),ROUND(MinBase1Day*(1+ExpressFuelSurcharge),2),ROUND(((1-(OverNightDiscount_21_Up+FedExExrpessEarnedDiscount))*'1Day Base'!D151)*(1+ExpressFuelSurcharge),2))</f>
        <v>333.65</v>
      </c>
      <c r="E154" s="328">
        <f>IF(MinBase1Day&gt;ROUND(((1-(OverNightDiscount_21_Up+FedExExrpessEarnedDiscount))*'1Day Base'!E151),2),ROUND(MinBase1Day*(1+ExpressFuelSurcharge),2),ROUND(((1-(OverNightDiscount_21_Up+FedExExrpessEarnedDiscount))*'1Day Base'!E151)*(1+ExpressFuelSurcharge),2))</f>
        <v>393.07</v>
      </c>
      <c r="F154" s="328">
        <f>IF(MinBase1Day&gt;ROUND(((1-(OverNightDiscount_21_Up+FedExExrpessEarnedDiscount))*'1Day Base'!F151),2),ROUND(MinBase1Day*(1+ExpressFuelSurcharge),2),ROUND(((1-(OverNightDiscount_21_Up+FedExExrpessEarnedDiscount))*'1Day Base'!F151)*(1+ExpressFuelSurcharge),2))</f>
        <v>401.35</v>
      </c>
      <c r="G154" s="328">
        <f>IF(MinBase1Day&gt;ROUND(((1-(OverNightDiscount_21_Up+FedExExrpessEarnedDiscount))*'1Day Base'!G151),2),ROUND(MinBase1Day*(1+ExpressFuelSurcharge),2),ROUND(((1-(OverNightDiscount_21_Up+FedExExrpessEarnedDiscount))*'1Day Base'!G151)*(1+ExpressFuelSurcharge),2))</f>
        <v>488.06</v>
      </c>
      <c r="H154" s="328">
        <f>IF(MinBase1Day&gt;ROUND(((1-(OverNightDiscount_21_Up+FedExExrpessEarnedDiscount))*'1Day Base'!H151),2),ROUND(MinBase1Day*(1+ExpressFuelSurcharge),2),ROUND(((1-(OverNightDiscount_21_Up+FedExExrpessEarnedDiscount))*'1Day Base'!H151)*(1+ExpressFuelSurcharge),2))</f>
        <v>509</v>
      </c>
    </row>
    <row r="155" ht="12.75" customHeight="1">
      <c r="A155" s="327">
        <v>150.0</v>
      </c>
      <c r="B155" s="328">
        <f>IF(MinBase1Day&gt;ROUND(((1-(OverNightDiscount_21_Up+FedExExrpessEarnedDiscount))*'1Day Base'!B152),2),ROUND(MinBase1Day*(1+ExpressFuelSurcharge),2),ROUND(((1-(OverNightDiscount_21_Up+FedExExrpessEarnedDiscount))*'1Day Base'!B152)*(1+ExpressFuelSurcharge),2))</f>
        <v>132.39</v>
      </c>
      <c r="C155" s="328">
        <f>IF(MinBase1Day&gt;ROUND(((1-(OverNightDiscount_21_Up+FedExExrpessEarnedDiscount))*'1Day Base'!C152),2),ROUND(MinBase1Day*(1+ExpressFuelSurcharge),2),ROUND(((1-(OverNightDiscount_21_Up+FedExExrpessEarnedDiscount))*'1Day Base'!C152)*(1+ExpressFuelSurcharge),2))</f>
        <v>185.35</v>
      </c>
      <c r="D155" s="328">
        <f>IF(MinBase1Day&gt;ROUND(((1-(OverNightDiscount_21_Up+FedExExrpessEarnedDiscount))*'1Day Base'!D152),2),ROUND(MinBase1Day*(1+ExpressFuelSurcharge),2),ROUND(((1-(OverNightDiscount_21_Up+FedExExrpessEarnedDiscount))*'1Day Base'!D152)*(1+ExpressFuelSurcharge),2))</f>
        <v>335.89</v>
      </c>
      <c r="E155" s="328">
        <f>IF(MinBase1Day&gt;ROUND(((1-(OverNightDiscount_21_Up+FedExExrpessEarnedDiscount))*'1Day Base'!E152),2),ROUND(MinBase1Day*(1+ExpressFuelSurcharge),2),ROUND(((1-(OverNightDiscount_21_Up+FedExExrpessEarnedDiscount))*'1Day Base'!E152)*(1+ExpressFuelSurcharge),2))</f>
        <v>395.71</v>
      </c>
      <c r="F155" s="328">
        <f>IF(MinBase1Day&gt;ROUND(((1-(OverNightDiscount_21_Up+FedExExrpessEarnedDiscount))*'1Day Base'!F152),2),ROUND(MinBase1Day*(1+ExpressFuelSurcharge),2),ROUND(((1-(OverNightDiscount_21_Up+FedExExrpessEarnedDiscount))*'1Day Base'!F152)*(1+ExpressFuelSurcharge),2))</f>
        <v>404.05</v>
      </c>
      <c r="G155" s="328">
        <f>IF(MinBase1Day&gt;ROUND(((1-(OverNightDiscount_21_Up+FedExExrpessEarnedDiscount))*'1Day Base'!G152),2),ROUND(MinBase1Day*(1+ExpressFuelSurcharge),2),ROUND(((1-(OverNightDiscount_21_Up+FedExExrpessEarnedDiscount))*'1Day Base'!G152)*(1+ExpressFuelSurcharge),2))</f>
        <v>491.33</v>
      </c>
      <c r="H155" s="328">
        <f>IF(MinBase1Day&gt;ROUND(((1-(OverNightDiscount_21_Up+FedExExrpessEarnedDiscount))*'1Day Base'!H152),2),ROUND(MinBase1Day*(1+ExpressFuelSurcharge),2),ROUND(((1-(OverNightDiscount_21_Up+FedExExrpessEarnedDiscount))*'1Day Base'!H152)*(1+ExpressFuelSurcharge),2))</f>
        <v>512.42</v>
      </c>
    </row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H155">
    <cfRule type="expression" dxfId="1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1" width="6.63"/>
    <col customWidth="1" min="2" max="9" width="7.63"/>
    <col customWidth="1" min="10" max="10" width="24.0"/>
    <col customWidth="1" min="11" max="11" width="8.38"/>
    <col customWidth="1" min="12" max="12" width="3.63"/>
    <col customWidth="1" min="13" max="26" width="8.63"/>
  </cols>
  <sheetData>
    <row r="1" ht="12.75" customHeight="1">
      <c r="B1" s="335"/>
      <c r="C1" s="335"/>
      <c r="D1" s="336" t="s">
        <v>193</v>
      </c>
      <c r="E1" s="337">
        <f>ExpressResWithFS</f>
        <v>2.51</v>
      </c>
      <c r="H1" s="318" t="s">
        <v>185</v>
      </c>
    </row>
    <row r="2" ht="12.75" customHeight="1">
      <c r="B2" s="189" t="s">
        <v>187</v>
      </c>
      <c r="H2" s="318" t="s">
        <v>195</v>
      </c>
    </row>
    <row r="3" ht="12.75" customHeight="1">
      <c r="B3" s="189" t="s">
        <v>194</v>
      </c>
    </row>
    <row r="4" ht="12.75" customHeight="1">
      <c r="A4" s="325" t="s">
        <v>1</v>
      </c>
      <c r="B4" s="325" t="s">
        <v>0</v>
      </c>
      <c r="C4" s="325" t="s">
        <v>0</v>
      </c>
      <c r="D4" s="325" t="s">
        <v>0</v>
      </c>
      <c r="E4" s="325" t="s">
        <v>0</v>
      </c>
      <c r="F4" s="325" t="s">
        <v>0</v>
      </c>
      <c r="G4" s="325" t="s">
        <v>0</v>
      </c>
      <c r="H4" s="325" t="s">
        <v>0</v>
      </c>
    </row>
    <row r="5" ht="12.75" customHeight="1">
      <c r="A5" s="324" t="s">
        <v>82</v>
      </c>
      <c r="B5" s="326">
        <v>2.0</v>
      </c>
      <c r="C5" s="326">
        <v>3.0</v>
      </c>
      <c r="D5" s="326">
        <v>4.0</v>
      </c>
      <c r="E5" s="326">
        <v>5.0</v>
      </c>
      <c r="F5" s="326">
        <v>6.0</v>
      </c>
      <c r="G5" s="326">
        <v>7.0</v>
      </c>
      <c r="H5" s="326">
        <v>8.0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27" t="s">
        <v>190</v>
      </c>
      <c r="B6" s="328">
        <f>ROUND((IF(MinBase1AMDay&gt;ROUND(((1-(OvernightDiscount1_to_10+FedExExrpessEarnedDiscount))*'UPS 1Day AM Base'!B3),2),ROUND(MinBase1AMDay*(1+ExpressFuelSurcharge),2),ROUND(((1-(OvernightDiscount1_to_10+FedExExrpessEarnedDiscount))*'UPS 1Day AM Base'!B3)*(1+ExpressFuelSurcharge),2)))*(1+FedEx_Markup),2)</f>
        <v>28.78</v>
      </c>
      <c r="C6" s="328">
        <f>ROUND((IF(MinBase1AMDay&gt;ROUND(((1-(OvernightDiscount1_to_10+FedExExrpessEarnedDiscount))*'UPS 1Day AM Base'!C3),2),ROUND(MinBase1AMDay*(1+ExpressFuelSurcharge),2),ROUND(((1-(OvernightDiscount1_to_10+FedExExrpessEarnedDiscount))*'UPS 1Day AM Base'!C3)*(1+ExpressFuelSurcharge),2)))*(1+FedEx_Markup),2)</f>
        <v>28.78</v>
      </c>
      <c r="D6" s="328">
        <f>ROUND((IF(MinBase1AMDay&gt;ROUND(((1-(OvernightDiscount1_to_10+FedExExrpessEarnedDiscount))*'UPS 1Day AM Base'!D3),2),ROUND(MinBase1AMDay*(1+ExpressFuelSurcharge),2),ROUND(((1-(OvernightDiscount1_to_10+FedExExrpessEarnedDiscount))*'UPS 1Day AM Base'!D3)*(1+ExpressFuelSurcharge),2)))*(1+FedEx_Markup),2)</f>
        <v>31.72</v>
      </c>
      <c r="E6" s="328">
        <f>ROUND((IF(MinBase1AMDay&gt;ROUND(((1-(OvernightDiscount1_to_10+FedExExrpessEarnedDiscount))*'UPS 1Day AM Base'!E3),2),ROUND(MinBase1AMDay*(1+ExpressFuelSurcharge),2),ROUND(((1-(OvernightDiscount1_to_10+FedExExrpessEarnedDiscount))*'UPS 1Day AM Base'!E3)*(1+ExpressFuelSurcharge),2)))*(1+FedEx_Markup),2)</f>
        <v>35.08</v>
      </c>
      <c r="F6" s="328">
        <f>ROUND((IF(MinBase1AMDay&gt;ROUND(((1-(OvernightDiscount1_to_10+FedExExrpessEarnedDiscount))*'UPS 1Day AM Base'!F3),2),ROUND(MinBase1AMDay*(1+ExpressFuelSurcharge),2),ROUND(((1-(OvernightDiscount1_to_10+FedExExrpessEarnedDiscount))*'UPS 1Day AM Base'!F3)*(1+ExpressFuelSurcharge),2)))*(1+FedEx_Markup),2)</f>
        <v>36.93</v>
      </c>
      <c r="G6" s="328">
        <f>ROUND((IF(MinBase1AMDay&gt;ROUND(((1-(OvernightDiscount1_to_10+FedExExrpessEarnedDiscount))*'UPS 1Day AM Base'!G3),2),ROUND(MinBase1AMDay*(1+ExpressFuelSurcharge),2),ROUND(((1-(OvernightDiscount1_to_10+FedExExrpessEarnedDiscount))*'UPS 1Day AM Base'!G3)*(1+ExpressFuelSurcharge),2)))*(1+FedEx_Markup),2)</f>
        <v>41.94</v>
      </c>
      <c r="H6" s="328">
        <f>ROUND((IF(MinBase1AMDay&gt;ROUND(((1-(OvernightDiscount1_to_10+FedExExrpessEarnedDiscount))*'UPS 1Day AM Base'!H3),2),ROUND(MinBase1AMDay*(1+ExpressFuelSurcharge),2),ROUND(((1-(OvernightDiscount1_to_10+FedExExrpessEarnedDiscount))*'UPS 1Day AM Base'!H3)*(1+ExpressFuelSurcharge),2)))*(1+FedEx_Markup),2)</f>
        <v>43.09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327">
        <v>2.0</v>
      </c>
      <c r="B7" s="328">
        <f>ROUND((IF(MinBase1AMDay&gt;ROUND(((1-(OvernightDiscount1_to_10+FedExExrpessEarnedDiscount))*'UPS 1Day AM Base'!B4),2),ROUND(MinBase1AMDay*(1+ExpressFuelSurcharge),2),ROUND(((1-(OvernightDiscount1_to_10+FedExExrpessEarnedDiscount))*'UPS 1Day AM Base'!B4)*(1+ExpressFuelSurcharge),2)))*(1+FedEx_Markup),2)</f>
        <v>28.78</v>
      </c>
      <c r="C7" s="328">
        <f>ROUND((IF(MinBase1AMDay&gt;ROUND(((1-(OvernightDiscount1_to_10+FedExExrpessEarnedDiscount))*'UPS 1Day AM Base'!C4),2),ROUND(MinBase1AMDay*(1+ExpressFuelSurcharge),2),ROUND(((1-(OvernightDiscount1_to_10+FedExExrpessEarnedDiscount))*'UPS 1Day AM Base'!C4)*(1+ExpressFuelSurcharge),2)))*(1+FedEx_Markup),2)</f>
        <v>28.78</v>
      </c>
      <c r="D7" s="328">
        <f>ROUND((IF(MinBase1AMDay&gt;ROUND(((1-(OvernightDiscount1_to_10+FedExExrpessEarnedDiscount))*'UPS 1Day AM Base'!D4),2),ROUND(MinBase1AMDay*(1+ExpressFuelSurcharge),2),ROUND(((1-(OvernightDiscount1_to_10+FedExExrpessEarnedDiscount))*'UPS 1Day AM Base'!D4)*(1+ExpressFuelSurcharge),2)))*(1+FedEx_Markup),2)</f>
        <v>34.64</v>
      </c>
      <c r="E7" s="328">
        <f>ROUND((IF(MinBase1AMDay&gt;ROUND(((1-(OvernightDiscount1_to_10+FedExExrpessEarnedDiscount))*'UPS 1Day AM Base'!E4),2),ROUND(MinBase1AMDay*(1+ExpressFuelSurcharge),2),ROUND(((1-(OvernightDiscount1_to_10+FedExExrpessEarnedDiscount))*'UPS 1Day AM Base'!E4)*(1+ExpressFuelSurcharge),2)))*(1+FedEx_Markup),2)</f>
        <v>37.66</v>
      </c>
      <c r="F7" s="328">
        <f>ROUND((IF(MinBase1AMDay&gt;ROUND(((1-(OvernightDiscount1_to_10+FedExExrpessEarnedDiscount))*'UPS 1Day AM Base'!F4),2),ROUND(MinBase1AMDay*(1+ExpressFuelSurcharge),2),ROUND(((1-(OvernightDiscount1_to_10+FedExExrpessEarnedDiscount))*'UPS 1Day AM Base'!F4)*(1+ExpressFuelSurcharge),2)))*(1+FedEx_Markup),2)</f>
        <v>38.78</v>
      </c>
      <c r="G7" s="328">
        <f>ROUND((IF(MinBase1AMDay&gt;ROUND(((1-(OvernightDiscount1_to_10+FedExExrpessEarnedDiscount))*'UPS 1Day AM Base'!G4),2),ROUND(MinBase1AMDay*(1+ExpressFuelSurcharge),2),ROUND(((1-(OvernightDiscount1_to_10+FedExExrpessEarnedDiscount))*'UPS 1Day AM Base'!G4)*(1+ExpressFuelSurcharge),2)))*(1+FedEx_Markup),2)</f>
        <v>43.67</v>
      </c>
      <c r="H7" s="328">
        <f>ROUND((IF(MinBase1AMDay&gt;ROUND(((1-(OvernightDiscount1_to_10+FedExExrpessEarnedDiscount))*'UPS 1Day AM Base'!H4),2),ROUND(MinBase1AMDay*(1+ExpressFuelSurcharge),2),ROUND(((1-(OvernightDiscount1_to_10+FedExExrpessEarnedDiscount))*'UPS 1Day AM Base'!H4)*(1+ExpressFuelSurcharge),2)))*(1+FedEx_Markup),2)</f>
        <v>48.14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327">
        <v>3.0</v>
      </c>
      <c r="B8" s="328">
        <f>ROUND((IF(MinBase1AMDay&gt;ROUND(((1-(OvernightDiscount1_to_10+FedExExrpessEarnedDiscount))*'UPS 1Day AM Base'!B5),2),ROUND(MinBase1AMDay*(1+ExpressFuelSurcharge),2),ROUND(((1-(OvernightDiscount1_to_10+FedExExrpessEarnedDiscount))*'UPS 1Day AM Base'!B5)*(1+ExpressFuelSurcharge),2)))*(1+FedEx_Markup),2)</f>
        <v>28.78</v>
      </c>
      <c r="C8" s="328">
        <f>ROUND((IF(MinBase1AMDay&gt;ROUND(((1-(OvernightDiscount1_to_10+FedExExrpessEarnedDiscount))*'UPS 1Day AM Base'!C5),2),ROUND(MinBase1AMDay*(1+ExpressFuelSurcharge),2),ROUND(((1-(OvernightDiscount1_to_10+FedExExrpessEarnedDiscount))*'UPS 1Day AM Base'!C5)*(1+ExpressFuelSurcharge),2)))*(1+FedEx_Markup),2)</f>
        <v>28.78</v>
      </c>
      <c r="D8" s="328">
        <f>ROUND((IF(MinBase1AMDay&gt;ROUND(((1-(OvernightDiscount1_to_10+FedExExrpessEarnedDiscount))*'UPS 1Day AM Base'!D5),2),ROUND(MinBase1AMDay*(1+ExpressFuelSurcharge),2),ROUND(((1-(OvernightDiscount1_to_10+FedExExrpessEarnedDiscount))*'UPS 1Day AM Base'!D5)*(1+ExpressFuelSurcharge),2)))*(1+FedEx_Markup),2)</f>
        <v>38.36</v>
      </c>
      <c r="E8" s="328">
        <f>ROUND((IF(MinBase1AMDay&gt;ROUND(((1-(OvernightDiscount1_to_10+FedExExrpessEarnedDiscount))*'UPS 1Day AM Base'!E5),2),ROUND(MinBase1AMDay*(1+ExpressFuelSurcharge),2),ROUND(((1-(OvernightDiscount1_to_10+FedExExrpessEarnedDiscount))*'UPS 1Day AM Base'!E5)*(1+ExpressFuelSurcharge),2)))*(1+FedEx_Markup),2)</f>
        <v>43.04</v>
      </c>
      <c r="F8" s="328">
        <f>ROUND((IF(MinBase1AMDay&gt;ROUND(((1-(OvernightDiscount1_to_10+FedExExrpessEarnedDiscount))*'UPS 1Day AM Base'!F5),2),ROUND(MinBase1AMDay*(1+ExpressFuelSurcharge),2),ROUND(((1-(OvernightDiscount1_to_10+FedExExrpessEarnedDiscount))*'UPS 1Day AM Base'!F5)*(1+ExpressFuelSurcharge),2)))*(1+FedEx_Markup),2)</f>
        <v>46.29</v>
      </c>
      <c r="G8" s="328">
        <f>ROUND((IF(MinBase1AMDay&gt;ROUND(((1-(OvernightDiscount1_to_10+FedExExrpessEarnedDiscount))*'UPS 1Day AM Base'!G5),2),ROUND(MinBase1AMDay*(1+ExpressFuelSurcharge),2),ROUND(((1-(OvernightDiscount1_to_10+FedExExrpessEarnedDiscount))*'UPS 1Day AM Base'!G5)*(1+ExpressFuelSurcharge),2)))*(1+FedEx_Markup),2)</f>
        <v>50.82</v>
      </c>
      <c r="H8" s="328">
        <f>ROUND((IF(MinBase1AMDay&gt;ROUND(((1-(OvernightDiscount1_to_10+FedExExrpessEarnedDiscount))*'UPS 1Day AM Base'!H5),2),ROUND(MinBase1AMDay*(1+ExpressFuelSurcharge),2),ROUND(((1-(OvernightDiscount1_to_10+FedExExrpessEarnedDiscount))*'UPS 1Day AM Base'!H5)*(1+ExpressFuelSurcharge),2)))*(1+FedEx_Markup),2)</f>
        <v>52.62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327">
        <v>4.0</v>
      </c>
      <c r="B9" s="328">
        <f>ROUND((IF(MinBase1AMDay&gt;ROUND(((1-(OvernightDiscount1_to_10+FedExExrpessEarnedDiscount))*'UPS 1Day AM Base'!B6),2),ROUND(MinBase1AMDay*(1+ExpressFuelSurcharge),2),ROUND(((1-(OvernightDiscount1_to_10+FedExExrpessEarnedDiscount))*'UPS 1Day AM Base'!B6)*(1+ExpressFuelSurcharge),2)))*(1+FedEx_Markup),2)</f>
        <v>28.78</v>
      </c>
      <c r="C9" s="328">
        <f>ROUND((IF(MinBase1AMDay&gt;ROUND(((1-(OvernightDiscount1_to_10+FedExExrpessEarnedDiscount))*'UPS 1Day AM Base'!C6),2),ROUND(MinBase1AMDay*(1+ExpressFuelSurcharge),2),ROUND(((1-(OvernightDiscount1_to_10+FedExExrpessEarnedDiscount))*'UPS 1Day AM Base'!C6)*(1+ExpressFuelSurcharge),2)))*(1+FedEx_Markup),2)</f>
        <v>28.78</v>
      </c>
      <c r="D9" s="328">
        <f>ROUND((IF(MinBase1AMDay&gt;ROUND(((1-(OvernightDiscount1_to_10+FedExExrpessEarnedDiscount))*'UPS 1Day AM Base'!D6),2),ROUND(MinBase1AMDay*(1+ExpressFuelSurcharge),2),ROUND(((1-(OvernightDiscount1_to_10+FedExExrpessEarnedDiscount))*'UPS 1Day AM Base'!D6)*(1+ExpressFuelSurcharge),2)))*(1+FedEx_Markup),2)</f>
        <v>42.91</v>
      </c>
      <c r="E9" s="328">
        <f>ROUND((IF(MinBase1AMDay&gt;ROUND(((1-(OvernightDiscount1_to_10+FedExExrpessEarnedDiscount))*'UPS 1Day AM Base'!E6),2),ROUND(MinBase1AMDay*(1+ExpressFuelSurcharge),2),ROUND(((1-(OvernightDiscount1_to_10+FedExExrpessEarnedDiscount))*'UPS 1Day AM Base'!E6)*(1+ExpressFuelSurcharge),2)))*(1+FedEx_Markup),2)</f>
        <v>47.13</v>
      </c>
      <c r="F9" s="328">
        <f>ROUND((IF(MinBase1AMDay&gt;ROUND(((1-(OvernightDiscount1_to_10+FedExExrpessEarnedDiscount))*'UPS 1Day AM Base'!F6),2),ROUND(MinBase1AMDay*(1+ExpressFuelSurcharge),2),ROUND(((1-(OvernightDiscount1_to_10+FedExExrpessEarnedDiscount))*'UPS 1Day AM Base'!F6)*(1+ExpressFuelSurcharge),2)))*(1+FedEx_Markup),2)</f>
        <v>48.85</v>
      </c>
      <c r="G9" s="328">
        <f>ROUND((IF(MinBase1AMDay&gt;ROUND(((1-(OvernightDiscount1_to_10+FedExExrpessEarnedDiscount))*'UPS 1Day AM Base'!G6),2),ROUND(MinBase1AMDay*(1+ExpressFuelSurcharge),2),ROUND(((1-(OvernightDiscount1_to_10+FedExExrpessEarnedDiscount))*'UPS 1Day AM Base'!G6)*(1+ExpressFuelSurcharge),2)))*(1+FedEx_Markup),2)</f>
        <v>55.19</v>
      </c>
      <c r="H9" s="328">
        <f>ROUND((IF(MinBase1AMDay&gt;ROUND(((1-(OvernightDiscount1_to_10+FedExExrpessEarnedDiscount))*'UPS 1Day AM Base'!H6),2),ROUND(MinBase1AMDay*(1+ExpressFuelSurcharge),2),ROUND(((1-(OvernightDiscount1_to_10+FedExExrpessEarnedDiscount))*'UPS 1Day AM Base'!H6)*(1+ExpressFuelSurcharge),2)))*(1+FedEx_Markup),2)</f>
        <v>57.27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327">
        <v>5.0</v>
      </c>
      <c r="B10" s="328">
        <f>ROUND((IF(MinBase1AMDay&gt;ROUND(((1-(OvernightDiscount1_to_10+FedExExrpessEarnedDiscount))*'UPS 1Day AM Base'!B7),2),ROUND(MinBase1AMDay*(1+ExpressFuelSurcharge),2),ROUND(((1-(OvernightDiscount1_to_10+FedExExrpessEarnedDiscount))*'UPS 1Day AM Base'!B7)*(1+ExpressFuelSurcharge),2)))*(1+FedEx_Markup),2)</f>
        <v>28.78</v>
      </c>
      <c r="C10" s="328">
        <f>ROUND((IF(MinBase1AMDay&gt;ROUND(((1-(OvernightDiscount1_to_10+FedExExrpessEarnedDiscount))*'UPS 1Day AM Base'!C7),2),ROUND(MinBase1AMDay*(1+ExpressFuelSurcharge),2),ROUND(((1-(OvernightDiscount1_to_10+FedExExrpessEarnedDiscount))*'UPS 1Day AM Base'!C7)*(1+ExpressFuelSurcharge),2)))*(1+FedEx_Markup),2)</f>
        <v>28.78</v>
      </c>
      <c r="D10" s="328">
        <f>ROUND((IF(MinBase1AMDay&gt;ROUND(((1-(OvernightDiscount1_to_10+FedExExrpessEarnedDiscount))*'UPS 1Day AM Base'!D7),2),ROUND(MinBase1AMDay*(1+ExpressFuelSurcharge),2),ROUND(((1-(OvernightDiscount1_to_10+FedExExrpessEarnedDiscount))*'UPS 1Day AM Base'!D7)*(1+ExpressFuelSurcharge),2)))*(1+FedEx_Markup),2)</f>
        <v>43.82</v>
      </c>
      <c r="E10" s="328">
        <f>ROUND((IF(MinBase1AMDay&gt;ROUND(((1-(OvernightDiscount1_to_10+FedExExrpessEarnedDiscount))*'UPS 1Day AM Base'!E7),2),ROUND(MinBase1AMDay*(1+ExpressFuelSurcharge),2),ROUND(((1-(OvernightDiscount1_to_10+FedExExrpessEarnedDiscount))*'UPS 1Day AM Base'!E7)*(1+ExpressFuelSurcharge),2)))*(1+FedEx_Markup),2)</f>
        <v>47.55</v>
      </c>
      <c r="F10" s="328">
        <f>ROUND((IF(MinBase1AMDay&gt;ROUND(((1-(OvernightDiscount1_to_10+FedExExrpessEarnedDiscount))*'UPS 1Day AM Base'!F7),2),ROUND(MinBase1AMDay*(1+ExpressFuelSurcharge),2),ROUND(((1-(OvernightDiscount1_to_10+FedExExrpessEarnedDiscount))*'UPS 1Day AM Base'!F7)*(1+ExpressFuelSurcharge),2)))*(1+FedEx_Markup),2)</f>
        <v>49.3</v>
      </c>
      <c r="G10" s="328">
        <f>ROUND((IF(MinBase1AMDay&gt;ROUND(((1-(OvernightDiscount1_to_10+FedExExrpessEarnedDiscount))*'UPS 1Day AM Base'!G7),2),ROUND(MinBase1AMDay*(1+ExpressFuelSurcharge),2),ROUND(((1-(OvernightDiscount1_to_10+FedExExrpessEarnedDiscount))*'UPS 1Day AM Base'!G7)*(1+ExpressFuelSurcharge),2)))*(1+FedEx_Markup),2)</f>
        <v>55.96</v>
      </c>
      <c r="H10" s="328">
        <f>ROUND((IF(MinBase1AMDay&gt;ROUND(((1-(OvernightDiscount1_to_10+FedExExrpessEarnedDiscount))*'UPS 1Day AM Base'!H7),2),ROUND(MinBase1AMDay*(1+ExpressFuelSurcharge),2),ROUND(((1-(OvernightDiscount1_to_10+FedExExrpessEarnedDiscount))*'UPS 1Day AM Base'!H7)*(1+ExpressFuelSurcharge),2)))*(1+FedEx_Markup),2)</f>
        <v>57.74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327">
        <v>6.0</v>
      </c>
      <c r="B11" s="328">
        <f>ROUND((IF(MinBase1AMDay&gt;ROUND(((1-(OvernightDiscount1_to_10+FedExExrpessEarnedDiscount))*'UPS 1Day AM Base'!B8),2),ROUND(MinBase1AMDay*(1+ExpressFuelSurcharge),2),ROUND(((1-(OvernightDiscount1_to_10+FedExExrpessEarnedDiscount))*'UPS 1Day AM Base'!B8)*(1+ExpressFuelSurcharge),2)))*(1+FedEx_Markup),2)</f>
        <v>28.78</v>
      </c>
      <c r="C11" s="328">
        <f>ROUND((IF(MinBase1AMDay&gt;ROUND(((1-(OvernightDiscount1_to_10+FedExExrpessEarnedDiscount))*'UPS 1Day AM Base'!C8),2),ROUND(MinBase1AMDay*(1+ExpressFuelSurcharge),2),ROUND(((1-(OvernightDiscount1_to_10+FedExExrpessEarnedDiscount))*'UPS 1Day AM Base'!C8)*(1+ExpressFuelSurcharge),2)))*(1+FedEx_Markup),2)</f>
        <v>31.02</v>
      </c>
      <c r="D11" s="328">
        <f>ROUND((IF(MinBase1AMDay&gt;ROUND(((1-(OvernightDiscount1_to_10+FedExExrpessEarnedDiscount))*'UPS 1Day AM Base'!D8),2),ROUND(MinBase1AMDay*(1+ExpressFuelSurcharge),2),ROUND(((1-(OvernightDiscount1_to_10+FedExExrpessEarnedDiscount))*'UPS 1Day AM Base'!D8)*(1+ExpressFuelSurcharge),2)))*(1+FedEx_Markup),2)</f>
        <v>49.27</v>
      </c>
      <c r="E11" s="328">
        <f>ROUND((IF(MinBase1AMDay&gt;ROUND(((1-(OvernightDiscount1_to_10+FedExExrpessEarnedDiscount))*'UPS 1Day AM Base'!E8),2),ROUND(MinBase1AMDay*(1+ExpressFuelSurcharge),2),ROUND(((1-(OvernightDiscount1_to_10+FedExExrpessEarnedDiscount))*'UPS 1Day AM Base'!E8)*(1+ExpressFuelSurcharge),2)))*(1+FedEx_Markup),2)</f>
        <v>55.61</v>
      </c>
      <c r="F11" s="328">
        <f>ROUND((IF(MinBase1AMDay&gt;ROUND(((1-(OvernightDiscount1_to_10+FedExExrpessEarnedDiscount))*'UPS 1Day AM Base'!F8),2),ROUND(MinBase1AMDay*(1+ExpressFuelSurcharge),2),ROUND(((1-(OvernightDiscount1_to_10+FedExExrpessEarnedDiscount))*'UPS 1Day AM Base'!F8)*(1+ExpressFuelSurcharge),2)))*(1+FedEx_Markup),2)</f>
        <v>58.18</v>
      </c>
      <c r="G11" s="328">
        <f>ROUND((IF(MinBase1AMDay&gt;ROUND(((1-(OvernightDiscount1_to_10+FedExExrpessEarnedDiscount))*'UPS 1Day AM Base'!G8),2),ROUND(MinBase1AMDay*(1+ExpressFuelSurcharge),2),ROUND(((1-(OvernightDiscount1_to_10+FedExExrpessEarnedDiscount))*'UPS 1Day AM Base'!G8)*(1+ExpressFuelSurcharge),2)))*(1+FedEx_Markup),2)</f>
        <v>64.18</v>
      </c>
      <c r="H11" s="328">
        <f>ROUND((IF(MinBase1AMDay&gt;ROUND(((1-(OvernightDiscount1_to_10+FedExExrpessEarnedDiscount))*'UPS 1Day AM Base'!H8),2),ROUND(MinBase1AMDay*(1+ExpressFuelSurcharge),2),ROUND(((1-(OvernightDiscount1_to_10+FedExExrpessEarnedDiscount))*'UPS 1Day AM Base'!H8)*(1+ExpressFuelSurcharge),2)))*(1+FedEx_Markup),2)</f>
        <v>66.95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327">
        <v>7.0</v>
      </c>
      <c r="B12" s="328">
        <f>ROUND((IF(MinBase1AMDay&gt;ROUND(((1-(OvernightDiscount1_to_10+FedExExrpessEarnedDiscount))*'UPS 1Day AM Base'!B9),2),ROUND(MinBase1AMDay*(1+ExpressFuelSurcharge),2),ROUND(((1-(OvernightDiscount1_to_10+FedExExrpessEarnedDiscount))*'UPS 1Day AM Base'!B9)*(1+ExpressFuelSurcharge),2)))*(1+FedEx_Markup),2)</f>
        <v>28.78</v>
      </c>
      <c r="C12" s="328">
        <f>ROUND((IF(MinBase1AMDay&gt;ROUND(((1-(OvernightDiscount1_to_10+FedExExrpessEarnedDiscount))*'UPS 1Day AM Base'!C9),2),ROUND(MinBase1AMDay*(1+ExpressFuelSurcharge),2),ROUND(((1-(OvernightDiscount1_to_10+FedExExrpessEarnedDiscount))*'UPS 1Day AM Base'!C9)*(1+ExpressFuelSurcharge),2)))*(1+FedEx_Markup),2)</f>
        <v>32.63</v>
      </c>
      <c r="D12" s="328">
        <f>ROUND((IF(MinBase1AMDay&gt;ROUND(((1-(OvernightDiscount1_to_10+FedExExrpessEarnedDiscount))*'UPS 1Day AM Base'!D9),2),ROUND(MinBase1AMDay*(1+ExpressFuelSurcharge),2),ROUND(((1-(OvernightDiscount1_to_10+FedExExrpessEarnedDiscount))*'UPS 1Day AM Base'!D9)*(1+ExpressFuelSurcharge),2)))*(1+FedEx_Markup),2)</f>
        <v>51.47</v>
      </c>
      <c r="E12" s="328">
        <f>ROUND((IF(MinBase1AMDay&gt;ROUND(((1-(OvernightDiscount1_to_10+FedExExrpessEarnedDiscount))*'UPS 1Day AM Base'!E9),2),ROUND(MinBase1AMDay*(1+ExpressFuelSurcharge),2),ROUND(((1-(OvernightDiscount1_to_10+FedExExrpessEarnedDiscount))*'UPS 1Day AM Base'!E9)*(1+ExpressFuelSurcharge),2)))*(1+FedEx_Markup),2)</f>
        <v>58.35</v>
      </c>
      <c r="F12" s="328">
        <f>ROUND((IF(MinBase1AMDay&gt;ROUND(((1-(OvernightDiscount1_to_10+FedExExrpessEarnedDiscount))*'UPS 1Day AM Base'!F9),2),ROUND(MinBase1AMDay*(1+ExpressFuelSurcharge),2),ROUND(((1-(OvernightDiscount1_to_10+FedExExrpessEarnedDiscount))*'UPS 1Day AM Base'!F9)*(1+ExpressFuelSurcharge),2)))*(1+FedEx_Markup),2)</f>
        <v>60.57</v>
      </c>
      <c r="G12" s="328">
        <f>ROUND((IF(MinBase1AMDay&gt;ROUND(((1-(OvernightDiscount1_to_10+FedExExrpessEarnedDiscount))*'UPS 1Day AM Base'!G9),2),ROUND(MinBase1AMDay*(1+ExpressFuelSurcharge),2),ROUND(((1-(OvernightDiscount1_to_10+FedExExrpessEarnedDiscount))*'UPS 1Day AM Base'!G9)*(1+ExpressFuelSurcharge),2)))*(1+FedEx_Markup),2)</f>
        <v>67</v>
      </c>
      <c r="H12" s="328">
        <f>ROUND((IF(MinBase1AMDay&gt;ROUND(((1-(OvernightDiscount1_to_10+FedExExrpessEarnedDiscount))*'UPS 1Day AM Base'!H9),2),ROUND(MinBase1AMDay*(1+ExpressFuelSurcharge),2),ROUND(((1-(OvernightDiscount1_to_10+FedExExrpessEarnedDiscount))*'UPS 1Day AM Base'!H9)*(1+ExpressFuelSurcharge),2)))*(1+FedEx_Markup),2)</f>
        <v>71.53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327">
        <v>8.0</v>
      </c>
      <c r="B13" s="328">
        <f>ROUND((IF(MinBase1AMDay&gt;ROUND(((1-(OvernightDiscount1_to_10+FedExExrpessEarnedDiscount))*'UPS 1Day AM Base'!B10),2),ROUND(MinBase1AMDay*(1+ExpressFuelSurcharge),2),ROUND(((1-(OvernightDiscount1_to_10+FedExExrpessEarnedDiscount))*'UPS 1Day AM Base'!B10)*(1+ExpressFuelSurcharge),2)))*(1+FedEx_Markup),2)</f>
        <v>28.78</v>
      </c>
      <c r="C13" s="328">
        <f>ROUND((IF(MinBase1AMDay&gt;ROUND(((1-(OvernightDiscount1_to_10+FedExExrpessEarnedDiscount))*'UPS 1Day AM Base'!C10),2),ROUND(MinBase1AMDay*(1+ExpressFuelSurcharge),2),ROUND(((1-(OvernightDiscount1_to_10+FedExExrpessEarnedDiscount))*'UPS 1Day AM Base'!C10)*(1+ExpressFuelSurcharge),2)))*(1+FedEx_Markup),2)</f>
        <v>32.8</v>
      </c>
      <c r="D13" s="328">
        <f>ROUND((IF(MinBase1AMDay&gt;ROUND(((1-(OvernightDiscount1_to_10+FedExExrpessEarnedDiscount))*'UPS 1Day AM Base'!D10),2),ROUND(MinBase1AMDay*(1+ExpressFuelSurcharge),2),ROUND(((1-(OvernightDiscount1_to_10+FedExExrpessEarnedDiscount))*'UPS 1Day AM Base'!D10)*(1+ExpressFuelSurcharge),2)))*(1+FedEx_Markup),2)</f>
        <v>53.71</v>
      </c>
      <c r="E13" s="328">
        <f>ROUND((IF(MinBase1AMDay&gt;ROUND(((1-(OvernightDiscount1_to_10+FedExExrpessEarnedDiscount))*'UPS 1Day AM Base'!E10),2),ROUND(MinBase1AMDay*(1+ExpressFuelSurcharge),2),ROUND(((1-(OvernightDiscount1_to_10+FedExExrpessEarnedDiscount))*'UPS 1Day AM Base'!E10)*(1+ExpressFuelSurcharge),2)))*(1+FedEx_Markup),2)</f>
        <v>60.62</v>
      </c>
      <c r="F13" s="328">
        <f>ROUND((IF(MinBase1AMDay&gt;ROUND(((1-(OvernightDiscount1_to_10+FedExExrpessEarnedDiscount))*'UPS 1Day AM Base'!F10),2),ROUND(MinBase1AMDay*(1+ExpressFuelSurcharge),2),ROUND(((1-(OvernightDiscount1_to_10+FedExExrpessEarnedDiscount))*'UPS 1Day AM Base'!F10)*(1+ExpressFuelSurcharge),2)))*(1+FedEx_Markup),2)</f>
        <v>63.42</v>
      </c>
      <c r="G13" s="328">
        <f>ROUND((IF(MinBase1AMDay&gt;ROUND(((1-(OvernightDiscount1_to_10+FedExExrpessEarnedDiscount))*'UPS 1Day AM Base'!G10),2),ROUND(MinBase1AMDay*(1+ExpressFuelSurcharge),2),ROUND(((1-(OvernightDiscount1_to_10+FedExExrpessEarnedDiscount))*'UPS 1Day AM Base'!G10)*(1+ExpressFuelSurcharge),2)))*(1+FedEx_Markup),2)</f>
        <v>70.96</v>
      </c>
      <c r="H13" s="328">
        <f>ROUND((IF(MinBase1AMDay&gt;ROUND(((1-(OvernightDiscount1_to_10+FedExExrpessEarnedDiscount))*'UPS 1Day AM Base'!H10),2),ROUND(MinBase1AMDay*(1+ExpressFuelSurcharge),2),ROUND(((1-(OvernightDiscount1_to_10+FedExExrpessEarnedDiscount))*'UPS 1Day AM Base'!H10)*(1+ExpressFuelSurcharge),2)))*(1+FedEx_Markup),2)</f>
        <v>73.75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327">
        <v>9.0</v>
      </c>
      <c r="B14" s="328">
        <f>ROUND((IF(MinBase1AMDay&gt;ROUND(((1-(OvernightDiscount1_to_10+FedExExrpessEarnedDiscount))*'UPS 1Day AM Base'!B11),2),ROUND(MinBase1AMDay*(1+ExpressFuelSurcharge),2),ROUND(((1-(OvernightDiscount1_to_10+FedExExrpessEarnedDiscount))*'UPS 1Day AM Base'!B11)*(1+ExpressFuelSurcharge),2)))*(1+FedEx_Markup),2)</f>
        <v>28.78</v>
      </c>
      <c r="C14" s="328">
        <f>ROUND((IF(MinBase1AMDay&gt;ROUND(((1-(OvernightDiscount1_to_10+FedExExrpessEarnedDiscount))*'UPS 1Day AM Base'!C11),2),ROUND(MinBase1AMDay*(1+ExpressFuelSurcharge),2),ROUND(((1-(OvernightDiscount1_to_10+FedExExrpessEarnedDiscount))*'UPS 1Day AM Base'!C11)*(1+ExpressFuelSurcharge),2)))*(1+FedEx_Markup),2)</f>
        <v>33.02</v>
      </c>
      <c r="D14" s="328">
        <f>ROUND((IF(MinBase1AMDay&gt;ROUND(((1-(OvernightDiscount1_to_10+FedExExrpessEarnedDiscount))*'UPS 1Day AM Base'!D11),2),ROUND(MinBase1AMDay*(1+ExpressFuelSurcharge),2),ROUND(((1-(OvernightDiscount1_to_10+FedExExrpessEarnedDiscount))*'UPS 1Day AM Base'!D11)*(1+ExpressFuelSurcharge),2)))*(1+FedEx_Markup),2)</f>
        <v>55.61</v>
      </c>
      <c r="E14" s="328">
        <f>ROUND((IF(MinBase1AMDay&gt;ROUND(((1-(OvernightDiscount1_to_10+FedExExrpessEarnedDiscount))*'UPS 1Day AM Base'!E11),2),ROUND(MinBase1AMDay*(1+ExpressFuelSurcharge),2),ROUND(((1-(OvernightDiscount1_to_10+FedExExrpessEarnedDiscount))*'UPS 1Day AM Base'!E11)*(1+ExpressFuelSurcharge),2)))*(1+FedEx_Markup),2)</f>
        <v>60.85</v>
      </c>
      <c r="F14" s="328">
        <f>ROUND((IF(MinBase1AMDay&gt;ROUND(((1-(OvernightDiscount1_to_10+FedExExrpessEarnedDiscount))*'UPS 1Day AM Base'!F11),2),ROUND(MinBase1AMDay*(1+ExpressFuelSurcharge),2),ROUND(((1-(OvernightDiscount1_to_10+FedExExrpessEarnedDiscount))*'UPS 1Day AM Base'!F11)*(1+ExpressFuelSurcharge),2)))*(1+FedEx_Markup),2)</f>
        <v>63.71</v>
      </c>
      <c r="G14" s="328">
        <f>ROUND((IF(MinBase1AMDay&gt;ROUND(((1-(OvernightDiscount1_to_10+FedExExrpessEarnedDiscount))*'UPS 1Day AM Base'!G11),2),ROUND(MinBase1AMDay*(1+ExpressFuelSurcharge),2),ROUND(((1-(OvernightDiscount1_to_10+FedExExrpessEarnedDiscount))*'UPS 1Day AM Base'!G11)*(1+ExpressFuelSurcharge),2)))*(1+FedEx_Markup),2)</f>
        <v>71.35</v>
      </c>
      <c r="H14" s="328">
        <f>ROUND((IF(MinBase1AMDay&gt;ROUND(((1-(OvernightDiscount1_to_10+FedExExrpessEarnedDiscount))*'UPS 1Day AM Base'!H11),2),ROUND(MinBase1AMDay*(1+ExpressFuelSurcharge),2),ROUND(((1-(OvernightDiscount1_to_10+FedExExrpessEarnedDiscount))*'UPS 1Day AM Base'!H11)*(1+ExpressFuelSurcharge),2)))*(1+FedEx_Markup),2)</f>
        <v>73.98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327">
        <v>10.0</v>
      </c>
      <c r="B15" s="328">
        <f>ROUND((IF(MinBase1AMDay&gt;ROUND(((1-(OvernightDiscount1_to_10+FedExExrpessEarnedDiscount))*'UPS 1Day AM Base'!B12),2),ROUND(MinBase1AMDay*(1+ExpressFuelSurcharge),2),ROUND(((1-(OvernightDiscount1_to_10+FedExExrpessEarnedDiscount))*'UPS 1Day AM Base'!B12)*(1+ExpressFuelSurcharge),2)))*(1+FedEx_Markup),2)</f>
        <v>28.78</v>
      </c>
      <c r="C15" s="328">
        <f>ROUND((IF(MinBase1AMDay&gt;ROUND(((1-(OvernightDiscount1_to_10+FedExExrpessEarnedDiscount))*'UPS 1Day AM Base'!C12),2),ROUND(MinBase1AMDay*(1+ExpressFuelSurcharge),2),ROUND(((1-(OvernightDiscount1_to_10+FedExExrpessEarnedDiscount))*'UPS 1Day AM Base'!C12)*(1+ExpressFuelSurcharge),2)))*(1+FedEx_Markup),2)</f>
        <v>33.45</v>
      </c>
      <c r="D15" s="328">
        <f>ROUND((IF(MinBase1AMDay&gt;ROUND(((1-(OvernightDiscount1_to_10+FedExExrpessEarnedDiscount))*'UPS 1Day AM Base'!D12),2),ROUND(MinBase1AMDay*(1+ExpressFuelSurcharge),2),ROUND(((1-(OvernightDiscount1_to_10+FedExExrpessEarnedDiscount))*'UPS 1Day AM Base'!D12)*(1+ExpressFuelSurcharge),2)))*(1+FedEx_Markup),2)</f>
        <v>56.25</v>
      </c>
      <c r="E15" s="328">
        <f>ROUND((IF(MinBase1AMDay&gt;ROUND(((1-(OvernightDiscount1_to_10+FedExExrpessEarnedDiscount))*'UPS 1Day AM Base'!E12),2),ROUND(MinBase1AMDay*(1+ExpressFuelSurcharge),2),ROUND(((1-(OvernightDiscount1_to_10+FedExExrpessEarnedDiscount))*'UPS 1Day AM Base'!E12)*(1+ExpressFuelSurcharge),2)))*(1+FedEx_Markup),2)</f>
        <v>61.7</v>
      </c>
      <c r="F15" s="328">
        <f>ROUND((IF(MinBase1AMDay&gt;ROUND(((1-(OvernightDiscount1_to_10+FedExExrpessEarnedDiscount))*'UPS 1Day AM Base'!F12),2),ROUND(MinBase1AMDay*(1+ExpressFuelSurcharge),2),ROUND(((1-(OvernightDiscount1_to_10+FedExExrpessEarnedDiscount))*'UPS 1Day AM Base'!F12)*(1+ExpressFuelSurcharge),2)))*(1+FedEx_Markup),2)</f>
        <v>64.6</v>
      </c>
      <c r="G15" s="328">
        <f>ROUND((IF(MinBase1AMDay&gt;ROUND(((1-(OvernightDiscount1_to_10+FedExExrpessEarnedDiscount))*'UPS 1Day AM Base'!G12),2),ROUND(MinBase1AMDay*(1+ExpressFuelSurcharge),2),ROUND(((1-(OvernightDiscount1_to_10+FedExExrpessEarnedDiscount))*'UPS 1Day AM Base'!G12)*(1+ExpressFuelSurcharge),2)))*(1+FedEx_Markup),2)</f>
        <v>72.05</v>
      </c>
      <c r="H15" s="328">
        <f>ROUND((IF(MinBase1AMDay&gt;ROUND(((1-(OvernightDiscount1_to_10+FedExExrpessEarnedDiscount))*'UPS 1Day AM Base'!H12),2),ROUND(MinBase1AMDay*(1+ExpressFuelSurcharge),2),ROUND(((1-(OvernightDiscount1_to_10+FedExExrpessEarnedDiscount))*'UPS 1Day AM Base'!H12)*(1+ExpressFuelSurcharge),2)))*(1+FedEx_Markup),2)</f>
        <v>74.64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327">
        <v>11.0</v>
      </c>
      <c r="B16" s="328">
        <f>ROUND((IF(MinBase1AMDay&gt;ROUND(((1-(OverNightDiscount_11_to_20+FedExExrpessEarnedDiscount))*'UPS 1Day AM Base'!B13),2),ROUND(MinBase1AMDay*(1+ExpressFuelSurcharge),2),ROUND(((1-(OverNightDiscount_11_to_20+FedExExrpessEarnedDiscount))*'UPS 1Day AM Base'!B13)*(1+ExpressFuelSurcharge),2)))*(1+FedEx_Markup),2)</f>
        <v>28.78</v>
      </c>
      <c r="C16" s="328">
        <f>ROUND((IF(MinBase1AMDay&gt;ROUND(((1-(OverNightDiscount_11_to_20+FedExExrpessEarnedDiscount))*'UPS 1Day AM Base'!C13),2),ROUND(MinBase1AMDay*(1+ExpressFuelSurcharge),2),ROUND(((1-(OverNightDiscount_11_to_20+FedExExrpessEarnedDiscount))*'UPS 1Day AM Base'!C13)*(1+ExpressFuelSurcharge),2)))*(1+FedEx_Markup),2)</f>
        <v>38.11</v>
      </c>
      <c r="D16" s="328">
        <f>ROUND((IF(MinBase1AMDay&gt;ROUND(((1-(OverNightDiscount_11_to_20+FedExExrpessEarnedDiscount))*'UPS 1Day AM Base'!D13),2),ROUND(MinBase1AMDay*(1+ExpressFuelSurcharge),2),ROUND(((1-(OverNightDiscount_11_to_20+FedExExrpessEarnedDiscount))*'UPS 1Day AM Base'!D13)*(1+ExpressFuelSurcharge),2)))*(1+FedEx_Markup),2)</f>
        <v>66.4</v>
      </c>
      <c r="E16" s="328">
        <f>ROUND((IF(MinBase1AMDay&gt;ROUND(((1-(OverNightDiscount_11_to_20+FedExExrpessEarnedDiscount))*'UPS 1Day AM Base'!E13),2),ROUND(MinBase1AMDay*(1+ExpressFuelSurcharge),2),ROUND(((1-(OverNightDiscount_11_to_20+FedExExrpessEarnedDiscount))*'UPS 1Day AM Base'!E13)*(1+ExpressFuelSurcharge),2)))*(1+FedEx_Markup),2)</f>
        <v>76.14</v>
      </c>
      <c r="F16" s="328">
        <f>ROUND((IF(MinBase1AMDay&gt;ROUND(((1-(OverNightDiscount_11_to_20+FedExExrpessEarnedDiscount))*'UPS 1Day AM Base'!F13),2),ROUND(MinBase1AMDay*(1+ExpressFuelSurcharge),2),ROUND(((1-(OverNightDiscount_11_to_20+FedExExrpessEarnedDiscount))*'UPS 1Day AM Base'!F13)*(1+ExpressFuelSurcharge),2)))*(1+FedEx_Markup),2)</f>
        <v>79.5</v>
      </c>
      <c r="G16" s="328">
        <f>ROUND((IF(MinBase1AMDay&gt;ROUND(((1-(OverNightDiscount_11_to_20+FedExExrpessEarnedDiscount))*'UPS 1Day AM Base'!G13),2),ROUND(MinBase1AMDay*(1+ExpressFuelSurcharge),2),ROUND(((1-(OverNightDiscount_11_to_20+FedExExrpessEarnedDiscount))*'UPS 1Day AM Base'!G13)*(1+ExpressFuelSurcharge),2)))*(1+FedEx_Markup),2)</f>
        <v>83.05</v>
      </c>
      <c r="H16" s="328">
        <f>ROUND((IF(MinBase1AMDay&gt;ROUND(((1-(OverNightDiscount_11_to_20+FedExExrpessEarnedDiscount))*'UPS 1Day AM Base'!H13),2),ROUND(MinBase1AMDay*(1+ExpressFuelSurcharge),2),ROUND(((1-(OverNightDiscount_11_to_20+FedExExrpessEarnedDiscount))*'UPS 1Day AM Base'!H13)*(1+ExpressFuelSurcharge),2)))*(1+FedEx_Markup),2)</f>
        <v>84.72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327">
        <v>12.0</v>
      </c>
      <c r="B17" s="328">
        <f>ROUND((IF(MinBase1AMDay&gt;ROUND(((1-(OverNightDiscount_11_to_20+FedExExrpessEarnedDiscount))*'UPS 1Day AM Base'!B14),2),ROUND(MinBase1AMDay*(1+ExpressFuelSurcharge),2),ROUND(((1-(OverNightDiscount_11_to_20+FedExExrpessEarnedDiscount))*'UPS 1Day AM Base'!B14)*(1+ExpressFuelSurcharge),2)))*(1+FedEx_Markup),2)</f>
        <v>28.78</v>
      </c>
      <c r="C17" s="328">
        <f>ROUND((IF(MinBase1AMDay&gt;ROUND(((1-(OverNightDiscount_11_to_20+FedExExrpessEarnedDiscount))*'UPS 1Day AM Base'!C14),2),ROUND(MinBase1AMDay*(1+ExpressFuelSurcharge),2),ROUND(((1-(OverNightDiscount_11_to_20+FedExExrpessEarnedDiscount))*'UPS 1Day AM Base'!C14)*(1+ExpressFuelSurcharge),2)))*(1+FedEx_Markup),2)</f>
        <v>39.38</v>
      </c>
      <c r="D17" s="328">
        <f>ROUND((IF(MinBase1AMDay&gt;ROUND(((1-(OverNightDiscount_11_to_20+FedExExrpessEarnedDiscount))*'UPS 1Day AM Base'!D14),2),ROUND(MinBase1AMDay*(1+ExpressFuelSurcharge),2),ROUND(((1-(OverNightDiscount_11_to_20+FedExExrpessEarnedDiscount))*'UPS 1Day AM Base'!D14)*(1+ExpressFuelSurcharge),2)))*(1+FedEx_Markup),2)</f>
        <v>67.88</v>
      </c>
      <c r="E17" s="328">
        <f>ROUND((IF(MinBase1AMDay&gt;ROUND(((1-(OverNightDiscount_11_to_20+FedExExrpessEarnedDiscount))*'UPS 1Day AM Base'!E14),2),ROUND(MinBase1AMDay*(1+ExpressFuelSurcharge),2),ROUND(((1-(OverNightDiscount_11_to_20+FedExExrpessEarnedDiscount))*'UPS 1Day AM Base'!E14)*(1+ExpressFuelSurcharge),2)))*(1+FedEx_Markup),2)</f>
        <v>79.73</v>
      </c>
      <c r="F17" s="328">
        <f>ROUND((IF(MinBase1AMDay&gt;ROUND(((1-(OverNightDiscount_11_to_20+FedExExrpessEarnedDiscount))*'UPS 1Day AM Base'!F14),2),ROUND(MinBase1AMDay*(1+ExpressFuelSurcharge),2),ROUND(((1-(OverNightDiscount_11_to_20+FedExExrpessEarnedDiscount))*'UPS 1Day AM Base'!F14)*(1+ExpressFuelSurcharge),2)))*(1+FedEx_Markup),2)</f>
        <v>82.87</v>
      </c>
      <c r="G17" s="328">
        <f>ROUND((IF(MinBase1AMDay&gt;ROUND(((1-(OverNightDiscount_11_to_20+FedExExrpessEarnedDiscount))*'UPS 1Day AM Base'!G14),2),ROUND(MinBase1AMDay*(1+ExpressFuelSurcharge),2),ROUND(((1-(OverNightDiscount_11_to_20+FedExExrpessEarnedDiscount))*'UPS 1Day AM Base'!G14)*(1+ExpressFuelSurcharge),2)))*(1+FedEx_Markup),2)</f>
        <v>84.8</v>
      </c>
      <c r="H17" s="328">
        <f>ROUND((IF(MinBase1AMDay&gt;ROUND(((1-(OverNightDiscount_11_to_20+FedExExrpessEarnedDiscount))*'UPS 1Day AM Base'!H14),2),ROUND(MinBase1AMDay*(1+ExpressFuelSurcharge),2),ROUND(((1-(OverNightDiscount_11_to_20+FedExExrpessEarnedDiscount))*'UPS 1Day AM Base'!H14)*(1+ExpressFuelSurcharge),2)))*(1+FedEx_Markup),2)</f>
        <v>86.5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27">
        <v>13.0</v>
      </c>
      <c r="B18" s="328">
        <f>ROUND((IF(MinBase1AMDay&gt;ROUND(((1-(OverNightDiscount_11_to_20+FedExExrpessEarnedDiscount))*'UPS 1Day AM Base'!B15),2),ROUND(MinBase1AMDay*(1+ExpressFuelSurcharge),2),ROUND(((1-(OverNightDiscount_11_to_20+FedExExrpessEarnedDiscount))*'UPS 1Day AM Base'!B15)*(1+ExpressFuelSurcharge),2)))*(1+FedEx_Markup),2)</f>
        <v>28.78</v>
      </c>
      <c r="C18" s="328">
        <f>ROUND((IF(MinBase1AMDay&gt;ROUND(((1-(OverNightDiscount_11_to_20+FedExExrpessEarnedDiscount))*'UPS 1Day AM Base'!C15),2),ROUND(MinBase1AMDay*(1+ExpressFuelSurcharge),2),ROUND(((1-(OverNightDiscount_11_to_20+FedExExrpessEarnedDiscount))*'UPS 1Day AM Base'!C15)*(1+ExpressFuelSurcharge),2)))*(1+FedEx_Markup),2)</f>
        <v>39.77</v>
      </c>
      <c r="D18" s="328">
        <f>ROUND((IF(MinBase1AMDay&gt;ROUND(((1-(OverNightDiscount_11_to_20+FedExExrpessEarnedDiscount))*'UPS 1Day AM Base'!D15),2),ROUND(MinBase1AMDay*(1+ExpressFuelSurcharge),2),ROUND(((1-(OverNightDiscount_11_to_20+FedExExrpessEarnedDiscount))*'UPS 1Day AM Base'!D15)*(1+ExpressFuelSurcharge),2)))*(1+FedEx_Markup),2)</f>
        <v>69.41</v>
      </c>
      <c r="E18" s="328">
        <f>ROUND((IF(MinBase1AMDay&gt;ROUND(((1-(OverNightDiscount_11_to_20+FedExExrpessEarnedDiscount))*'UPS 1Day AM Base'!E15),2),ROUND(MinBase1AMDay*(1+ExpressFuelSurcharge),2),ROUND(((1-(OverNightDiscount_11_to_20+FedExExrpessEarnedDiscount))*'UPS 1Day AM Base'!E15)*(1+ExpressFuelSurcharge),2)))*(1+FedEx_Markup),2)</f>
        <v>81.5</v>
      </c>
      <c r="F18" s="328">
        <f>ROUND((IF(MinBase1AMDay&gt;ROUND(((1-(OverNightDiscount_11_to_20+FedExExrpessEarnedDiscount))*'UPS 1Day AM Base'!F15),2),ROUND(MinBase1AMDay*(1+ExpressFuelSurcharge),2),ROUND(((1-(OverNightDiscount_11_to_20+FedExExrpessEarnedDiscount))*'UPS 1Day AM Base'!F15)*(1+ExpressFuelSurcharge),2)))*(1+FedEx_Markup),2)</f>
        <v>83.2</v>
      </c>
      <c r="G18" s="328">
        <f>ROUND((IF(MinBase1AMDay&gt;ROUND(((1-(OverNightDiscount_11_to_20+FedExExrpessEarnedDiscount))*'UPS 1Day AM Base'!G15),2),ROUND(MinBase1AMDay*(1+ExpressFuelSurcharge),2),ROUND(((1-(OverNightDiscount_11_to_20+FedExExrpessEarnedDiscount))*'UPS 1Day AM Base'!G15)*(1+ExpressFuelSurcharge),2)))*(1+FedEx_Markup),2)</f>
        <v>92.32</v>
      </c>
      <c r="H18" s="328">
        <f>ROUND((IF(MinBase1AMDay&gt;ROUND(((1-(OverNightDiscount_11_to_20+FedExExrpessEarnedDiscount))*'UPS 1Day AM Base'!H15),2),ROUND(MinBase1AMDay*(1+ExpressFuelSurcharge),2),ROUND(((1-(OverNightDiscount_11_to_20+FedExExrpessEarnedDiscount))*'UPS 1Day AM Base'!H15)*(1+ExpressFuelSurcharge),2)))*(1+FedEx_Markup),2)</f>
        <v>94.17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327">
        <v>14.0</v>
      </c>
      <c r="B19" s="328">
        <f>ROUND((IF(MinBase1AMDay&gt;ROUND(((1-(OverNightDiscount_11_to_20+FedExExrpessEarnedDiscount))*'UPS 1Day AM Base'!B16),2),ROUND(MinBase1AMDay*(1+ExpressFuelSurcharge),2),ROUND(((1-(OverNightDiscount_11_to_20+FedExExrpessEarnedDiscount))*'UPS 1Day AM Base'!B16)*(1+ExpressFuelSurcharge),2)))*(1+FedEx_Markup),2)</f>
        <v>28.78</v>
      </c>
      <c r="C19" s="328">
        <f>ROUND((IF(MinBase1AMDay&gt;ROUND(((1-(OverNightDiscount_11_to_20+FedExExrpessEarnedDiscount))*'UPS 1Day AM Base'!C16),2),ROUND(MinBase1AMDay*(1+ExpressFuelSurcharge),2),ROUND(((1-(OverNightDiscount_11_to_20+FedExExrpessEarnedDiscount))*'UPS 1Day AM Base'!C16)*(1+ExpressFuelSurcharge),2)))*(1+FedEx_Markup),2)</f>
        <v>40.24</v>
      </c>
      <c r="D19" s="328">
        <f>ROUND((IF(MinBase1AMDay&gt;ROUND(((1-(OverNightDiscount_11_to_20+FedExExrpessEarnedDiscount))*'UPS 1Day AM Base'!D16),2),ROUND(MinBase1AMDay*(1+ExpressFuelSurcharge),2),ROUND(((1-(OverNightDiscount_11_to_20+FedExExrpessEarnedDiscount))*'UPS 1Day AM Base'!D16)*(1+ExpressFuelSurcharge),2)))*(1+FedEx_Markup),2)</f>
        <v>72.46</v>
      </c>
      <c r="E19" s="328">
        <f>ROUND((IF(MinBase1AMDay&gt;ROUND(((1-(OverNightDiscount_11_to_20+FedExExrpessEarnedDiscount))*'UPS 1Day AM Base'!E16),2),ROUND(MinBase1AMDay*(1+ExpressFuelSurcharge),2),ROUND(((1-(OverNightDiscount_11_to_20+FedExExrpessEarnedDiscount))*'UPS 1Day AM Base'!E16)*(1+ExpressFuelSurcharge),2)))*(1+FedEx_Markup),2)</f>
        <v>81.67</v>
      </c>
      <c r="F19" s="328">
        <f>ROUND((IF(MinBase1AMDay&gt;ROUND(((1-(OverNightDiscount_11_to_20+FedExExrpessEarnedDiscount))*'UPS 1Day AM Base'!F16),2),ROUND(MinBase1AMDay*(1+ExpressFuelSurcharge),2),ROUND(((1-(OverNightDiscount_11_to_20+FedExExrpessEarnedDiscount))*'UPS 1Day AM Base'!F16)*(1+ExpressFuelSurcharge),2)))*(1+FedEx_Markup),2)</f>
        <v>83.32</v>
      </c>
      <c r="G19" s="328">
        <f>ROUND((IF(MinBase1AMDay&gt;ROUND(((1-(OverNightDiscount_11_to_20+FedExExrpessEarnedDiscount))*'UPS 1Day AM Base'!G16),2),ROUND(MinBase1AMDay*(1+ExpressFuelSurcharge),2),ROUND(((1-(OverNightDiscount_11_to_20+FedExExrpessEarnedDiscount))*'UPS 1Day AM Base'!G16)*(1+ExpressFuelSurcharge),2)))*(1+FedEx_Markup),2)</f>
        <v>93.08</v>
      </c>
      <c r="H19" s="328">
        <f>ROUND((IF(MinBase1AMDay&gt;ROUND(((1-(OverNightDiscount_11_to_20+FedExExrpessEarnedDiscount))*'UPS 1Day AM Base'!H16),2),ROUND(MinBase1AMDay*(1+ExpressFuelSurcharge),2),ROUND(((1-(OverNightDiscount_11_to_20+FedExExrpessEarnedDiscount))*'UPS 1Day AM Base'!H16)*(1+ExpressFuelSurcharge),2)))*(1+FedEx_Markup),2)</f>
        <v>94.94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327">
        <v>15.0</v>
      </c>
      <c r="B20" s="328">
        <f>ROUND((IF(MinBase1AMDay&gt;ROUND(((1-(OverNightDiscount_11_to_20+FedExExrpessEarnedDiscount))*'UPS 1Day AM Base'!B17),2),ROUND(MinBase1AMDay*(1+ExpressFuelSurcharge),2),ROUND(((1-(OverNightDiscount_11_to_20+FedExExrpessEarnedDiscount))*'UPS 1Day AM Base'!B17)*(1+ExpressFuelSurcharge),2)))*(1+FedEx_Markup),2)</f>
        <v>28.78</v>
      </c>
      <c r="C20" s="328">
        <f>ROUND((IF(MinBase1AMDay&gt;ROUND(((1-(OverNightDiscount_11_to_20+FedExExrpessEarnedDiscount))*'UPS 1Day AM Base'!C17),2),ROUND(MinBase1AMDay*(1+ExpressFuelSurcharge),2),ROUND(((1-(OverNightDiscount_11_to_20+FedExExrpessEarnedDiscount))*'UPS 1Day AM Base'!C17)*(1+ExpressFuelSurcharge),2)))*(1+FedEx_Markup),2)</f>
        <v>40.49</v>
      </c>
      <c r="D20" s="328">
        <f>ROUND((IF(MinBase1AMDay&gt;ROUND(((1-(OverNightDiscount_11_to_20+FedExExrpessEarnedDiscount))*'UPS 1Day AM Base'!D17),2),ROUND(MinBase1AMDay*(1+ExpressFuelSurcharge),2),ROUND(((1-(OverNightDiscount_11_to_20+FedExExrpessEarnedDiscount))*'UPS 1Day AM Base'!D17)*(1+ExpressFuelSurcharge),2)))*(1+FedEx_Markup),2)</f>
        <v>73.72</v>
      </c>
      <c r="E20" s="328">
        <f>ROUND((IF(MinBase1AMDay&gt;ROUND(((1-(OverNightDiscount_11_to_20+FedExExrpessEarnedDiscount))*'UPS 1Day AM Base'!E17),2),ROUND(MinBase1AMDay*(1+ExpressFuelSurcharge),2),ROUND(((1-(OverNightDiscount_11_to_20+FedExExrpessEarnedDiscount))*'UPS 1Day AM Base'!E17)*(1+ExpressFuelSurcharge),2)))*(1+FedEx_Markup),2)</f>
        <v>82.19</v>
      </c>
      <c r="F20" s="328">
        <f>ROUND((IF(MinBase1AMDay&gt;ROUND(((1-(OverNightDiscount_11_to_20+FedExExrpessEarnedDiscount))*'UPS 1Day AM Base'!F17),2),ROUND(MinBase1AMDay*(1+ExpressFuelSurcharge),2),ROUND(((1-(OverNightDiscount_11_to_20+FedExExrpessEarnedDiscount))*'UPS 1Day AM Base'!F17)*(1+ExpressFuelSurcharge),2)))*(1+FedEx_Markup),2)</f>
        <v>83.84</v>
      </c>
      <c r="G20" s="328">
        <f>ROUND((IF(MinBase1AMDay&gt;ROUND(((1-(OverNightDiscount_11_to_20+FedExExrpessEarnedDiscount))*'UPS 1Day AM Base'!G17),2),ROUND(MinBase1AMDay*(1+ExpressFuelSurcharge),2),ROUND(((1-(OverNightDiscount_11_to_20+FedExExrpessEarnedDiscount))*'UPS 1Day AM Base'!G17)*(1+ExpressFuelSurcharge),2)))*(1+FedEx_Markup),2)</f>
        <v>93.56</v>
      </c>
      <c r="H20" s="328">
        <f>ROUND((IF(MinBase1AMDay&gt;ROUND(((1-(OverNightDiscount_11_to_20+FedExExrpessEarnedDiscount))*'UPS 1Day AM Base'!H17),2),ROUND(MinBase1AMDay*(1+ExpressFuelSurcharge),2),ROUND(((1-(OverNightDiscount_11_to_20+FedExExrpessEarnedDiscount))*'UPS 1Day AM Base'!H17)*(1+ExpressFuelSurcharge),2)))*(1+FedEx_Markup),2)</f>
        <v>95.43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327">
        <v>16.0</v>
      </c>
      <c r="B21" s="328">
        <f>ROUND((IF(MinBase1AMDay&gt;ROUND(((1-(OverNightDiscount_11_to_20+FedExExrpessEarnedDiscount))*'UPS 1Day AM Base'!B18),2),ROUND(MinBase1AMDay*(1+ExpressFuelSurcharge),2),ROUND(((1-(OverNightDiscount_11_to_20+FedExExrpessEarnedDiscount))*'UPS 1Day AM Base'!B18)*(1+ExpressFuelSurcharge),2)))*(1+FedEx_Markup),2)</f>
        <v>30.45</v>
      </c>
      <c r="C21" s="328">
        <f>ROUND((IF(MinBase1AMDay&gt;ROUND(((1-(OverNightDiscount_11_to_20+FedExExrpessEarnedDiscount))*'UPS 1Day AM Base'!C18),2),ROUND(MinBase1AMDay*(1+ExpressFuelSurcharge),2),ROUND(((1-(OverNightDiscount_11_to_20+FedExExrpessEarnedDiscount))*'UPS 1Day AM Base'!C18)*(1+ExpressFuelSurcharge),2)))*(1+FedEx_Markup),2)</f>
        <v>45.33</v>
      </c>
      <c r="D21" s="328">
        <f>ROUND((IF(MinBase1AMDay&gt;ROUND(((1-(OverNightDiscount_11_to_20+FedExExrpessEarnedDiscount))*'UPS 1Day AM Base'!D18),2),ROUND(MinBase1AMDay*(1+ExpressFuelSurcharge),2),ROUND(((1-(OverNightDiscount_11_to_20+FedExExrpessEarnedDiscount))*'UPS 1Day AM Base'!D18)*(1+ExpressFuelSurcharge),2)))*(1+FedEx_Markup),2)</f>
        <v>78.9</v>
      </c>
      <c r="E21" s="328">
        <f>ROUND((IF(MinBase1AMDay&gt;ROUND(((1-(OverNightDiscount_11_to_20+FedExExrpessEarnedDiscount))*'UPS 1Day AM Base'!E18),2),ROUND(MinBase1AMDay*(1+ExpressFuelSurcharge),2),ROUND(((1-(OverNightDiscount_11_to_20+FedExExrpessEarnedDiscount))*'UPS 1Day AM Base'!E18)*(1+ExpressFuelSurcharge),2)))*(1+FedEx_Markup),2)</f>
        <v>92.45</v>
      </c>
      <c r="F21" s="328">
        <f>ROUND((IF(MinBase1AMDay&gt;ROUND(((1-(OverNightDiscount_11_to_20+FedExExrpessEarnedDiscount))*'UPS 1Day AM Base'!F18),2),ROUND(MinBase1AMDay*(1+ExpressFuelSurcharge),2),ROUND(((1-(OverNightDiscount_11_to_20+FedExExrpessEarnedDiscount))*'UPS 1Day AM Base'!F18)*(1+ExpressFuelSurcharge),2)))*(1+FedEx_Markup),2)</f>
        <v>94.3</v>
      </c>
      <c r="G21" s="328">
        <f>ROUND((IF(MinBase1AMDay&gt;ROUND(((1-(OverNightDiscount_11_to_20+FedExExrpessEarnedDiscount))*'UPS 1Day AM Base'!G18),2),ROUND(MinBase1AMDay*(1+ExpressFuelSurcharge),2),ROUND(((1-(OverNightDiscount_11_to_20+FedExExrpessEarnedDiscount))*'UPS 1Day AM Base'!G18)*(1+ExpressFuelSurcharge),2)))*(1+FedEx_Markup),2)</f>
        <v>103.03</v>
      </c>
      <c r="H21" s="328">
        <f>ROUND((IF(MinBase1AMDay&gt;ROUND(((1-(OverNightDiscount_11_to_20+FedExExrpessEarnedDiscount))*'UPS 1Day AM Base'!H18),2),ROUND(MinBase1AMDay*(1+ExpressFuelSurcharge),2),ROUND(((1-(OverNightDiscount_11_to_20+FedExExrpessEarnedDiscount))*'UPS 1Day AM Base'!H18)*(1+ExpressFuelSurcharge),2)))*(1+FedEx_Markup),2)</f>
        <v>105.09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327">
        <v>17.0</v>
      </c>
      <c r="B22" s="328">
        <f>ROUND((IF(MinBase1AMDay&gt;ROUND(((1-(OverNightDiscount_11_to_20+FedExExrpessEarnedDiscount))*'UPS 1Day AM Base'!B19),2),ROUND(MinBase1AMDay*(1+ExpressFuelSurcharge),2),ROUND(((1-(OverNightDiscount_11_to_20+FedExExrpessEarnedDiscount))*'UPS 1Day AM Base'!B19)*(1+ExpressFuelSurcharge),2)))*(1+FedEx_Markup),2)</f>
        <v>32.2</v>
      </c>
      <c r="C22" s="328">
        <f>ROUND((IF(MinBase1AMDay&gt;ROUND(((1-(OverNightDiscount_11_to_20+FedExExrpessEarnedDiscount))*'UPS 1Day AM Base'!C19),2),ROUND(MinBase1AMDay*(1+ExpressFuelSurcharge),2),ROUND(((1-(OverNightDiscount_11_to_20+FedExExrpessEarnedDiscount))*'UPS 1Day AM Base'!C19)*(1+ExpressFuelSurcharge),2)))*(1+FedEx_Markup),2)</f>
        <v>45.82</v>
      </c>
      <c r="D22" s="328">
        <f>ROUND((IF(MinBase1AMDay&gt;ROUND(((1-(OverNightDiscount_11_to_20+FedExExrpessEarnedDiscount))*'UPS 1Day AM Base'!D19),2),ROUND(MinBase1AMDay*(1+ExpressFuelSurcharge),2),ROUND(((1-(OverNightDiscount_11_to_20+FedExExrpessEarnedDiscount))*'UPS 1Day AM Base'!D19)*(1+ExpressFuelSurcharge),2)))*(1+FedEx_Markup),2)</f>
        <v>83.31</v>
      </c>
      <c r="E22" s="328">
        <f>ROUND((IF(MinBase1AMDay&gt;ROUND(((1-(OverNightDiscount_11_to_20+FedExExrpessEarnedDiscount))*'UPS 1Day AM Base'!E19),2),ROUND(MinBase1AMDay*(1+ExpressFuelSurcharge),2),ROUND(((1-(OverNightDiscount_11_to_20+FedExExrpessEarnedDiscount))*'UPS 1Day AM Base'!E19)*(1+ExpressFuelSurcharge),2)))*(1+FedEx_Markup),2)</f>
        <v>93.47</v>
      </c>
      <c r="F22" s="328">
        <f>ROUND((IF(MinBase1AMDay&gt;ROUND(((1-(OverNightDiscount_11_to_20+FedExExrpessEarnedDiscount))*'UPS 1Day AM Base'!F19),2),ROUND(MinBase1AMDay*(1+ExpressFuelSurcharge),2),ROUND(((1-(OverNightDiscount_11_to_20+FedExExrpessEarnedDiscount))*'UPS 1Day AM Base'!F19)*(1+ExpressFuelSurcharge),2)))*(1+FedEx_Markup),2)</f>
        <v>95.35</v>
      </c>
      <c r="G22" s="328">
        <f>ROUND((IF(MinBase1AMDay&gt;ROUND(((1-(OverNightDiscount_11_to_20+FedExExrpessEarnedDiscount))*'UPS 1Day AM Base'!G19),2),ROUND(MinBase1AMDay*(1+ExpressFuelSurcharge),2),ROUND(((1-(OverNightDiscount_11_to_20+FedExExrpessEarnedDiscount))*'UPS 1Day AM Base'!G19)*(1+ExpressFuelSurcharge),2)))*(1+FedEx_Markup),2)</f>
        <v>103.97</v>
      </c>
      <c r="H22" s="328">
        <f>ROUND((IF(MinBase1AMDay&gt;ROUND(((1-(OverNightDiscount_11_to_20+FedExExrpessEarnedDiscount))*'UPS 1Day AM Base'!H19),2),ROUND(MinBase1AMDay*(1+ExpressFuelSurcharge),2),ROUND(((1-(OverNightDiscount_11_to_20+FedExExrpessEarnedDiscount))*'UPS 1Day AM Base'!H19)*(1+ExpressFuelSurcharge),2)))*(1+FedEx_Markup),2)</f>
        <v>106.05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7">
        <v>18.0</v>
      </c>
      <c r="B23" s="328">
        <f>ROUND((IF(MinBase1AMDay&gt;ROUND(((1-(OverNightDiscount_11_to_20+FedExExrpessEarnedDiscount))*'UPS 1Day AM Base'!B20),2),ROUND(MinBase1AMDay*(1+ExpressFuelSurcharge),2),ROUND(((1-(OverNightDiscount_11_to_20+FedExExrpessEarnedDiscount))*'UPS 1Day AM Base'!B20)*(1+ExpressFuelSurcharge),2)))*(1+FedEx_Markup),2)</f>
        <v>32.45</v>
      </c>
      <c r="C23" s="328">
        <f>ROUND((IF(MinBase1AMDay&gt;ROUND(((1-(OverNightDiscount_11_to_20+FedExExrpessEarnedDiscount))*'UPS 1Day AM Base'!C20),2),ROUND(MinBase1AMDay*(1+ExpressFuelSurcharge),2),ROUND(((1-(OverNightDiscount_11_to_20+FedExExrpessEarnedDiscount))*'UPS 1Day AM Base'!C20)*(1+ExpressFuelSurcharge),2)))*(1+FedEx_Markup),2)</f>
        <v>46.07</v>
      </c>
      <c r="D23" s="328">
        <f>ROUND((IF(MinBase1AMDay&gt;ROUND(((1-(OverNightDiscount_11_to_20+FedExExrpessEarnedDiscount))*'UPS 1Day AM Base'!D20),2),ROUND(MinBase1AMDay*(1+ExpressFuelSurcharge),2),ROUND(((1-(OverNightDiscount_11_to_20+FedExExrpessEarnedDiscount))*'UPS 1Day AM Base'!D20)*(1+ExpressFuelSurcharge),2)))*(1+FedEx_Markup),2)</f>
        <v>83.81</v>
      </c>
      <c r="E23" s="328">
        <f>ROUND((IF(MinBase1AMDay&gt;ROUND(((1-(OverNightDiscount_11_to_20+FedExExrpessEarnedDiscount))*'UPS 1Day AM Base'!E20),2),ROUND(MinBase1AMDay*(1+ExpressFuelSurcharge),2),ROUND(((1-(OverNightDiscount_11_to_20+FedExExrpessEarnedDiscount))*'UPS 1Day AM Base'!E20)*(1+ExpressFuelSurcharge),2)))*(1+FedEx_Markup),2)</f>
        <v>93.59</v>
      </c>
      <c r="F23" s="328">
        <f>ROUND((IF(MinBase1AMDay&gt;ROUND(((1-(OverNightDiscount_11_to_20+FedExExrpessEarnedDiscount))*'UPS 1Day AM Base'!F20),2),ROUND(MinBase1AMDay*(1+ExpressFuelSurcharge),2),ROUND(((1-(OverNightDiscount_11_to_20+FedExExrpessEarnedDiscount))*'UPS 1Day AM Base'!F20)*(1+ExpressFuelSurcharge),2)))*(1+FedEx_Markup),2)</f>
        <v>95.46</v>
      </c>
      <c r="G23" s="328">
        <f>ROUND((IF(MinBase1AMDay&gt;ROUND(((1-(OverNightDiscount_11_to_20+FedExExrpessEarnedDiscount))*'UPS 1Day AM Base'!G20),2),ROUND(MinBase1AMDay*(1+ExpressFuelSurcharge),2),ROUND(((1-(OverNightDiscount_11_to_20+FedExExrpessEarnedDiscount))*'UPS 1Day AM Base'!G20)*(1+ExpressFuelSurcharge),2)))*(1+FedEx_Markup),2)</f>
        <v>104.08</v>
      </c>
      <c r="H23" s="328">
        <f>ROUND((IF(MinBase1AMDay&gt;ROUND(((1-(OverNightDiscount_11_to_20+FedExExrpessEarnedDiscount))*'UPS 1Day AM Base'!H20),2),ROUND(MinBase1AMDay*(1+ExpressFuelSurcharge),2),ROUND(((1-(OverNightDiscount_11_to_20+FedExExrpessEarnedDiscount))*'UPS 1Day AM Base'!H20)*(1+ExpressFuelSurcharge),2)))*(1+FedEx_Markup),2)</f>
        <v>106.16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327">
        <v>19.0</v>
      </c>
      <c r="B24" s="328">
        <f>ROUND((IF(MinBase1AMDay&gt;ROUND(((1-(OverNightDiscount_11_to_20+FedExExrpessEarnedDiscount))*'UPS 1Day AM Base'!B21),2),ROUND(MinBase1AMDay*(1+ExpressFuelSurcharge),2),ROUND(((1-(OverNightDiscount_11_to_20+FedExExrpessEarnedDiscount))*'UPS 1Day AM Base'!B21)*(1+ExpressFuelSurcharge),2)))*(1+FedEx_Markup),2)</f>
        <v>32.66</v>
      </c>
      <c r="C24" s="328">
        <f>ROUND((IF(MinBase1AMDay&gt;ROUND(((1-(OverNightDiscount_11_to_20+FedExExrpessEarnedDiscount))*'UPS 1Day AM Base'!C21),2),ROUND(MinBase1AMDay*(1+ExpressFuelSurcharge),2),ROUND(((1-(OverNightDiscount_11_to_20+FedExExrpessEarnedDiscount))*'UPS 1Day AM Base'!C21)*(1+ExpressFuelSurcharge),2)))*(1+FedEx_Markup),2)</f>
        <v>46.17</v>
      </c>
      <c r="D24" s="328">
        <f>ROUND((IF(MinBase1AMDay&gt;ROUND(((1-(OverNightDiscount_11_to_20+FedExExrpessEarnedDiscount))*'UPS 1Day AM Base'!D21),2),ROUND(MinBase1AMDay*(1+ExpressFuelSurcharge),2),ROUND(((1-(OverNightDiscount_11_to_20+FedExExrpessEarnedDiscount))*'UPS 1Day AM Base'!D21)*(1+ExpressFuelSurcharge),2)))*(1+FedEx_Markup),2)</f>
        <v>83.92</v>
      </c>
      <c r="E24" s="328">
        <f>ROUND((IF(MinBase1AMDay&gt;ROUND(((1-(OverNightDiscount_11_to_20+FedExExrpessEarnedDiscount))*'UPS 1Day AM Base'!E21),2),ROUND(MinBase1AMDay*(1+ExpressFuelSurcharge),2),ROUND(((1-(OverNightDiscount_11_to_20+FedExExrpessEarnedDiscount))*'UPS 1Day AM Base'!E21)*(1+ExpressFuelSurcharge),2)))*(1+FedEx_Markup),2)</f>
        <v>93.67</v>
      </c>
      <c r="F24" s="328">
        <f>ROUND((IF(MinBase1AMDay&gt;ROUND(((1-(OverNightDiscount_11_to_20+FedExExrpessEarnedDiscount))*'UPS 1Day AM Base'!F21),2),ROUND(MinBase1AMDay*(1+ExpressFuelSurcharge),2),ROUND(((1-(OverNightDiscount_11_to_20+FedExExrpessEarnedDiscount))*'UPS 1Day AM Base'!F21)*(1+ExpressFuelSurcharge),2)))*(1+FedEx_Markup),2)</f>
        <v>95.55</v>
      </c>
      <c r="G24" s="328">
        <f>ROUND((IF(MinBase1AMDay&gt;ROUND(((1-(OverNightDiscount_11_to_20+FedExExrpessEarnedDiscount))*'UPS 1Day AM Base'!G21),2),ROUND(MinBase1AMDay*(1+ExpressFuelSurcharge),2),ROUND(((1-(OverNightDiscount_11_to_20+FedExExrpessEarnedDiscount))*'UPS 1Day AM Base'!G21)*(1+ExpressFuelSurcharge),2)))*(1+FedEx_Markup),2)</f>
        <v>104.17</v>
      </c>
      <c r="H24" s="328">
        <f>ROUND((IF(MinBase1AMDay&gt;ROUND(((1-(OverNightDiscount_11_to_20+FedExExrpessEarnedDiscount))*'UPS 1Day AM Base'!H21),2),ROUND(MinBase1AMDay*(1+ExpressFuelSurcharge),2),ROUND(((1-(OverNightDiscount_11_to_20+FedExExrpessEarnedDiscount))*'UPS 1Day AM Base'!H21)*(1+ExpressFuelSurcharge),2)))*(1+FedEx_Markup),2)</f>
        <v>106.25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327">
        <v>20.0</v>
      </c>
      <c r="B25" s="328">
        <f>ROUND((IF(MinBase1AMDay&gt;ROUND(((1-(OverNightDiscount_11_to_20+FedExExrpessEarnedDiscount))*'UPS 1Day AM Base'!B22),2),ROUND(MinBase1AMDay*(1+ExpressFuelSurcharge),2),ROUND(((1-(OverNightDiscount_11_to_20+FedExExrpessEarnedDiscount))*'UPS 1Day AM Base'!B22)*(1+ExpressFuelSurcharge),2)))*(1+FedEx_Markup),2)</f>
        <v>32.83</v>
      </c>
      <c r="C25" s="328">
        <f>ROUND((IF(MinBase1AMDay&gt;ROUND(((1-(OverNightDiscount_11_to_20+FedExExrpessEarnedDiscount))*'UPS 1Day AM Base'!C22),2),ROUND(MinBase1AMDay*(1+ExpressFuelSurcharge),2),ROUND(((1-(OverNightDiscount_11_to_20+FedExExrpessEarnedDiscount))*'UPS 1Day AM Base'!C22)*(1+ExpressFuelSurcharge),2)))*(1+FedEx_Markup),2)</f>
        <v>46.37</v>
      </c>
      <c r="D25" s="328">
        <f>ROUND((IF(MinBase1AMDay&gt;ROUND(((1-(OverNightDiscount_11_to_20+FedExExrpessEarnedDiscount))*'UPS 1Day AM Base'!D22),2),ROUND(MinBase1AMDay*(1+ExpressFuelSurcharge),2),ROUND(((1-(OverNightDiscount_11_to_20+FedExExrpessEarnedDiscount))*'UPS 1Day AM Base'!D22)*(1+ExpressFuelSurcharge),2)))*(1+FedEx_Markup),2)</f>
        <v>84.3</v>
      </c>
      <c r="E25" s="328">
        <f>ROUND((IF(MinBase1AMDay&gt;ROUND(((1-(OverNightDiscount_11_to_20+FedExExrpessEarnedDiscount))*'UPS 1Day AM Base'!E22),2),ROUND(MinBase1AMDay*(1+ExpressFuelSurcharge),2),ROUND(((1-(OverNightDiscount_11_to_20+FedExExrpessEarnedDiscount))*'UPS 1Day AM Base'!E22)*(1+ExpressFuelSurcharge),2)))*(1+FedEx_Markup),2)</f>
        <v>93.86</v>
      </c>
      <c r="F25" s="328">
        <f>ROUND((IF(MinBase1AMDay&gt;ROUND(((1-(OverNightDiscount_11_to_20+FedExExrpessEarnedDiscount))*'UPS 1Day AM Base'!F22),2),ROUND(MinBase1AMDay*(1+ExpressFuelSurcharge),2),ROUND(((1-(OverNightDiscount_11_to_20+FedExExrpessEarnedDiscount))*'UPS 1Day AM Base'!F22)*(1+ExpressFuelSurcharge),2)))*(1+FedEx_Markup),2)</f>
        <v>95.85</v>
      </c>
      <c r="G25" s="328">
        <f>ROUND((IF(MinBase1AMDay&gt;ROUND(((1-(OverNightDiscount_11_to_20+FedExExrpessEarnedDiscount))*'UPS 1Day AM Base'!G22),2),ROUND(MinBase1AMDay*(1+ExpressFuelSurcharge),2),ROUND(((1-(OverNightDiscount_11_to_20+FedExExrpessEarnedDiscount))*'UPS 1Day AM Base'!G22)*(1+ExpressFuelSurcharge),2)))*(1+FedEx_Markup),2)</f>
        <v>104.47</v>
      </c>
      <c r="H25" s="328">
        <f>ROUND((IF(MinBase1AMDay&gt;ROUND(((1-(OverNightDiscount_11_to_20+FedExExrpessEarnedDiscount))*'UPS 1Day AM Base'!H22),2),ROUND(MinBase1AMDay*(1+ExpressFuelSurcharge),2),ROUND(((1-(OverNightDiscount_11_to_20+FedExExrpessEarnedDiscount))*'UPS 1Day AM Base'!H22)*(1+ExpressFuelSurcharge),2)))*(1+FedEx_Markup),2)</f>
        <v>106.78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327">
        <v>21.0</v>
      </c>
      <c r="B26" s="328">
        <f>ROUND((IF(MinBase1AMDay&gt;ROUND(((1-(OverNightDiscount_21_Up+FedExExrpessEarnedDiscount))*'UPS 1Day AM Base'!B23),2),ROUND(MinBase1AMDay*(1+ExpressFuelSurcharge),2),ROUND(((1-(OverNightDiscount_21_Up+FedExExrpessEarnedDiscount))*'UPS 1Day AM Base'!B23)*(1+ExpressFuelSurcharge),2)))*(1+FedEx_Markup),2)</f>
        <v>31.98</v>
      </c>
      <c r="C26" s="328">
        <f>ROUND((IF(MinBase1AMDay&gt;ROUND(((1-(OverNightDiscount_21_Up+FedExExrpessEarnedDiscount))*'UPS 1Day AM Base'!C23),2),ROUND(MinBase1AMDay*(1+ExpressFuelSurcharge),2),ROUND(((1-(OverNightDiscount_21_Up+FedExExrpessEarnedDiscount))*'UPS 1Day AM Base'!C23)*(1+ExpressFuelSurcharge),2)))*(1+FedEx_Markup),2)</f>
        <v>45.26</v>
      </c>
      <c r="D26" s="328">
        <f>ROUND((IF(MinBase1AMDay&gt;ROUND(((1-(OverNightDiscount_21_Up+FedExExrpessEarnedDiscount))*'UPS 1Day AM Base'!D23),2),ROUND(MinBase1AMDay*(1+ExpressFuelSurcharge),2),ROUND(((1-(OverNightDiscount_21_Up+FedExExrpessEarnedDiscount))*'UPS 1Day AM Base'!D23)*(1+ExpressFuelSurcharge),2)))*(1+FedEx_Markup),2)</f>
        <v>85.84</v>
      </c>
      <c r="E26" s="328">
        <f>ROUND((IF(MinBase1AMDay&gt;ROUND(((1-(OverNightDiscount_21_Up+FedExExrpessEarnedDiscount))*'UPS 1Day AM Base'!E23),2),ROUND(MinBase1AMDay*(1+ExpressFuelSurcharge),2),ROUND(((1-(OverNightDiscount_21_Up+FedExExrpessEarnedDiscount))*'UPS 1Day AM Base'!E23)*(1+ExpressFuelSurcharge),2)))*(1+FedEx_Markup),2)</f>
        <v>90.98</v>
      </c>
      <c r="F26" s="328">
        <f>ROUND((IF(MinBase1AMDay&gt;ROUND(((1-(OverNightDiscount_21_Up+FedExExrpessEarnedDiscount))*'UPS 1Day AM Base'!F23),2),ROUND(MinBase1AMDay*(1+ExpressFuelSurcharge),2),ROUND(((1-(OverNightDiscount_21_Up+FedExExrpessEarnedDiscount))*'UPS 1Day AM Base'!F23)*(1+ExpressFuelSurcharge),2)))*(1+FedEx_Markup),2)</f>
        <v>94.92</v>
      </c>
      <c r="G26" s="328">
        <f>ROUND((IF(MinBase1AMDay&gt;ROUND(((1-(OverNightDiscount_21_Up+FedExExrpessEarnedDiscount))*'UPS 1Day AM Base'!G23),2),ROUND(MinBase1AMDay*(1+ExpressFuelSurcharge),2),ROUND(((1-(OverNightDiscount_21_Up+FedExExrpessEarnedDiscount))*'UPS 1Day AM Base'!G23)*(1+ExpressFuelSurcharge),2)))*(1+FedEx_Markup),2)</f>
        <v>103.09</v>
      </c>
      <c r="H26" s="328">
        <f>ROUND((IF(MinBase1AMDay&gt;ROUND(((1-(OverNightDiscount_21_Up+FedExExrpessEarnedDiscount))*'UPS 1Day AM Base'!H23),2),ROUND(MinBase1AMDay*(1+ExpressFuelSurcharge),2),ROUND(((1-(OverNightDiscount_21_Up+FedExExrpessEarnedDiscount))*'UPS 1Day AM Base'!H23)*(1+ExpressFuelSurcharge),2)))*(1+FedEx_Markup),2)</f>
        <v>109.46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327">
        <v>22.0</v>
      </c>
      <c r="B27" s="328">
        <f>ROUND((IF(MinBase1AMDay&gt;ROUND(((1-(OverNightDiscount_21_Up+FedExExrpessEarnedDiscount))*'UPS 1Day AM Base'!B24),2),ROUND(MinBase1AMDay*(1+ExpressFuelSurcharge),2),ROUND(((1-(OverNightDiscount_21_Up+FedExExrpessEarnedDiscount))*'UPS 1Day AM Base'!B24)*(1+ExpressFuelSurcharge),2)))*(1+FedEx_Markup),2)</f>
        <v>33.45</v>
      </c>
      <c r="C27" s="328">
        <f>ROUND((IF(MinBase1AMDay&gt;ROUND(((1-(OverNightDiscount_21_Up+FedExExrpessEarnedDiscount))*'UPS 1Day AM Base'!C24),2),ROUND(MinBase1AMDay*(1+ExpressFuelSurcharge),2),ROUND(((1-(OverNightDiscount_21_Up+FedExExrpessEarnedDiscount))*'UPS 1Day AM Base'!C24)*(1+ExpressFuelSurcharge),2)))*(1+FedEx_Markup),2)</f>
        <v>47.77</v>
      </c>
      <c r="D27" s="328">
        <f>ROUND((IF(MinBase1AMDay&gt;ROUND(((1-(OverNightDiscount_21_Up+FedExExrpessEarnedDiscount))*'UPS 1Day AM Base'!D24),2),ROUND(MinBase1AMDay*(1+ExpressFuelSurcharge),2),ROUND(((1-(OverNightDiscount_21_Up+FedExExrpessEarnedDiscount))*'UPS 1Day AM Base'!D24)*(1+ExpressFuelSurcharge),2)))*(1+FedEx_Markup),2)</f>
        <v>88.04</v>
      </c>
      <c r="E27" s="328">
        <f>ROUND((IF(MinBase1AMDay&gt;ROUND(((1-(OverNightDiscount_21_Up+FedExExrpessEarnedDiscount))*'UPS 1Day AM Base'!E24),2),ROUND(MinBase1AMDay*(1+ExpressFuelSurcharge),2),ROUND(((1-(OverNightDiscount_21_Up+FedExExrpessEarnedDiscount))*'UPS 1Day AM Base'!E24)*(1+ExpressFuelSurcharge),2)))*(1+FedEx_Markup),2)</f>
        <v>93.61</v>
      </c>
      <c r="F27" s="328">
        <f>ROUND((IF(MinBase1AMDay&gt;ROUND(((1-(OverNightDiscount_21_Up+FedExExrpessEarnedDiscount))*'UPS 1Day AM Base'!F24),2),ROUND(MinBase1AMDay*(1+ExpressFuelSurcharge),2),ROUND(((1-(OverNightDiscount_21_Up+FedExExrpessEarnedDiscount))*'UPS 1Day AM Base'!F24)*(1+ExpressFuelSurcharge),2)))*(1+FedEx_Markup),2)</f>
        <v>95.59</v>
      </c>
      <c r="G27" s="328">
        <f>ROUND((IF(MinBase1AMDay&gt;ROUND(((1-(OverNightDiscount_21_Up+FedExExrpessEarnedDiscount))*'UPS 1Day AM Base'!G24),2),ROUND(MinBase1AMDay*(1+ExpressFuelSurcharge),2),ROUND(((1-(OverNightDiscount_21_Up+FedExExrpessEarnedDiscount))*'UPS 1Day AM Base'!G24)*(1+ExpressFuelSurcharge),2)))*(1+FedEx_Markup),2)</f>
        <v>108.18</v>
      </c>
      <c r="H27" s="328">
        <f>ROUND((IF(MinBase1AMDay&gt;ROUND(((1-(OverNightDiscount_21_Up+FedExExrpessEarnedDiscount))*'UPS 1Day AM Base'!H24),2),ROUND(MinBase1AMDay*(1+ExpressFuelSurcharge),2),ROUND(((1-(OverNightDiscount_21_Up+FedExExrpessEarnedDiscount))*'UPS 1Day AM Base'!H24)*(1+ExpressFuelSurcharge),2)))*(1+FedEx_Markup),2)</f>
        <v>113.17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327">
        <v>23.0</v>
      </c>
      <c r="B28" s="328">
        <f>ROUND((IF(MinBase1AMDay&gt;ROUND(((1-(OverNightDiscount_21_Up+FedExExrpessEarnedDiscount))*'UPS 1Day AM Base'!B25),2),ROUND(MinBase1AMDay*(1+ExpressFuelSurcharge),2),ROUND(((1-(OverNightDiscount_21_Up+FedExExrpessEarnedDiscount))*'UPS 1Day AM Base'!B25)*(1+ExpressFuelSurcharge),2)))*(1+FedEx_Markup),2)</f>
        <v>33.64</v>
      </c>
      <c r="C28" s="328">
        <f>ROUND((IF(MinBase1AMDay&gt;ROUND(((1-(OverNightDiscount_21_Up+FedExExrpessEarnedDiscount))*'UPS 1Day AM Base'!C25),2),ROUND(MinBase1AMDay*(1+ExpressFuelSurcharge),2),ROUND(((1-(OverNightDiscount_21_Up+FedExExrpessEarnedDiscount))*'UPS 1Day AM Base'!C25)*(1+ExpressFuelSurcharge),2)))*(1+FedEx_Markup),2)</f>
        <v>48.02</v>
      </c>
      <c r="D28" s="328">
        <f>ROUND((IF(MinBase1AMDay&gt;ROUND(((1-(OverNightDiscount_21_Up+FedExExrpessEarnedDiscount))*'UPS 1Day AM Base'!D25),2),ROUND(MinBase1AMDay*(1+ExpressFuelSurcharge),2),ROUND(((1-(OverNightDiscount_21_Up+FedExExrpessEarnedDiscount))*'UPS 1Day AM Base'!D25)*(1+ExpressFuelSurcharge),2)))*(1+FedEx_Markup),2)</f>
        <v>90.49</v>
      </c>
      <c r="E28" s="328">
        <f>ROUND((IF(MinBase1AMDay&gt;ROUND(((1-(OverNightDiscount_21_Up+FedExExrpessEarnedDiscount))*'UPS 1Day AM Base'!E25),2),ROUND(MinBase1AMDay*(1+ExpressFuelSurcharge),2),ROUND(((1-(OverNightDiscount_21_Up+FedExExrpessEarnedDiscount))*'UPS 1Day AM Base'!E25)*(1+ExpressFuelSurcharge),2)))*(1+FedEx_Markup),2)</f>
        <v>98.07</v>
      </c>
      <c r="F28" s="328">
        <f>ROUND((IF(MinBase1AMDay&gt;ROUND(((1-(OverNightDiscount_21_Up+FedExExrpessEarnedDiscount))*'UPS 1Day AM Base'!F25),2),ROUND(MinBase1AMDay*(1+ExpressFuelSurcharge),2),ROUND(((1-(OverNightDiscount_21_Up+FedExExrpessEarnedDiscount))*'UPS 1Day AM Base'!F25)*(1+ExpressFuelSurcharge),2)))*(1+FedEx_Markup),2)</f>
        <v>103.3</v>
      </c>
      <c r="G28" s="328">
        <f>ROUND((IF(MinBase1AMDay&gt;ROUND(((1-(OverNightDiscount_21_Up+FedExExrpessEarnedDiscount))*'UPS 1Day AM Base'!G25),2),ROUND(MinBase1AMDay*(1+ExpressFuelSurcharge),2),ROUND(((1-(OverNightDiscount_21_Up+FedExExrpessEarnedDiscount))*'UPS 1Day AM Base'!G25)*(1+ExpressFuelSurcharge),2)))*(1+FedEx_Markup),2)</f>
        <v>114.09</v>
      </c>
      <c r="H28" s="328">
        <f>ROUND((IF(MinBase1AMDay&gt;ROUND(((1-(OverNightDiscount_21_Up+FedExExrpessEarnedDiscount))*'UPS 1Day AM Base'!H25),2),ROUND(MinBase1AMDay*(1+ExpressFuelSurcharge),2),ROUND(((1-(OverNightDiscount_21_Up+FedExExrpessEarnedDiscount))*'UPS 1Day AM Base'!H25)*(1+ExpressFuelSurcharge),2)))*(1+FedEx_Markup),2)</f>
        <v>116.38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327">
        <v>24.0</v>
      </c>
      <c r="B29" s="328">
        <f>ROUND((IF(MinBase1AMDay&gt;ROUND(((1-(OverNightDiscount_21_Up+FedExExrpessEarnedDiscount))*'UPS 1Day AM Base'!B26),2),ROUND(MinBase1AMDay*(1+ExpressFuelSurcharge),2),ROUND(((1-(OverNightDiscount_21_Up+FedExExrpessEarnedDiscount))*'UPS 1Day AM Base'!B26)*(1+ExpressFuelSurcharge),2)))*(1+FedEx_Markup),2)</f>
        <v>34.52</v>
      </c>
      <c r="C29" s="328">
        <f>ROUND((IF(MinBase1AMDay&gt;ROUND(((1-(OverNightDiscount_21_Up+FedExExrpessEarnedDiscount))*'UPS 1Day AM Base'!C26),2),ROUND(MinBase1AMDay*(1+ExpressFuelSurcharge),2),ROUND(((1-(OverNightDiscount_21_Up+FedExExrpessEarnedDiscount))*'UPS 1Day AM Base'!C26)*(1+ExpressFuelSurcharge),2)))*(1+FedEx_Markup),2)</f>
        <v>48.22</v>
      </c>
      <c r="D29" s="328">
        <f>ROUND((IF(MinBase1AMDay&gt;ROUND(((1-(OverNightDiscount_21_Up+FedExExrpessEarnedDiscount))*'UPS 1Day AM Base'!D26),2),ROUND(MinBase1AMDay*(1+ExpressFuelSurcharge),2),ROUND(((1-(OverNightDiscount_21_Up+FedExExrpessEarnedDiscount))*'UPS 1Day AM Base'!D26)*(1+ExpressFuelSurcharge),2)))*(1+FedEx_Markup),2)</f>
        <v>91.79</v>
      </c>
      <c r="E29" s="328">
        <f>ROUND((IF(MinBase1AMDay&gt;ROUND(((1-(OverNightDiscount_21_Up+FedExExrpessEarnedDiscount))*'UPS 1Day AM Base'!E26),2),ROUND(MinBase1AMDay*(1+ExpressFuelSurcharge),2),ROUND(((1-(OverNightDiscount_21_Up+FedExExrpessEarnedDiscount))*'UPS 1Day AM Base'!E26)*(1+ExpressFuelSurcharge),2)))*(1+FedEx_Markup),2)</f>
        <v>102.03</v>
      </c>
      <c r="F29" s="328">
        <f>ROUND((IF(MinBase1AMDay&gt;ROUND(((1-(OverNightDiscount_21_Up+FedExExrpessEarnedDiscount))*'UPS 1Day AM Base'!F26),2),ROUND(MinBase1AMDay*(1+ExpressFuelSurcharge),2),ROUND(((1-(OverNightDiscount_21_Up+FedExExrpessEarnedDiscount))*'UPS 1Day AM Base'!F26)*(1+ExpressFuelSurcharge),2)))*(1+FedEx_Markup),2)</f>
        <v>104.08</v>
      </c>
      <c r="G29" s="328">
        <f>ROUND((IF(MinBase1AMDay&gt;ROUND(((1-(OverNightDiscount_21_Up+FedExExrpessEarnedDiscount))*'UPS 1Day AM Base'!G26),2),ROUND(MinBase1AMDay*(1+ExpressFuelSurcharge),2),ROUND(((1-(OverNightDiscount_21_Up+FedExExrpessEarnedDiscount))*'UPS 1Day AM Base'!G26)*(1+ExpressFuelSurcharge),2)))*(1+FedEx_Markup),2)</f>
        <v>116.39</v>
      </c>
      <c r="H29" s="328">
        <f>ROUND((IF(MinBase1AMDay&gt;ROUND(((1-(OverNightDiscount_21_Up+FedExExrpessEarnedDiscount))*'UPS 1Day AM Base'!H26),2),ROUND(MinBase1AMDay*(1+ExpressFuelSurcharge),2),ROUND(((1-(OverNightDiscount_21_Up+FedExExrpessEarnedDiscount))*'UPS 1Day AM Base'!H26)*(1+ExpressFuelSurcharge),2)))*(1+FedEx_Markup),2)</f>
        <v>118.73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327">
        <v>25.0</v>
      </c>
      <c r="B30" s="328">
        <f>ROUND((IF(MinBase1AMDay&gt;ROUND(((1-(OverNightDiscount_21_Up+FedExExrpessEarnedDiscount))*'UPS 1Day AM Base'!B27),2),ROUND(MinBase1AMDay*(1+ExpressFuelSurcharge),2),ROUND(((1-(OverNightDiscount_21_Up+FedExExrpessEarnedDiscount))*'UPS 1Day AM Base'!B27)*(1+ExpressFuelSurcharge),2)))*(1+FedEx_Markup),2)</f>
        <v>34.71</v>
      </c>
      <c r="C30" s="328">
        <f>ROUND((IF(MinBase1AMDay&gt;ROUND(((1-(OverNightDiscount_21_Up+FedExExrpessEarnedDiscount))*'UPS 1Day AM Base'!C27),2),ROUND(MinBase1AMDay*(1+ExpressFuelSurcharge),2),ROUND(((1-(OverNightDiscount_21_Up+FedExExrpessEarnedDiscount))*'UPS 1Day AM Base'!C27)*(1+ExpressFuelSurcharge),2)))*(1+FedEx_Markup),2)</f>
        <v>48.42</v>
      </c>
      <c r="D30" s="328">
        <f>ROUND((IF(MinBase1AMDay&gt;ROUND(((1-(OverNightDiscount_21_Up+FedExExrpessEarnedDiscount))*'UPS 1Day AM Base'!D27),2),ROUND(MinBase1AMDay*(1+ExpressFuelSurcharge),2),ROUND(((1-(OverNightDiscount_21_Up+FedExExrpessEarnedDiscount))*'UPS 1Day AM Base'!D27)*(1+ExpressFuelSurcharge),2)))*(1+FedEx_Markup),2)</f>
        <v>94.85</v>
      </c>
      <c r="E30" s="328">
        <f>ROUND((IF(MinBase1AMDay&gt;ROUND(((1-(OverNightDiscount_21_Up+FedExExrpessEarnedDiscount))*'UPS 1Day AM Base'!E27),2),ROUND(MinBase1AMDay*(1+ExpressFuelSurcharge),2),ROUND(((1-(OverNightDiscount_21_Up+FedExExrpessEarnedDiscount))*'UPS 1Day AM Base'!E27)*(1+ExpressFuelSurcharge),2)))*(1+FedEx_Markup),2)</f>
        <v>102.43</v>
      </c>
      <c r="F30" s="328">
        <f>ROUND((IF(MinBase1AMDay&gt;ROUND(((1-(OverNightDiscount_21_Up+FedExExrpessEarnedDiscount))*'UPS 1Day AM Base'!F27),2),ROUND(MinBase1AMDay*(1+ExpressFuelSurcharge),2),ROUND(((1-(OverNightDiscount_21_Up+FedExExrpessEarnedDiscount))*'UPS 1Day AM Base'!F27)*(1+ExpressFuelSurcharge),2)))*(1+FedEx_Markup),2)</f>
        <v>106.1</v>
      </c>
      <c r="G30" s="328">
        <f>ROUND((IF(MinBase1AMDay&gt;ROUND(((1-(OverNightDiscount_21_Up+FedExExrpessEarnedDiscount))*'UPS 1Day AM Base'!G27),2),ROUND(MinBase1AMDay*(1+ExpressFuelSurcharge),2),ROUND(((1-(OverNightDiscount_21_Up+FedExExrpessEarnedDiscount))*'UPS 1Day AM Base'!G27)*(1+ExpressFuelSurcharge),2)))*(1+FedEx_Markup),2)</f>
        <v>116.69</v>
      </c>
      <c r="H30" s="328">
        <f>ROUND((IF(MinBase1AMDay&gt;ROUND(((1-(OverNightDiscount_21_Up+FedExExrpessEarnedDiscount))*'UPS 1Day AM Base'!H27),2),ROUND(MinBase1AMDay*(1+ExpressFuelSurcharge),2),ROUND(((1-(OverNightDiscount_21_Up+FedExExrpessEarnedDiscount))*'UPS 1Day AM Base'!H27)*(1+ExpressFuelSurcharge),2)))*(1+FedEx_Markup),2)</f>
        <v>119.03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327">
        <v>26.0</v>
      </c>
      <c r="B31" s="328">
        <f>ROUND((IF(MinBase1AMDay&gt;ROUND(((1-(OverNightDiscount_21_Up+FedExExrpessEarnedDiscount))*'UPS 1Day AM Base'!B28),2),ROUND(MinBase1AMDay*(1+ExpressFuelSurcharge),2),ROUND(((1-(OverNightDiscount_21_Up+FedExExrpessEarnedDiscount))*'UPS 1Day AM Base'!B28)*(1+ExpressFuelSurcharge),2)))*(1+FedEx_Markup),2)</f>
        <v>36.83</v>
      </c>
      <c r="C31" s="328">
        <f>ROUND((IF(MinBase1AMDay&gt;ROUND(((1-(OverNightDiscount_21_Up+FedExExrpessEarnedDiscount))*'UPS 1Day AM Base'!C28),2),ROUND(MinBase1AMDay*(1+ExpressFuelSurcharge),2),ROUND(((1-(OverNightDiscount_21_Up+FedExExrpessEarnedDiscount))*'UPS 1Day AM Base'!C28)*(1+ExpressFuelSurcharge),2)))*(1+FedEx_Markup),2)</f>
        <v>52.27</v>
      </c>
      <c r="D31" s="328">
        <f>ROUND((IF(MinBase1AMDay&gt;ROUND(((1-(OverNightDiscount_21_Up+FedExExrpessEarnedDiscount))*'UPS 1Day AM Base'!D28),2),ROUND(MinBase1AMDay*(1+ExpressFuelSurcharge),2),ROUND(((1-(OverNightDiscount_21_Up+FedExExrpessEarnedDiscount))*'UPS 1Day AM Base'!D28)*(1+ExpressFuelSurcharge),2)))*(1+FedEx_Markup),2)</f>
        <v>100.35</v>
      </c>
      <c r="E31" s="328">
        <f>ROUND((IF(MinBase1AMDay&gt;ROUND(((1-(OverNightDiscount_21_Up+FedExExrpessEarnedDiscount))*'UPS 1Day AM Base'!E28),2),ROUND(MinBase1AMDay*(1+ExpressFuelSurcharge),2),ROUND(((1-(OverNightDiscount_21_Up+FedExExrpessEarnedDiscount))*'UPS 1Day AM Base'!E28)*(1+ExpressFuelSurcharge),2)))*(1+FedEx_Markup),2)</f>
        <v>109.5</v>
      </c>
      <c r="F31" s="328">
        <f>ROUND((IF(MinBase1AMDay&gt;ROUND(((1-(OverNightDiscount_21_Up+FedExExrpessEarnedDiscount))*'UPS 1Day AM Base'!F28),2),ROUND(MinBase1AMDay*(1+ExpressFuelSurcharge),2),ROUND(((1-(OverNightDiscount_21_Up+FedExExrpessEarnedDiscount))*'UPS 1Day AM Base'!F28)*(1+ExpressFuelSurcharge),2)))*(1+FedEx_Markup),2)</f>
        <v>114.52</v>
      </c>
      <c r="G31" s="328">
        <f>ROUND((IF(MinBase1AMDay&gt;ROUND(((1-(OverNightDiscount_21_Up+FedExExrpessEarnedDiscount))*'UPS 1Day AM Base'!G28),2),ROUND(MinBase1AMDay*(1+ExpressFuelSurcharge),2),ROUND(((1-(OverNightDiscount_21_Up+FedExExrpessEarnedDiscount))*'UPS 1Day AM Base'!G28)*(1+ExpressFuelSurcharge),2)))*(1+FedEx_Markup),2)</f>
        <v>119.61</v>
      </c>
      <c r="H31" s="328">
        <f>ROUND((IF(MinBase1AMDay&gt;ROUND(((1-(OverNightDiscount_21_Up+FedExExrpessEarnedDiscount))*'UPS 1Day AM Base'!H28),2),ROUND(MinBase1AMDay*(1+ExpressFuelSurcharge),2),ROUND(((1-(OverNightDiscount_21_Up+FedExExrpessEarnedDiscount))*'UPS 1Day AM Base'!H28)*(1+ExpressFuelSurcharge),2)))*(1+FedEx_Markup),2)</f>
        <v>124.96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327">
        <v>27.0</v>
      </c>
      <c r="B32" s="328">
        <f>ROUND((IF(MinBase1AMDay&gt;ROUND(((1-(OverNightDiscount_21_Up+FedExExrpessEarnedDiscount))*'UPS 1Day AM Base'!B29),2),ROUND(MinBase1AMDay*(1+ExpressFuelSurcharge),2),ROUND(((1-(OverNightDiscount_21_Up+FedExExrpessEarnedDiscount))*'UPS 1Day AM Base'!B29)*(1+ExpressFuelSurcharge),2)))*(1+FedEx_Markup),2)</f>
        <v>37.05</v>
      </c>
      <c r="C32" s="328">
        <f>ROUND((IF(MinBase1AMDay&gt;ROUND(((1-(OverNightDiscount_21_Up+FedExExrpessEarnedDiscount))*'UPS 1Day AM Base'!C29),2),ROUND(MinBase1AMDay*(1+ExpressFuelSurcharge),2),ROUND(((1-(OverNightDiscount_21_Up+FedExExrpessEarnedDiscount))*'UPS 1Day AM Base'!C29)*(1+ExpressFuelSurcharge),2)))*(1+FedEx_Markup),2)</f>
        <v>52.66</v>
      </c>
      <c r="D32" s="328">
        <f>ROUND((IF(MinBase1AMDay&gt;ROUND(((1-(OverNightDiscount_21_Up+FedExExrpessEarnedDiscount))*'UPS 1Day AM Base'!D29),2),ROUND(MinBase1AMDay*(1+ExpressFuelSurcharge),2),ROUND(((1-(OverNightDiscount_21_Up+FedExExrpessEarnedDiscount))*'UPS 1Day AM Base'!D29)*(1+ExpressFuelSurcharge),2)))*(1+FedEx_Markup),2)</f>
        <v>102.83</v>
      </c>
      <c r="E32" s="328">
        <f>ROUND((IF(MinBase1AMDay&gt;ROUND(((1-(OverNightDiscount_21_Up+FedExExrpessEarnedDiscount))*'UPS 1Day AM Base'!E29),2),ROUND(MinBase1AMDay*(1+ExpressFuelSurcharge),2),ROUND(((1-(OverNightDiscount_21_Up+FedExExrpessEarnedDiscount))*'UPS 1Day AM Base'!E29)*(1+ExpressFuelSurcharge),2)))*(1+FedEx_Markup),2)</f>
        <v>110.22</v>
      </c>
      <c r="F32" s="328">
        <f>ROUND((IF(MinBase1AMDay&gt;ROUND(((1-(OverNightDiscount_21_Up+FedExExrpessEarnedDiscount))*'UPS 1Day AM Base'!F29),2),ROUND(MinBase1AMDay*(1+ExpressFuelSurcharge),2),ROUND(((1-(OverNightDiscount_21_Up+FedExExrpessEarnedDiscount))*'UPS 1Day AM Base'!F29)*(1+ExpressFuelSurcharge),2)))*(1+FedEx_Markup),2)</f>
        <v>117.32</v>
      </c>
      <c r="G32" s="328">
        <f>ROUND((IF(MinBase1AMDay&gt;ROUND(((1-(OverNightDiscount_21_Up+FedExExrpessEarnedDiscount))*'UPS 1Day AM Base'!G29),2),ROUND(MinBase1AMDay*(1+ExpressFuelSurcharge),2),ROUND(((1-(OverNightDiscount_21_Up+FedExExrpessEarnedDiscount))*'UPS 1Day AM Base'!G29)*(1+ExpressFuelSurcharge),2)))*(1+FedEx_Markup),2)</f>
        <v>122.53</v>
      </c>
      <c r="H32" s="328">
        <f>ROUND((IF(MinBase1AMDay&gt;ROUND(((1-(OverNightDiscount_21_Up+FedExExrpessEarnedDiscount))*'UPS 1Day AM Base'!H29),2),ROUND(MinBase1AMDay*(1+ExpressFuelSurcharge),2),ROUND(((1-(OverNightDiscount_21_Up+FedExExrpessEarnedDiscount))*'UPS 1Day AM Base'!H29)*(1+ExpressFuelSurcharge),2)))*(1+FedEx_Markup),2)</f>
        <v>130.55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327">
        <v>28.0</v>
      </c>
      <c r="B33" s="328">
        <f>ROUND((IF(MinBase1AMDay&gt;ROUND(((1-(OverNightDiscount_21_Up+FedExExrpessEarnedDiscount))*'UPS 1Day AM Base'!B30),2),ROUND(MinBase1AMDay*(1+ExpressFuelSurcharge),2),ROUND(((1-(OverNightDiscount_21_Up+FedExExrpessEarnedDiscount))*'UPS 1Day AM Base'!B30)*(1+ExpressFuelSurcharge),2)))*(1+FedEx_Markup),2)</f>
        <v>37.82</v>
      </c>
      <c r="C33" s="328">
        <f>ROUND((IF(MinBase1AMDay&gt;ROUND(((1-(OverNightDiscount_21_Up+FedExExrpessEarnedDiscount))*'UPS 1Day AM Base'!C30),2),ROUND(MinBase1AMDay*(1+ExpressFuelSurcharge),2),ROUND(((1-(OverNightDiscount_21_Up+FedExExrpessEarnedDiscount))*'UPS 1Day AM Base'!C30)*(1+ExpressFuelSurcharge),2)))*(1+FedEx_Markup),2)</f>
        <v>52.83</v>
      </c>
      <c r="D33" s="328">
        <f>ROUND((IF(MinBase1AMDay&gt;ROUND(((1-(OverNightDiscount_21_Up+FedExExrpessEarnedDiscount))*'UPS 1Day AM Base'!D30),2),ROUND(MinBase1AMDay*(1+ExpressFuelSurcharge),2),ROUND(((1-(OverNightDiscount_21_Up+FedExExrpessEarnedDiscount))*'UPS 1Day AM Base'!D30)*(1+ExpressFuelSurcharge),2)))*(1+FedEx_Markup),2)</f>
        <v>105.6</v>
      </c>
      <c r="E33" s="328">
        <f>ROUND((IF(MinBase1AMDay&gt;ROUND(((1-(OverNightDiscount_21_Up+FedExExrpessEarnedDiscount))*'UPS 1Day AM Base'!E30),2),ROUND(MinBase1AMDay*(1+ExpressFuelSurcharge),2),ROUND(((1-(OverNightDiscount_21_Up+FedExExrpessEarnedDiscount))*'UPS 1Day AM Base'!E30)*(1+ExpressFuelSurcharge),2)))*(1+FedEx_Markup),2)</f>
        <v>113.46</v>
      </c>
      <c r="F33" s="328">
        <f>ROUND((IF(MinBase1AMDay&gt;ROUND(((1-(OverNightDiscount_21_Up+FedExExrpessEarnedDiscount))*'UPS 1Day AM Base'!F30),2),ROUND(MinBase1AMDay*(1+ExpressFuelSurcharge),2),ROUND(((1-(OverNightDiscount_21_Up+FedExExrpessEarnedDiscount))*'UPS 1Day AM Base'!F30)*(1+ExpressFuelSurcharge),2)))*(1+FedEx_Markup),2)</f>
        <v>117.6</v>
      </c>
      <c r="G33" s="328">
        <f>ROUND((IF(MinBase1AMDay&gt;ROUND(((1-(OverNightDiscount_21_Up+FedExExrpessEarnedDiscount))*'UPS 1Day AM Base'!G30),2),ROUND(MinBase1AMDay*(1+ExpressFuelSurcharge),2),ROUND(((1-(OverNightDiscount_21_Up+FedExExrpessEarnedDiscount))*'UPS 1Day AM Base'!G30)*(1+ExpressFuelSurcharge),2)))*(1+FedEx_Markup),2)</f>
        <v>125.26</v>
      </c>
      <c r="H33" s="328">
        <f>ROUND((IF(MinBase1AMDay&gt;ROUND(((1-(OverNightDiscount_21_Up+FedExExrpessEarnedDiscount))*'UPS 1Day AM Base'!H30),2),ROUND(MinBase1AMDay*(1+ExpressFuelSurcharge),2),ROUND(((1-(OverNightDiscount_21_Up+FedExExrpessEarnedDiscount))*'UPS 1Day AM Base'!H30)*(1+ExpressFuelSurcharge),2)))*(1+FedEx_Markup),2)</f>
        <v>133.78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327">
        <v>29.0</v>
      </c>
      <c r="B34" s="328">
        <f>ROUND((IF(MinBase1AMDay&gt;ROUND(((1-(OverNightDiscount_21_Up+FedExExrpessEarnedDiscount))*'UPS 1Day AM Base'!B31),2),ROUND(MinBase1AMDay*(1+ExpressFuelSurcharge),2),ROUND(((1-(OverNightDiscount_21_Up+FedExExrpessEarnedDiscount))*'UPS 1Day AM Base'!B31)*(1+ExpressFuelSurcharge),2)))*(1+FedEx_Markup),2)</f>
        <v>38.02</v>
      </c>
      <c r="C34" s="328">
        <f>ROUND((IF(MinBase1AMDay&gt;ROUND(((1-(OverNightDiscount_21_Up+FedExExrpessEarnedDiscount))*'UPS 1Day AM Base'!C31),2),ROUND(MinBase1AMDay*(1+ExpressFuelSurcharge),2),ROUND(((1-(OverNightDiscount_21_Up+FedExExrpessEarnedDiscount))*'UPS 1Day AM Base'!C31)*(1+ExpressFuelSurcharge),2)))*(1+FedEx_Markup),2)</f>
        <v>53.11</v>
      </c>
      <c r="D34" s="328">
        <f>ROUND((IF(MinBase1AMDay&gt;ROUND(((1-(OverNightDiscount_21_Up+FedExExrpessEarnedDiscount))*'UPS 1Day AM Base'!D31),2),ROUND(MinBase1AMDay*(1+ExpressFuelSurcharge),2),ROUND(((1-(OverNightDiscount_21_Up+FedExExrpessEarnedDiscount))*'UPS 1Day AM Base'!D31)*(1+ExpressFuelSurcharge),2)))*(1+FedEx_Markup),2)</f>
        <v>108.01</v>
      </c>
      <c r="E34" s="328">
        <f>ROUND((IF(MinBase1AMDay&gt;ROUND(((1-(OverNightDiscount_21_Up+FedExExrpessEarnedDiscount))*'UPS 1Day AM Base'!E31),2),ROUND(MinBase1AMDay*(1+ExpressFuelSurcharge),2),ROUND(((1-(OverNightDiscount_21_Up+FedExExrpessEarnedDiscount))*'UPS 1Day AM Base'!E31)*(1+ExpressFuelSurcharge),2)))*(1+FedEx_Markup),2)</f>
        <v>113.78</v>
      </c>
      <c r="F34" s="328">
        <f>ROUND((IF(MinBase1AMDay&gt;ROUND(((1-(OverNightDiscount_21_Up+FedExExrpessEarnedDiscount))*'UPS 1Day AM Base'!F31),2),ROUND(MinBase1AMDay*(1+ExpressFuelSurcharge),2),ROUND(((1-(OverNightDiscount_21_Up+FedExExrpessEarnedDiscount))*'UPS 1Day AM Base'!F31)*(1+ExpressFuelSurcharge),2)))*(1+FedEx_Markup),2)</f>
        <v>117.71</v>
      </c>
      <c r="G34" s="328">
        <f>ROUND((IF(MinBase1AMDay&gt;ROUND(((1-(OverNightDiscount_21_Up+FedExExrpessEarnedDiscount))*'UPS 1Day AM Base'!G31),2),ROUND(MinBase1AMDay*(1+ExpressFuelSurcharge),2),ROUND(((1-(OverNightDiscount_21_Up+FedExExrpessEarnedDiscount))*'UPS 1Day AM Base'!G31)*(1+ExpressFuelSurcharge),2)))*(1+FedEx_Markup),2)</f>
        <v>128.87</v>
      </c>
      <c r="H34" s="328">
        <f>ROUND((IF(MinBase1AMDay&gt;ROUND(((1-(OverNightDiscount_21_Up+FedExExrpessEarnedDiscount))*'UPS 1Day AM Base'!H31),2),ROUND(MinBase1AMDay*(1+ExpressFuelSurcharge),2),ROUND(((1-(OverNightDiscount_21_Up+FedExExrpessEarnedDiscount))*'UPS 1Day AM Base'!H31)*(1+ExpressFuelSurcharge),2)))*(1+FedEx_Markup),2)</f>
        <v>134.49</v>
      </c>
    </row>
    <row r="35" ht="12.75" customHeight="1">
      <c r="A35" s="327">
        <v>30.0</v>
      </c>
      <c r="B35" s="328">
        <f>ROUND((IF(MinBase1AMDay&gt;ROUND(((1-(OverNightDiscount_21_Up+FedExExrpessEarnedDiscount))*'UPS 1Day AM Base'!B32),2),ROUND(MinBase1AMDay*(1+ExpressFuelSurcharge),2),ROUND(((1-(OverNightDiscount_21_Up+FedExExrpessEarnedDiscount))*'UPS 1Day AM Base'!B32)*(1+ExpressFuelSurcharge),2)))*(1+FedEx_Markup),2)</f>
        <v>38.19</v>
      </c>
      <c r="C35" s="328">
        <f>ROUND((IF(MinBase1AMDay&gt;ROUND(((1-(OverNightDiscount_21_Up+FedExExrpessEarnedDiscount))*'UPS 1Day AM Base'!C32),2),ROUND(MinBase1AMDay*(1+ExpressFuelSurcharge),2),ROUND(((1-(OverNightDiscount_21_Up+FedExExrpessEarnedDiscount))*'UPS 1Day AM Base'!C32)*(1+ExpressFuelSurcharge),2)))*(1+FedEx_Markup),2)</f>
        <v>53.2</v>
      </c>
      <c r="D35" s="328">
        <f>ROUND((IF(MinBase1AMDay&gt;ROUND(((1-(OverNightDiscount_21_Up+FedExExrpessEarnedDiscount))*'UPS 1Day AM Base'!D32),2),ROUND(MinBase1AMDay*(1+ExpressFuelSurcharge),2),ROUND(((1-(OverNightDiscount_21_Up+FedExExrpessEarnedDiscount))*'UPS 1Day AM Base'!D32)*(1+ExpressFuelSurcharge),2)))*(1+FedEx_Markup),2)</f>
        <v>108.25</v>
      </c>
      <c r="E35" s="328">
        <f>ROUND((IF(MinBase1AMDay&gt;ROUND(((1-(OverNightDiscount_21_Up+FedExExrpessEarnedDiscount))*'UPS 1Day AM Base'!E32),2),ROUND(MinBase1AMDay*(1+ExpressFuelSurcharge),2),ROUND(((1-(OverNightDiscount_21_Up+FedExExrpessEarnedDiscount))*'UPS 1Day AM Base'!E32)*(1+ExpressFuelSurcharge),2)))*(1+FedEx_Markup),2)</f>
        <v>114.78</v>
      </c>
      <c r="F35" s="328">
        <f>ROUND((IF(MinBase1AMDay&gt;ROUND(((1-(OverNightDiscount_21_Up+FedExExrpessEarnedDiscount))*'UPS 1Day AM Base'!F32),2),ROUND(MinBase1AMDay*(1+ExpressFuelSurcharge),2),ROUND(((1-(OverNightDiscount_21_Up+FedExExrpessEarnedDiscount))*'UPS 1Day AM Base'!F32)*(1+ExpressFuelSurcharge),2)))*(1+FedEx_Markup),2)</f>
        <v>118.22</v>
      </c>
      <c r="G35" s="328">
        <f>ROUND((IF(MinBase1AMDay&gt;ROUND(((1-(OverNightDiscount_21_Up+FedExExrpessEarnedDiscount))*'UPS 1Day AM Base'!G32),2),ROUND(MinBase1AMDay*(1+ExpressFuelSurcharge),2),ROUND(((1-(OverNightDiscount_21_Up+FedExExrpessEarnedDiscount))*'UPS 1Day AM Base'!G32)*(1+ExpressFuelSurcharge),2)))*(1+FedEx_Markup),2)</f>
        <v>129.42</v>
      </c>
      <c r="H35" s="328">
        <f>ROUND((IF(MinBase1AMDay&gt;ROUND(((1-(OverNightDiscount_21_Up+FedExExrpessEarnedDiscount))*'UPS 1Day AM Base'!H32),2),ROUND(MinBase1AMDay*(1+ExpressFuelSurcharge),2),ROUND(((1-(OverNightDiscount_21_Up+FedExExrpessEarnedDiscount))*'UPS 1Day AM Base'!H32)*(1+ExpressFuelSurcharge),2)))*(1+FedEx_Markup),2)</f>
        <v>134.75</v>
      </c>
    </row>
    <row r="36" ht="12.75" customHeight="1">
      <c r="A36" s="327">
        <v>31.0</v>
      </c>
      <c r="B36" s="328">
        <f>ROUND((IF(MinBase1AMDay&gt;ROUND(((1-(OverNightDiscount_21_Up+FedExExrpessEarnedDiscount))*'UPS 1Day AM Base'!B33),2),ROUND(MinBase1AMDay*(1+ExpressFuelSurcharge),2),ROUND(((1-(OverNightDiscount_21_Up+FedExExrpessEarnedDiscount))*'UPS 1Day AM Base'!B33)*(1+ExpressFuelSurcharge),2)))*(1+FedEx_Markup),2)</f>
        <v>39.64</v>
      </c>
      <c r="C36" s="328">
        <f>ROUND((IF(MinBase1AMDay&gt;ROUND(((1-(OverNightDiscount_21_Up+FedExExrpessEarnedDiscount))*'UPS 1Day AM Base'!C33),2),ROUND(MinBase1AMDay*(1+ExpressFuelSurcharge),2),ROUND(((1-(OverNightDiscount_21_Up+FedExExrpessEarnedDiscount))*'UPS 1Day AM Base'!C33)*(1+ExpressFuelSurcharge),2)))*(1+FedEx_Markup),2)</f>
        <v>54.69</v>
      </c>
      <c r="D36" s="328">
        <f>ROUND((IF(MinBase1AMDay&gt;ROUND(((1-(OverNightDiscount_21_Up+FedExExrpessEarnedDiscount))*'UPS 1Day AM Base'!D33),2),ROUND(MinBase1AMDay*(1+ExpressFuelSurcharge),2),ROUND(((1-(OverNightDiscount_21_Up+FedExExrpessEarnedDiscount))*'UPS 1Day AM Base'!D33)*(1+ExpressFuelSurcharge),2)))*(1+FedEx_Markup),2)</f>
        <v>112.85</v>
      </c>
      <c r="E36" s="328">
        <f>ROUND((IF(MinBase1AMDay&gt;ROUND(((1-(OverNightDiscount_21_Up+FedExExrpessEarnedDiscount))*'UPS 1Day AM Base'!E33),2),ROUND(MinBase1AMDay*(1+ExpressFuelSurcharge),2),ROUND(((1-(OverNightDiscount_21_Up+FedExExrpessEarnedDiscount))*'UPS 1Day AM Base'!E33)*(1+ExpressFuelSurcharge),2)))*(1+FedEx_Markup),2)</f>
        <v>119.9</v>
      </c>
      <c r="F36" s="328">
        <f>ROUND((IF(MinBase1AMDay&gt;ROUND(((1-(OverNightDiscount_21_Up+FedExExrpessEarnedDiscount))*'UPS 1Day AM Base'!F33),2),ROUND(MinBase1AMDay*(1+ExpressFuelSurcharge),2),ROUND(((1-(OverNightDiscount_21_Up+FedExExrpessEarnedDiscount))*'UPS 1Day AM Base'!F33)*(1+ExpressFuelSurcharge),2)))*(1+FedEx_Markup),2)</f>
        <v>128.32</v>
      </c>
      <c r="G36" s="328">
        <f>ROUND((IF(MinBase1AMDay&gt;ROUND(((1-(OverNightDiscount_21_Up+FedExExrpessEarnedDiscount))*'UPS 1Day AM Base'!G33),2),ROUND(MinBase1AMDay*(1+ExpressFuelSurcharge),2),ROUND(((1-(OverNightDiscount_21_Up+FedExExrpessEarnedDiscount))*'UPS 1Day AM Base'!G33)*(1+ExpressFuelSurcharge),2)))*(1+FedEx_Markup),2)</f>
        <v>133.85</v>
      </c>
      <c r="H36" s="328">
        <f>ROUND((IF(MinBase1AMDay&gt;ROUND(((1-(OverNightDiscount_21_Up+FedExExrpessEarnedDiscount))*'UPS 1Day AM Base'!H33),2),ROUND(MinBase1AMDay*(1+ExpressFuelSurcharge),2),ROUND(((1-(OverNightDiscount_21_Up+FedExExrpessEarnedDiscount))*'UPS 1Day AM Base'!H33)*(1+ExpressFuelSurcharge),2)))*(1+FedEx_Markup),2)</f>
        <v>139.76</v>
      </c>
    </row>
    <row r="37" ht="12.75" customHeight="1">
      <c r="A37" s="327">
        <v>32.0</v>
      </c>
      <c r="B37" s="328">
        <f>ROUND((IF(MinBase1AMDay&gt;ROUND(((1-(OverNightDiscount_21_Up+FedExExrpessEarnedDiscount))*'UPS 1Day AM Base'!B34),2),ROUND(MinBase1AMDay*(1+ExpressFuelSurcharge),2),ROUND(((1-(OverNightDiscount_21_Up+FedExExrpessEarnedDiscount))*'UPS 1Day AM Base'!B34)*(1+ExpressFuelSurcharge),2)))*(1+FedEx_Markup),2)</f>
        <v>40.78</v>
      </c>
      <c r="C37" s="328">
        <f>ROUND((IF(MinBase1AMDay&gt;ROUND(((1-(OverNightDiscount_21_Up+FedExExrpessEarnedDiscount))*'UPS 1Day AM Base'!C34),2),ROUND(MinBase1AMDay*(1+ExpressFuelSurcharge),2),ROUND(((1-(OverNightDiscount_21_Up+FedExExrpessEarnedDiscount))*'UPS 1Day AM Base'!C34)*(1+ExpressFuelSurcharge),2)))*(1+FedEx_Markup),2)</f>
        <v>56.01</v>
      </c>
      <c r="D37" s="328">
        <f>ROUND((IF(MinBase1AMDay&gt;ROUND(((1-(OverNightDiscount_21_Up+FedExExrpessEarnedDiscount))*'UPS 1Day AM Base'!D34),2),ROUND(MinBase1AMDay*(1+ExpressFuelSurcharge),2),ROUND(((1-(OverNightDiscount_21_Up+FedExExrpessEarnedDiscount))*'UPS 1Day AM Base'!D34)*(1+ExpressFuelSurcharge),2)))*(1+FedEx_Markup),2)</f>
        <v>115.24</v>
      </c>
      <c r="E37" s="328">
        <f>ROUND((IF(MinBase1AMDay&gt;ROUND(((1-(OverNightDiscount_21_Up+FedExExrpessEarnedDiscount))*'UPS 1Day AM Base'!E34),2),ROUND(MinBase1AMDay*(1+ExpressFuelSurcharge),2),ROUND(((1-(OverNightDiscount_21_Up+FedExExrpessEarnedDiscount))*'UPS 1Day AM Base'!E34)*(1+ExpressFuelSurcharge),2)))*(1+FedEx_Markup),2)</f>
        <v>120.42</v>
      </c>
      <c r="F37" s="328">
        <f>ROUND((IF(MinBase1AMDay&gt;ROUND(((1-(OverNightDiscount_21_Up+FedExExrpessEarnedDiscount))*'UPS 1Day AM Base'!F34),2),ROUND(MinBase1AMDay*(1+ExpressFuelSurcharge),2),ROUND(((1-(OverNightDiscount_21_Up+FedExExrpessEarnedDiscount))*'UPS 1Day AM Base'!F34)*(1+ExpressFuelSurcharge),2)))*(1+FedEx_Markup),2)</f>
        <v>129.33</v>
      </c>
      <c r="G37" s="328">
        <f>ROUND((IF(MinBase1AMDay&gt;ROUND(((1-(OverNightDiscount_21_Up+FedExExrpessEarnedDiscount))*'UPS 1Day AM Base'!G34),2),ROUND(MinBase1AMDay*(1+ExpressFuelSurcharge),2),ROUND(((1-(OverNightDiscount_21_Up+FedExExrpessEarnedDiscount))*'UPS 1Day AM Base'!G34)*(1+ExpressFuelSurcharge),2)))*(1+FedEx_Markup),2)</f>
        <v>134.5</v>
      </c>
      <c r="H37" s="328">
        <f>ROUND((IF(MinBase1AMDay&gt;ROUND(((1-(OverNightDiscount_21_Up+FedExExrpessEarnedDiscount))*'UPS 1Day AM Base'!H34),2),ROUND(MinBase1AMDay*(1+ExpressFuelSurcharge),2),ROUND(((1-(OverNightDiscount_21_Up+FedExExrpessEarnedDiscount))*'UPS 1Day AM Base'!H34)*(1+ExpressFuelSurcharge),2)))*(1+FedEx_Markup),2)</f>
        <v>142</v>
      </c>
    </row>
    <row r="38" ht="12.75" customHeight="1">
      <c r="A38" s="327">
        <v>33.0</v>
      </c>
      <c r="B38" s="328">
        <f>ROUND((IF(MinBase1AMDay&gt;ROUND(((1-(OverNightDiscount_21_Up+FedExExrpessEarnedDiscount))*'UPS 1Day AM Base'!B35),2),ROUND(MinBase1AMDay*(1+ExpressFuelSurcharge),2),ROUND(((1-(OverNightDiscount_21_Up+FedExExrpessEarnedDiscount))*'UPS 1Day AM Base'!B35)*(1+ExpressFuelSurcharge),2)))*(1+FedEx_Markup),2)</f>
        <v>41.75</v>
      </c>
      <c r="C38" s="328">
        <f>ROUND((IF(MinBase1AMDay&gt;ROUND(((1-(OverNightDiscount_21_Up+FedExExrpessEarnedDiscount))*'UPS 1Day AM Base'!C35),2),ROUND(MinBase1AMDay*(1+ExpressFuelSurcharge),2),ROUND(((1-(OverNightDiscount_21_Up+FedExExrpessEarnedDiscount))*'UPS 1Day AM Base'!C35)*(1+ExpressFuelSurcharge),2)))*(1+FedEx_Markup),2)</f>
        <v>59.17</v>
      </c>
      <c r="D38" s="328">
        <f>ROUND((IF(MinBase1AMDay&gt;ROUND(((1-(OverNightDiscount_21_Up+FedExExrpessEarnedDiscount))*'UPS 1Day AM Base'!D35),2),ROUND(MinBase1AMDay*(1+ExpressFuelSurcharge),2),ROUND(((1-(OverNightDiscount_21_Up+FedExExrpessEarnedDiscount))*'UPS 1Day AM Base'!D35)*(1+ExpressFuelSurcharge),2)))*(1+FedEx_Markup),2)</f>
        <v>117.13</v>
      </c>
      <c r="E38" s="328">
        <f>ROUND((IF(MinBase1AMDay&gt;ROUND(((1-(OverNightDiscount_21_Up+FedExExrpessEarnedDiscount))*'UPS 1Day AM Base'!E35),2),ROUND(MinBase1AMDay*(1+ExpressFuelSurcharge),2),ROUND(((1-(OverNightDiscount_21_Up+FedExExrpessEarnedDiscount))*'UPS 1Day AM Base'!E35)*(1+ExpressFuelSurcharge),2)))*(1+FedEx_Markup),2)</f>
        <v>128.47</v>
      </c>
      <c r="F38" s="328">
        <f>ROUND((IF(MinBase1AMDay&gt;ROUND(((1-(OverNightDiscount_21_Up+FedExExrpessEarnedDiscount))*'UPS 1Day AM Base'!F35),2),ROUND(MinBase1AMDay*(1+ExpressFuelSurcharge),2),ROUND(((1-(OverNightDiscount_21_Up+FedExExrpessEarnedDiscount))*'UPS 1Day AM Base'!F35)*(1+ExpressFuelSurcharge),2)))*(1+FedEx_Markup),2)</f>
        <v>131.63</v>
      </c>
      <c r="G38" s="328">
        <f>ROUND((IF(MinBase1AMDay&gt;ROUND(((1-(OverNightDiscount_21_Up+FedExExrpessEarnedDiscount))*'UPS 1Day AM Base'!G35),2),ROUND(MinBase1AMDay*(1+ExpressFuelSurcharge),2),ROUND(((1-(OverNightDiscount_21_Up+FedExExrpessEarnedDiscount))*'UPS 1Day AM Base'!G35)*(1+ExpressFuelSurcharge),2)))*(1+FedEx_Markup),2)</f>
        <v>142.4</v>
      </c>
      <c r="H38" s="328">
        <f>ROUND((IF(MinBase1AMDay&gt;ROUND(((1-(OverNightDiscount_21_Up+FedExExrpessEarnedDiscount))*'UPS 1Day AM Base'!H35),2),ROUND(MinBase1AMDay*(1+ExpressFuelSurcharge),2),ROUND(((1-(OverNightDiscount_21_Up+FedExExrpessEarnedDiscount))*'UPS 1Day AM Base'!H35)*(1+ExpressFuelSurcharge),2)))*(1+FedEx_Markup),2)</f>
        <v>147.66</v>
      </c>
    </row>
    <row r="39" ht="12.75" customHeight="1">
      <c r="A39" s="327">
        <v>34.0</v>
      </c>
      <c r="B39" s="328">
        <f>ROUND((IF(MinBase1AMDay&gt;ROUND(((1-(OverNightDiscount_21_Up+FedExExrpessEarnedDiscount))*'UPS 1Day AM Base'!B36),2),ROUND(MinBase1AMDay*(1+ExpressFuelSurcharge),2),ROUND(((1-(OverNightDiscount_21_Up+FedExExrpessEarnedDiscount))*'UPS 1Day AM Base'!B36)*(1+ExpressFuelSurcharge),2)))*(1+FedEx_Markup),2)</f>
        <v>42.64</v>
      </c>
      <c r="C39" s="328">
        <f>ROUND((IF(MinBase1AMDay&gt;ROUND(((1-(OverNightDiscount_21_Up+FedExExrpessEarnedDiscount))*'UPS 1Day AM Base'!C36),2),ROUND(MinBase1AMDay*(1+ExpressFuelSurcharge),2),ROUND(((1-(OverNightDiscount_21_Up+FedExExrpessEarnedDiscount))*'UPS 1Day AM Base'!C36)*(1+ExpressFuelSurcharge),2)))*(1+FedEx_Markup),2)</f>
        <v>59.49</v>
      </c>
      <c r="D39" s="328">
        <f>ROUND((IF(MinBase1AMDay&gt;ROUND(((1-(OverNightDiscount_21_Up+FedExExrpessEarnedDiscount))*'UPS 1Day AM Base'!D36),2),ROUND(MinBase1AMDay*(1+ExpressFuelSurcharge),2),ROUND(((1-(OverNightDiscount_21_Up+FedExExrpessEarnedDiscount))*'UPS 1Day AM Base'!D36)*(1+ExpressFuelSurcharge),2)))*(1+FedEx_Markup),2)</f>
        <v>119.61</v>
      </c>
      <c r="E39" s="328">
        <f>ROUND((IF(MinBase1AMDay&gt;ROUND(((1-(OverNightDiscount_21_Up+FedExExrpessEarnedDiscount))*'UPS 1Day AM Base'!E36),2),ROUND(MinBase1AMDay*(1+ExpressFuelSurcharge),2),ROUND(((1-(OverNightDiscount_21_Up+FedExExrpessEarnedDiscount))*'UPS 1Day AM Base'!E36)*(1+ExpressFuelSurcharge),2)))*(1+FedEx_Markup),2)</f>
        <v>129.28</v>
      </c>
      <c r="F39" s="328">
        <f>ROUND((IF(MinBase1AMDay&gt;ROUND(((1-(OverNightDiscount_21_Up+FedExExrpessEarnedDiscount))*'UPS 1Day AM Base'!F36),2),ROUND(MinBase1AMDay*(1+ExpressFuelSurcharge),2),ROUND(((1-(OverNightDiscount_21_Up+FedExExrpessEarnedDiscount))*'UPS 1Day AM Base'!F36)*(1+ExpressFuelSurcharge),2)))*(1+FedEx_Markup),2)</f>
        <v>131.87</v>
      </c>
      <c r="G39" s="328">
        <f>ROUND((IF(MinBase1AMDay&gt;ROUND(((1-(OverNightDiscount_21_Up+FedExExrpessEarnedDiscount))*'UPS 1Day AM Base'!G36),2),ROUND(MinBase1AMDay*(1+ExpressFuelSurcharge),2),ROUND(((1-(OverNightDiscount_21_Up+FedExExrpessEarnedDiscount))*'UPS 1Day AM Base'!G36)*(1+ExpressFuelSurcharge),2)))*(1+FedEx_Markup),2)</f>
        <v>145.41</v>
      </c>
      <c r="H39" s="328">
        <f>ROUND((IF(MinBase1AMDay&gt;ROUND(((1-(OverNightDiscount_21_Up+FedExExrpessEarnedDiscount))*'UPS 1Day AM Base'!H36),2),ROUND(MinBase1AMDay*(1+ExpressFuelSurcharge),2),ROUND(((1-(OverNightDiscount_21_Up+FedExExrpessEarnedDiscount))*'UPS 1Day AM Base'!H36)*(1+ExpressFuelSurcharge),2)))*(1+FedEx_Markup),2)</f>
        <v>148.33</v>
      </c>
    </row>
    <row r="40" ht="12.75" customHeight="1">
      <c r="A40" s="327">
        <v>35.0</v>
      </c>
      <c r="B40" s="328">
        <f>ROUND((IF(MinBase1AMDay&gt;ROUND(((1-(OverNightDiscount_21_Up+FedExExrpessEarnedDiscount))*'UPS 1Day AM Base'!B37),2),ROUND(MinBase1AMDay*(1+ExpressFuelSurcharge),2),ROUND(((1-(OverNightDiscount_21_Up+FedExExrpessEarnedDiscount))*'UPS 1Day AM Base'!B37)*(1+ExpressFuelSurcharge),2)))*(1+FedEx_Markup),2)</f>
        <v>43.55</v>
      </c>
      <c r="C40" s="328">
        <f>ROUND((IF(MinBase1AMDay&gt;ROUND(((1-(OverNightDiscount_21_Up+FedExExrpessEarnedDiscount))*'UPS 1Day AM Base'!C37),2),ROUND(MinBase1AMDay*(1+ExpressFuelSurcharge),2),ROUND(((1-(OverNightDiscount_21_Up+FedExExrpessEarnedDiscount))*'UPS 1Day AM Base'!C37)*(1+ExpressFuelSurcharge),2)))*(1+FedEx_Markup),2)</f>
        <v>59.66</v>
      </c>
      <c r="D40" s="328">
        <f>ROUND((IF(MinBase1AMDay&gt;ROUND(((1-(OverNightDiscount_21_Up+FedExExrpessEarnedDiscount))*'UPS 1Day AM Base'!D37),2),ROUND(MinBase1AMDay*(1+ExpressFuelSurcharge),2),ROUND(((1-(OverNightDiscount_21_Up+FedExExrpessEarnedDiscount))*'UPS 1Day AM Base'!D37)*(1+ExpressFuelSurcharge),2)))*(1+FedEx_Markup),2)</f>
        <v>119.86</v>
      </c>
      <c r="E40" s="328">
        <f>ROUND((IF(MinBase1AMDay&gt;ROUND(((1-(OverNightDiscount_21_Up+FedExExrpessEarnedDiscount))*'UPS 1Day AM Base'!E37),2),ROUND(MinBase1AMDay*(1+ExpressFuelSurcharge),2),ROUND(((1-(OverNightDiscount_21_Up+FedExExrpessEarnedDiscount))*'UPS 1Day AM Base'!E37)*(1+ExpressFuelSurcharge),2)))*(1+FedEx_Markup),2)</f>
        <v>129.43</v>
      </c>
      <c r="F40" s="328">
        <f>ROUND((IF(MinBase1AMDay&gt;ROUND(((1-(OverNightDiscount_21_Up+FedExExrpessEarnedDiscount))*'UPS 1Day AM Base'!F37),2),ROUND(MinBase1AMDay*(1+ExpressFuelSurcharge),2),ROUND(((1-(OverNightDiscount_21_Up+FedExExrpessEarnedDiscount))*'UPS 1Day AM Base'!F37)*(1+ExpressFuelSurcharge),2)))*(1+FedEx_Markup),2)</f>
        <v>132.1</v>
      </c>
      <c r="G40" s="328">
        <f>ROUND((IF(MinBase1AMDay&gt;ROUND(((1-(OverNightDiscount_21_Up+FedExExrpessEarnedDiscount))*'UPS 1Day AM Base'!G37),2),ROUND(MinBase1AMDay*(1+ExpressFuelSurcharge),2),ROUND(((1-(OverNightDiscount_21_Up+FedExExrpessEarnedDiscount))*'UPS 1Day AM Base'!G37)*(1+ExpressFuelSurcharge),2)))*(1+FedEx_Markup),2)</f>
        <v>146.77</v>
      </c>
      <c r="H40" s="328">
        <f>ROUND((IF(MinBase1AMDay&gt;ROUND(((1-(OverNightDiscount_21_Up+FedExExrpessEarnedDiscount))*'UPS 1Day AM Base'!H37),2),ROUND(MinBase1AMDay*(1+ExpressFuelSurcharge),2),ROUND(((1-(OverNightDiscount_21_Up+FedExExrpessEarnedDiscount))*'UPS 1Day AM Base'!H37)*(1+ExpressFuelSurcharge),2)))*(1+FedEx_Markup),2)</f>
        <v>149.71</v>
      </c>
    </row>
    <row r="41" ht="12.75" customHeight="1">
      <c r="A41" s="327">
        <v>36.0</v>
      </c>
      <c r="B41" s="328">
        <f>ROUND((IF(MinBase1AMDay&gt;ROUND(((1-(OverNightDiscount_21_Up+FedExExrpessEarnedDiscount))*'UPS 1Day AM Base'!B38),2),ROUND(MinBase1AMDay*(1+ExpressFuelSurcharge),2),ROUND(((1-(OverNightDiscount_21_Up+FedExExrpessEarnedDiscount))*'UPS 1Day AM Base'!B38)*(1+ExpressFuelSurcharge),2)))*(1+FedEx_Markup),2)</f>
        <v>45.36</v>
      </c>
      <c r="C41" s="328">
        <f>ROUND((IF(MinBase1AMDay&gt;ROUND(((1-(OverNightDiscount_21_Up+FedExExrpessEarnedDiscount))*'UPS 1Day AM Base'!C38),2),ROUND(MinBase1AMDay*(1+ExpressFuelSurcharge),2),ROUND(((1-(OverNightDiscount_21_Up+FedExExrpessEarnedDiscount))*'UPS 1Day AM Base'!C38)*(1+ExpressFuelSurcharge),2)))*(1+FedEx_Markup),2)</f>
        <v>60.84</v>
      </c>
      <c r="D41" s="328">
        <f>ROUND((IF(MinBase1AMDay&gt;ROUND(((1-(OverNightDiscount_21_Up+FedExExrpessEarnedDiscount))*'UPS 1Day AM Base'!D38),2),ROUND(MinBase1AMDay*(1+ExpressFuelSurcharge),2),ROUND(((1-(OverNightDiscount_21_Up+FedExExrpessEarnedDiscount))*'UPS 1Day AM Base'!D38)*(1+ExpressFuelSurcharge),2)))*(1+FedEx_Markup),2)</f>
        <v>124.6</v>
      </c>
      <c r="E41" s="328">
        <f>ROUND((IF(MinBase1AMDay&gt;ROUND(((1-(OverNightDiscount_21_Up+FedExExrpessEarnedDiscount))*'UPS 1Day AM Base'!E38),2),ROUND(MinBase1AMDay*(1+ExpressFuelSurcharge),2),ROUND(((1-(OverNightDiscount_21_Up+FedExExrpessEarnedDiscount))*'UPS 1Day AM Base'!E38)*(1+ExpressFuelSurcharge),2)))*(1+FedEx_Markup),2)</f>
        <v>132.04</v>
      </c>
      <c r="F41" s="328">
        <f>ROUND((IF(MinBase1AMDay&gt;ROUND(((1-(OverNightDiscount_21_Up+FedExExrpessEarnedDiscount))*'UPS 1Day AM Base'!F38),2),ROUND(MinBase1AMDay*(1+ExpressFuelSurcharge),2),ROUND(((1-(OverNightDiscount_21_Up+FedExExrpessEarnedDiscount))*'UPS 1Day AM Base'!F38)*(1+ExpressFuelSurcharge),2)))*(1+FedEx_Markup),2)</f>
        <v>136.72</v>
      </c>
      <c r="G41" s="328">
        <f>ROUND((IF(MinBase1AMDay&gt;ROUND(((1-(OverNightDiscount_21_Up+FedExExrpessEarnedDiscount))*'UPS 1Day AM Base'!G38),2),ROUND(MinBase1AMDay*(1+ExpressFuelSurcharge),2),ROUND(((1-(OverNightDiscount_21_Up+FedExExrpessEarnedDiscount))*'UPS 1Day AM Base'!G38)*(1+ExpressFuelSurcharge),2)))*(1+FedEx_Markup),2)</f>
        <v>148.93</v>
      </c>
      <c r="H41" s="328">
        <f>ROUND((IF(MinBase1AMDay&gt;ROUND(((1-(OverNightDiscount_21_Up+FedExExrpessEarnedDiscount))*'UPS 1Day AM Base'!H38),2),ROUND(MinBase1AMDay*(1+ExpressFuelSurcharge),2),ROUND(((1-(OverNightDiscount_21_Up+FedExExrpessEarnedDiscount))*'UPS 1Day AM Base'!H38)*(1+ExpressFuelSurcharge),2)))*(1+FedEx_Markup),2)</f>
        <v>152.88</v>
      </c>
      <c r="L41" s="4"/>
    </row>
    <row r="42" ht="12.75" customHeight="1">
      <c r="A42" s="327">
        <v>37.0</v>
      </c>
      <c r="B42" s="328">
        <f>ROUND((IF(MinBase1AMDay&gt;ROUND(((1-(OverNightDiscount_21_Up+FedExExrpessEarnedDiscount))*'UPS 1Day AM Base'!B39),2),ROUND(MinBase1AMDay*(1+ExpressFuelSurcharge),2),ROUND(((1-(OverNightDiscount_21_Up+FedExExrpessEarnedDiscount))*'UPS 1Day AM Base'!B39)*(1+ExpressFuelSurcharge),2)))*(1+FedEx_Markup),2)</f>
        <v>45.55</v>
      </c>
      <c r="C42" s="328">
        <f>ROUND((IF(MinBase1AMDay&gt;ROUND(((1-(OverNightDiscount_21_Up+FedExExrpessEarnedDiscount))*'UPS 1Day AM Base'!C39),2),ROUND(MinBase1AMDay*(1+ExpressFuelSurcharge),2),ROUND(((1-(OverNightDiscount_21_Up+FedExExrpessEarnedDiscount))*'UPS 1Day AM Base'!C39)*(1+ExpressFuelSurcharge),2)))*(1+FedEx_Markup),2)</f>
        <v>64.91</v>
      </c>
      <c r="D42" s="328">
        <f>ROUND((IF(MinBase1AMDay&gt;ROUND(((1-(OverNightDiscount_21_Up+FedExExrpessEarnedDiscount))*'UPS 1Day AM Base'!D39),2),ROUND(MinBase1AMDay*(1+ExpressFuelSurcharge),2),ROUND(((1-(OverNightDiscount_21_Up+FedExExrpessEarnedDiscount))*'UPS 1Day AM Base'!D39)*(1+ExpressFuelSurcharge),2)))*(1+FedEx_Markup),2)</f>
        <v>127.51</v>
      </c>
      <c r="E42" s="328">
        <f>ROUND((IF(MinBase1AMDay&gt;ROUND(((1-(OverNightDiscount_21_Up+FedExExrpessEarnedDiscount))*'UPS 1Day AM Base'!E39),2),ROUND(MinBase1AMDay*(1+ExpressFuelSurcharge),2),ROUND(((1-(OverNightDiscount_21_Up+FedExExrpessEarnedDiscount))*'UPS 1Day AM Base'!E39)*(1+ExpressFuelSurcharge),2)))*(1+FedEx_Markup),2)</f>
        <v>139.96</v>
      </c>
      <c r="F42" s="328">
        <f>ROUND((IF(MinBase1AMDay&gt;ROUND(((1-(OverNightDiscount_21_Up+FedExExrpessEarnedDiscount))*'UPS 1Day AM Base'!F39),2),ROUND(MinBase1AMDay*(1+ExpressFuelSurcharge),2),ROUND(((1-(OverNightDiscount_21_Up+FedExExrpessEarnedDiscount))*'UPS 1Day AM Base'!F39)*(1+ExpressFuelSurcharge),2)))*(1+FedEx_Markup),2)</f>
        <v>143.39</v>
      </c>
      <c r="G42" s="328">
        <f>ROUND((IF(MinBase1AMDay&gt;ROUND(((1-(OverNightDiscount_21_Up+FedExExrpessEarnedDiscount))*'UPS 1Day AM Base'!G39),2),ROUND(MinBase1AMDay*(1+ExpressFuelSurcharge),2),ROUND(((1-(OverNightDiscount_21_Up+FedExExrpessEarnedDiscount))*'UPS 1Day AM Base'!G39)*(1+ExpressFuelSurcharge),2)))*(1+FedEx_Markup),2)</f>
        <v>153.82</v>
      </c>
      <c r="H42" s="328">
        <f>ROUND((IF(MinBase1AMDay&gt;ROUND(((1-(OverNightDiscount_21_Up+FedExExrpessEarnedDiscount))*'UPS 1Day AM Base'!H39),2),ROUND(MinBase1AMDay*(1+ExpressFuelSurcharge),2),ROUND(((1-(OverNightDiscount_21_Up+FedExExrpessEarnedDiscount))*'UPS 1Day AM Base'!H39)*(1+ExpressFuelSurcharge),2)))*(1+FedEx_Markup),2)</f>
        <v>158.07</v>
      </c>
    </row>
    <row r="43" ht="12.75" customHeight="1">
      <c r="A43" s="327">
        <v>38.0</v>
      </c>
      <c r="B43" s="328">
        <f>ROUND((IF(MinBase1AMDay&gt;ROUND(((1-(OverNightDiscount_21_Up+FedExExrpessEarnedDiscount))*'UPS 1Day AM Base'!B40),2),ROUND(MinBase1AMDay*(1+ExpressFuelSurcharge),2),ROUND(((1-(OverNightDiscount_21_Up+FedExExrpessEarnedDiscount))*'UPS 1Day AM Base'!B40)*(1+ExpressFuelSurcharge),2)))*(1+FedEx_Markup),2)</f>
        <v>45.66</v>
      </c>
      <c r="C43" s="328">
        <f>ROUND((IF(MinBase1AMDay&gt;ROUND(((1-(OverNightDiscount_21_Up+FedExExrpessEarnedDiscount))*'UPS 1Day AM Base'!C40),2),ROUND(MinBase1AMDay*(1+ExpressFuelSurcharge),2),ROUND(((1-(OverNightDiscount_21_Up+FedExExrpessEarnedDiscount))*'UPS 1Day AM Base'!C40)*(1+ExpressFuelSurcharge),2)))*(1+FedEx_Markup),2)</f>
        <v>65.32</v>
      </c>
      <c r="D43" s="328">
        <f>ROUND((IF(MinBase1AMDay&gt;ROUND(((1-(OverNightDiscount_21_Up+FedExExrpessEarnedDiscount))*'UPS 1Day AM Base'!D40),2),ROUND(MinBase1AMDay*(1+ExpressFuelSurcharge),2),ROUND(((1-(OverNightDiscount_21_Up+FedExExrpessEarnedDiscount))*'UPS 1Day AM Base'!D40)*(1+ExpressFuelSurcharge),2)))*(1+FedEx_Markup),2)</f>
        <v>129.51</v>
      </c>
      <c r="E43" s="328">
        <f>ROUND((IF(MinBase1AMDay&gt;ROUND(((1-(OverNightDiscount_21_Up+FedExExrpessEarnedDiscount))*'UPS 1Day AM Base'!E40),2),ROUND(MinBase1AMDay*(1+ExpressFuelSurcharge),2),ROUND(((1-(OverNightDiscount_21_Up+FedExExrpessEarnedDiscount))*'UPS 1Day AM Base'!E40)*(1+ExpressFuelSurcharge),2)))*(1+FedEx_Markup),2)</f>
        <v>140.75</v>
      </c>
      <c r="F43" s="328">
        <f>ROUND((IF(MinBase1AMDay&gt;ROUND(((1-(OverNightDiscount_21_Up+FedExExrpessEarnedDiscount))*'UPS 1Day AM Base'!F40),2),ROUND(MinBase1AMDay*(1+ExpressFuelSurcharge),2),ROUND(((1-(OverNightDiscount_21_Up+FedExExrpessEarnedDiscount))*'UPS 1Day AM Base'!F40)*(1+ExpressFuelSurcharge),2)))*(1+FedEx_Markup),2)</f>
        <v>145.68</v>
      </c>
      <c r="G43" s="328">
        <f>ROUND((IF(MinBase1AMDay&gt;ROUND(((1-(OverNightDiscount_21_Up+FedExExrpessEarnedDiscount))*'UPS 1Day AM Base'!G40),2),ROUND(MinBase1AMDay*(1+ExpressFuelSurcharge),2),ROUND(((1-(OverNightDiscount_21_Up+FedExExrpessEarnedDiscount))*'UPS 1Day AM Base'!G40)*(1+ExpressFuelSurcharge),2)))*(1+FedEx_Markup),2)</f>
        <v>154.33</v>
      </c>
      <c r="H43" s="328">
        <f>ROUND((IF(MinBase1AMDay&gt;ROUND(((1-(OverNightDiscount_21_Up+FedExExrpessEarnedDiscount))*'UPS 1Day AM Base'!H40),2),ROUND(MinBase1AMDay*(1+ExpressFuelSurcharge),2),ROUND(((1-(OverNightDiscount_21_Up+FedExExrpessEarnedDiscount))*'UPS 1Day AM Base'!H40)*(1+ExpressFuelSurcharge),2)))*(1+FedEx_Markup),2)</f>
        <v>158.6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27">
        <v>39.0</v>
      </c>
      <c r="B44" s="328">
        <f>ROUND((IF(MinBase1AMDay&gt;ROUND(((1-(OverNightDiscount_21_Up+FedExExrpessEarnedDiscount))*'UPS 1Day AM Base'!B41),2),ROUND(MinBase1AMDay*(1+ExpressFuelSurcharge),2),ROUND(((1-(OverNightDiscount_21_Up+FedExExrpessEarnedDiscount))*'UPS 1Day AM Base'!B41)*(1+ExpressFuelSurcharge),2)))*(1+FedEx_Markup),2)</f>
        <v>45.84</v>
      </c>
      <c r="C44" s="328">
        <f>ROUND((IF(MinBase1AMDay&gt;ROUND(((1-(OverNightDiscount_21_Up+FedExExrpessEarnedDiscount))*'UPS 1Day AM Base'!C41),2),ROUND(MinBase1AMDay*(1+ExpressFuelSurcharge),2),ROUND(((1-(OverNightDiscount_21_Up+FedExExrpessEarnedDiscount))*'UPS 1Day AM Base'!C41)*(1+ExpressFuelSurcharge),2)))*(1+FedEx_Markup),2)</f>
        <v>65.49</v>
      </c>
      <c r="D44" s="328">
        <f>ROUND((IF(MinBase1AMDay&gt;ROUND(((1-(OverNightDiscount_21_Up+FedExExrpessEarnedDiscount))*'UPS 1Day AM Base'!D41),2),ROUND(MinBase1AMDay*(1+ExpressFuelSurcharge),2),ROUND(((1-(OverNightDiscount_21_Up+FedExExrpessEarnedDiscount))*'UPS 1Day AM Base'!D41)*(1+ExpressFuelSurcharge),2)))*(1+FedEx_Markup),2)</f>
        <v>131.76</v>
      </c>
      <c r="E44" s="328">
        <f>ROUND((IF(MinBase1AMDay&gt;ROUND(((1-(OverNightDiscount_21_Up+FedExExrpessEarnedDiscount))*'UPS 1Day AM Base'!E41),2),ROUND(MinBase1AMDay*(1+ExpressFuelSurcharge),2),ROUND(((1-(OverNightDiscount_21_Up+FedExExrpessEarnedDiscount))*'UPS 1Day AM Base'!E41)*(1+ExpressFuelSurcharge),2)))*(1+FedEx_Markup),2)</f>
        <v>140.85</v>
      </c>
      <c r="F44" s="328">
        <f>ROUND((IF(MinBase1AMDay&gt;ROUND(((1-(OverNightDiscount_21_Up+FedExExrpessEarnedDiscount))*'UPS 1Day AM Base'!F41),2),ROUND(MinBase1AMDay*(1+ExpressFuelSurcharge),2),ROUND(((1-(OverNightDiscount_21_Up+FedExExrpessEarnedDiscount))*'UPS 1Day AM Base'!F41)*(1+ExpressFuelSurcharge),2)))*(1+FedEx_Markup),2)</f>
        <v>145.92</v>
      </c>
      <c r="G44" s="328">
        <f>ROUND((IF(MinBase1AMDay&gt;ROUND(((1-(OverNightDiscount_21_Up+FedExExrpessEarnedDiscount))*'UPS 1Day AM Base'!G41),2),ROUND(MinBase1AMDay*(1+ExpressFuelSurcharge),2),ROUND(((1-(OverNightDiscount_21_Up+FedExExrpessEarnedDiscount))*'UPS 1Day AM Base'!G41)*(1+ExpressFuelSurcharge),2)))*(1+FedEx_Markup),2)</f>
        <v>158.21</v>
      </c>
      <c r="H44" s="328">
        <f>ROUND((IF(MinBase1AMDay&gt;ROUND(((1-(OverNightDiscount_21_Up+FedExExrpessEarnedDiscount))*'UPS 1Day AM Base'!H41),2),ROUND(MinBase1AMDay*(1+ExpressFuelSurcharge),2),ROUND(((1-(OverNightDiscount_21_Up+FedExExrpessEarnedDiscount))*'UPS 1Day AM Base'!H41)*(1+ExpressFuelSurcharge),2)))*(1+FedEx_Markup),2)</f>
        <v>161.41</v>
      </c>
    </row>
    <row r="45" ht="12.75" customHeight="1">
      <c r="A45" s="327">
        <v>40.0</v>
      </c>
      <c r="B45" s="328">
        <f>ROUND((IF(MinBase1AMDay&gt;ROUND(((1-(OverNightDiscount_21_Up+FedExExrpessEarnedDiscount))*'UPS 1Day AM Base'!B42),2),ROUND(MinBase1AMDay*(1+ExpressFuelSurcharge),2),ROUND(((1-(OverNightDiscount_21_Up+FedExExrpessEarnedDiscount))*'UPS 1Day AM Base'!B42)*(1+ExpressFuelSurcharge),2)))*(1+FedEx_Markup),2)</f>
        <v>45.94</v>
      </c>
      <c r="C45" s="328">
        <f>ROUND((IF(MinBase1AMDay&gt;ROUND(((1-(OverNightDiscount_21_Up+FedExExrpessEarnedDiscount))*'UPS 1Day AM Base'!C42),2),ROUND(MinBase1AMDay*(1+ExpressFuelSurcharge),2),ROUND(((1-(OverNightDiscount_21_Up+FedExExrpessEarnedDiscount))*'UPS 1Day AM Base'!C42)*(1+ExpressFuelSurcharge),2)))*(1+FedEx_Markup),2)</f>
        <v>65.67</v>
      </c>
      <c r="D45" s="328">
        <f>ROUND((IF(MinBase1AMDay&gt;ROUND(((1-(OverNightDiscount_21_Up+FedExExrpessEarnedDiscount))*'UPS 1Day AM Base'!D42),2),ROUND(MinBase1AMDay*(1+ExpressFuelSurcharge),2),ROUND(((1-(OverNightDiscount_21_Up+FedExExrpessEarnedDiscount))*'UPS 1Day AM Base'!D42)*(1+ExpressFuelSurcharge),2)))*(1+FedEx_Markup),2)</f>
        <v>131.99</v>
      </c>
      <c r="E45" s="328">
        <f>ROUND((IF(MinBase1AMDay&gt;ROUND(((1-(OverNightDiscount_21_Up+FedExExrpessEarnedDiscount))*'UPS 1Day AM Base'!E42),2),ROUND(MinBase1AMDay*(1+ExpressFuelSurcharge),2),ROUND(((1-(OverNightDiscount_21_Up+FedExExrpessEarnedDiscount))*'UPS 1Day AM Base'!E42)*(1+ExpressFuelSurcharge),2)))*(1+FedEx_Markup),2)</f>
        <v>141.04</v>
      </c>
      <c r="F45" s="328">
        <f>ROUND((IF(MinBase1AMDay&gt;ROUND(((1-(OverNightDiscount_21_Up+FedExExrpessEarnedDiscount))*'UPS 1Day AM Base'!F42),2),ROUND(MinBase1AMDay*(1+ExpressFuelSurcharge),2),ROUND(((1-(OverNightDiscount_21_Up+FedExExrpessEarnedDiscount))*'UPS 1Day AM Base'!F42)*(1+ExpressFuelSurcharge),2)))*(1+FedEx_Markup),2)</f>
        <v>146.33</v>
      </c>
      <c r="G45" s="328">
        <f>ROUND((IF(MinBase1AMDay&gt;ROUND(((1-(OverNightDiscount_21_Up+FedExExrpessEarnedDiscount))*'UPS 1Day AM Base'!G42),2),ROUND(MinBase1AMDay*(1+ExpressFuelSurcharge),2),ROUND(((1-(OverNightDiscount_21_Up+FedExExrpessEarnedDiscount))*'UPS 1Day AM Base'!G42)*(1+ExpressFuelSurcharge),2)))*(1+FedEx_Markup),2)</f>
        <v>158.6</v>
      </c>
      <c r="H45" s="328">
        <f>ROUND((IF(MinBase1AMDay&gt;ROUND(((1-(OverNightDiscount_21_Up+FedExExrpessEarnedDiscount))*'UPS 1Day AM Base'!H42),2),ROUND(MinBase1AMDay*(1+ExpressFuelSurcharge),2),ROUND(((1-(OverNightDiscount_21_Up+FedExExrpessEarnedDiscount))*'UPS 1Day AM Base'!H42)*(1+ExpressFuelSurcharge),2)))*(1+FedEx_Markup),2)</f>
        <v>161.77</v>
      </c>
    </row>
    <row r="46" ht="12.75" customHeight="1">
      <c r="A46" s="327">
        <v>41.0</v>
      </c>
      <c r="B46" s="328">
        <f>ROUND((IF(MinBase1AMDay&gt;ROUND(((1-(OverNightDiscount_21_Up+FedExExrpessEarnedDiscount))*'UPS 1Day AM Base'!B43),2),ROUND(MinBase1AMDay*(1+ExpressFuelSurcharge),2),ROUND(((1-(OverNightDiscount_21_Up+FedExExrpessEarnedDiscount))*'UPS 1Day AM Base'!B43)*(1+ExpressFuelSurcharge),2)))*(1+FedEx_Markup),2)</f>
        <v>47.98</v>
      </c>
      <c r="C46" s="328">
        <f>ROUND((IF(MinBase1AMDay&gt;ROUND(((1-(OverNightDiscount_21_Up+FedExExrpessEarnedDiscount))*'UPS 1Day AM Base'!C43),2),ROUND(MinBase1AMDay*(1+ExpressFuelSurcharge),2),ROUND(((1-(OverNightDiscount_21_Up+FedExExrpessEarnedDiscount))*'UPS 1Day AM Base'!C43)*(1+ExpressFuelSurcharge),2)))*(1+FedEx_Markup),2)</f>
        <v>68.79</v>
      </c>
      <c r="D46" s="328">
        <f>ROUND((IF(MinBase1AMDay&gt;ROUND(((1-(OverNightDiscount_21_Up+FedExExrpessEarnedDiscount))*'UPS 1Day AM Base'!D43),2),ROUND(MinBase1AMDay*(1+ExpressFuelSurcharge),2),ROUND(((1-(OverNightDiscount_21_Up+FedExExrpessEarnedDiscount))*'UPS 1Day AM Base'!D43)*(1+ExpressFuelSurcharge),2)))*(1+FedEx_Markup),2)</f>
        <v>136.57</v>
      </c>
      <c r="E46" s="328">
        <f>ROUND((IF(MinBase1AMDay&gt;ROUND(((1-(OverNightDiscount_21_Up+FedExExrpessEarnedDiscount))*'UPS 1Day AM Base'!E43),2),ROUND(MinBase1AMDay*(1+ExpressFuelSurcharge),2),ROUND(((1-(OverNightDiscount_21_Up+FedExExrpessEarnedDiscount))*'UPS 1Day AM Base'!E43)*(1+ExpressFuelSurcharge),2)))*(1+FedEx_Markup),2)</f>
        <v>144.64</v>
      </c>
      <c r="F46" s="328">
        <f>ROUND((IF(MinBase1AMDay&gt;ROUND(((1-(OverNightDiscount_21_Up+FedExExrpessEarnedDiscount))*'UPS 1Day AM Base'!F43),2),ROUND(MinBase1AMDay*(1+ExpressFuelSurcharge),2),ROUND(((1-(OverNightDiscount_21_Up+FedExExrpessEarnedDiscount))*'UPS 1Day AM Base'!F43)*(1+ExpressFuelSurcharge),2)))*(1+FedEx_Markup),2)</f>
        <v>154.42</v>
      </c>
      <c r="G46" s="328">
        <f>ROUND((IF(MinBase1AMDay&gt;ROUND(((1-(OverNightDiscount_21_Up+FedExExrpessEarnedDiscount))*'UPS 1Day AM Base'!G43),2),ROUND(MinBase1AMDay*(1+ExpressFuelSurcharge),2),ROUND(((1-(OverNightDiscount_21_Up+FedExExrpessEarnedDiscount))*'UPS 1Day AM Base'!G43)*(1+ExpressFuelSurcharge),2)))*(1+FedEx_Markup),2)</f>
        <v>160.85</v>
      </c>
      <c r="H46" s="328">
        <f>ROUND((IF(MinBase1AMDay&gt;ROUND(((1-(OverNightDiscount_21_Up+FedExExrpessEarnedDiscount))*'UPS 1Day AM Base'!H43),2),ROUND(MinBase1AMDay*(1+ExpressFuelSurcharge),2),ROUND(((1-(OverNightDiscount_21_Up+FedExExrpessEarnedDiscount))*'UPS 1Day AM Base'!H43)*(1+ExpressFuelSurcharge),2)))*(1+FedEx_Markup),2)</f>
        <v>168.8</v>
      </c>
    </row>
    <row r="47" ht="12.75" customHeight="1">
      <c r="A47" s="327">
        <v>42.0</v>
      </c>
      <c r="B47" s="328">
        <f>ROUND((IF(MinBase1AMDay&gt;ROUND(((1-(OverNightDiscount_21_Up+FedExExrpessEarnedDiscount))*'UPS 1Day AM Base'!B44),2),ROUND(MinBase1AMDay*(1+ExpressFuelSurcharge),2),ROUND(((1-(OverNightDiscount_21_Up+FedExExrpessEarnedDiscount))*'UPS 1Day AM Base'!B44)*(1+ExpressFuelSurcharge),2)))*(1+FedEx_Markup),2)</f>
        <v>48.68</v>
      </c>
      <c r="C47" s="328">
        <f>ROUND((IF(MinBase1AMDay&gt;ROUND(((1-(OverNightDiscount_21_Up+FedExExrpessEarnedDiscount))*'UPS 1Day AM Base'!C44),2),ROUND(MinBase1AMDay*(1+ExpressFuelSurcharge),2),ROUND(((1-(OverNightDiscount_21_Up+FedExExrpessEarnedDiscount))*'UPS 1Day AM Base'!C44)*(1+ExpressFuelSurcharge),2)))*(1+FedEx_Markup),2)</f>
        <v>69.1</v>
      </c>
      <c r="D47" s="328">
        <f>ROUND((IF(MinBase1AMDay&gt;ROUND(((1-(OverNightDiscount_21_Up+FedExExrpessEarnedDiscount))*'UPS 1Day AM Base'!D44),2),ROUND(MinBase1AMDay*(1+ExpressFuelSurcharge),2),ROUND(((1-(OverNightDiscount_21_Up+FedExExrpessEarnedDiscount))*'UPS 1Day AM Base'!D44)*(1+ExpressFuelSurcharge),2)))*(1+FedEx_Markup),2)</f>
        <v>138.32</v>
      </c>
      <c r="E47" s="328">
        <f>ROUND((IF(MinBase1AMDay&gt;ROUND(((1-(OverNightDiscount_21_Up+FedExExrpessEarnedDiscount))*'UPS 1Day AM Base'!E44),2),ROUND(MinBase1AMDay*(1+ExpressFuelSurcharge),2),ROUND(((1-(OverNightDiscount_21_Up+FedExExrpessEarnedDiscount))*'UPS 1Day AM Base'!E44)*(1+ExpressFuelSurcharge),2)))*(1+FedEx_Markup),2)</f>
        <v>146.86</v>
      </c>
      <c r="F47" s="328">
        <f>ROUND((IF(MinBase1AMDay&gt;ROUND(((1-(OverNightDiscount_21_Up+FedExExrpessEarnedDiscount))*'UPS 1Day AM Base'!F44),2),ROUND(MinBase1AMDay*(1+ExpressFuelSurcharge),2),ROUND(((1-(OverNightDiscount_21_Up+FedExExrpessEarnedDiscount))*'UPS 1Day AM Base'!F44)*(1+ExpressFuelSurcharge),2)))*(1+FedEx_Markup),2)</f>
        <v>155.24</v>
      </c>
      <c r="G47" s="328">
        <f>ROUND((IF(MinBase1AMDay&gt;ROUND(((1-(OverNightDiscount_21_Up+FedExExrpessEarnedDiscount))*'UPS 1Day AM Base'!G44),2),ROUND(MinBase1AMDay*(1+ExpressFuelSurcharge),2),ROUND(((1-(OverNightDiscount_21_Up+FedExExrpessEarnedDiscount))*'UPS 1Day AM Base'!G44)*(1+ExpressFuelSurcharge),2)))*(1+FedEx_Markup),2)</f>
        <v>161.45</v>
      </c>
      <c r="H47" s="328">
        <f>ROUND((IF(MinBase1AMDay&gt;ROUND(((1-(OverNightDiscount_21_Up+FedExExrpessEarnedDiscount))*'UPS 1Day AM Base'!H44),2),ROUND(MinBase1AMDay*(1+ExpressFuelSurcharge),2),ROUND(((1-(OverNightDiscount_21_Up+FedExExrpessEarnedDiscount))*'UPS 1Day AM Base'!H44)*(1+ExpressFuelSurcharge),2)))*(1+FedEx_Markup),2)</f>
        <v>172.52</v>
      </c>
    </row>
    <row r="48" ht="12.75" customHeight="1">
      <c r="A48" s="327">
        <v>43.0</v>
      </c>
      <c r="B48" s="328">
        <f>ROUND((IF(MinBase1AMDay&gt;ROUND(((1-(OverNightDiscount_21_Up+FedExExrpessEarnedDiscount))*'UPS 1Day AM Base'!B45),2),ROUND(MinBase1AMDay*(1+ExpressFuelSurcharge),2),ROUND(((1-(OverNightDiscount_21_Up+FedExExrpessEarnedDiscount))*'UPS 1Day AM Base'!B45)*(1+ExpressFuelSurcharge),2)))*(1+FedEx_Markup),2)</f>
        <v>49.98</v>
      </c>
      <c r="C48" s="328">
        <f>ROUND((IF(MinBase1AMDay&gt;ROUND(((1-(OverNightDiscount_21_Up+FedExExrpessEarnedDiscount))*'UPS 1Day AM Base'!C45),2),ROUND(MinBase1AMDay*(1+ExpressFuelSurcharge),2),ROUND(((1-(OverNightDiscount_21_Up+FedExExrpessEarnedDiscount))*'UPS 1Day AM Base'!C45)*(1+ExpressFuelSurcharge),2)))*(1+FedEx_Markup),2)</f>
        <v>70.21</v>
      </c>
      <c r="D48" s="328">
        <f>ROUND((IF(MinBase1AMDay&gt;ROUND(((1-(OverNightDiscount_21_Up+FedExExrpessEarnedDiscount))*'UPS 1Day AM Base'!D45),2),ROUND(MinBase1AMDay*(1+ExpressFuelSurcharge),2),ROUND(((1-(OverNightDiscount_21_Up+FedExExrpessEarnedDiscount))*'UPS 1Day AM Base'!D45)*(1+ExpressFuelSurcharge),2)))*(1+FedEx_Markup),2)</f>
        <v>141.86</v>
      </c>
      <c r="E48" s="328">
        <f>ROUND((IF(MinBase1AMDay&gt;ROUND(((1-(OverNightDiscount_21_Up+FedExExrpessEarnedDiscount))*'UPS 1Day AM Base'!E45),2),ROUND(MinBase1AMDay*(1+ExpressFuelSurcharge),2),ROUND(((1-(OverNightDiscount_21_Up+FedExExrpessEarnedDiscount))*'UPS 1Day AM Base'!E45)*(1+ExpressFuelSurcharge),2)))*(1+FedEx_Markup),2)</f>
        <v>150.79</v>
      </c>
      <c r="F48" s="328">
        <f>ROUND((IF(MinBase1AMDay&gt;ROUND(((1-(OverNightDiscount_21_Up+FedExExrpessEarnedDiscount))*'UPS 1Day AM Base'!F45),2),ROUND(MinBase1AMDay*(1+ExpressFuelSurcharge),2),ROUND(((1-(OverNightDiscount_21_Up+FedExExrpessEarnedDiscount))*'UPS 1Day AM Base'!F45)*(1+ExpressFuelSurcharge),2)))*(1+FedEx_Markup),2)</f>
        <v>158.07</v>
      </c>
      <c r="G48" s="328">
        <f>ROUND((IF(MinBase1AMDay&gt;ROUND(((1-(OverNightDiscount_21_Up+FedExExrpessEarnedDiscount))*'UPS 1Day AM Base'!G45),2),ROUND(MinBase1AMDay*(1+ExpressFuelSurcharge),2),ROUND(((1-(OverNightDiscount_21_Up+FedExExrpessEarnedDiscount))*'UPS 1Day AM Base'!G45)*(1+ExpressFuelSurcharge),2)))*(1+FedEx_Markup),2)</f>
        <v>169.31</v>
      </c>
      <c r="H48" s="328">
        <f>ROUND((IF(MinBase1AMDay&gt;ROUND(((1-(OverNightDiscount_21_Up+FedExExrpessEarnedDiscount))*'UPS 1Day AM Base'!H45),2),ROUND(MinBase1AMDay*(1+ExpressFuelSurcharge),2),ROUND(((1-(OverNightDiscount_21_Up+FedExExrpessEarnedDiscount))*'UPS 1Day AM Base'!H45)*(1+ExpressFuelSurcharge),2)))*(1+FedEx_Markup),2)</f>
        <v>182.02</v>
      </c>
    </row>
    <row r="49" ht="12.75" customHeight="1">
      <c r="A49" s="327">
        <v>44.0</v>
      </c>
      <c r="B49" s="328">
        <f>ROUND((IF(MinBase1AMDay&gt;ROUND(((1-(OverNightDiscount_21_Up+FedExExrpessEarnedDiscount))*'UPS 1Day AM Base'!B46),2),ROUND(MinBase1AMDay*(1+ExpressFuelSurcharge),2),ROUND(((1-(OverNightDiscount_21_Up+FedExExrpessEarnedDiscount))*'UPS 1Day AM Base'!B46)*(1+ExpressFuelSurcharge),2)))*(1+FedEx_Markup),2)</f>
        <v>51.12</v>
      </c>
      <c r="C49" s="328">
        <f>ROUND((IF(MinBase1AMDay&gt;ROUND(((1-(OverNightDiscount_21_Up+FedExExrpessEarnedDiscount))*'UPS 1Day AM Base'!C46),2),ROUND(MinBase1AMDay*(1+ExpressFuelSurcharge),2),ROUND(((1-(OverNightDiscount_21_Up+FedExExrpessEarnedDiscount))*'UPS 1Day AM Base'!C46)*(1+ExpressFuelSurcharge),2)))*(1+FedEx_Markup),2)</f>
        <v>73.89</v>
      </c>
      <c r="D49" s="328">
        <f>ROUND((IF(MinBase1AMDay&gt;ROUND(((1-(OverNightDiscount_21_Up+FedExExrpessEarnedDiscount))*'UPS 1Day AM Base'!D46),2),ROUND(MinBase1AMDay*(1+ExpressFuelSurcharge),2),ROUND(((1-(OverNightDiscount_21_Up+FedExExrpessEarnedDiscount))*'UPS 1Day AM Base'!D46)*(1+ExpressFuelSurcharge),2)))*(1+FedEx_Markup),2)</f>
        <v>144.22</v>
      </c>
      <c r="E49" s="328">
        <f>ROUND((IF(MinBase1AMDay&gt;ROUND(((1-(OverNightDiscount_21_Up+FedExExrpessEarnedDiscount))*'UPS 1Day AM Base'!E46),2),ROUND(MinBase1AMDay*(1+ExpressFuelSurcharge),2),ROUND(((1-(OverNightDiscount_21_Up+FedExExrpessEarnedDiscount))*'UPS 1Day AM Base'!E46)*(1+ExpressFuelSurcharge),2)))*(1+FedEx_Markup),2)</f>
        <v>154.92</v>
      </c>
      <c r="F49" s="328">
        <f>ROUND((IF(MinBase1AMDay&gt;ROUND(((1-(OverNightDiscount_21_Up+FedExExrpessEarnedDiscount))*'UPS 1Day AM Base'!F46),2),ROUND(MinBase1AMDay*(1+ExpressFuelSurcharge),2),ROUND(((1-(OverNightDiscount_21_Up+FedExExrpessEarnedDiscount))*'UPS 1Day AM Base'!F46)*(1+ExpressFuelSurcharge),2)))*(1+FedEx_Markup),2)</f>
        <v>160.83</v>
      </c>
      <c r="G49" s="328">
        <f>ROUND((IF(MinBase1AMDay&gt;ROUND(((1-(OverNightDiscount_21_Up+FedExExrpessEarnedDiscount))*'UPS 1Day AM Base'!G46),2),ROUND(MinBase1AMDay*(1+ExpressFuelSurcharge),2),ROUND(((1-(OverNightDiscount_21_Up+FedExExrpessEarnedDiscount))*'UPS 1Day AM Base'!G46)*(1+ExpressFuelSurcharge),2)))*(1+FedEx_Markup),2)</f>
        <v>172.06</v>
      </c>
      <c r="H49" s="328">
        <f>ROUND((IF(MinBase1AMDay&gt;ROUND(((1-(OverNightDiscount_21_Up+FedExExrpessEarnedDiscount))*'UPS 1Day AM Base'!H46),2),ROUND(MinBase1AMDay*(1+ExpressFuelSurcharge),2),ROUND(((1-(OverNightDiscount_21_Up+FedExExrpessEarnedDiscount))*'UPS 1Day AM Base'!H46)*(1+ExpressFuelSurcharge),2)))*(1+FedEx_Markup),2)</f>
        <v>182.98</v>
      </c>
    </row>
    <row r="50" ht="12.75" customHeight="1">
      <c r="A50" s="327">
        <v>45.0</v>
      </c>
      <c r="B50" s="328">
        <f>ROUND((IF(MinBase1AMDay&gt;ROUND(((1-(OverNightDiscount_21_Up+FedExExrpessEarnedDiscount))*'UPS 1Day AM Base'!B47),2),ROUND(MinBase1AMDay*(1+ExpressFuelSurcharge),2),ROUND(((1-(OverNightDiscount_21_Up+FedExExrpessEarnedDiscount))*'UPS 1Day AM Base'!B47)*(1+ExpressFuelSurcharge),2)))*(1+FedEx_Markup),2)</f>
        <v>53.54</v>
      </c>
      <c r="C50" s="328">
        <f>ROUND((IF(MinBase1AMDay&gt;ROUND(((1-(OverNightDiscount_21_Up+FedExExrpessEarnedDiscount))*'UPS 1Day AM Base'!C47),2),ROUND(MinBase1AMDay*(1+ExpressFuelSurcharge),2),ROUND(((1-(OverNightDiscount_21_Up+FedExExrpessEarnedDiscount))*'UPS 1Day AM Base'!C47)*(1+ExpressFuelSurcharge),2)))*(1+FedEx_Markup),2)</f>
        <v>76.76</v>
      </c>
      <c r="D50" s="328">
        <f>ROUND((IF(MinBase1AMDay&gt;ROUND(((1-(OverNightDiscount_21_Up+FedExExrpessEarnedDiscount))*'UPS 1Day AM Base'!D47),2),ROUND(MinBase1AMDay*(1+ExpressFuelSurcharge),2),ROUND(((1-(OverNightDiscount_21_Up+FedExExrpessEarnedDiscount))*'UPS 1Day AM Base'!D47)*(1+ExpressFuelSurcharge),2)))*(1+FedEx_Markup),2)</f>
        <v>145.8</v>
      </c>
      <c r="E50" s="328">
        <f>ROUND((IF(MinBase1AMDay&gt;ROUND(((1-(OverNightDiscount_21_Up+FedExExrpessEarnedDiscount))*'UPS 1Day AM Base'!E47),2),ROUND(MinBase1AMDay*(1+ExpressFuelSurcharge),2),ROUND(((1-(OverNightDiscount_21_Up+FedExExrpessEarnedDiscount))*'UPS 1Day AM Base'!E47)*(1+ExpressFuelSurcharge),2)))*(1+FedEx_Markup),2)</f>
        <v>156.45</v>
      </c>
      <c r="F50" s="328">
        <f>ROUND((IF(MinBase1AMDay&gt;ROUND(((1-(OverNightDiscount_21_Up+FedExExrpessEarnedDiscount))*'UPS 1Day AM Base'!F47),2),ROUND(MinBase1AMDay*(1+ExpressFuelSurcharge),2),ROUND(((1-(OverNightDiscount_21_Up+FedExExrpessEarnedDiscount))*'UPS 1Day AM Base'!F47)*(1+ExpressFuelSurcharge),2)))*(1+FedEx_Markup),2)</f>
        <v>161.1</v>
      </c>
      <c r="G50" s="328">
        <f>ROUND((IF(MinBase1AMDay&gt;ROUND(((1-(OverNightDiscount_21_Up+FedExExrpessEarnedDiscount))*'UPS 1Day AM Base'!G47),2),ROUND(MinBase1AMDay*(1+ExpressFuelSurcharge),2),ROUND(((1-(OverNightDiscount_21_Up+FedExExrpessEarnedDiscount))*'UPS 1Day AM Base'!G47)*(1+ExpressFuelSurcharge),2)))*(1+FedEx_Markup),2)</f>
        <v>174.85</v>
      </c>
      <c r="H50" s="328">
        <f>ROUND((IF(MinBase1AMDay&gt;ROUND(((1-(OverNightDiscount_21_Up+FedExExrpessEarnedDiscount))*'UPS 1Day AM Base'!H47),2),ROUND(MinBase1AMDay*(1+ExpressFuelSurcharge),2),ROUND(((1-(OverNightDiscount_21_Up+FedExExrpessEarnedDiscount))*'UPS 1Day AM Base'!H47)*(1+ExpressFuelSurcharge),2)))*(1+FedEx_Markup),2)</f>
        <v>183.34</v>
      </c>
    </row>
    <row r="51" ht="12.75" customHeight="1">
      <c r="A51" s="327">
        <v>46.0</v>
      </c>
      <c r="B51" s="328">
        <f>ROUND((IF(MinBase1AMDay&gt;ROUND(((1-(OverNightDiscount_21_Up+FedExExrpessEarnedDiscount))*'UPS 1Day AM Base'!B48),2),ROUND(MinBase1AMDay*(1+ExpressFuelSurcharge),2),ROUND(((1-(OverNightDiscount_21_Up+FedExExrpessEarnedDiscount))*'UPS 1Day AM Base'!B48)*(1+ExpressFuelSurcharge),2)))*(1+FedEx_Markup),2)</f>
        <v>55</v>
      </c>
      <c r="C51" s="328">
        <f>ROUND((IF(MinBase1AMDay&gt;ROUND(((1-(OverNightDiscount_21_Up+FedExExrpessEarnedDiscount))*'UPS 1Day AM Base'!C48),2),ROUND(MinBase1AMDay*(1+ExpressFuelSurcharge),2),ROUND(((1-(OverNightDiscount_21_Up+FedExExrpessEarnedDiscount))*'UPS 1Day AM Base'!C48)*(1+ExpressFuelSurcharge),2)))*(1+FedEx_Markup),2)</f>
        <v>77.05</v>
      </c>
      <c r="D51" s="328">
        <f>ROUND((IF(MinBase1AMDay&gt;ROUND(((1-(OverNightDiscount_21_Up+FedExExrpessEarnedDiscount))*'UPS 1Day AM Base'!D48),2),ROUND(MinBase1AMDay*(1+ExpressFuelSurcharge),2),ROUND(((1-(OverNightDiscount_21_Up+FedExExrpessEarnedDiscount))*'UPS 1Day AM Base'!D48)*(1+ExpressFuelSurcharge),2)))*(1+FedEx_Markup),2)</f>
        <v>148.14</v>
      </c>
      <c r="E51" s="328">
        <f>ROUND((IF(MinBase1AMDay&gt;ROUND(((1-(OverNightDiscount_21_Up+FedExExrpessEarnedDiscount))*'UPS 1Day AM Base'!E48),2),ROUND(MinBase1AMDay*(1+ExpressFuelSurcharge),2),ROUND(((1-(OverNightDiscount_21_Up+FedExExrpessEarnedDiscount))*'UPS 1Day AM Base'!E48)*(1+ExpressFuelSurcharge),2)))*(1+FedEx_Markup),2)</f>
        <v>160.71</v>
      </c>
      <c r="F51" s="328">
        <f>ROUND((IF(MinBase1AMDay&gt;ROUND(((1-(OverNightDiscount_21_Up+FedExExrpessEarnedDiscount))*'UPS 1Day AM Base'!F48),2),ROUND(MinBase1AMDay*(1+ExpressFuelSurcharge),2),ROUND(((1-(OverNightDiscount_21_Up+FedExExrpessEarnedDiscount))*'UPS 1Day AM Base'!F48)*(1+ExpressFuelSurcharge),2)))*(1+FedEx_Markup),2)</f>
        <v>166.68</v>
      </c>
      <c r="G51" s="328">
        <f>ROUND((IF(MinBase1AMDay&gt;ROUND(((1-(OverNightDiscount_21_Up+FedExExrpessEarnedDiscount))*'UPS 1Day AM Base'!G48),2),ROUND(MinBase1AMDay*(1+ExpressFuelSurcharge),2),ROUND(((1-(OverNightDiscount_21_Up+FedExExrpessEarnedDiscount))*'UPS 1Day AM Base'!G48)*(1+ExpressFuelSurcharge),2)))*(1+FedEx_Markup),2)</f>
        <v>176.85</v>
      </c>
      <c r="H51" s="328">
        <f>ROUND((IF(MinBase1AMDay&gt;ROUND(((1-(OverNightDiscount_21_Up+FedExExrpessEarnedDiscount))*'UPS 1Day AM Base'!H48),2),ROUND(MinBase1AMDay*(1+ExpressFuelSurcharge),2),ROUND(((1-(OverNightDiscount_21_Up+FedExExrpessEarnedDiscount))*'UPS 1Day AM Base'!H48)*(1+ExpressFuelSurcharge),2)))*(1+FedEx_Markup),2)</f>
        <v>190.44</v>
      </c>
    </row>
    <row r="52" ht="12.75" customHeight="1">
      <c r="A52" s="327">
        <v>47.0</v>
      </c>
      <c r="B52" s="328">
        <f>ROUND((IF(MinBase1AMDay&gt;ROUND(((1-(OverNightDiscount_21_Up+FedExExrpessEarnedDiscount))*'UPS 1Day AM Base'!B49),2),ROUND(MinBase1AMDay*(1+ExpressFuelSurcharge),2),ROUND(((1-(OverNightDiscount_21_Up+FedExExrpessEarnedDiscount))*'UPS 1Day AM Base'!B49)*(1+ExpressFuelSurcharge),2)))*(1+FedEx_Markup),2)</f>
        <v>55.8</v>
      </c>
      <c r="C52" s="328">
        <f>ROUND((IF(MinBase1AMDay&gt;ROUND(((1-(OverNightDiscount_21_Up+FedExExrpessEarnedDiscount))*'UPS 1Day AM Base'!C49),2),ROUND(MinBase1AMDay*(1+ExpressFuelSurcharge),2),ROUND(((1-(OverNightDiscount_21_Up+FedExExrpessEarnedDiscount))*'UPS 1Day AM Base'!C49)*(1+ExpressFuelSurcharge),2)))*(1+FedEx_Markup),2)</f>
        <v>78.18</v>
      </c>
      <c r="D52" s="328">
        <f>ROUND((IF(MinBase1AMDay&gt;ROUND(((1-(OverNightDiscount_21_Up+FedExExrpessEarnedDiscount))*'UPS 1Day AM Base'!D49),2),ROUND(MinBase1AMDay*(1+ExpressFuelSurcharge),2),ROUND(((1-(OverNightDiscount_21_Up+FedExExrpessEarnedDiscount))*'UPS 1Day AM Base'!D49)*(1+ExpressFuelSurcharge),2)))*(1+FedEx_Markup),2)</f>
        <v>148.37</v>
      </c>
      <c r="E52" s="328">
        <f>ROUND((IF(MinBase1AMDay&gt;ROUND(((1-(OverNightDiscount_21_Up+FedExExrpessEarnedDiscount))*'UPS 1Day AM Base'!E49),2),ROUND(MinBase1AMDay*(1+ExpressFuelSurcharge),2),ROUND(((1-(OverNightDiscount_21_Up+FedExExrpessEarnedDiscount))*'UPS 1Day AM Base'!E49)*(1+ExpressFuelSurcharge),2)))*(1+FedEx_Markup),2)</f>
        <v>161.35</v>
      </c>
      <c r="F52" s="328">
        <f>ROUND((IF(MinBase1AMDay&gt;ROUND(((1-(OverNightDiscount_21_Up+FedExExrpessEarnedDiscount))*'UPS 1Day AM Base'!F49),2),ROUND(MinBase1AMDay*(1+ExpressFuelSurcharge),2),ROUND(((1-(OverNightDiscount_21_Up+FedExExrpessEarnedDiscount))*'UPS 1Day AM Base'!F49)*(1+ExpressFuelSurcharge),2)))*(1+FedEx_Markup),2)</f>
        <v>167.46</v>
      </c>
      <c r="G52" s="328">
        <f>ROUND((IF(MinBase1AMDay&gt;ROUND(((1-(OverNightDiscount_21_Up+FedExExrpessEarnedDiscount))*'UPS 1Day AM Base'!G49),2),ROUND(MinBase1AMDay*(1+ExpressFuelSurcharge),2),ROUND(((1-(OverNightDiscount_21_Up+FedExExrpessEarnedDiscount))*'UPS 1Day AM Base'!G49)*(1+ExpressFuelSurcharge),2)))*(1+FedEx_Markup),2)</f>
        <v>177.36</v>
      </c>
      <c r="H52" s="328">
        <f>ROUND((IF(MinBase1AMDay&gt;ROUND(((1-(OverNightDiscount_21_Up+FedExExrpessEarnedDiscount))*'UPS 1Day AM Base'!H49),2),ROUND(MinBase1AMDay*(1+ExpressFuelSurcharge),2),ROUND(((1-(OverNightDiscount_21_Up+FedExExrpessEarnedDiscount))*'UPS 1Day AM Base'!H49)*(1+ExpressFuelSurcharge),2)))*(1+FedEx_Markup),2)</f>
        <v>191.15</v>
      </c>
    </row>
    <row r="53" ht="12.75" customHeight="1">
      <c r="A53" s="327">
        <v>48.0</v>
      </c>
      <c r="B53" s="328">
        <f>ROUND((IF(MinBase1AMDay&gt;ROUND(((1-(OverNightDiscount_21_Up+FedExExrpessEarnedDiscount))*'UPS 1Day AM Base'!B50),2),ROUND(MinBase1AMDay*(1+ExpressFuelSurcharge),2),ROUND(((1-(OverNightDiscount_21_Up+FedExExrpessEarnedDiscount))*'UPS 1Day AM Base'!B50)*(1+ExpressFuelSurcharge),2)))*(1+FedEx_Markup),2)</f>
        <v>55.9</v>
      </c>
      <c r="C53" s="328">
        <f>ROUND((IF(MinBase1AMDay&gt;ROUND(((1-(OverNightDiscount_21_Up+FedExExrpessEarnedDiscount))*'UPS 1Day AM Base'!C50),2),ROUND(MinBase1AMDay*(1+ExpressFuelSurcharge),2),ROUND(((1-(OverNightDiscount_21_Up+FedExExrpessEarnedDiscount))*'UPS 1Day AM Base'!C50)*(1+ExpressFuelSurcharge),2)))*(1+FedEx_Markup),2)</f>
        <v>78.34</v>
      </c>
      <c r="D53" s="328">
        <f>ROUND((IF(MinBase1AMDay&gt;ROUND(((1-(OverNightDiscount_21_Up+FedExExrpessEarnedDiscount))*'UPS 1Day AM Base'!D50),2),ROUND(MinBase1AMDay*(1+ExpressFuelSurcharge),2),ROUND(((1-(OverNightDiscount_21_Up+FedExExrpessEarnedDiscount))*'UPS 1Day AM Base'!D50)*(1+ExpressFuelSurcharge),2)))*(1+FedEx_Markup),2)</f>
        <v>148.47</v>
      </c>
      <c r="E53" s="328">
        <f>ROUND((IF(MinBase1AMDay&gt;ROUND(((1-(OverNightDiscount_21_Up+FedExExrpessEarnedDiscount))*'UPS 1Day AM Base'!E50),2),ROUND(MinBase1AMDay*(1+ExpressFuelSurcharge),2),ROUND(((1-(OverNightDiscount_21_Up+FedExExrpessEarnedDiscount))*'UPS 1Day AM Base'!E50)*(1+ExpressFuelSurcharge),2)))*(1+FedEx_Markup),2)</f>
        <v>162.56</v>
      </c>
      <c r="F53" s="328">
        <f>ROUND((IF(MinBase1AMDay&gt;ROUND(((1-(OverNightDiscount_21_Up+FedExExrpessEarnedDiscount))*'UPS 1Day AM Base'!F50),2),ROUND(MinBase1AMDay*(1+ExpressFuelSurcharge),2),ROUND(((1-(OverNightDiscount_21_Up+FedExExrpessEarnedDiscount))*'UPS 1Day AM Base'!F50)*(1+ExpressFuelSurcharge),2)))*(1+FedEx_Markup),2)</f>
        <v>167.56</v>
      </c>
      <c r="G53" s="328">
        <f>ROUND((IF(MinBase1AMDay&gt;ROUND(((1-(OverNightDiscount_21_Up+FedExExrpessEarnedDiscount))*'UPS 1Day AM Base'!G50),2),ROUND(MinBase1AMDay*(1+ExpressFuelSurcharge),2),ROUND(((1-(OverNightDiscount_21_Up+FedExExrpessEarnedDiscount))*'UPS 1Day AM Base'!G50)*(1+ExpressFuelSurcharge),2)))*(1+FedEx_Markup),2)</f>
        <v>180.58</v>
      </c>
      <c r="H53" s="328">
        <f>ROUND((IF(MinBase1AMDay&gt;ROUND(((1-(OverNightDiscount_21_Up+FedExExrpessEarnedDiscount))*'UPS 1Day AM Base'!H50),2),ROUND(MinBase1AMDay*(1+ExpressFuelSurcharge),2),ROUND(((1-(OverNightDiscount_21_Up+FedExExrpessEarnedDiscount))*'UPS 1Day AM Base'!H50)*(1+ExpressFuelSurcharge),2)))*(1+FedEx_Markup),2)</f>
        <v>191.26</v>
      </c>
    </row>
    <row r="54" ht="12.75" customHeight="1">
      <c r="A54" s="327">
        <v>49.0</v>
      </c>
      <c r="B54" s="328">
        <f>ROUND((IF(MinBase1AMDay&gt;ROUND(((1-(OverNightDiscount_21_Up+FedExExrpessEarnedDiscount))*'UPS 1Day AM Base'!B51),2),ROUND(MinBase1AMDay*(1+ExpressFuelSurcharge),2),ROUND(((1-(OverNightDiscount_21_Up+FedExExrpessEarnedDiscount))*'UPS 1Day AM Base'!B51)*(1+ExpressFuelSurcharge),2)))*(1+FedEx_Markup),2)</f>
        <v>55.99</v>
      </c>
      <c r="C54" s="328">
        <f>ROUND((IF(MinBase1AMDay&gt;ROUND(((1-(OverNightDiscount_21_Up+FedExExrpessEarnedDiscount))*'UPS 1Day AM Base'!C51),2),ROUND(MinBase1AMDay*(1+ExpressFuelSurcharge),2),ROUND(((1-(OverNightDiscount_21_Up+FedExExrpessEarnedDiscount))*'UPS 1Day AM Base'!C51)*(1+ExpressFuelSurcharge),2)))*(1+FedEx_Markup),2)</f>
        <v>78.43</v>
      </c>
      <c r="D54" s="328">
        <f>ROUND((IF(MinBase1AMDay&gt;ROUND(((1-(OverNightDiscount_21_Up+FedExExrpessEarnedDiscount))*'UPS 1Day AM Base'!D51),2),ROUND(MinBase1AMDay*(1+ExpressFuelSurcharge),2),ROUND(((1-(OverNightDiscount_21_Up+FedExExrpessEarnedDiscount))*'UPS 1Day AM Base'!D51)*(1+ExpressFuelSurcharge),2)))*(1+FedEx_Markup),2)</f>
        <v>148.55</v>
      </c>
      <c r="E54" s="328">
        <f>ROUND((IF(MinBase1AMDay&gt;ROUND(((1-(OverNightDiscount_21_Up+FedExExrpessEarnedDiscount))*'UPS 1Day AM Base'!E51),2),ROUND(MinBase1AMDay*(1+ExpressFuelSurcharge),2),ROUND(((1-(OverNightDiscount_21_Up+FedExExrpessEarnedDiscount))*'UPS 1Day AM Base'!E51)*(1+ExpressFuelSurcharge),2)))*(1+FedEx_Markup),2)</f>
        <v>162.69</v>
      </c>
      <c r="F54" s="328">
        <f>ROUND((IF(MinBase1AMDay&gt;ROUND(((1-(OverNightDiscount_21_Up+FedExExrpessEarnedDiscount))*'UPS 1Day AM Base'!F51),2),ROUND(MinBase1AMDay*(1+ExpressFuelSurcharge),2),ROUND(((1-(OverNightDiscount_21_Up+FedExExrpessEarnedDiscount))*'UPS 1Day AM Base'!F51)*(1+ExpressFuelSurcharge),2)))*(1+FedEx_Markup),2)</f>
        <v>167.65</v>
      </c>
      <c r="G54" s="328">
        <f>ROUND((IF(MinBase1AMDay&gt;ROUND(((1-(OverNightDiscount_21_Up+FedExExrpessEarnedDiscount))*'UPS 1Day AM Base'!G51),2),ROUND(MinBase1AMDay*(1+ExpressFuelSurcharge),2),ROUND(((1-(OverNightDiscount_21_Up+FedExExrpessEarnedDiscount))*'UPS 1Day AM Base'!G51)*(1+ExpressFuelSurcharge),2)))*(1+FedEx_Markup),2)</f>
        <v>180.92</v>
      </c>
      <c r="H54" s="328">
        <f>ROUND((IF(MinBase1AMDay&gt;ROUND(((1-(OverNightDiscount_21_Up+FedExExrpessEarnedDiscount))*'UPS 1Day AM Base'!H51),2),ROUND(MinBase1AMDay*(1+ExpressFuelSurcharge),2),ROUND(((1-(OverNightDiscount_21_Up+FedExExrpessEarnedDiscount))*'UPS 1Day AM Base'!H51)*(1+ExpressFuelSurcharge),2)))*(1+FedEx_Markup),2)</f>
        <v>191.36</v>
      </c>
    </row>
    <row r="55" ht="12.75" customHeight="1">
      <c r="A55" s="327">
        <v>50.0</v>
      </c>
      <c r="B55" s="328">
        <f>ROUND((IF(MinBase1AMDay&gt;ROUND(((1-(OverNightDiscount_21_Up+FedExExrpessEarnedDiscount))*'UPS 1Day AM Base'!B52),2),ROUND(MinBase1AMDay*(1+ExpressFuelSurcharge),2),ROUND(((1-(OverNightDiscount_21_Up+FedExExrpessEarnedDiscount))*'UPS 1Day AM Base'!B52)*(1+ExpressFuelSurcharge),2)))*(1+FedEx_Markup),2)</f>
        <v>56.32</v>
      </c>
      <c r="C55" s="328">
        <f>ROUND((IF(MinBase1AMDay&gt;ROUND(((1-(OverNightDiscount_21_Up+FedExExrpessEarnedDiscount))*'UPS 1Day AM Base'!C52),2),ROUND(MinBase1AMDay*(1+ExpressFuelSurcharge),2),ROUND(((1-(OverNightDiscount_21_Up+FedExExrpessEarnedDiscount))*'UPS 1Day AM Base'!C52)*(1+ExpressFuelSurcharge),2)))*(1+FedEx_Markup),2)</f>
        <v>78.88</v>
      </c>
      <c r="D55" s="328">
        <f>ROUND((IF(MinBase1AMDay&gt;ROUND(((1-(OverNightDiscount_21_Up+FedExExrpessEarnedDiscount))*'UPS 1Day AM Base'!D52),2),ROUND(MinBase1AMDay*(1+ExpressFuelSurcharge),2),ROUND(((1-(OverNightDiscount_21_Up+FedExExrpessEarnedDiscount))*'UPS 1Day AM Base'!D52)*(1+ExpressFuelSurcharge),2)))*(1+FedEx_Markup),2)</f>
        <v>149.1</v>
      </c>
      <c r="E55" s="328">
        <f>ROUND((IF(MinBase1AMDay&gt;ROUND(((1-(OverNightDiscount_21_Up+FedExExrpessEarnedDiscount))*'UPS 1Day AM Base'!E52),2),ROUND(MinBase1AMDay*(1+ExpressFuelSurcharge),2),ROUND(((1-(OverNightDiscount_21_Up+FedExExrpessEarnedDiscount))*'UPS 1Day AM Base'!E52)*(1+ExpressFuelSurcharge),2)))*(1+FedEx_Markup),2)</f>
        <v>163.42</v>
      </c>
      <c r="F55" s="328">
        <f>ROUND((IF(MinBase1AMDay&gt;ROUND(((1-(OverNightDiscount_21_Up+FedExExrpessEarnedDiscount))*'UPS 1Day AM Base'!F52),2),ROUND(MinBase1AMDay*(1+ExpressFuelSurcharge),2),ROUND(((1-(OverNightDiscount_21_Up+FedExExrpessEarnedDiscount))*'UPS 1Day AM Base'!F52)*(1+ExpressFuelSurcharge),2)))*(1+FedEx_Markup),2)</f>
        <v>168.31</v>
      </c>
      <c r="G55" s="328">
        <f>ROUND((IF(MinBase1AMDay&gt;ROUND(((1-(OverNightDiscount_21_Up+FedExExrpessEarnedDiscount))*'UPS 1Day AM Base'!G52),2),ROUND(MinBase1AMDay*(1+ExpressFuelSurcharge),2),ROUND(((1-(OverNightDiscount_21_Up+FedExExrpessEarnedDiscount))*'UPS 1Day AM Base'!G52)*(1+ExpressFuelSurcharge),2)))*(1+FedEx_Markup),2)</f>
        <v>181.65</v>
      </c>
      <c r="H55" s="328">
        <f>ROUND((IF(MinBase1AMDay&gt;ROUND(((1-(OverNightDiscount_21_Up+FedExExrpessEarnedDiscount))*'UPS 1Day AM Base'!H52),2),ROUND(MinBase1AMDay*(1+ExpressFuelSurcharge),2),ROUND(((1-(OverNightDiscount_21_Up+FedExExrpessEarnedDiscount))*'UPS 1Day AM Base'!H52)*(1+ExpressFuelSurcharge),2)))*(1+FedEx_Markup),2)</f>
        <v>191.91</v>
      </c>
    </row>
    <row r="56" ht="12.75" customHeight="1">
      <c r="A56" s="327">
        <v>51.0</v>
      </c>
      <c r="B56" s="328">
        <f>ROUND((IF(MinBase1AMDay&gt;ROUND(((1-(OverNightDiscount_21_Up+FedExExrpessEarnedDiscount))*'UPS 1Day AM Base'!B53),2),ROUND(MinBase1AMDay*(1+ExpressFuelSurcharge),2),ROUND(((1-(OverNightDiscount_21_Up+FedExExrpessEarnedDiscount))*'UPS 1Day AM Base'!B53)*(1+ExpressFuelSurcharge),2)))*(1+FedEx_Markup),2)</f>
        <v>62.66</v>
      </c>
      <c r="C56" s="328">
        <f>ROUND((IF(MinBase1AMDay&gt;ROUND(((1-(OverNightDiscount_21_Up+FedExExrpessEarnedDiscount))*'UPS 1Day AM Base'!C53),2),ROUND(MinBase1AMDay*(1+ExpressFuelSurcharge),2),ROUND(((1-(OverNightDiscount_21_Up+FedExExrpessEarnedDiscount))*'UPS 1Day AM Base'!C53)*(1+ExpressFuelSurcharge),2)))*(1+FedEx_Markup),2)</f>
        <v>87.65</v>
      </c>
      <c r="D56" s="328">
        <f>ROUND((IF(MinBase1AMDay&gt;ROUND(((1-(OverNightDiscount_21_Up+FedExExrpessEarnedDiscount))*'UPS 1Day AM Base'!D53),2),ROUND(MinBase1AMDay*(1+ExpressFuelSurcharge),2),ROUND(((1-(OverNightDiscount_21_Up+FedExExrpessEarnedDiscount))*'UPS 1Day AM Base'!D53)*(1+ExpressFuelSurcharge),2)))*(1+FedEx_Markup),2)</f>
        <v>159.9</v>
      </c>
      <c r="E56" s="328">
        <f>ROUND((IF(MinBase1AMDay&gt;ROUND(((1-(OverNightDiscount_21_Up+FedExExrpessEarnedDiscount))*'UPS 1Day AM Base'!E53),2),ROUND(MinBase1AMDay*(1+ExpressFuelSurcharge),2),ROUND(((1-(OverNightDiscount_21_Up+FedExExrpessEarnedDiscount))*'UPS 1Day AM Base'!E53)*(1+ExpressFuelSurcharge),2)))*(1+FedEx_Markup),2)</f>
        <v>177.97</v>
      </c>
      <c r="F56" s="328">
        <f>ROUND((IF(MinBase1AMDay&gt;ROUND(((1-(OverNightDiscount_21_Up+FedExExrpessEarnedDiscount))*'UPS 1Day AM Base'!F53),2),ROUND(MinBase1AMDay*(1+ExpressFuelSurcharge),2),ROUND(((1-(OverNightDiscount_21_Up+FedExExrpessEarnedDiscount))*'UPS 1Day AM Base'!F53)*(1+ExpressFuelSurcharge),2)))*(1+FedEx_Markup),2)</f>
        <v>181.6</v>
      </c>
      <c r="G56" s="328">
        <f>ROUND((IF(MinBase1AMDay&gt;ROUND(((1-(OverNightDiscount_21_Up+FedExExrpessEarnedDiscount))*'UPS 1Day AM Base'!G53),2),ROUND(MinBase1AMDay*(1+ExpressFuelSurcharge),2),ROUND(((1-(OverNightDiscount_21_Up+FedExExrpessEarnedDiscount))*'UPS 1Day AM Base'!G53)*(1+ExpressFuelSurcharge),2)))*(1+FedEx_Markup),2)</f>
        <v>196.45</v>
      </c>
      <c r="H56" s="328">
        <f>ROUND((IF(MinBase1AMDay&gt;ROUND(((1-(OverNightDiscount_21_Up+FedExExrpessEarnedDiscount))*'UPS 1Day AM Base'!H53),2),ROUND(MinBase1AMDay*(1+ExpressFuelSurcharge),2),ROUND(((1-(OverNightDiscount_21_Up+FedExExrpessEarnedDiscount))*'UPS 1Day AM Base'!H53)*(1+ExpressFuelSurcharge),2)))*(1+FedEx_Markup),2)</f>
        <v>202.95</v>
      </c>
    </row>
    <row r="57" ht="12.75" customHeight="1">
      <c r="A57" s="327">
        <v>52.0</v>
      </c>
      <c r="B57" s="328">
        <f>ROUND((IF(MinBase1AMDay&gt;ROUND(((1-(OverNightDiscount_21_Up+FedExExrpessEarnedDiscount))*'UPS 1Day AM Base'!B54),2),ROUND(MinBase1AMDay*(1+ExpressFuelSurcharge),2),ROUND(((1-(OverNightDiscount_21_Up+FedExExrpessEarnedDiscount))*'UPS 1Day AM Base'!B54)*(1+ExpressFuelSurcharge),2)))*(1+FedEx_Markup),2)</f>
        <v>63.61</v>
      </c>
      <c r="C57" s="328">
        <f>ROUND((IF(MinBase1AMDay&gt;ROUND(((1-(OverNightDiscount_21_Up+FedExExrpessEarnedDiscount))*'UPS 1Day AM Base'!C54),2),ROUND(MinBase1AMDay*(1+ExpressFuelSurcharge),2),ROUND(((1-(OverNightDiscount_21_Up+FedExExrpessEarnedDiscount))*'UPS 1Day AM Base'!C54)*(1+ExpressFuelSurcharge),2)))*(1+FedEx_Markup),2)</f>
        <v>92.24</v>
      </c>
      <c r="D57" s="328">
        <f>ROUND((IF(MinBase1AMDay&gt;ROUND(((1-(OverNightDiscount_21_Up+FedExExrpessEarnedDiscount))*'UPS 1Day AM Base'!D54),2),ROUND(MinBase1AMDay*(1+ExpressFuelSurcharge),2),ROUND(((1-(OverNightDiscount_21_Up+FedExExrpessEarnedDiscount))*'UPS 1Day AM Base'!D54)*(1+ExpressFuelSurcharge),2)))*(1+FedEx_Markup),2)</f>
        <v>171.34</v>
      </c>
      <c r="E57" s="328">
        <f>ROUND((IF(MinBase1AMDay&gt;ROUND(((1-(OverNightDiscount_21_Up+FedExExrpessEarnedDiscount))*'UPS 1Day AM Base'!E54),2),ROUND(MinBase1AMDay*(1+ExpressFuelSurcharge),2),ROUND(((1-(OverNightDiscount_21_Up+FedExExrpessEarnedDiscount))*'UPS 1Day AM Base'!E54)*(1+ExpressFuelSurcharge),2)))*(1+FedEx_Markup),2)</f>
        <v>181.46</v>
      </c>
      <c r="F57" s="328">
        <f>ROUND((IF(MinBase1AMDay&gt;ROUND(((1-(OverNightDiscount_21_Up+FedExExrpessEarnedDiscount))*'UPS 1Day AM Base'!F54),2),ROUND(MinBase1AMDay*(1+ExpressFuelSurcharge),2),ROUND(((1-(OverNightDiscount_21_Up+FedExExrpessEarnedDiscount))*'UPS 1Day AM Base'!F54)*(1+ExpressFuelSurcharge),2)))*(1+FedEx_Markup),2)</f>
        <v>188.26</v>
      </c>
      <c r="G57" s="328">
        <f>ROUND((IF(MinBase1AMDay&gt;ROUND(((1-(OverNightDiscount_21_Up+FedExExrpessEarnedDiscount))*'UPS 1Day AM Base'!G54),2),ROUND(MinBase1AMDay*(1+ExpressFuelSurcharge),2),ROUND(((1-(OverNightDiscount_21_Up+FedExExrpessEarnedDiscount))*'UPS 1Day AM Base'!G54)*(1+ExpressFuelSurcharge),2)))*(1+FedEx_Markup),2)</f>
        <v>204.14</v>
      </c>
      <c r="H57" s="328">
        <f>ROUND((IF(MinBase1AMDay&gt;ROUND(((1-(OverNightDiscount_21_Up+FedExExrpessEarnedDiscount))*'UPS 1Day AM Base'!H54),2),ROUND(MinBase1AMDay*(1+ExpressFuelSurcharge),2),ROUND(((1-(OverNightDiscount_21_Up+FedExExrpessEarnedDiscount))*'UPS 1Day AM Base'!H54)*(1+ExpressFuelSurcharge),2)))*(1+FedEx_Markup),2)</f>
        <v>214.14</v>
      </c>
    </row>
    <row r="58" ht="12.75" customHeight="1">
      <c r="A58" s="327">
        <v>53.0</v>
      </c>
      <c r="B58" s="328">
        <f>ROUND((IF(MinBase1AMDay&gt;ROUND(((1-(OverNightDiscount_21_Up+FedExExrpessEarnedDiscount))*'UPS 1Day AM Base'!B55),2),ROUND(MinBase1AMDay*(1+ExpressFuelSurcharge),2),ROUND(((1-(OverNightDiscount_21_Up+FedExExrpessEarnedDiscount))*'UPS 1Day AM Base'!B55)*(1+ExpressFuelSurcharge),2)))*(1+FedEx_Markup),2)</f>
        <v>64.31</v>
      </c>
      <c r="C58" s="328">
        <f>ROUND((IF(MinBase1AMDay&gt;ROUND(((1-(OverNightDiscount_21_Up+FedExExrpessEarnedDiscount))*'UPS 1Day AM Base'!C55),2),ROUND(MinBase1AMDay*(1+ExpressFuelSurcharge),2),ROUND(((1-(OverNightDiscount_21_Up+FedExExrpessEarnedDiscount))*'UPS 1Day AM Base'!C55)*(1+ExpressFuelSurcharge),2)))*(1+FedEx_Markup),2)</f>
        <v>92.71</v>
      </c>
      <c r="D58" s="328">
        <f>ROUND((IF(MinBase1AMDay&gt;ROUND(((1-(OverNightDiscount_21_Up+FedExExrpessEarnedDiscount))*'UPS 1Day AM Base'!D55),2),ROUND(MinBase1AMDay*(1+ExpressFuelSurcharge),2),ROUND(((1-(OverNightDiscount_21_Up+FedExExrpessEarnedDiscount))*'UPS 1Day AM Base'!D55)*(1+ExpressFuelSurcharge),2)))*(1+FedEx_Markup),2)</f>
        <v>172.48</v>
      </c>
      <c r="E58" s="328">
        <f>ROUND((IF(MinBase1AMDay&gt;ROUND(((1-(OverNightDiscount_21_Up+FedExExrpessEarnedDiscount))*'UPS 1Day AM Base'!E55),2),ROUND(MinBase1AMDay*(1+ExpressFuelSurcharge),2),ROUND(((1-(OverNightDiscount_21_Up+FedExExrpessEarnedDiscount))*'UPS 1Day AM Base'!E55)*(1+ExpressFuelSurcharge),2)))*(1+FedEx_Markup),2)</f>
        <v>185.04</v>
      </c>
      <c r="F58" s="328">
        <f>ROUND((IF(MinBase1AMDay&gt;ROUND(((1-(OverNightDiscount_21_Up+FedExExrpessEarnedDiscount))*'UPS 1Day AM Base'!F55),2),ROUND(MinBase1AMDay*(1+ExpressFuelSurcharge),2),ROUND(((1-(OverNightDiscount_21_Up+FedExExrpessEarnedDiscount))*'UPS 1Day AM Base'!F55)*(1+ExpressFuelSurcharge),2)))*(1+FedEx_Markup),2)</f>
        <v>188.91</v>
      </c>
      <c r="G58" s="328">
        <f>ROUND((IF(MinBase1AMDay&gt;ROUND(((1-(OverNightDiscount_21_Up+FedExExrpessEarnedDiscount))*'UPS 1Day AM Base'!G55),2),ROUND(MinBase1AMDay*(1+ExpressFuelSurcharge),2),ROUND(((1-(OverNightDiscount_21_Up+FedExExrpessEarnedDiscount))*'UPS 1Day AM Base'!G55)*(1+ExpressFuelSurcharge),2)))*(1+FedEx_Markup),2)</f>
        <v>213.64</v>
      </c>
      <c r="H58" s="328">
        <f>ROUND((IF(MinBase1AMDay&gt;ROUND(((1-(OverNightDiscount_21_Up+FedExExrpessEarnedDiscount))*'UPS 1Day AM Base'!H55),2),ROUND(MinBase1AMDay*(1+ExpressFuelSurcharge),2),ROUND(((1-(OverNightDiscount_21_Up+FedExExrpessEarnedDiscount))*'UPS 1Day AM Base'!H55)*(1+ExpressFuelSurcharge),2)))*(1+FedEx_Markup),2)</f>
        <v>218.55</v>
      </c>
    </row>
    <row r="59" ht="12.75" customHeight="1">
      <c r="A59" s="327">
        <v>54.0</v>
      </c>
      <c r="B59" s="328">
        <f>ROUND((IF(MinBase1AMDay&gt;ROUND(((1-(OverNightDiscount_21_Up+FedExExrpessEarnedDiscount))*'UPS 1Day AM Base'!B56),2),ROUND(MinBase1AMDay*(1+ExpressFuelSurcharge),2),ROUND(((1-(OverNightDiscount_21_Up+FedExExrpessEarnedDiscount))*'UPS 1Day AM Base'!B56)*(1+ExpressFuelSurcharge),2)))*(1+FedEx_Markup),2)</f>
        <v>64.5</v>
      </c>
      <c r="C59" s="328">
        <f>ROUND((IF(MinBase1AMDay&gt;ROUND(((1-(OverNightDiscount_21_Up+FedExExrpessEarnedDiscount))*'UPS 1Day AM Base'!C56),2),ROUND(MinBase1AMDay*(1+ExpressFuelSurcharge),2),ROUND(((1-(OverNightDiscount_21_Up+FedExExrpessEarnedDiscount))*'UPS 1Day AM Base'!C56)*(1+ExpressFuelSurcharge),2)))*(1+FedEx_Markup),2)</f>
        <v>92.91</v>
      </c>
      <c r="D59" s="328">
        <f>ROUND((IF(MinBase1AMDay&gt;ROUND(((1-(OverNightDiscount_21_Up+FedExExrpessEarnedDiscount))*'UPS 1Day AM Base'!D56),2),ROUND(MinBase1AMDay*(1+ExpressFuelSurcharge),2),ROUND(((1-(OverNightDiscount_21_Up+FedExExrpessEarnedDiscount))*'UPS 1Day AM Base'!D56)*(1+ExpressFuelSurcharge),2)))*(1+FedEx_Markup),2)</f>
        <v>172.67</v>
      </c>
      <c r="E59" s="328">
        <f>ROUND((IF(MinBase1AMDay&gt;ROUND(((1-(OverNightDiscount_21_Up+FedExExrpessEarnedDiscount))*'UPS 1Day AM Base'!E56),2),ROUND(MinBase1AMDay*(1+ExpressFuelSurcharge),2),ROUND(((1-(OverNightDiscount_21_Up+FedExExrpessEarnedDiscount))*'UPS 1Day AM Base'!E56)*(1+ExpressFuelSurcharge),2)))*(1+FedEx_Markup),2)</f>
        <v>185.39</v>
      </c>
      <c r="F59" s="328">
        <f>ROUND((IF(MinBase1AMDay&gt;ROUND(((1-(OverNightDiscount_21_Up+FedExExrpessEarnedDiscount))*'UPS 1Day AM Base'!F56),2),ROUND(MinBase1AMDay*(1+ExpressFuelSurcharge),2),ROUND(((1-(OverNightDiscount_21_Up+FedExExrpessEarnedDiscount))*'UPS 1Day AM Base'!F56)*(1+ExpressFuelSurcharge),2)))*(1+FedEx_Markup),2)</f>
        <v>189.11</v>
      </c>
      <c r="G59" s="328">
        <f>ROUND((IF(MinBase1AMDay&gt;ROUND(((1-(OverNightDiscount_21_Up+FedExExrpessEarnedDiscount))*'UPS 1Day AM Base'!G56),2),ROUND(MinBase1AMDay*(1+ExpressFuelSurcharge),2),ROUND(((1-(OverNightDiscount_21_Up+FedExExrpessEarnedDiscount))*'UPS 1Day AM Base'!G56)*(1+ExpressFuelSurcharge),2)))*(1+FedEx_Markup),2)</f>
        <v>214.59</v>
      </c>
      <c r="H59" s="328">
        <f>ROUND((IF(MinBase1AMDay&gt;ROUND(((1-(OverNightDiscount_21_Up+FedExExrpessEarnedDiscount))*'UPS 1Day AM Base'!H56),2),ROUND(MinBase1AMDay*(1+ExpressFuelSurcharge),2),ROUND(((1-(OverNightDiscount_21_Up+FedExExrpessEarnedDiscount))*'UPS 1Day AM Base'!H56)*(1+ExpressFuelSurcharge),2)))*(1+FedEx_Markup),2)</f>
        <v>218.99</v>
      </c>
    </row>
    <row r="60" ht="12.75" customHeight="1">
      <c r="A60" s="327">
        <v>55.0</v>
      </c>
      <c r="B60" s="328">
        <f>ROUND((IF(MinBase1AMDay&gt;ROUND(((1-(OverNightDiscount_21_Up+FedExExrpessEarnedDiscount))*'UPS 1Day AM Base'!B57),2),ROUND(MinBase1AMDay*(1+ExpressFuelSurcharge),2),ROUND(((1-(OverNightDiscount_21_Up+FedExExrpessEarnedDiscount))*'UPS 1Day AM Base'!B57)*(1+ExpressFuelSurcharge),2)))*(1+FedEx_Markup),2)</f>
        <v>64.75</v>
      </c>
      <c r="C60" s="328">
        <f>ROUND((IF(MinBase1AMDay&gt;ROUND(((1-(OverNightDiscount_21_Up+FedExExrpessEarnedDiscount))*'UPS 1Day AM Base'!C57),2),ROUND(MinBase1AMDay*(1+ExpressFuelSurcharge),2),ROUND(((1-(OverNightDiscount_21_Up+FedExExrpessEarnedDiscount))*'UPS 1Day AM Base'!C57)*(1+ExpressFuelSurcharge),2)))*(1+FedEx_Markup),2)</f>
        <v>94.52</v>
      </c>
      <c r="D60" s="328">
        <f>ROUND((IF(MinBase1AMDay&gt;ROUND(((1-(OverNightDiscount_21_Up+FedExExrpessEarnedDiscount))*'UPS 1Day AM Base'!D57),2),ROUND(MinBase1AMDay*(1+ExpressFuelSurcharge),2),ROUND(((1-(OverNightDiscount_21_Up+FedExExrpessEarnedDiscount))*'UPS 1Day AM Base'!D57)*(1+ExpressFuelSurcharge),2)))*(1+FedEx_Markup),2)</f>
        <v>173.91</v>
      </c>
      <c r="E60" s="328">
        <f>ROUND((IF(MinBase1AMDay&gt;ROUND(((1-(OverNightDiscount_21_Up+FedExExrpessEarnedDiscount))*'UPS 1Day AM Base'!E57),2),ROUND(MinBase1AMDay*(1+ExpressFuelSurcharge),2),ROUND(((1-(OverNightDiscount_21_Up+FedExExrpessEarnedDiscount))*'UPS 1Day AM Base'!E57)*(1+ExpressFuelSurcharge),2)))*(1+FedEx_Markup),2)</f>
        <v>185.85</v>
      </c>
      <c r="F60" s="328">
        <f>ROUND((IF(MinBase1AMDay&gt;ROUND(((1-(OverNightDiscount_21_Up+FedExExrpessEarnedDiscount))*'UPS 1Day AM Base'!F57),2),ROUND(MinBase1AMDay*(1+ExpressFuelSurcharge),2),ROUND(((1-(OverNightDiscount_21_Up+FedExExrpessEarnedDiscount))*'UPS 1Day AM Base'!F57)*(1+ExpressFuelSurcharge),2)))*(1+FedEx_Markup),2)</f>
        <v>189.58</v>
      </c>
      <c r="G60" s="328">
        <f>ROUND((IF(MinBase1AMDay&gt;ROUND(((1-(OverNightDiscount_21_Up+FedExExrpessEarnedDiscount))*'UPS 1Day AM Base'!G57),2),ROUND(MinBase1AMDay*(1+ExpressFuelSurcharge),2),ROUND(((1-(OverNightDiscount_21_Up+FedExExrpessEarnedDiscount))*'UPS 1Day AM Base'!G57)*(1+ExpressFuelSurcharge),2)))*(1+FedEx_Markup),2)</f>
        <v>214.76</v>
      </c>
      <c r="H60" s="328">
        <f>ROUND((IF(MinBase1AMDay&gt;ROUND(((1-(OverNightDiscount_21_Up+FedExExrpessEarnedDiscount))*'UPS 1Day AM Base'!H57),2),ROUND(MinBase1AMDay*(1+ExpressFuelSurcharge),2),ROUND(((1-(OverNightDiscount_21_Up+FedExExrpessEarnedDiscount))*'UPS 1Day AM Base'!H57)*(1+ExpressFuelSurcharge),2)))*(1+FedEx_Markup),2)</f>
        <v>219.19</v>
      </c>
    </row>
    <row r="61" ht="12.75" customHeight="1">
      <c r="A61" s="327">
        <v>56.0</v>
      </c>
      <c r="B61" s="328">
        <f>ROUND((IF(MinBase1AMDay&gt;ROUND(((1-(OverNightDiscount_21_Up+FedExExrpessEarnedDiscount))*'UPS 1Day AM Base'!B58),2),ROUND(MinBase1AMDay*(1+ExpressFuelSurcharge),2),ROUND(((1-(OverNightDiscount_21_Up+FedExExrpessEarnedDiscount))*'UPS 1Day AM Base'!B58)*(1+ExpressFuelSurcharge),2)))*(1+FedEx_Markup),2)</f>
        <v>69.44</v>
      </c>
      <c r="C61" s="328">
        <f>ROUND((IF(MinBase1AMDay&gt;ROUND(((1-(OverNightDiscount_21_Up+FedExExrpessEarnedDiscount))*'UPS 1Day AM Base'!C58),2),ROUND(MinBase1AMDay*(1+ExpressFuelSurcharge),2),ROUND(((1-(OverNightDiscount_21_Up+FedExExrpessEarnedDiscount))*'UPS 1Day AM Base'!C58)*(1+ExpressFuelSurcharge),2)))*(1+FedEx_Markup),2)</f>
        <v>99.81</v>
      </c>
      <c r="D61" s="328">
        <f>ROUND((IF(MinBase1AMDay&gt;ROUND(((1-(OverNightDiscount_21_Up+FedExExrpessEarnedDiscount))*'UPS 1Day AM Base'!D58),2),ROUND(MinBase1AMDay*(1+ExpressFuelSurcharge),2),ROUND(((1-(OverNightDiscount_21_Up+FedExExrpessEarnedDiscount))*'UPS 1Day AM Base'!D58)*(1+ExpressFuelSurcharge),2)))*(1+FedEx_Markup),2)</f>
        <v>174.1</v>
      </c>
      <c r="E61" s="328">
        <f>ROUND((IF(MinBase1AMDay&gt;ROUND(((1-(OverNightDiscount_21_Up+FedExExrpessEarnedDiscount))*'UPS 1Day AM Base'!E58),2),ROUND(MinBase1AMDay*(1+ExpressFuelSurcharge),2),ROUND(((1-(OverNightDiscount_21_Up+FedExExrpessEarnedDiscount))*'UPS 1Day AM Base'!E58)*(1+ExpressFuelSurcharge),2)))*(1+FedEx_Markup),2)</f>
        <v>190.96</v>
      </c>
      <c r="F61" s="328">
        <f>ROUND((IF(MinBase1AMDay&gt;ROUND(((1-(OverNightDiscount_21_Up+FedExExrpessEarnedDiscount))*'UPS 1Day AM Base'!F58),2),ROUND(MinBase1AMDay*(1+ExpressFuelSurcharge),2),ROUND(((1-(OverNightDiscount_21_Up+FedExExrpessEarnedDiscount))*'UPS 1Day AM Base'!F58)*(1+ExpressFuelSurcharge),2)))*(1+FedEx_Markup),2)</f>
        <v>194.78</v>
      </c>
      <c r="G61" s="328">
        <f>ROUND((IF(MinBase1AMDay&gt;ROUND(((1-(OverNightDiscount_21_Up+FedExExrpessEarnedDiscount))*'UPS 1Day AM Base'!G58),2),ROUND(MinBase1AMDay*(1+ExpressFuelSurcharge),2),ROUND(((1-(OverNightDiscount_21_Up+FedExExrpessEarnedDiscount))*'UPS 1Day AM Base'!G58)*(1+ExpressFuelSurcharge),2)))*(1+FedEx_Markup),2)</f>
        <v>214.95</v>
      </c>
      <c r="H61" s="328">
        <f>ROUND((IF(MinBase1AMDay&gt;ROUND(((1-(OverNightDiscount_21_Up+FedExExrpessEarnedDiscount))*'UPS 1Day AM Base'!H58),2),ROUND(MinBase1AMDay*(1+ExpressFuelSurcharge),2),ROUND(((1-(OverNightDiscount_21_Up+FedExExrpessEarnedDiscount))*'UPS 1Day AM Base'!H58)*(1+ExpressFuelSurcharge),2)))*(1+FedEx_Markup),2)</f>
        <v>219.36</v>
      </c>
    </row>
    <row r="62" ht="12.75" customHeight="1">
      <c r="A62" s="327">
        <v>57.0</v>
      </c>
      <c r="B62" s="328">
        <f>ROUND((IF(MinBase1AMDay&gt;ROUND(((1-(OverNightDiscount_21_Up+FedExExrpessEarnedDiscount))*'UPS 1Day AM Base'!B59),2),ROUND(MinBase1AMDay*(1+ExpressFuelSurcharge),2),ROUND(((1-(OverNightDiscount_21_Up+FedExExrpessEarnedDiscount))*'UPS 1Day AM Base'!B59)*(1+ExpressFuelSurcharge),2)))*(1+FedEx_Markup),2)</f>
        <v>70.02</v>
      </c>
      <c r="C62" s="328">
        <f>ROUND((IF(MinBase1AMDay&gt;ROUND(((1-(OverNightDiscount_21_Up+FedExExrpessEarnedDiscount))*'UPS 1Day AM Base'!C59),2),ROUND(MinBase1AMDay*(1+ExpressFuelSurcharge),2),ROUND(((1-(OverNightDiscount_21_Up+FedExExrpessEarnedDiscount))*'UPS 1Day AM Base'!C59)*(1+ExpressFuelSurcharge),2)))*(1+FedEx_Markup),2)</f>
        <v>100.81</v>
      </c>
      <c r="D62" s="328">
        <f>ROUND((IF(MinBase1AMDay&gt;ROUND(((1-(OverNightDiscount_21_Up+FedExExrpessEarnedDiscount))*'UPS 1Day AM Base'!D59),2),ROUND(MinBase1AMDay*(1+ExpressFuelSurcharge),2),ROUND(((1-(OverNightDiscount_21_Up+FedExExrpessEarnedDiscount))*'UPS 1Day AM Base'!D59)*(1+ExpressFuelSurcharge),2)))*(1+FedEx_Markup),2)</f>
        <v>174.43</v>
      </c>
      <c r="E62" s="328">
        <f>ROUND((IF(MinBase1AMDay&gt;ROUND(((1-(OverNightDiscount_21_Up+FedExExrpessEarnedDiscount))*'UPS 1Day AM Base'!E59),2),ROUND(MinBase1AMDay*(1+ExpressFuelSurcharge),2),ROUND(((1-(OverNightDiscount_21_Up+FedExExrpessEarnedDiscount))*'UPS 1Day AM Base'!E59)*(1+ExpressFuelSurcharge),2)))*(1+FedEx_Markup),2)</f>
        <v>191.46</v>
      </c>
      <c r="F62" s="328">
        <f>ROUND((IF(MinBase1AMDay&gt;ROUND(((1-(OverNightDiscount_21_Up+FedExExrpessEarnedDiscount))*'UPS 1Day AM Base'!F59),2),ROUND(MinBase1AMDay*(1+ExpressFuelSurcharge),2),ROUND(((1-(OverNightDiscount_21_Up+FedExExrpessEarnedDiscount))*'UPS 1Day AM Base'!F59)*(1+ExpressFuelSurcharge),2)))*(1+FedEx_Markup),2)</f>
        <v>195.67</v>
      </c>
      <c r="G62" s="328">
        <f>ROUND((IF(MinBase1AMDay&gt;ROUND(((1-(OverNightDiscount_21_Up+FedExExrpessEarnedDiscount))*'UPS 1Day AM Base'!G59),2),ROUND(MinBase1AMDay*(1+ExpressFuelSurcharge),2),ROUND(((1-(OverNightDiscount_21_Up+FedExExrpessEarnedDiscount))*'UPS 1Day AM Base'!G59)*(1+ExpressFuelSurcharge),2)))*(1+FedEx_Markup),2)</f>
        <v>215.23</v>
      </c>
      <c r="H62" s="328">
        <f>ROUND((IF(MinBase1AMDay&gt;ROUND(((1-(OverNightDiscount_21_Up+FedExExrpessEarnedDiscount))*'UPS 1Day AM Base'!H59),2),ROUND(MinBase1AMDay*(1+ExpressFuelSurcharge),2),ROUND(((1-(OverNightDiscount_21_Up+FedExExrpessEarnedDiscount))*'UPS 1Day AM Base'!H59)*(1+ExpressFuelSurcharge),2)))*(1+FedEx_Markup),2)</f>
        <v>219.55</v>
      </c>
    </row>
    <row r="63" ht="12.75" customHeight="1">
      <c r="A63" s="327">
        <v>58.0</v>
      </c>
      <c r="B63" s="328">
        <f>ROUND((IF(MinBase1AMDay&gt;ROUND(((1-(OverNightDiscount_21_Up+FedExExrpessEarnedDiscount))*'UPS 1Day AM Base'!B60),2),ROUND(MinBase1AMDay*(1+ExpressFuelSurcharge),2),ROUND(((1-(OverNightDiscount_21_Up+FedExExrpessEarnedDiscount))*'UPS 1Day AM Base'!B60)*(1+ExpressFuelSurcharge),2)))*(1+FedEx_Markup),2)</f>
        <v>70.23</v>
      </c>
      <c r="C63" s="328">
        <f>ROUND((IF(MinBase1AMDay&gt;ROUND(((1-(OverNightDiscount_21_Up+FedExExrpessEarnedDiscount))*'UPS 1Day AM Base'!C60),2),ROUND(MinBase1AMDay*(1+ExpressFuelSurcharge),2),ROUND(((1-(OverNightDiscount_21_Up+FedExExrpessEarnedDiscount))*'UPS 1Day AM Base'!C60)*(1+ExpressFuelSurcharge),2)))*(1+FedEx_Markup),2)</f>
        <v>101.23</v>
      </c>
      <c r="D63" s="328">
        <f>ROUND((IF(MinBase1AMDay&gt;ROUND(((1-(OverNightDiscount_21_Up+FedExExrpessEarnedDiscount))*'UPS 1Day AM Base'!D60),2),ROUND(MinBase1AMDay*(1+ExpressFuelSurcharge),2),ROUND(((1-(OverNightDiscount_21_Up+FedExExrpessEarnedDiscount))*'UPS 1Day AM Base'!D60)*(1+ExpressFuelSurcharge),2)))*(1+FedEx_Markup),2)</f>
        <v>174.64</v>
      </c>
      <c r="E63" s="328">
        <f>ROUND((IF(MinBase1AMDay&gt;ROUND(((1-(OverNightDiscount_21_Up+FedExExrpessEarnedDiscount))*'UPS 1Day AM Base'!E60),2),ROUND(MinBase1AMDay*(1+ExpressFuelSurcharge),2),ROUND(((1-(OverNightDiscount_21_Up+FedExExrpessEarnedDiscount))*'UPS 1Day AM Base'!E60)*(1+ExpressFuelSurcharge),2)))*(1+FedEx_Markup),2)</f>
        <v>191.65</v>
      </c>
      <c r="F63" s="328">
        <f>ROUND((IF(MinBase1AMDay&gt;ROUND(((1-(OverNightDiscount_21_Up+FedExExrpessEarnedDiscount))*'UPS 1Day AM Base'!F60),2),ROUND(MinBase1AMDay*(1+ExpressFuelSurcharge),2),ROUND(((1-(OverNightDiscount_21_Up+FedExExrpessEarnedDiscount))*'UPS 1Day AM Base'!F60)*(1+ExpressFuelSurcharge),2)))*(1+FedEx_Markup),2)</f>
        <v>199.67</v>
      </c>
      <c r="G63" s="328">
        <f>ROUND((IF(MinBase1AMDay&gt;ROUND(((1-(OverNightDiscount_21_Up+FedExExrpessEarnedDiscount))*'UPS 1Day AM Base'!G60),2),ROUND(MinBase1AMDay*(1+ExpressFuelSurcharge),2),ROUND(((1-(OverNightDiscount_21_Up+FedExExrpessEarnedDiscount))*'UPS 1Day AM Base'!G60)*(1+ExpressFuelSurcharge),2)))*(1+FedEx_Markup),2)</f>
        <v>215.82</v>
      </c>
      <c r="H63" s="328">
        <f>ROUND((IF(MinBase1AMDay&gt;ROUND(((1-(OverNightDiscount_21_Up+FedExExrpessEarnedDiscount))*'UPS 1Day AM Base'!H60),2),ROUND(MinBase1AMDay*(1+ExpressFuelSurcharge),2),ROUND(((1-(OverNightDiscount_21_Up+FedExExrpessEarnedDiscount))*'UPS 1Day AM Base'!H60)*(1+ExpressFuelSurcharge),2)))*(1+FedEx_Markup),2)</f>
        <v>220.13</v>
      </c>
    </row>
    <row r="64" ht="12.75" customHeight="1">
      <c r="A64" s="327">
        <v>59.0</v>
      </c>
      <c r="B64" s="328">
        <f>ROUND((IF(MinBase1AMDay&gt;ROUND(((1-(OverNightDiscount_21_Up+FedExExrpessEarnedDiscount))*'UPS 1Day AM Base'!B61),2),ROUND(MinBase1AMDay*(1+ExpressFuelSurcharge),2),ROUND(((1-(OverNightDiscount_21_Up+FedExExrpessEarnedDiscount))*'UPS 1Day AM Base'!B61)*(1+ExpressFuelSurcharge),2)))*(1+FedEx_Markup),2)</f>
        <v>70.43</v>
      </c>
      <c r="C64" s="328">
        <f>ROUND((IF(MinBase1AMDay&gt;ROUND(((1-(OverNightDiscount_21_Up+FedExExrpessEarnedDiscount))*'UPS 1Day AM Base'!C61),2),ROUND(MinBase1AMDay*(1+ExpressFuelSurcharge),2),ROUND(((1-(OverNightDiscount_21_Up+FedExExrpessEarnedDiscount))*'UPS 1Day AM Base'!C61)*(1+ExpressFuelSurcharge),2)))*(1+FedEx_Markup),2)</f>
        <v>101.43</v>
      </c>
      <c r="D64" s="328">
        <f>ROUND((IF(MinBase1AMDay&gt;ROUND(((1-(OverNightDiscount_21_Up+FedExExrpessEarnedDiscount))*'UPS 1Day AM Base'!D61),2),ROUND(MinBase1AMDay*(1+ExpressFuelSurcharge),2),ROUND(((1-(OverNightDiscount_21_Up+FedExExrpessEarnedDiscount))*'UPS 1Day AM Base'!D61)*(1+ExpressFuelSurcharge),2)))*(1+FedEx_Markup),2)</f>
        <v>178.79</v>
      </c>
      <c r="E64" s="328">
        <f>ROUND((IF(MinBase1AMDay&gt;ROUND(((1-(OverNightDiscount_21_Up+FedExExrpessEarnedDiscount))*'UPS 1Day AM Base'!E61),2),ROUND(MinBase1AMDay*(1+ExpressFuelSurcharge),2),ROUND(((1-(OverNightDiscount_21_Up+FedExExrpessEarnedDiscount))*'UPS 1Day AM Base'!E61)*(1+ExpressFuelSurcharge),2)))*(1+FedEx_Markup),2)</f>
        <v>194.53</v>
      </c>
      <c r="F64" s="328">
        <f>ROUND((IF(MinBase1AMDay&gt;ROUND(((1-(OverNightDiscount_21_Up+FedExExrpessEarnedDiscount))*'UPS 1Day AM Base'!F61),2),ROUND(MinBase1AMDay*(1+ExpressFuelSurcharge),2),ROUND(((1-(OverNightDiscount_21_Up+FedExExrpessEarnedDiscount))*'UPS 1Day AM Base'!F61)*(1+ExpressFuelSurcharge),2)))*(1+FedEx_Markup),2)</f>
        <v>200.08</v>
      </c>
      <c r="G64" s="328">
        <f>ROUND((IF(MinBase1AMDay&gt;ROUND(((1-(OverNightDiscount_21_Up+FedExExrpessEarnedDiscount))*'UPS 1Day AM Base'!G61),2),ROUND(MinBase1AMDay*(1+ExpressFuelSurcharge),2),ROUND(((1-(OverNightDiscount_21_Up+FedExExrpessEarnedDiscount))*'UPS 1Day AM Base'!G61)*(1+ExpressFuelSurcharge),2)))*(1+FedEx_Markup),2)</f>
        <v>216.42</v>
      </c>
      <c r="H64" s="328">
        <f>ROUND((IF(MinBase1AMDay&gt;ROUND(((1-(OverNightDiscount_21_Up+FedExExrpessEarnedDiscount))*'UPS 1Day AM Base'!H61),2),ROUND(MinBase1AMDay*(1+ExpressFuelSurcharge),2),ROUND(((1-(OverNightDiscount_21_Up+FedExExrpessEarnedDiscount))*'UPS 1Day AM Base'!H61)*(1+ExpressFuelSurcharge),2)))*(1+FedEx_Markup),2)</f>
        <v>231.81</v>
      </c>
    </row>
    <row r="65" ht="12.75" customHeight="1">
      <c r="A65" s="327">
        <v>60.0</v>
      </c>
      <c r="B65" s="328">
        <f>ROUND((IF(MinBase1AMDay&gt;ROUND(((1-(OverNightDiscount_21_Up+FedExExrpessEarnedDiscount))*'UPS 1Day AM Base'!B62),2),ROUND(MinBase1AMDay*(1+ExpressFuelSurcharge),2),ROUND(((1-(OverNightDiscount_21_Up+FedExExrpessEarnedDiscount))*'UPS 1Day AM Base'!B62)*(1+ExpressFuelSurcharge),2)))*(1+FedEx_Markup),2)</f>
        <v>70.63</v>
      </c>
      <c r="C65" s="328">
        <f>ROUND((IF(MinBase1AMDay&gt;ROUND(((1-(OverNightDiscount_21_Up+FedExExrpessEarnedDiscount))*'UPS 1Day AM Base'!C62),2),ROUND(MinBase1AMDay*(1+ExpressFuelSurcharge),2),ROUND(((1-(OverNightDiscount_21_Up+FedExExrpessEarnedDiscount))*'UPS 1Day AM Base'!C62)*(1+ExpressFuelSurcharge),2)))*(1+FedEx_Markup),2)</f>
        <v>101.64</v>
      </c>
      <c r="D65" s="328">
        <f>ROUND((IF(MinBase1AMDay&gt;ROUND(((1-(OverNightDiscount_21_Up+FedExExrpessEarnedDiscount))*'UPS 1Day AM Base'!D62),2),ROUND(MinBase1AMDay*(1+ExpressFuelSurcharge),2),ROUND(((1-(OverNightDiscount_21_Up+FedExExrpessEarnedDiscount))*'UPS 1Day AM Base'!D62)*(1+ExpressFuelSurcharge),2)))*(1+FedEx_Markup),2)</f>
        <v>179.22</v>
      </c>
      <c r="E65" s="328">
        <f>ROUND((IF(MinBase1AMDay&gt;ROUND(((1-(OverNightDiscount_21_Up+FedExExrpessEarnedDiscount))*'UPS 1Day AM Base'!E62),2),ROUND(MinBase1AMDay*(1+ExpressFuelSurcharge),2),ROUND(((1-(OverNightDiscount_21_Up+FedExExrpessEarnedDiscount))*'UPS 1Day AM Base'!E62)*(1+ExpressFuelSurcharge),2)))*(1+FedEx_Markup),2)</f>
        <v>194.83</v>
      </c>
      <c r="F65" s="328">
        <f>ROUND((IF(MinBase1AMDay&gt;ROUND(((1-(OverNightDiscount_21_Up+FedExExrpessEarnedDiscount))*'UPS 1Day AM Base'!F62),2),ROUND(MinBase1AMDay*(1+ExpressFuelSurcharge),2),ROUND(((1-(OverNightDiscount_21_Up+FedExExrpessEarnedDiscount))*'UPS 1Day AM Base'!F62)*(1+ExpressFuelSurcharge),2)))*(1+FedEx_Markup),2)</f>
        <v>200.49</v>
      </c>
      <c r="G65" s="328">
        <f>ROUND((IF(MinBase1AMDay&gt;ROUND(((1-(OverNightDiscount_21_Up+FedExExrpessEarnedDiscount))*'UPS 1Day AM Base'!G62),2),ROUND(MinBase1AMDay*(1+ExpressFuelSurcharge),2),ROUND(((1-(OverNightDiscount_21_Up+FedExExrpessEarnedDiscount))*'UPS 1Day AM Base'!G62)*(1+ExpressFuelSurcharge),2)))*(1+FedEx_Markup),2)</f>
        <v>228.4</v>
      </c>
      <c r="H65" s="328">
        <f>ROUND((IF(MinBase1AMDay&gt;ROUND(((1-(OverNightDiscount_21_Up+FedExExrpessEarnedDiscount))*'UPS 1Day AM Base'!H62),2),ROUND(MinBase1AMDay*(1+ExpressFuelSurcharge),2),ROUND(((1-(OverNightDiscount_21_Up+FedExExrpessEarnedDiscount))*'UPS 1Day AM Base'!H62)*(1+ExpressFuelSurcharge),2)))*(1+FedEx_Markup),2)</f>
        <v>232.98</v>
      </c>
    </row>
    <row r="66" ht="12.75" customHeight="1">
      <c r="A66" s="327">
        <v>61.0</v>
      </c>
      <c r="B66" s="328">
        <f>ROUND((IF(MinBase1AMDay&gt;ROUND(((1-(OverNightDiscount_21_Up+FedExExrpessEarnedDiscount))*'UPS 1Day AM Base'!B63),2),ROUND(MinBase1AMDay*(1+ExpressFuelSurcharge),2),ROUND(((1-(OverNightDiscount_21_Up+FedExExrpessEarnedDiscount))*'UPS 1Day AM Base'!B63)*(1+ExpressFuelSurcharge),2)))*(1+FedEx_Markup),2)</f>
        <v>74.31</v>
      </c>
      <c r="C66" s="328">
        <f>ROUND((IF(MinBase1AMDay&gt;ROUND(((1-(OverNightDiscount_21_Up+FedExExrpessEarnedDiscount))*'UPS 1Day AM Base'!C63),2),ROUND(MinBase1AMDay*(1+ExpressFuelSurcharge),2),ROUND(((1-(OverNightDiscount_21_Up+FedExExrpessEarnedDiscount))*'UPS 1Day AM Base'!C63)*(1+ExpressFuelSurcharge),2)))*(1+FedEx_Markup),2)</f>
        <v>105.21</v>
      </c>
      <c r="D66" s="328">
        <f>ROUND((IF(MinBase1AMDay&gt;ROUND(((1-(OverNightDiscount_21_Up+FedExExrpessEarnedDiscount))*'UPS 1Day AM Base'!D63),2),ROUND(MinBase1AMDay*(1+ExpressFuelSurcharge),2),ROUND(((1-(OverNightDiscount_21_Up+FedExExrpessEarnedDiscount))*'UPS 1Day AM Base'!D63)*(1+ExpressFuelSurcharge),2)))*(1+FedEx_Markup),2)</f>
        <v>186.43</v>
      </c>
      <c r="E66" s="328">
        <f>ROUND((IF(MinBase1AMDay&gt;ROUND(((1-(OverNightDiscount_21_Up+FedExExrpessEarnedDiscount))*'UPS 1Day AM Base'!E63),2),ROUND(MinBase1AMDay*(1+ExpressFuelSurcharge),2),ROUND(((1-(OverNightDiscount_21_Up+FedExExrpessEarnedDiscount))*'UPS 1Day AM Base'!E63)*(1+ExpressFuelSurcharge),2)))*(1+FedEx_Markup),2)</f>
        <v>200.47</v>
      </c>
      <c r="F66" s="328">
        <f>ROUND((IF(MinBase1AMDay&gt;ROUND(((1-(OverNightDiscount_21_Up+FedExExrpessEarnedDiscount))*'UPS 1Day AM Base'!F63),2),ROUND(MinBase1AMDay*(1+ExpressFuelSurcharge),2),ROUND(((1-(OverNightDiscount_21_Up+FedExExrpessEarnedDiscount))*'UPS 1Day AM Base'!F63)*(1+ExpressFuelSurcharge),2)))*(1+FedEx_Markup),2)</f>
        <v>208.61</v>
      </c>
      <c r="G66" s="328">
        <f>ROUND((IF(MinBase1AMDay&gt;ROUND(((1-(OverNightDiscount_21_Up+FedExExrpessEarnedDiscount))*'UPS 1Day AM Base'!G63),2),ROUND(MinBase1AMDay*(1+ExpressFuelSurcharge),2),ROUND(((1-(OverNightDiscount_21_Up+FedExExrpessEarnedDiscount))*'UPS 1Day AM Base'!G63)*(1+ExpressFuelSurcharge),2)))*(1+FedEx_Markup),2)</f>
        <v>235.54</v>
      </c>
      <c r="H66" s="328">
        <f>ROUND((IF(MinBase1AMDay&gt;ROUND(((1-(OverNightDiscount_21_Up+FedExExrpessEarnedDiscount))*'UPS 1Day AM Base'!H63),2),ROUND(MinBase1AMDay*(1+ExpressFuelSurcharge),2),ROUND(((1-(OverNightDiscount_21_Up+FedExExrpessEarnedDiscount))*'UPS 1Day AM Base'!H63)*(1+ExpressFuelSurcharge),2)))*(1+FedEx_Markup),2)</f>
        <v>240.27</v>
      </c>
    </row>
    <row r="67" ht="12.75" customHeight="1">
      <c r="A67" s="327">
        <v>62.0</v>
      </c>
      <c r="B67" s="328">
        <f>ROUND((IF(MinBase1AMDay&gt;ROUND(((1-(OverNightDiscount_21_Up+FedExExrpessEarnedDiscount))*'UPS 1Day AM Base'!B64),2),ROUND(MinBase1AMDay*(1+ExpressFuelSurcharge),2),ROUND(((1-(OverNightDiscount_21_Up+FedExExrpessEarnedDiscount))*'UPS 1Day AM Base'!B64)*(1+ExpressFuelSurcharge),2)))*(1+FedEx_Markup),2)</f>
        <v>75.16</v>
      </c>
      <c r="C67" s="328">
        <f>ROUND((IF(MinBase1AMDay&gt;ROUND(((1-(OverNightDiscount_21_Up+FedExExrpessEarnedDiscount))*'UPS 1Day AM Base'!C64),2),ROUND(MinBase1AMDay*(1+ExpressFuelSurcharge),2),ROUND(((1-(OverNightDiscount_21_Up+FedExExrpessEarnedDiscount))*'UPS 1Day AM Base'!C64)*(1+ExpressFuelSurcharge),2)))*(1+FedEx_Markup),2)</f>
        <v>108.47</v>
      </c>
      <c r="D67" s="328">
        <f>ROUND((IF(MinBase1AMDay&gt;ROUND(((1-(OverNightDiscount_21_Up+FedExExrpessEarnedDiscount))*'UPS 1Day AM Base'!D64),2),ROUND(MinBase1AMDay*(1+ExpressFuelSurcharge),2),ROUND(((1-(OverNightDiscount_21_Up+FedExExrpessEarnedDiscount))*'UPS 1Day AM Base'!D64)*(1+ExpressFuelSurcharge),2)))*(1+FedEx_Markup),2)</f>
        <v>189.26</v>
      </c>
      <c r="E67" s="328">
        <f>ROUND((IF(MinBase1AMDay&gt;ROUND(((1-(OverNightDiscount_21_Up+FedExExrpessEarnedDiscount))*'UPS 1Day AM Base'!E64),2),ROUND(MinBase1AMDay*(1+ExpressFuelSurcharge),2),ROUND(((1-(OverNightDiscount_21_Up+FedExExrpessEarnedDiscount))*'UPS 1Day AM Base'!E64)*(1+ExpressFuelSurcharge),2)))*(1+FedEx_Markup),2)</f>
        <v>202.96</v>
      </c>
      <c r="F67" s="328">
        <f>ROUND((IF(MinBase1AMDay&gt;ROUND(((1-(OverNightDiscount_21_Up+FedExExrpessEarnedDiscount))*'UPS 1Day AM Base'!F64),2),ROUND(MinBase1AMDay*(1+ExpressFuelSurcharge),2),ROUND(((1-(OverNightDiscount_21_Up+FedExExrpessEarnedDiscount))*'UPS 1Day AM Base'!F64)*(1+ExpressFuelSurcharge),2)))*(1+FedEx_Markup),2)</f>
        <v>209.46</v>
      </c>
      <c r="G67" s="328">
        <f>ROUND((IF(MinBase1AMDay&gt;ROUND(((1-(OverNightDiscount_21_Up+FedExExrpessEarnedDiscount))*'UPS 1Day AM Base'!G64),2),ROUND(MinBase1AMDay*(1+ExpressFuelSurcharge),2),ROUND(((1-(OverNightDiscount_21_Up+FedExExrpessEarnedDiscount))*'UPS 1Day AM Base'!G64)*(1+ExpressFuelSurcharge),2)))*(1+FedEx_Markup),2)</f>
        <v>238.91</v>
      </c>
      <c r="H67" s="328">
        <f>ROUND((IF(MinBase1AMDay&gt;ROUND(((1-(OverNightDiscount_21_Up+FedExExrpessEarnedDiscount))*'UPS 1Day AM Base'!H64),2),ROUND(MinBase1AMDay*(1+ExpressFuelSurcharge),2),ROUND(((1-(OverNightDiscount_21_Up+FedExExrpessEarnedDiscount))*'UPS 1Day AM Base'!H64)*(1+ExpressFuelSurcharge),2)))*(1+FedEx_Markup),2)</f>
        <v>246.04</v>
      </c>
    </row>
    <row r="68" ht="12.75" customHeight="1">
      <c r="A68" s="327">
        <v>63.0</v>
      </c>
      <c r="B68" s="328">
        <f>ROUND((IF(MinBase1AMDay&gt;ROUND(((1-(OverNightDiscount_21_Up+FedExExrpessEarnedDiscount))*'UPS 1Day AM Base'!B65),2),ROUND(MinBase1AMDay*(1+ExpressFuelSurcharge),2),ROUND(((1-(OverNightDiscount_21_Up+FedExExrpessEarnedDiscount))*'UPS 1Day AM Base'!B65)*(1+ExpressFuelSurcharge),2)))*(1+FedEx_Markup),2)</f>
        <v>75.38</v>
      </c>
      <c r="C68" s="328">
        <f>ROUND((IF(MinBase1AMDay&gt;ROUND(((1-(OverNightDiscount_21_Up+FedExExrpessEarnedDiscount))*'UPS 1Day AM Base'!C65),2),ROUND(MinBase1AMDay*(1+ExpressFuelSurcharge),2),ROUND(((1-(OverNightDiscount_21_Up+FedExExrpessEarnedDiscount))*'UPS 1Day AM Base'!C65)*(1+ExpressFuelSurcharge),2)))*(1+FedEx_Markup),2)</f>
        <v>108.81</v>
      </c>
      <c r="D68" s="328">
        <f>ROUND((IF(MinBase1AMDay&gt;ROUND(((1-(OverNightDiscount_21_Up+FedExExrpessEarnedDiscount))*'UPS 1Day AM Base'!D65),2),ROUND(MinBase1AMDay*(1+ExpressFuelSurcharge),2),ROUND(((1-(OverNightDiscount_21_Up+FedExExrpessEarnedDiscount))*'UPS 1Day AM Base'!D65)*(1+ExpressFuelSurcharge),2)))*(1+FedEx_Markup),2)</f>
        <v>190.96</v>
      </c>
      <c r="E68" s="328">
        <f>ROUND((IF(MinBase1AMDay&gt;ROUND(((1-(OverNightDiscount_21_Up+FedExExrpessEarnedDiscount))*'UPS 1Day AM Base'!E65),2),ROUND(MinBase1AMDay*(1+ExpressFuelSurcharge),2),ROUND(((1-(OverNightDiscount_21_Up+FedExExrpessEarnedDiscount))*'UPS 1Day AM Base'!E65)*(1+ExpressFuelSurcharge),2)))*(1+FedEx_Markup),2)</f>
        <v>203.25</v>
      </c>
      <c r="F68" s="328">
        <f>ROUND((IF(MinBase1AMDay&gt;ROUND(((1-(OverNightDiscount_21_Up+FedExExrpessEarnedDiscount))*'UPS 1Day AM Base'!F65),2),ROUND(MinBase1AMDay*(1+ExpressFuelSurcharge),2),ROUND(((1-(OverNightDiscount_21_Up+FedExExrpessEarnedDiscount))*'UPS 1Day AM Base'!F65)*(1+ExpressFuelSurcharge),2)))*(1+FedEx_Markup),2)</f>
        <v>210.43</v>
      </c>
      <c r="G68" s="328">
        <f>ROUND((IF(MinBase1AMDay&gt;ROUND(((1-(OverNightDiscount_21_Up+FedExExrpessEarnedDiscount))*'UPS 1Day AM Base'!G65),2),ROUND(MinBase1AMDay*(1+ExpressFuelSurcharge),2),ROUND(((1-(OverNightDiscount_21_Up+FedExExrpessEarnedDiscount))*'UPS 1Day AM Base'!G65)*(1+ExpressFuelSurcharge),2)))*(1+FedEx_Markup),2)</f>
        <v>242.32</v>
      </c>
      <c r="H68" s="328">
        <f>ROUND((IF(MinBase1AMDay&gt;ROUND(((1-(OverNightDiscount_21_Up+FedExExrpessEarnedDiscount))*'UPS 1Day AM Base'!H65),2),ROUND(MinBase1AMDay*(1+ExpressFuelSurcharge),2),ROUND(((1-(OverNightDiscount_21_Up+FedExExrpessEarnedDiscount))*'UPS 1Day AM Base'!H65)*(1+ExpressFuelSurcharge),2)))*(1+FedEx_Markup),2)</f>
        <v>247.17</v>
      </c>
    </row>
    <row r="69" ht="12.75" customHeight="1">
      <c r="A69" s="327">
        <v>64.0</v>
      </c>
      <c r="B69" s="328">
        <f>ROUND((IF(MinBase1AMDay&gt;ROUND(((1-(OverNightDiscount_21_Up+FedExExrpessEarnedDiscount))*'UPS 1Day AM Base'!B66),2),ROUND(MinBase1AMDay*(1+ExpressFuelSurcharge),2),ROUND(((1-(OverNightDiscount_21_Up+FedExExrpessEarnedDiscount))*'UPS 1Day AM Base'!B66)*(1+ExpressFuelSurcharge),2)))*(1+FedEx_Markup),2)</f>
        <v>79.15</v>
      </c>
      <c r="C69" s="328">
        <f>ROUND((IF(MinBase1AMDay&gt;ROUND(((1-(OverNightDiscount_21_Up+FedExExrpessEarnedDiscount))*'UPS 1Day AM Base'!C66),2),ROUND(MinBase1AMDay*(1+ExpressFuelSurcharge),2),ROUND(((1-(OverNightDiscount_21_Up+FedExExrpessEarnedDiscount))*'UPS 1Day AM Base'!C66)*(1+ExpressFuelSurcharge),2)))*(1+FedEx_Markup),2)</f>
        <v>112.26</v>
      </c>
      <c r="D69" s="328">
        <f>ROUND((IF(MinBase1AMDay&gt;ROUND(((1-(OverNightDiscount_21_Up+FedExExrpessEarnedDiscount))*'UPS 1Day AM Base'!D66),2),ROUND(MinBase1AMDay*(1+ExpressFuelSurcharge),2),ROUND(((1-(OverNightDiscount_21_Up+FedExExrpessEarnedDiscount))*'UPS 1Day AM Base'!D66)*(1+ExpressFuelSurcharge),2)))*(1+FedEx_Markup),2)</f>
        <v>191.14</v>
      </c>
      <c r="E69" s="328">
        <f>ROUND((IF(MinBase1AMDay&gt;ROUND(((1-(OverNightDiscount_21_Up+FedExExrpessEarnedDiscount))*'UPS 1Day AM Base'!E66),2),ROUND(MinBase1AMDay*(1+ExpressFuelSurcharge),2),ROUND(((1-(OverNightDiscount_21_Up+FedExExrpessEarnedDiscount))*'UPS 1Day AM Base'!E66)*(1+ExpressFuelSurcharge),2)))*(1+FedEx_Markup),2)</f>
        <v>208.96</v>
      </c>
      <c r="F69" s="328">
        <f>ROUND((IF(MinBase1AMDay&gt;ROUND(((1-(OverNightDiscount_21_Up+FedExExrpessEarnedDiscount))*'UPS 1Day AM Base'!F66),2),ROUND(MinBase1AMDay*(1+ExpressFuelSurcharge),2),ROUND(((1-(OverNightDiscount_21_Up+FedExExrpessEarnedDiscount))*'UPS 1Day AM Base'!F66)*(1+ExpressFuelSurcharge),2)))*(1+FedEx_Markup),2)</f>
        <v>216.95</v>
      </c>
      <c r="G69" s="328">
        <f>ROUND((IF(MinBase1AMDay&gt;ROUND(((1-(OverNightDiscount_21_Up+FedExExrpessEarnedDiscount))*'UPS 1Day AM Base'!G66),2),ROUND(MinBase1AMDay*(1+ExpressFuelSurcharge),2),ROUND(((1-(OverNightDiscount_21_Up+FedExExrpessEarnedDiscount))*'UPS 1Day AM Base'!G66)*(1+ExpressFuelSurcharge),2)))*(1+FedEx_Markup),2)</f>
        <v>246.7</v>
      </c>
      <c r="H69" s="328">
        <f>ROUND((IF(MinBase1AMDay&gt;ROUND(((1-(OverNightDiscount_21_Up+FedExExrpessEarnedDiscount))*'UPS 1Day AM Base'!H66),2),ROUND(MinBase1AMDay*(1+ExpressFuelSurcharge),2),ROUND(((1-(OverNightDiscount_21_Up+FedExExrpessEarnedDiscount))*'UPS 1Day AM Base'!H66)*(1+ExpressFuelSurcharge),2)))*(1+FedEx_Markup),2)</f>
        <v>256.31</v>
      </c>
    </row>
    <row r="70" ht="12.75" customHeight="1">
      <c r="A70" s="327">
        <v>65.0</v>
      </c>
      <c r="B70" s="328">
        <f>ROUND((IF(MinBase1AMDay&gt;ROUND(((1-(OverNightDiscount_21_Up+FedExExrpessEarnedDiscount))*'UPS 1Day AM Base'!B67),2),ROUND(MinBase1AMDay*(1+ExpressFuelSurcharge),2),ROUND(((1-(OverNightDiscount_21_Up+FedExExrpessEarnedDiscount))*'UPS 1Day AM Base'!B67)*(1+ExpressFuelSurcharge),2)))*(1+FedEx_Markup),2)</f>
        <v>79.55</v>
      </c>
      <c r="C70" s="328">
        <f>ROUND((IF(MinBase1AMDay&gt;ROUND(((1-(OverNightDiscount_21_Up+FedExExrpessEarnedDiscount))*'UPS 1Day AM Base'!C67),2),ROUND(MinBase1AMDay*(1+ExpressFuelSurcharge),2),ROUND(((1-(OverNightDiscount_21_Up+FedExExrpessEarnedDiscount))*'UPS 1Day AM Base'!C67)*(1+ExpressFuelSurcharge),2)))*(1+FedEx_Markup),2)</f>
        <v>113.01</v>
      </c>
      <c r="D70" s="328">
        <f>ROUND((IF(MinBase1AMDay&gt;ROUND(((1-(OverNightDiscount_21_Up+FedExExrpessEarnedDiscount))*'UPS 1Day AM Base'!D67),2),ROUND(MinBase1AMDay*(1+ExpressFuelSurcharge),2),ROUND(((1-(OverNightDiscount_21_Up+FedExExrpessEarnedDiscount))*'UPS 1Day AM Base'!D67)*(1+ExpressFuelSurcharge),2)))*(1+FedEx_Markup),2)</f>
        <v>192.79</v>
      </c>
      <c r="E70" s="328">
        <f>ROUND((IF(MinBase1AMDay&gt;ROUND(((1-(OverNightDiscount_21_Up+FedExExrpessEarnedDiscount))*'UPS 1Day AM Base'!E67),2),ROUND(MinBase1AMDay*(1+ExpressFuelSurcharge),2),ROUND(((1-(OverNightDiscount_21_Up+FedExExrpessEarnedDiscount))*'UPS 1Day AM Base'!E67)*(1+ExpressFuelSurcharge),2)))*(1+FedEx_Markup),2)</f>
        <v>211.23</v>
      </c>
      <c r="F70" s="328">
        <f>ROUND((IF(MinBase1AMDay&gt;ROUND(((1-(OverNightDiscount_21_Up+FedExExrpessEarnedDiscount))*'UPS 1Day AM Base'!F67),2),ROUND(MinBase1AMDay*(1+ExpressFuelSurcharge),2),ROUND(((1-(OverNightDiscount_21_Up+FedExExrpessEarnedDiscount))*'UPS 1Day AM Base'!F67)*(1+ExpressFuelSurcharge),2)))*(1+FedEx_Markup),2)</f>
        <v>218.3</v>
      </c>
      <c r="G70" s="328">
        <f>ROUND((IF(MinBase1AMDay&gt;ROUND(((1-(OverNightDiscount_21_Up+FedExExrpessEarnedDiscount))*'UPS 1Day AM Base'!G67),2),ROUND(MinBase1AMDay*(1+ExpressFuelSurcharge),2),ROUND(((1-(OverNightDiscount_21_Up+FedExExrpessEarnedDiscount))*'UPS 1Day AM Base'!G67)*(1+ExpressFuelSurcharge),2)))*(1+FedEx_Markup),2)</f>
        <v>250.52</v>
      </c>
      <c r="H70" s="328">
        <f>ROUND((IF(MinBase1AMDay&gt;ROUND(((1-(OverNightDiscount_21_Up+FedExExrpessEarnedDiscount))*'UPS 1Day AM Base'!H67),2),ROUND(MinBase1AMDay*(1+ExpressFuelSurcharge),2),ROUND(((1-(OverNightDiscount_21_Up+FedExExrpessEarnedDiscount))*'UPS 1Day AM Base'!H67)*(1+ExpressFuelSurcharge),2)))*(1+FedEx_Markup),2)</f>
        <v>259.2</v>
      </c>
    </row>
    <row r="71" ht="12.75" customHeight="1">
      <c r="A71" s="327">
        <v>66.0</v>
      </c>
      <c r="B71" s="328">
        <f>ROUND((IF(MinBase1AMDay&gt;ROUND(((1-(OverNightDiscount_21_Up+FedExExrpessEarnedDiscount))*'UPS 1Day AM Base'!B68),2),ROUND(MinBase1AMDay*(1+ExpressFuelSurcharge),2),ROUND(((1-(OverNightDiscount_21_Up+FedExExrpessEarnedDiscount))*'UPS 1Day AM Base'!B68)*(1+ExpressFuelSurcharge),2)))*(1+FedEx_Markup),2)</f>
        <v>79.75</v>
      </c>
      <c r="C71" s="328">
        <f>ROUND((IF(MinBase1AMDay&gt;ROUND(((1-(OverNightDiscount_21_Up+FedExExrpessEarnedDiscount))*'UPS 1Day AM Base'!C68),2),ROUND(MinBase1AMDay*(1+ExpressFuelSurcharge),2),ROUND(((1-(OverNightDiscount_21_Up+FedExExrpessEarnedDiscount))*'UPS 1Day AM Base'!C68)*(1+ExpressFuelSurcharge),2)))*(1+FedEx_Markup),2)</f>
        <v>113.32</v>
      </c>
      <c r="D71" s="328">
        <f>ROUND((IF(MinBase1AMDay&gt;ROUND(((1-(OverNightDiscount_21_Up+FedExExrpessEarnedDiscount))*'UPS 1Day AM Base'!D68),2),ROUND(MinBase1AMDay*(1+ExpressFuelSurcharge),2),ROUND(((1-(OverNightDiscount_21_Up+FedExExrpessEarnedDiscount))*'UPS 1Day AM Base'!D68)*(1+ExpressFuelSurcharge),2)))*(1+FedEx_Markup),2)</f>
        <v>200.81</v>
      </c>
      <c r="E71" s="328">
        <f>ROUND((IF(MinBase1AMDay&gt;ROUND(((1-(OverNightDiscount_21_Up+FedExExrpessEarnedDiscount))*'UPS 1Day AM Base'!E68),2),ROUND(MinBase1AMDay*(1+ExpressFuelSurcharge),2),ROUND(((1-(OverNightDiscount_21_Up+FedExExrpessEarnedDiscount))*'UPS 1Day AM Base'!E68)*(1+ExpressFuelSurcharge),2)))*(1+FedEx_Markup),2)</f>
        <v>217.81</v>
      </c>
      <c r="F71" s="328">
        <f>ROUND((IF(MinBase1AMDay&gt;ROUND(((1-(OverNightDiscount_21_Up+FedExExrpessEarnedDiscount))*'UPS 1Day AM Base'!F68),2),ROUND(MinBase1AMDay*(1+ExpressFuelSurcharge),2),ROUND(((1-(OverNightDiscount_21_Up+FedExExrpessEarnedDiscount))*'UPS 1Day AM Base'!F68)*(1+ExpressFuelSurcharge),2)))*(1+FedEx_Markup),2)</f>
        <v>225</v>
      </c>
      <c r="G71" s="328">
        <f>ROUND((IF(MinBase1AMDay&gt;ROUND(((1-(OverNightDiscount_21_Up+FedExExrpessEarnedDiscount))*'UPS 1Day AM Base'!G68),2),ROUND(MinBase1AMDay*(1+ExpressFuelSurcharge),2),ROUND(((1-(OverNightDiscount_21_Up+FedExExrpessEarnedDiscount))*'UPS 1Day AM Base'!G68)*(1+ExpressFuelSurcharge),2)))*(1+FedEx_Markup),2)</f>
        <v>250.91</v>
      </c>
      <c r="H71" s="328">
        <f>ROUND((IF(MinBase1AMDay&gt;ROUND(((1-(OverNightDiscount_21_Up+FedExExrpessEarnedDiscount))*'UPS 1Day AM Base'!H68),2),ROUND(MinBase1AMDay*(1+ExpressFuelSurcharge),2),ROUND(((1-(OverNightDiscount_21_Up+FedExExrpessEarnedDiscount))*'UPS 1Day AM Base'!H68)*(1+ExpressFuelSurcharge),2)))*(1+FedEx_Markup),2)</f>
        <v>259.74</v>
      </c>
    </row>
    <row r="72" ht="12.75" customHeight="1">
      <c r="A72" s="327">
        <v>67.0</v>
      </c>
      <c r="B72" s="328">
        <f>ROUND((IF(MinBase1AMDay&gt;ROUND(((1-(OverNightDiscount_21_Up+FedExExrpessEarnedDiscount))*'UPS 1Day AM Base'!B69),2),ROUND(MinBase1AMDay*(1+ExpressFuelSurcharge),2),ROUND(((1-(OverNightDiscount_21_Up+FedExExrpessEarnedDiscount))*'UPS 1Day AM Base'!B69)*(1+ExpressFuelSurcharge),2)))*(1+FedEx_Markup),2)</f>
        <v>80.51</v>
      </c>
      <c r="C72" s="328">
        <f>ROUND((IF(MinBase1AMDay&gt;ROUND(((1-(OverNightDiscount_21_Up+FedExExrpessEarnedDiscount))*'UPS 1Day AM Base'!C69),2),ROUND(MinBase1AMDay*(1+ExpressFuelSurcharge),2),ROUND(((1-(OverNightDiscount_21_Up+FedExExrpessEarnedDiscount))*'UPS 1Day AM Base'!C69)*(1+ExpressFuelSurcharge),2)))*(1+FedEx_Markup),2)</f>
        <v>119.5</v>
      </c>
      <c r="D72" s="328">
        <f>ROUND((IF(MinBase1AMDay&gt;ROUND(((1-(OverNightDiscount_21_Up+FedExExrpessEarnedDiscount))*'UPS 1Day AM Base'!D69),2),ROUND(MinBase1AMDay*(1+ExpressFuelSurcharge),2),ROUND(((1-(OverNightDiscount_21_Up+FedExExrpessEarnedDiscount))*'UPS 1Day AM Base'!D69)*(1+ExpressFuelSurcharge),2)))*(1+FedEx_Markup),2)</f>
        <v>201.62</v>
      </c>
      <c r="E72" s="328">
        <f>ROUND((IF(MinBase1AMDay&gt;ROUND(((1-(OverNightDiscount_21_Up+FedExExrpessEarnedDiscount))*'UPS 1Day AM Base'!E69),2),ROUND(MinBase1AMDay*(1+ExpressFuelSurcharge),2),ROUND(((1-(OverNightDiscount_21_Up+FedExExrpessEarnedDiscount))*'UPS 1Day AM Base'!E69)*(1+ExpressFuelSurcharge),2)))*(1+FedEx_Markup),2)</f>
        <v>218.47</v>
      </c>
      <c r="F72" s="328">
        <f>ROUND((IF(MinBase1AMDay&gt;ROUND(((1-(OverNightDiscount_21_Up+FedExExrpessEarnedDiscount))*'UPS 1Day AM Base'!F69),2),ROUND(MinBase1AMDay*(1+ExpressFuelSurcharge),2),ROUND(((1-(OverNightDiscount_21_Up+FedExExrpessEarnedDiscount))*'UPS 1Day AM Base'!F69)*(1+ExpressFuelSurcharge),2)))*(1+FedEx_Markup),2)</f>
        <v>225.66</v>
      </c>
      <c r="G72" s="328">
        <f>ROUND((IF(MinBase1AMDay&gt;ROUND(((1-(OverNightDiscount_21_Up+FedExExrpessEarnedDiscount))*'UPS 1Day AM Base'!G69),2),ROUND(MinBase1AMDay*(1+ExpressFuelSurcharge),2),ROUND(((1-(OverNightDiscount_21_Up+FedExExrpessEarnedDiscount))*'UPS 1Day AM Base'!G69)*(1+ExpressFuelSurcharge),2)))*(1+FedEx_Markup),2)</f>
        <v>251.09</v>
      </c>
      <c r="H72" s="328">
        <f>ROUND((IF(MinBase1AMDay&gt;ROUND(((1-(OverNightDiscount_21_Up+FedExExrpessEarnedDiscount))*'UPS 1Day AM Base'!H69),2),ROUND(MinBase1AMDay*(1+ExpressFuelSurcharge),2),ROUND(((1-(OverNightDiscount_21_Up+FedExExrpessEarnedDiscount))*'UPS 1Day AM Base'!H69)*(1+ExpressFuelSurcharge),2)))*(1+FedEx_Markup),2)</f>
        <v>259.91</v>
      </c>
    </row>
    <row r="73" ht="12.75" customHeight="1">
      <c r="A73" s="327">
        <v>68.0</v>
      </c>
      <c r="B73" s="328">
        <f>ROUND((IF(MinBase1AMDay&gt;ROUND(((1-(OverNightDiscount_21_Up+FedExExrpessEarnedDiscount))*'UPS 1Day AM Base'!B70),2),ROUND(MinBase1AMDay*(1+ExpressFuelSurcharge),2),ROUND(((1-(OverNightDiscount_21_Up+FedExExrpessEarnedDiscount))*'UPS 1Day AM Base'!B70)*(1+ExpressFuelSurcharge),2)))*(1+FedEx_Markup),2)</f>
        <v>82.33</v>
      </c>
      <c r="C73" s="328">
        <f>ROUND((IF(MinBase1AMDay&gt;ROUND(((1-(OverNightDiscount_21_Up+FedExExrpessEarnedDiscount))*'UPS 1Day AM Base'!C70),2),ROUND(MinBase1AMDay*(1+ExpressFuelSurcharge),2),ROUND(((1-(OverNightDiscount_21_Up+FedExExrpessEarnedDiscount))*'UPS 1Day AM Base'!C70)*(1+ExpressFuelSurcharge),2)))*(1+FedEx_Markup),2)</f>
        <v>120.19</v>
      </c>
      <c r="D73" s="328">
        <f>ROUND((IF(MinBase1AMDay&gt;ROUND(((1-(OverNightDiscount_21_Up+FedExExrpessEarnedDiscount))*'UPS 1Day AM Base'!D70),2),ROUND(MinBase1AMDay*(1+ExpressFuelSurcharge),2),ROUND(((1-(OverNightDiscount_21_Up+FedExExrpessEarnedDiscount))*'UPS 1Day AM Base'!D70)*(1+ExpressFuelSurcharge),2)))*(1+FedEx_Markup),2)</f>
        <v>201.8</v>
      </c>
      <c r="E73" s="328">
        <f>ROUND((IF(MinBase1AMDay&gt;ROUND(((1-(OverNightDiscount_21_Up+FedExExrpessEarnedDiscount))*'UPS 1Day AM Base'!E70),2),ROUND(MinBase1AMDay*(1+ExpressFuelSurcharge),2),ROUND(((1-(OverNightDiscount_21_Up+FedExExrpessEarnedDiscount))*'UPS 1Day AM Base'!E70)*(1+ExpressFuelSurcharge),2)))*(1+FedEx_Markup),2)</f>
        <v>221.17</v>
      </c>
      <c r="F73" s="328">
        <f>ROUND((IF(MinBase1AMDay&gt;ROUND(((1-(OverNightDiscount_21_Up+FedExExrpessEarnedDiscount))*'UPS 1Day AM Base'!F70),2),ROUND(MinBase1AMDay*(1+ExpressFuelSurcharge),2),ROUND(((1-(OverNightDiscount_21_Up+FedExExrpessEarnedDiscount))*'UPS 1Day AM Base'!F70)*(1+ExpressFuelSurcharge),2)))*(1+FedEx_Markup),2)</f>
        <v>225.86</v>
      </c>
      <c r="G73" s="328">
        <f>ROUND((IF(MinBase1AMDay&gt;ROUND(((1-(OverNightDiscount_21_Up+FedExExrpessEarnedDiscount))*'UPS 1Day AM Base'!G70),2),ROUND(MinBase1AMDay*(1+ExpressFuelSurcharge),2),ROUND(((1-(OverNightDiscount_21_Up+FedExExrpessEarnedDiscount))*'UPS 1Day AM Base'!G70)*(1+ExpressFuelSurcharge),2)))*(1+FedEx_Markup),2)</f>
        <v>251.28</v>
      </c>
      <c r="H73" s="328">
        <f>ROUND((IF(MinBase1AMDay&gt;ROUND(((1-(OverNightDiscount_21_Up+FedExExrpessEarnedDiscount))*'UPS 1Day AM Base'!H70),2),ROUND(MinBase1AMDay*(1+ExpressFuelSurcharge),2),ROUND(((1-(OverNightDiscount_21_Up+FedExExrpessEarnedDiscount))*'UPS 1Day AM Base'!H70)*(1+ExpressFuelSurcharge),2)))*(1+FedEx_Markup),2)</f>
        <v>261.42</v>
      </c>
    </row>
    <row r="74" ht="12.75" customHeight="1">
      <c r="A74" s="327">
        <v>69.0</v>
      </c>
      <c r="B74" s="328">
        <f>ROUND((IF(MinBase1AMDay&gt;ROUND(((1-(OverNightDiscount_21_Up+FedExExrpessEarnedDiscount))*'UPS 1Day AM Base'!B71),2),ROUND(MinBase1AMDay*(1+ExpressFuelSurcharge),2),ROUND(((1-(OverNightDiscount_21_Up+FedExExrpessEarnedDiscount))*'UPS 1Day AM Base'!B71)*(1+ExpressFuelSurcharge),2)))*(1+FedEx_Markup),2)</f>
        <v>82.51</v>
      </c>
      <c r="C74" s="328">
        <f>ROUND((IF(MinBase1AMDay&gt;ROUND(((1-(OverNightDiscount_21_Up+FedExExrpessEarnedDiscount))*'UPS 1Day AM Base'!C71),2),ROUND(MinBase1AMDay*(1+ExpressFuelSurcharge),2),ROUND(((1-(OverNightDiscount_21_Up+FedExExrpessEarnedDiscount))*'UPS 1Day AM Base'!C71)*(1+ExpressFuelSurcharge),2)))*(1+FedEx_Markup),2)</f>
        <v>120.38</v>
      </c>
      <c r="D74" s="328">
        <f>ROUND((IF(MinBase1AMDay&gt;ROUND(((1-(OverNightDiscount_21_Up+FedExExrpessEarnedDiscount))*'UPS 1Day AM Base'!D71),2),ROUND(MinBase1AMDay*(1+ExpressFuelSurcharge),2),ROUND(((1-(OverNightDiscount_21_Up+FedExExrpessEarnedDiscount))*'UPS 1Day AM Base'!D71)*(1+ExpressFuelSurcharge),2)))*(1+FedEx_Markup),2)</f>
        <v>202.01</v>
      </c>
      <c r="E74" s="328">
        <f>ROUND((IF(MinBase1AMDay&gt;ROUND(((1-(OverNightDiscount_21_Up+FedExExrpessEarnedDiscount))*'UPS 1Day AM Base'!E71),2),ROUND(MinBase1AMDay*(1+ExpressFuelSurcharge),2),ROUND(((1-(OverNightDiscount_21_Up+FedExExrpessEarnedDiscount))*'UPS 1Day AM Base'!E71)*(1+ExpressFuelSurcharge),2)))*(1+FedEx_Markup),2)</f>
        <v>221.79</v>
      </c>
      <c r="F74" s="328">
        <f>ROUND((IF(MinBase1AMDay&gt;ROUND(((1-(OverNightDiscount_21_Up+FedExExrpessEarnedDiscount))*'UPS 1Day AM Base'!F71),2),ROUND(MinBase1AMDay*(1+ExpressFuelSurcharge),2),ROUND(((1-(OverNightDiscount_21_Up+FedExExrpessEarnedDiscount))*'UPS 1Day AM Base'!F71)*(1+ExpressFuelSurcharge),2)))*(1+FedEx_Markup),2)</f>
        <v>226.23</v>
      </c>
      <c r="G74" s="328">
        <f>ROUND((IF(MinBase1AMDay&gt;ROUND(((1-(OverNightDiscount_21_Up+FedExExrpessEarnedDiscount))*'UPS 1Day AM Base'!G71),2),ROUND(MinBase1AMDay*(1+ExpressFuelSurcharge),2),ROUND(((1-(OverNightDiscount_21_Up+FedExExrpessEarnedDiscount))*'UPS 1Day AM Base'!G71)*(1+ExpressFuelSurcharge),2)))*(1+FedEx_Markup),2)</f>
        <v>251.46</v>
      </c>
      <c r="H74" s="328">
        <f>ROUND((IF(MinBase1AMDay&gt;ROUND(((1-(OverNightDiscount_21_Up+FedExExrpessEarnedDiscount))*'UPS 1Day AM Base'!H71),2),ROUND(MinBase1AMDay*(1+ExpressFuelSurcharge),2),ROUND(((1-(OverNightDiscount_21_Up+FedExExrpessEarnedDiscount))*'UPS 1Day AM Base'!H71)*(1+ExpressFuelSurcharge),2)))*(1+FedEx_Markup),2)</f>
        <v>266.41</v>
      </c>
    </row>
    <row r="75" ht="12.75" customHeight="1">
      <c r="A75" s="327">
        <v>70.0</v>
      </c>
      <c r="B75" s="328">
        <f>ROUND((IF(MinBase1AMDay&gt;ROUND(((1-(OverNightDiscount_21_Up+FedExExrpessEarnedDiscount))*'UPS 1Day AM Base'!B72),2),ROUND(MinBase1AMDay*(1+ExpressFuelSurcharge),2),ROUND(((1-(OverNightDiscount_21_Up+FedExExrpessEarnedDiscount))*'UPS 1Day AM Base'!B72)*(1+ExpressFuelSurcharge),2)))*(1+FedEx_Markup),2)</f>
        <v>82.72</v>
      </c>
      <c r="C75" s="328">
        <f>ROUND((IF(MinBase1AMDay&gt;ROUND(((1-(OverNightDiscount_21_Up+FedExExrpessEarnedDiscount))*'UPS 1Day AM Base'!C72),2),ROUND(MinBase1AMDay*(1+ExpressFuelSurcharge),2),ROUND(((1-(OverNightDiscount_21_Up+FedExExrpessEarnedDiscount))*'UPS 1Day AM Base'!C72)*(1+ExpressFuelSurcharge),2)))*(1+FedEx_Markup),2)</f>
        <v>120.59</v>
      </c>
      <c r="D75" s="328">
        <f>ROUND((IF(MinBase1AMDay&gt;ROUND(((1-(OverNightDiscount_21_Up+FedExExrpessEarnedDiscount))*'UPS 1Day AM Base'!D72),2),ROUND(MinBase1AMDay*(1+ExpressFuelSurcharge),2),ROUND(((1-(OverNightDiscount_21_Up+FedExExrpessEarnedDiscount))*'UPS 1Day AM Base'!D72)*(1+ExpressFuelSurcharge),2)))*(1+FedEx_Markup),2)</f>
        <v>202.19</v>
      </c>
      <c r="E75" s="328">
        <f>ROUND((IF(MinBase1AMDay&gt;ROUND(((1-(OverNightDiscount_21_Up+FedExExrpessEarnedDiscount))*'UPS 1Day AM Base'!E72),2),ROUND(MinBase1AMDay*(1+ExpressFuelSurcharge),2),ROUND(((1-(OverNightDiscount_21_Up+FedExExrpessEarnedDiscount))*'UPS 1Day AM Base'!E72)*(1+ExpressFuelSurcharge),2)))*(1+FedEx_Markup),2)</f>
        <v>221.97</v>
      </c>
      <c r="F75" s="328">
        <f>ROUND((IF(MinBase1AMDay&gt;ROUND(((1-(OverNightDiscount_21_Up+FedExExrpessEarnedDiscount))*'UPS 1Day AM Base'!F72),2),ROUND(MinBase1AMDay*(1+ExpressFuelSurcharge),2),ROUND(((1-(OverNightDiscount_21_Up+FedExExrpessEarnedDiscount))*'UPS 1Day AM Base'!F72)*(1+ExpressFuelSurcharge),2)))*(1+FedEx_Markup),2)</f>
        <v>226.42</v>
      </c>
      <c r="G75" s="328">
        <f>ROUND((IF(MinBase1AMDay&gt;ROUND(((1-(OverNightDiscount_21_Up+FedExExrpessEarnedDiscount))*'UPS 1Day AM Base'!G72),2),ROUND(MinBase1AMDay*(1+ExpressFuelSurcharge),2),ROUND(((1-(OverNightDiscount_21_Up+FedExExrpessEarnedDiscount))*'UPS 1Day AM Base'!G72)*(1+ExpressFuelSurcharge),2)))*(1+FedEx_Markup),2)</f>
        <v>251.99</v>
      </c>
      <c r="H75" s="328">
        <f>ROUND((IF(MinBase1AMDay&gt;ROUND(((1-(OverNightDiscount_21_Up+FedExExrpessEarnedDiscount))*'UPS 1Day AM Base'!H72),2),ROUND(MinBase1AMDay*(1+ExpressFuelSurcharge),2),ROUND(((1-(OverNightDiscount_21_Up+FedExExrpessEarnedDiscount))*'UPS 1Day AM Base'!H72)*(1+ExpressFuelSurcharge),2)))*(1+FedEx_Markup),2)</f>
        <v>266.92</v>
      </c>
    </row>
    <row r="76" ht="12.75" customHeight="1">
      <c r="A76" s="327">
        <v>71.0</v>
      </c>
      <c r="B76" s="328">
        <f>ROUND((IF(MinBase1AMDay&gt;ROUND(((1-(OverNightDiscount_21_Up+FedExExrpessEarnedDiscount))*'UPS 1Day AM Base'!B73),2),ROUND(MinBase1AMDay*(1+ExpressFuelSurcharge),2),ROUND(((1-(OverNightDiscount_21_Up+FedExExrpessEarnedDiscount))*'UPS 1Day AM Base'!B73)*(1+ExpressFuelSurcharge),2)))*(1+FedEx_Markup),2)</f>
        <v>85.08</v>
      </c>
      <c r="C76" s="328">
        <f>ROUND((IF(MinBase1AMDay&gt;ROUND(((1-(OverNightDiscount_21_Up+FedExExrpessEarnedDiscount))*'UPS 1Day AM Base'!C73),2),ROUND(MinBase1AMDay*(1+ExpressFuelSurcharge),2),ROUND(((1-(OverNightDiscount_21_Up+FedExExrpessEarnedDiscount))*'UPS 1Day AM Base'!C73)*(1+ExpressFuelSurcharge),2)))*(1+FedEx_Markup),2)</f>
        <v>120.78</v>
      </c>
      <c r="D76" s="328">
        <f>ROUND((IF(MinBase1AMDay&gt;ROUND(((1-(OverNightDiscount_21_Up+FedExExrpessEarnedDiscount))*'UPS 1Day AM Base'!D73),2),ROUND(MinBase1AMDay*(1+ExpressFuelSurcharge),2),ROUND(((1-(OverNightDiscount_21_Up+FedExExrpessEarnedDiscount))*'UPS 1Day AM Base'!D73)*(1+ExpressFuelSurcharge),2)))*(1+FedEx_Markup),2)</f>
        <v>202.85</v>
      </c>
      <c r="E76" s="328">
        <f>ROUND((IF(MinBase1AMDay&gt;ROUND(((1-(OverNightDiscount_21_Up+FedExExrpessEarnedDiscount))*'UPS 1Day AM Base'!E73),2),ROUND(MinBase1AMDay*(1+ExpressFuelSurcharge),2),ROUND(((1-(OverNightDiscount_21_Up+FedExExrpessEarnedDiscount))*'UPS 1Day AM Base'!E73)*(1+ExpressFuelSurcharge),2)))*(1+FedEx_Markup),2)</f>
        <v>222.38</v>
      </c>
      <c r="F76" s="328">
        <f>ROUND((IF(MinBase1AMDay&gt;ROUND(((1-(OverNightDiscount_21_Up+FedExExrpessEarnedDiscount))*'UPS 1Day AM Base'!F73),2),ROUND(MinBase1AMDay*(1+ExpressFuelSurcharge),2),ROUND(((1-(OverNightDiscount_21_Up+FedExExrpessEarnedDiscount))*'UPS 1Day AM Base'!F73)*(1+ExpressFuelSurcharge),2)))*(1+FedEx_Markup),2)</f>
        <v>226.84</v>
      </c>
      <c r="G76" s="328">
        <f>ROUND((IF(MinBase1AMDay&gt;ROUND(((1-(OverNightDiscount_21_Up+FedExExrpessEarnedDiscount))*'UPS 1Day AM Base'!G73),2),ROUND(MinBase1AMDay*(1+ExpressFuelSurcharge),2),ROUND(((1-(OverNightDiscount_21_Up+FedExExrpessEarnedDiscount))*'UPS 1Day AM Base'!G73)*(1+ExpressFuelSurcharge),2)))*(1+FedEx_Markup),2)</f>
        <v>262.63</v>
      </c>
      <c r="H76" s="328">
        <f>ROUND((IF(MinBase1AMDay&gt;ROUND(((1-(OverNightDiscount_21_Up+FedExExrpessEarnedDiscount))*'UPS 1Day AM Base'!H73),2),ROUND(MinBase1AMDay*(1+ExpressFuelSurcharge),2),ROUND(((1-(OverNightDiscount_21_Up+FedExExrpessEarnedDiscount))*'UPS 1Day AM Base'!H73)*(1+ExpressFuelSurcharge),2)))*(1+FedEx_Markup),2)</f>
        <v>267.89</v>
      </c>
    </row>
    <row r="77" ht="12.75" customHeight="1">
      <c r="A77" s="327">
        <v>72.0</v>
      </c>
      <c r="B77" s="328">
        <f>ROUND((IF(MinBase1AMDay&gt;ROUND(((1-(OverNightDiscount_21_Up+FedExExrpessEarnedDiscount))*'UPS 1Day AM Base'!B74),2),ROUND(MinBase1AMDay*(1+ExpressFuelSurcharge),2),ROUND(((1-(OverNightDiscount_21_Up+FedExExrpessEarnedDiscount))*'UPS 1Day AM Base'!B74)*(1+ExpressFuelSurcharge),2)))*(1+FedEx_Markup),2)</f>
        <v>85.63</v>
      </c>
      <c r="C77" s="328">
        <f>ROUND((IF(MinBase1AMDay&gt;ROUND(((1-(OverNightDiscount_21_Up+FedExExrpessEarnedDiscount))*'UPS 1Day AM Base'!C74),2),ROUND(MinBase1AMDay*(1+ExpressFuelSurcharge),2),ROUND(((1-(OverNightDiscount_21_Up+FedExExrpessEarnedDiscount))*'UPS 1Day AM Base'!C74)*(1+ExpressFuelSurcharge),2)))*(1+FedEx_Markup),2)</f>
        <v>124.34</v>
      </c>
      <c r="D77" s="328">
        <f>ROUND((IF(MinBase1AMDay&gt;ROUND(((1-(OverNightDiscount_21_Up+FedExExrpessEarnedDiscount))*'UPS 1Day AM Base'!D74),2),ROUND(MinBase1AMDay*(1+ExpressFuelSurcharge),2),ROUND(((1-(OverNightDiscount_21_Up+FedExExrpessEarnedDiscount))*'UPS 1Day AM Base'!D74)*(1+ExpressFuelSurcharge),2)))*(1+FedEx_Markup),2)</f>
        <v>215.92</v>
      </c>
      <c r="E77" s="328">
        <f>ROUND((IF(MinBase1AMDay&gt;ROUND(((1-(OverNightDiscount_21_Up+FedExExrpessEarnedDiscount))*'UPS 1Day AM Base'!E74),2),ROUND(MinBase1AMDay*(1+ExpressFuelSurcharge),2),ROUND(((1-(OverNightDiscount_21_Up+FedExExrpessEarnedDiscount))*'UPS 1Day AM Base'!E74)*(1+ExpressFuelSurcharge),2)))*(1+FedEx_Markup),2)</f>
        <v>229.85</v>
      </c>
      <c r="F77" s="328">
        <f>ROUND((IF(MinBase1AMDay&gt;ROUND(((1-(OverNightDiscount_21_Up+FedExExrpessEarnedDiscount))*'UPS 1Day AM Base'!F74),2),ROUND(MinBase1AMDay*(1+ExpressFuelSurcharge),2),ROUND(((1-(OverNightDiscount_21_Up+FedExExrpessEarnedDiscount))*'UPS 1Day AM Base'!F74)*(1+ExpressFuelSurcharge),2)))*(1+FedEx_Markup),2)</f>
        <v>234.45</v>
      </c>
      <c r="G77" s="328">
        <f>ROUND((IF(MinBase1AMDay&gt;ROUND(((1-(OverNightDiscount_21_Up+FedExExrpessEarnedDiscount))*'UPS 1Day AM Base'!G74),2),ROUND(MinBase1AMDay*(1+ExpressFuelSurcharge),2),ROUND(((1-(OverNightDiscount_21_Up+FedExExrpessEarnedDiscount))*'UPS 1Day AM Base'!G74)*(1+ExpressFuelSurcharge),2)))*(1+FedEx_Markup),2)</f>
        <v>274.06</v>
      </c>
      <c r="H77" s="328">
        <f>ROUND((IF(MinBase1AMDay&gt;ROUND(((1-(OverNightDiscount_21_Up+FedExExrpessEarnedDiscount))*'UPS 1Day AM Base'!H74),2),ROUND(MinBase1AMDay*(1+ExpressFuelSurcharge),2),ROUND(((1-(OverNightDiscount_21_Up+FedExExrpessEarnedDiscount))*'UPS 1Day AM Base'!H74)*(1+ExpressFuelSurcharge),2)))*(1+FedEx_Markup),2)</f>
        <v>287.2</v>
      </c>
    </row>
    <row r="78" ht="12.75" customHeight="1">
      <c r="A78" s="327">
        <v>73.0</v>
      </c>
      <c r="B78" s="328">
        <f>ROUND((IF(MinBase1AMDay&gt;ROUND(((1-(OverNightDiscount_21_Up+FedExExrpessEarnedDiscount))*'UPS 1Day AM Base'!B75),2),ROUND(MinBase1AMDay*(1+ExpressFuelSurcharge),2),ROUND(((1-(OverNightDiscount_21_Up+FedExExrpessEarnedDiscount))*'UPS 1Day AM Base'!B75)*(1+ExpressFuelSurcharge),2)))*(1+FedEx_Markup),2)</f>
        <v>85.82</v>
      </c>
      <c r="C78" s="328">
        <f>ROUND((IF(MinBase1AMDay&gt;ROUND(((1-(OverNightDiscount_21_Up+FedExExrpessEarnedDiscount))*'UPS 1Day AM Base'!C75),2),ROUND(MinBase1AMDay*(1+ExpressFuelSurcharge),2),ROUND(((1-(OverNightDiscount_21_Up+FedExExrpessEarnedDiscount))*'UPS 1Day AM Base'!C75)*(1+ExpressFuelSurcharge),2)))*(1+FedEx_Markup),2)</f>
        <v>126.93</v>
      </c>
      <c r="D78" s="328">
        <f>ROUND((IF(MinBase1AMDay&gt;ROUND(((1-(OverNightDiscount_21_Up+FedExExrpessEarnedDiscount))*'UPS 1Day AM Base'!D75),2),ROUND(MinBase1AMDay*(1+ExpressFuelSurcharge),2),ROUND(((1-(OverNightDiscount_21_Up+FedExExrpessEarnedDiscount))*'UPS 1Day AM Base'!D75)*(1+ExpressFuelSurcharge),2)))*(1+FedEx_Markup),2)</f>
        <v>217.24</v>
      </c>
      <c r="E78" s="328">
        <f>ROUND((IF(MinBase1AMDay&gt;ROUND(((1-(OverNightDiscount_21_Up+FedExExrpessEarnedDiscount))*'UPS 1Day AM Base'!E75),2),ROUND(MinBase1AMDay*(1+ExpressFuelSurcharge),2),ROUND(((1-(OverNightDiscount_21_Up+FedExExrpessEarnedDiscount))*'UPS 1Day AM Base'!E75)*(1+ExpressFuelSurcharge),2)))*(1+FedEx_Markup),2)</f>
        <v>230.6</v>
      </c>
      <c r="F78" s="328">
        <f>ROUND((IF(MinBase1AMDay&gt;ROUND(((1-(OverNightDiscount_21_Up+FedExExrpessEarnedDiscount))*'UPS 1Day AM Base'!F75),2),ROUND(MinBase1AMDay*(1+ExpressFuelSurcharge),2),ROUND(((1-(OverNightDiscount_21_Up+FedExExrpessEarnedDiscount))*'UPS 1Day AM Base'!F75)*(1+ExpressFuelSurcharge),2)))*(1+FedEx_Markup),2)</f>
        <v>235.21</v>
      </c>
      <c r="G78" s="328">
        <f>ROUND((IF(MinBase1AMDay&gt;ROUND(((1-(OverNightDiscount_21_Up+FedExExrpessEarnedDiscount))*'UPS 1Day AM Base'!G75),2),ROUND(MinBase1AMDay*(1+ExpressFuelSurcharge),2),ROUND(((1-(OverNightDiscount_21_Up+FedExExrpessEarnedDiscount))*'UPS 1Day AM Base'!G75)*(1+ExpressFuelSurcharge),2)))*(1+FedEx_Markup),2)</f>
        <v>275.21</v>
      </c>
      <c r="H78" s="328">
        <f>ROUND((IF(MinBase1AMDay&gt;ROUND(((1-(OverNightDiscount_21_Up+FedExExrpessEarnedDiscount))*'UPS 1Day AM Base'!H75),2),ROUND(MinBase1AMDay*(1+ExpressFuelSurcharge),2),ROUND(((1-(OverNightDiscount_21_Up+FedExExrpessEarnedDiscount))*'UPS 1Day AM Base'!H75)*(1+ExpressFuelSurcharge),2)))*(1+FedEx_Markup),2)</f>
        <v>289.13</v>
      </c>
    </row>
    <row r="79" ht="12.75" customHeight="1">
      <c r="A79" s="327">
        <v>74.0</v>
      </c>
      <c r="B79" s="328">
        <f>ROUND((IF(MinBase1AMDay&gt;ROUND(((1-(OverNightDiscount_21_Up+FedExExrpessEarnedDiscount))*'UPS 1Day AM Base'!B76),2),ROUND(MinBase1AMDay*(1+ExpressFuelSurcharge),2),ROUND(((1-(OverNightDiscount_21_Up+FedExExrpessEarnedDiscount))*'UPS 1Day AM Base'!B76)*(1+ExpressFuelSurcharge),2)))*(1+FedEx_Markup),2)</f>
        <v>86.03</v>
      </c>
      <c r="C79" s="328">
        <f>ROUND((IF(MinBase1AMDay&gt;ROUND(((1-(OverNightDiscount_21_Up+FedExExrpessEarnedDiscount))*'UPS 1Day AM Base'!C76),2),ROUND(MinBase1AMDay*(1+ExpressFuelSurcharge),2),ROUND(((1-(OverNightDiscount_21_Up+FedExExrpessEarnedDiscount))*'UPS 1Day AM Base'!C76)*(1+ExpressFuelSurcharge),2)))*(1+FedEx_Markup),2)</f>
        <v>127.19</v>
      </c>
      <c r="D79" s="328">
        <f>ROUND((IF(MinBase1AMDay&gt;ROUND(((1-(OverNightDiscount_21_Up+FedExExrpessEarnedDiscount))*'UPS 1Day AM Base'!D76),2),ROUND(MinBase1AMDay*(1+ExpressFuelSurcharge),2),ROUND(((1-(OverNightDiscount_21_Up+FedExExrpessEarnedDiscount))*'UPS 1Day AM Base'!D76)*(1+ExpressFuelSurcharge),2)))*(1+FedEx_Markup),2)</f>
        <v>217.44</v>
      </c>
      <c r="E79" s="328">
        <f>ROUND((IF(MinBase1AMDay&gt;ROUND(((1-(OverNightDiscount_21_Up+FedExExrpessEarnedDiscount))*'UPS 1Day AM Base'!E76),2),ROUND(MinBase1AMDay*(1+ExpressFuelSurcharge),2),ROUND(((1-(OverNightDiscount_21_Up+FedExExrpessEarnedDiscount))*'UPS 1Day AM Base'!E76)*(1+ExpressFuelSurcharge),2)))*(1+FedEx_Markup),2)</f>
        <v>230.78</v>
      </c>
      <c r="F79" s="328">
        <f>ROUND((IF(MinBase1AMDay&gt;ROUND(((1-(OverNightDiscount_21_Up+FedExExrpessEarnedDiscount))*'UPS 1Day AM Base'!F76),2),ROUND(MinBase1AMDay*(1+ExpressFuelSurcharge),2),ROUND(((1-(OverNightDiscount_21_Up+FedExExrpessEarnedDiscount))*'UPS 1Day AM Base'!F76)*(1+ExpressFuelSurcharge),2)))*(1+FedEx_Markup),2)</f>
        <v>235.41</v>
      </c>
      <c r="G79" s="328">
        <f>ROUND((IF(MinBase1AMDay&gt;ROUND(((1-(OverNightDiscount_21_Up+FedExExrpessEarnedDiscount))*'UPS 1Day AM Base'!G76),2),ROUND(MinBase1AMDay*(1+ExpressFuelSurcharge),2),ROUND(((1-(OverNightDiscount_21_Up+FedExExrpessEarnedDiscount))*'UPS 1Day AM Base'!G76)*(1+ExpressFuelSurcharge),2)))*(1+FedEx_Markup),2)</f>
        <v>275.39</v>
      </c>
      <c r="H79" s="328">
        <f>ROUND((IF(MinBase1AMDay&gt;ROUND(((1-(OverNightDiscount_21_Up+FedExExrpessEarnedDiscount))*'UPS 1Day AM Base'!H76),2),ROUND(MinBase1AMDay*(1+ExpressFuelSurcharge),2),ROUND(((1-(OverNightDiscount_21_Up+FedExExrpessEarnedDiscount))*'UPS 1Day AM Base'!H76)*(1+ExpressFuelSurcharge),2)))*(1+FedEx_Markup),2)</f>
        <v>289.35</v>
      </c>
    </row>
    <row r="80" ht="12.75" customHeight="1">
      <c r="A80" s="327">
        <v>75.0</v>
      </c>
      <c r="B80" s="328">
        <f>ROUND((IF(MinBase1AMDay&gt;ROUND(((1-(OverNightDiscount_21_Up+FedExExrpessEarnedDiscount))*'UPS 1Day AM Base'!B77),2),ROUND(MinBase1AMDay*(1+ExpressFuelSurcharge),2),ROUND(((1-(OverNightDiscount_21_Up+FedExExrpessEarnedDiscount))*'UPS 1Day AM Base'!B77)*(1+ExpressFuelSurcharge),2)))*(1+FedEx_Markup),2)</f>
        <v>86.43</v>
      </c>
      <c r="C80" s="328">
        <f>ROUND((IF(MinBase1AMDay&gt;ROUND(((1-(OverNightDiscount_21_Up+FedExExrpessEarnedDiscount))*'UPS 1Day AM Base'!C77),2),ROUND(MinBase1AMDay*(1+ExpressFuelSurcharge),2),ROUND(((1-(OverNightDiscount_21_Up+FedExExrpessEarnedDiscount))*'UPS 1Day AM Base'!C77)*(1+ExpressFuelSurcharge),2)))*(1+FedEx_Markup),2)</f>
        <v>127.59</v>
      </c>
      <c r="D80" s="328">
        <f>ROUND((IF(MinBase1AMDay&gt;ROUND(((1-(OverNightDiscount_21_Up+FedExExrpessEarnedDiscount))*'UPS 1Day AM Base'!D77),2),ROUND(MinBase1AMDay*(1+ExpressFuelSurcharge),2),ROUND(((1-(OverNightDiscount_21_Up+FedExExrpessEarnedDiscount))*'UPS 1Day AM Base'!D77)*(1+ExpressFuelSurcharge),2)))*(1+FedEx_Markup),2)</f>
        <v>217.81</v>
      </c>
      <c r="E80" s="328">
        <f>ROUND((IF(MinBase1AMDay&gt;ROUND(((1-(OverNightDiscount_21_Up+FedExExrpessEarnedDiscount))*'UPS 1Day AM Base'!E77),2),ROUND(MinBase1AMDay*(1+ExpressFuelSurcharge),2),ROUND(((1-(OverNightDiscount_21_Up+FedExExrpessEarnedDiscount))*'UPS 1Day AM Base'!E77)*(1+ExpressFuelSurcharge),2)))*(1+FedEx_Markup),2)</f>
        <v>231.16</v>
      </c>
      <c r="F80" s="328">
        <f>ROUND((IF(MinBase1AMDay&gt;ROUND(((1-(OverNightDiscount_21_Up+FedExExrpessEarnedDiscount))*'UPS 1Day AM Base'!F77),2),ROUND(MinBase1AMDay*(1+ExpressFuelSurcharge),2),ROUND(((1-(OverNightDiscount_21_Up+FedExExrpessEarnedDiscount))*'UPS 1Day AM Base'!F77)*(1+ExpressFuelSurcharge),2)))*(1+FedEx_Markup),2)</f>
        <v>235.78</v>
      </c>
      <c r="G80" s="328">
        <f>ROUND((IF(MinBase1AMDay&gt;ROUND(((1-(OverNightDiscount_21_Up+FedExExrpessEarnedDiscount))*'UPS 1Day AM Base'!G77),2),ROUND(MinBase1AMDay*(1+ExpressFuelSurcharge),2),ROUND(((1-(OverNightDiscount_21_Up+FedExExrpessEarnedDiscount))*'UPS 1Day AM Base'!G77)*(1+ExpressFuelSurcharge),2)))*(1+FedEx_Markup),2)</f>
        <v>275.76</v>
      </c>
      <c r="H80" s="328">
        <f>ROUND((IF(MinBase1AMDay&gt;ROUND(((1-(OverNightDiscount_21_Up+FedExExrpessEarnedDiscount))*'UPS 1Day AM Base'!H77),2),ROUND(MinBase1AMDay*(1+ExpressFuelSurcharge),2),ROUND(((1-(OverNightDiscount_21_Up+FedExExrpessEarnedDiscount))*'UPS 1Day AM Base'!H77)*(1+ExpressFuelSurcharge),2)))*(1+FedEx_Markup),2)</f>
        <v>289.71</v>
      </c>
    </row>
    <row r="81" ht="12.75" customHeight="1">
      <c r="A81" s="327">
        <v>76.0</v>
      </c>
      <c r="B81" s="328">
        <f>ROUND((IF(MinBase1AMDay&gt;ROUND(((1-(OverNightDiscount_21_Up+FedExExrpessEarnedDiscount))*'UPS 1Day AM Base'!B78),2),ROUND(MinBase1AMDay*(1+ExpressFuelSurcharge),2),ROUND(((1-(OverNightDiscount_21_Up+FedExExrpessEarnedDiscount))*'UPS 1Day AM Base'!B78)*(1+ExpressFuelSurcharge),2)))*(1+FedEx_Markup),2)</f>
        <v>90.88</v>
      </c>
      <c r="C81" s="328">
        <f>ROUND((IF(MinBase1AMDay&gt;ROUND(((1-(OverNightDiscount_21_Up+FedExExrpessEarnedDiscount))*'UPS 1Day AM Base'!C78),2),ROUND(MinBase1AMDay*(1+ExpressFuelSurcharge),2),ROUND(((1-(OverNightDiscount_21_Up+FedExExrpessEarnedDiscount))*'UPS 1Day AM Base'!C78)*(1+ExpressFuelSurcharge),2)))*(1+FedEx_Markup),2)</f>
        <v>131.13</v>
      </c>
      <c r="D81" s="328">
        <f>ROUND((IF(MinBase1AMDay&gt;ROUND(((1-(OverNightDiscount_21_Up+FedExExrpessEarnedDiscount))*'UPS 1Day AM Base'!D78),2),ROUND(MinBase1AMDay*(1+ExpressFuelSurcharge),2),ROUND(((1-(OverNightDiscount_21_Up+FedExExrpessEarnedDiscount))*'UPS 1Day AM Base'!D78)*(1+ExpressFuelSurcharge),2)))*(1+FedEx_Markup),2)</f>
        <v>218.97</v>
      </c>
      <c r="E81" s="328">
        <f>ROUND((IF(MinBase1AMDay&gt;ROUND(((1-(OverNightDiscount_21_Up+FedExExrpessEarnedDiscount))*'UPS 1Day AM Base'!E78),2),ROUND(MinBase1AMDay*(1+ExpressFuelSurcharge),2),ROUND(((1-(OverNightDiscount_21_Up+FedExExrpessEarnedDiscount))*'UPS 1Day AM Base'!E78)*(1+ExpressFuelSurcharge),2)))*(1+FedEx_Markup),2)</f>
        <v>233.13</v>
      </c>
      <c r="F81" s="328">
        <f>ROUND((IF(MinBase1AMDay&gt;ROUND(((1-(OverNightDiscount_21_Up+FedExExrpessEarnedDiscount))*'UPS 1Day AM Base'!F78),2),ROUND(MinBase1AMDay*(1+ExpressFuelSurcharge),2),ROUND(((1-(OverNightDiscount_21_Up+FedExExrpessEarnedDiscount))*'UPS 1Day AM Base'!F78)*(1+ExpressFuelSurcharge),2)))*(1+FedEx_Markup),2)</f>
        <v>237.8</v>
      </c>
      <c r="G81" s="328">
        <f>ROUND((IF(MinBase1AMDay&gt;ROUND(((1-(OverNightDiscount_21_Up+FedExExrpessEarnedDiscount))*'UPS 1Day AM Base'!G78),2),ROUND(MinBase1AMDay*(1+ExpressFuelSurcharge),2),ROUND(((1-(OverNightDiscount_21_Up+FedExExrpessEarnedDiscount))*'UPS 1Day AM Base'!G78)*(1+ExpressFuelSurcharge),2)))*(1+FedEx_Markup),2)</f>
        <v>283.04</v>
      </c>
      <c r="H81" s="328">
        <f>ROUND((IF(MinBase1AMDay&gt;ROUND(((1-(OverNightDiscount_21_Up+FedExExrpessEarnedDiscount))*'UPS 1Day AM Base'!H78),2),ROUND(MinBase1AMDay*(1+ExpressFuelSurcharge),2),ROUND(((1-(OverNightDiscount_21_Up+FedExExrpessEarnedDiscount))*'UPS 1Day AM Base'!H78)*(1+ExpressFuelSurcharge),2)))*(1+FedEx_Markup),2)</f>
        <v>290.08</v>
      </c>
      <c r="L81" s="4"/>
    </row>
    <row r="82" ht="12.75" customHeight="1">
      <c r="A82" s="327">
        <v>77.0</v>
      </c>
      <c r="B82" s="328">
        <f>ROUND((IF(MinBase1AMDay&gt;ROUND(((1-(OverNightDiscount_21_Up+FedExExrpessEarnedDiscount))*'UPS 1Day AM Base'!B79),2),ROUND(MinBase1AMDay*(1+ExpressFuelSurcharge),2),ROUND(((1-(OverNightDiscount_21_Up+FedExExrpessEarnedDiscount))*'UPS 1Day AM Base'!B79)*(1+ExpressFuelSurcharge),2)))*(1+FedEx_Markup),2)</f>
        <v>91.34</v>
      </c>
      <c r="C82" s="328">
        <f>ROUND((IF(MinBase1AMDay&gt;ROUND(((1-(OverNightDiscount_21_Up+FedExExrpessEarnedDiscount))*'UPS 1Day AM Base'!C79),2),ROUND(MinBase1AMDay*(1+ExpressFuelSurcharge),2),ROUND(((1-(OverNightDiscount_21_Up+FedExExrpessEarnedDiscount))*'UPS 1Day AM Base'!C79)*(1+ExpressFuelSurcharge),2)))*(1+FedEx_Markup),2)</f>
        <v>135.53</v>
      </c>
      <c r="D82" s="328">
        <f>ROUND((IF(MinBase1AMDay&gt;ROUND(((1-(OverNightDiscount_21_Up+FedExExrpessEarnedDiscount))*'UPS 1Day AM Base'!D79),2),ROUND(MinBase1AMDay*(1+ExpressFuelSurcharge),2),ROUND(((1-(OverNightDiscount_21_Up+FedExExrpessEarnedDiscount))*'UPS 1Day AM Base'!D79)*(1+ExpressFuelSurcharge),2)))*(1+FedEx_Markup),2)</f>
        <v>219.86</v>
      </c>
      <c r="E82" s="328">
        <f>ROUND((IF(MinBase1AMDay&gt;ROUND(((1-(OverNightDiscount_21_Up+FedExExrpessEarnedDiscount))*'UPS 1Day AM Base'!E79),2),ROUND(MinBase1AMDay*(1+ExpressFuelSurcharge),2),ROUND(((1-(OverNightDiscount_21_Up+FedExExrpessEarnedDiscount))*'UPS 1Day AM Base'!E79)*(1+ExpressFuelSurcharge),2)))*(1+FedEx_Markup),2)</f>
        <v>240.59</v>
      </c>
      <c r="F82" s="328">
        <f>ROUND((IF(MinBase1AMDay&gt;ROUND(((1-(OverNightDiscount_21_Up+FedExExrpessEarnedDiscount))*'UPS 1Day AM Base'!F79),2),ROUND(MinBase1AMDay*(1+ExpressFuelSurcharge),2),ROUND(((1-(OverNightDiscount_21_Up+FedExExrpessEarnedDiscount))*'UPS 1Day AM Base'!F79)*(1+ExpressFuelSurcharge),2)))*(1+FedEx_Markup),2)</f>
        <v>247.42</v>
      </c>
      <c r="G82" s="328">
        <f>ROUND((IF(MinBase1AMDay&gt;ROUND(((1-(OverNightDiscount_21_Up+FedExExrpessEarnedDiscount))*'UPS 1Day AM Base'!G79),2),ROUND(MinBase1AMDay*(1+ExpressFuelSurcharge),2),ROUND(((1-(OverNightDiscount_21_Up+FedExExrpessEarnedDiscount))*'UPS 1Day AM Base'!G79)*(1+ExpressFuelSurcharge),2)))*(1+FedEx_Markup),2)</f>
        <v>283.77</v>
      </c>
      <c r="H82" s="328">
        <f>ROUND((IF(MinBase1AMDay&gt;ROUND(((1-(OverNightDiscount_21_Up+FedExExrpessEarnedDiscount))*'UPS 1Day AM Base'!H79),2),ROUND(MinBase1AMDay*(1+ExpressFuelSurcharge),2),ROUND(((1-(OverNightDiscount_21_Up+FedExExrpessEarnedDiscount))*'UPS 1Day AM Base'!H79)*(1+ExpressFuelSurcharge),2)))*(1+FedEx_Markup),2)</f>
        <v>290.44</v>
      </c>
    </row>
    <row r="83" ht="12.75" customHeight="1">
      <c r="A83" s="327">
        <v>78.0</v>
      </c>
      <c r="B83" s="328">
        <f>ROUND((IF(MinBase1AMDay&gt;ROUND(((1-(OverNightDiscount_21_Up+FedExExrpessEarnedDiscount))*'UPS 1Day AM Base'!B80),2),ROUND(MinBase1AMDay*(1+ExpressFuelSurcharge),2),ROUND(((1-(OverNightDiscount_21_Up+FedExExrpessEarnedDiscount))*'UPS 1Day AM Base'!B80)*(1+ExpressFuelSurcharge),2)))*(1+FedEx_Markup),2)</f>
        <v>91.74</v>
      </c>
      <c r="C83" s="328">
        <f>ROUND((IF(MinBase1AMDay&gt;ROUND(((1-(OverNightDiscount_21_Up+FedExExrpessEarnedDiscount))*'UPS 1Day AM Base'!C80),2),ROUND(MinBase1AMDay*(1+ExpressFuelSurcharge),2),ROUND(((1-(OverNightDiscount_21_Up+FedExExrpessEarnedDiscount))*'UPS 1Day AM Base'!C80)*(1+ExpressFuelSurcharge),2)))*(1+FedEx_Markup),2)</f>
        <v>135.98</v>
      </c>
      <c r="D83" s="328">
        <f>ROUND((IF(MinBase1AMDay&gt;ROUND(((1-(OverNightDiscount_21_Up+FedExExrpessEarnedDiscount))*'UPS 1Day AM Base'!D80),2),ROUND(MinBase1AMDay*(1+ExpressFuelSurcharge),2),ROUND(((1-(OverNightDiscount_21_Up+FedExExrpessEarnedDiscount))*'UPS 1Day AM Base'!D80)*(1+ExpressFuelSurcharge),2)))*(1+FedEx_Markup),2)</f>
        <v>227.93</v>
      </c>
      <c r="E83" s="328">
        <f>ROUND((IF(MinBase1AMDay&gt;ROUND(((1-(OverNightDiscount_21_Up+FedExExrpessEarnedDiscount))*'UPS 1Day AM Base'!E80),2),ROUND(MinBase1AMDay*(1+ExpressFuelSurcharge),2),ROUND(((1-(OverNightDiscount_21_Up+FedExExrpessEarnedDiscount))*'UPS 1Day AM Base'!E80)*(1+ExpressFuelSurcharge),2)))*(1+FedEx_Markup),2)</f>
        <v>246.23</v>
      </c>
      <c r="F83" s="328">
        <f>ROUND((IF(MinBase1AMDay&gt;ROUND(((1-(OverNightDiscount_21_Up+FedExExrpessEarnedDiscount))*'UPS 1Day AM Base'!F80),2),ROUND(MinBase1AMDay*(1+ExpressFuelSurcharge),2),ROUND(((1-(OverNightDiscount_21_Up+FedExExrpessEarnedDiscount))*'UPS 1Day AM Base'!F80)*(1+ExpressFuelSurcharge),2)))*(1+FedEx_Markup),2)</f>
        <v>253.89</v>
      </c>
      <c r="G83" s="328">
        <f>ROUND((IF(MinBase1AMDay&gt;ROUND(((1-(OverNightDiscount_21_Up+FedExExrpessEarnedDiscount))*'UPS 1Day AM Base'!G80),2),ROUND(MinBase1AMDay*(1+ExpressFuelSurcharge),2),ROUND(((1-(OverNightDiscount_21_Up+FedExExrpessEarnedDiscount))*'UPS 1Day AM Base'!G80)*(1+ExpressFuelSurcharge),2)))*(1+FedEx_Markup),2)</f>
        <v>284.14</v>
      </c>
      <c r="H83" s="328">
        <f>ROUND((IF(MinBase1AMDay&gt;ROUND(((1-(OverNightDiscount_21_Up+FedExExrpessEarnedDiscount))*'UPS 1Day AM Base'!H80),2),ROUND(MinBase1AMDay*(1+ExpressFuelSurcharge),2),ROUND(((1-(OverNightDiscount_21_Up+FedExExrpessEarnedDiscount))*'UPS 1Day AM Base'!H80)*(1+ExpressFuelSurcharge),2)))*(1+FedEx_Markup),2)</f>
        <v>290.8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27">
        <v>79.0</v>
      </c>
      <c r="B84" s="328">
        <f>ROUND((IF(MinBase1AMDay&gt;ROUND(((1-(OverNightDiscount_21_Up+FedExExrpessEarnedDiscount))*'UPS 1Day AM Base'!B81),2),ROUND(MinBase1AMDay*(1+ExpressFuelSurcharge),2),ROUND(((1-(OverNightDiscount_21_Up+FedExExrpessEarnedDiscount))*'UPS 1Day AM Base'!B81)*(1+ExpressFuelSurcharge),2)))*(1+FedEx_Markup),2)</f>
        <v>92.14</v>
      </c>
      <c r="C84" s="328">
        <f>ROUND((IF(MinBase1AMDay&gt;ROUND(((1-(OverNightDiscount_21_Up+FedExExrpessEarnedDiscount))*'UPS 1Day AM Base'!C81),2),ROUND(MinBase1AMDay*(1+ExpressFuelSurcharge),2),ROUND(((1-(OverNightDiscount_21_Up+FedExExrpessEarnedDiscount))*'UPS 1Day AM Base'!C81)*(1+ExpressFuelSurcharge),2)))*(1+FedEx_Markup),2)</f>
        <v>136.37</v>
      </c>
      <c r="D84" s="328">
        <f>ROUND((IF(MinBase1AMDay&gt;ROUND(((1-(OverNightDiscount_21_Up+FedExExrpessEarnedDiscount))*'UPS 1Day AM Base'!D81),2),ROUND(MinBase1AMDay*(1+ExpressFuelSurcharge),2),ROUND(((1-(OverNightDiscount_21_Up+FedExExrpessEarnedDiscount))*'UPS 1Day AM Base'!D81)*(1+ExpressFuelSurcharge),2)))*(1+FedEx_Markup),2)</f>
        <v>228.75</v>
      </c>
      <c r="E84" s="328">
        <f>ROUND((IF(MinBase1AMDay&gt;ROUND(((1-(OverNightDiscount_21_Up+FedExExrpessEarnedDiscount))*'UPS 1Day AM Base'!E81),2),ROUND(MinBase1AMDay*(1+ExpressFuelSurcharge),2),ROUND(((1-(OverNightDiscount_21_Up+FedExExrpessEarnedDiscount))*'UPS 1Day AM Base'!E81)*(1+ExpressFuelSurcharge),2)))*(1+FedEx_Markup),2)</f>
        <v>249.91</v>
      </c>
      <c r="F84" s="328">
        <f>ROUND((IF(MinBase1AMDay&gt;ROUND(((1-(OverNightDiscount_21_Up+FedExExrpessEarnedDiscount))*'UPS 1Day AM Base'!F81),2),ROUND(MinBase1AMDay*(1+ExpressFuelSurcharge),2),ROUND(((1-(OverNightDiscount_21_Up+FedExExrpessEarnedDiscount))*'UPS 1Day AM Base'!F81)*(1+ExpressFuelSurcharge),2)))*(1+FedEx_Markup),2)</f>
        <v>257.63</v>
      </c>
      <c r="G84" s="328">
        <f>ROUND((IF(MinBase1AMDay&gt;ROUND(((1-(OverNightDiscount_21_Up+FedExExrpessEarnedDiscount))*'UPS 1Day AM Base'!G81),2),ROUND(MinBase1AMDay*(1+ExpressFuelSurcharge),2),ROUND(((1-(OverNightDiscount_21_Up+FedExExrpessEarnedDiscount))*'UPS 1Day AM Base'!G81)*(1+ExpressFuelSurcharge),2)))*(1+FedEx_Markup),2)</f>
        <v>289.02</v>
      </c>
      <c r="H84" s="328">
        <f>ROUND((IF(MinBase1AMDay&gt;ROUND(((1-(OverNightDiscount_21_Up+FedExExrpessEarnedDiscount))*'UPS 1Day AM Base'!H81),2),ROUND(MinBase1AMDay*(1+ExpressFuelSurcharge),2),ROUND(((1-(OverNightDiscount_21_Up+FedExExrpessEarnedDiscount))*'UPS 1Day AM Base'!H81)*(1+ExpressFuelSurcharge),2)))*(1+FedEx_Markup),2)</f>
        <v>294.8</v>
      </c>
    </row>
    <row r="85" ht="12.75" customHeight="1">
      <c r="A85" s="327">
        <v>80.0</v>
      </c>
      <c r="B85" s="328">
        <f>ROUND((IF(MinBase1AMDay&gt;ROUND(((1-(OverNightDiscount_21_Up+FedExExrpessEarnedDiscount))*'UPS 1Day AM Base'!B82),2),ROUND(MinBase1AMDay*(1+ExpressFuelSurcharge),2),ROUND(((1-(OverNightDiscount_21_Up+FedExExrpessEarnedDiscount))*'UPS 1Day AM Base'!B82)*(1+ExpressFuelSurcharge),2)))*(1+FedEx_Markup),2)</f>
        <v>92.54</v>
      </c>
      <c r="C85" s="328">
        <f>ROUND((IF(MinBase1AMDay&gt;ROUND(((1-(OverNightDiscount_21_Up+FedExExrpessEarnedDiscount))*'UPS 1Day AM Base'!C82),2),ROUND(MinBase1AMDay*(1+ExpressFuelSurcharge),2),ROUND(((1-(OverNightDiscount_21_Up+FedExExrpessEarnedDiscount))*'UPS 1Day AM Base'!C82)*(1+ExpressFuelSurcharge),2)))*(1+FedEx_Markup),2)</f>
        <v>136.77</v>
      </c>
      <c r="D85" s="328">
        <f>ROUND((IF(MinBase1AMDay&gt;ROUND(((1-(OverNightDiscount_21_Up+FedExExrpessEarnedDiscount))*'UPS 1Day AM Base'!D82),2),ROUND(MinBase1AMDay*(1+ExpressFuelSurcharge),2),ROUND(((1-(OverNightDiscount_21_Up+FedExExrpessEarnedDiscount))*'UPS 1Day AM Base'!D82)*(1+ExpressFuelSurcharge),2)))*(1+FedEx_Markup),2)</f>
        <v>229.11</v>
      </c>
      <c r="E85" s="328">
        <f>ROUND((IF(MinBase1AMDay&gt;ROUND(((1-(OverNightDiscount_21_Up+FedExExrpessEarnedDiscount))*'UPS 1Day AM Base'!E82),2),ROUND(MinBase1AMDay*(1+ExpressFuelSurcharge),2),ROUND(((1-(OverNightDiscount_21_Up+FedExExrpessEarnedDiscount))*'UPS 1Day AM Base'!E82)*(1+ExpressFuelSurcharge),2)))*(1+FedEx_Markup),2)</f>
        <v>250.7</v>
      </c>
      <c r="F85" s="328">
        <f>ROUND((IF(MinBase1AMDay&gt;ROUND(((1-(OverNightDiscount_21_Up+FedExExrpessEarnedDiscount))*'UPS 1Day AM Base'!F82),2),ROUND(MinBase1AMDay*(1+ExpressFuelSurcharge),2),ROUND(((1-(OverNightDiscount_21_Up+FedExExrpessEarnedDiscount))*'UPS 1Day AM Base'!F82)*(1+ExpressFuelSurcharge),2)))*(1+FedEx_Markup),2)</f>
        <v>258.37</v>
      </c>
      <c r="G85" s="328">
        <f>ROUND((IF(MinBase1AMDay&gt;ROUND(((1-(OverNightDiscount_21_Up+FedExExrpessEarnedDiscount))*'UPS 1Day AM Base'!G82),2),ROUND(MinBase1AMDay*(1+ExpressFuelSurcharge),2),ROUND(((1-(OverNightDiscount_21_Up+FedExExrpessEarnedDiscount))*'UPS 1Day AM Base'!G82)*(1+ExpressFuelSurcharge),2)))*(1+FedEx_Markup),2)</f>
        <v>290.21</v>
      </c>
      <c r="H85" s="328">
        <f>ROUND((IF(MinBase1AMDay&gt;ROUND(((1-(OverNightDiscount_21_Up+FedExExrpessEarnedDiscount))*'UPS 1Day AM Base'!H82),2),ROUND(MinBase1AMDay*(1+ExpressFuelSurcharge),2),ROUND(((1-(OverNightDiscount_21_Up+FedExExrpessEarnedDiscount))*'UPS 1Day AM Base'!H82)*(1+ExpressFuelSurcharge),2)))*(1+FedEx_Markup),2)</f>
        <v>296.02</v>
      </c>
    </row>
    <row r="86" ht="12.75" customHeight="1">
      <c r="A86" s="327">
        <v>81.0</v>
      </c>
      <c r="B86" s="328">
        <f>ROUND((IF(MinBase1AMDay&gt;ROUND(((1-(OverNightDiscount_21_Up+FedExExrpessEarnedDiscount))*'UPS 1Day AM Base'!B83),2),ROUND(MinBase1AMDay*(1+ExpressFuelSurcharge),2),ROUND(((1-(OverNightDiscount_21_Up+FedExExrpessEarnedDiscount))*'UPS 1Day AM Base'!B83)*(1+ExpressFuelSurcharge),2)))*(1+FedEx_Markup),2)</f>
        <v>95.73</v>
      </c>
      <c r="C86" s="328">
        <f>ROUND((IF(MinBase1AMDay&gt;ROUND(((1-(OverNightDiscount_21_Up+FedExExrpessEarnedDiscount))*'UPS 1Day AM Base'!C83),2),ROUND(MinBase1AMDay*(1+ExpressFuelSurcharge),2),ROUND(((1-(OverNightDiscount_21_Up+FedExExrpessEarnedDiscount))*'UPS 1Day AM Base'!C83)*(1+ExpressFuelSurcharge),2)))*(1+FedEx_Markup),2)</f>
        <v>137.17</v>
      </c>
      <c r="D86" s="328">
        <f>ROUND((IF(MinBase1AMDay&gt;ROUND(((1-(OverNightDiscount_21_Up+FedExExrpessEarnedDiscount))*'UPS 1Day AM Base'!D83),2),ROUND(MinBase1AMDay*(1+ExpressFuelSurcharge),2),ROUND(((1-(OverNightDiscount_21_Up+FedExExrpessEarnedDiscount))*'UPS 1Day AM Base'!D83)*(1+ExpressFuelSurcharge),2)))*(1+FedEx_Markup),2)</f>
        <v>235.9</v>
      </c>
      <c r="E86" s="328">
        <f>ROUND((IF(MinBase1AMDay&gt;ROUND(((1-(OverNightDiscount_21_Up+FedExExrpessEarnedDiscount))*'UPS 1Day AM Base'!E83),2),ROUND(MinBase1AMDay*(1+ExpressFuelSurcharge),2),ROUND(((1-(OverNightDiscount_21_Up+FedExExrpessEarnedDiscount))*'UPS 1Day AM Base'!E83)*(1+ExpressFuelSurcharge),2)))*(1+FedEx_Markup),2)</f>
        <v>266.05</v>
      </c>
      <c r="F86" s="328">
        <f>ROUND((IF(MinBase1AMDay&gt;ROUND(((1-(OverNightDiscount_21_Up+FedExExrpessEarnedDiscount))*'UPS 1Day AM Base'!F83),2),ROUND(MinBase1AMDay*(1+ExpressFuelSurcharge),2),ROUND(((1-(OverNightDiscount_21_Up+FedExExrpessEarnedDiscount))*'UPS 1Day AM Base'!F83)*(1+ExpressFuelSurcharge),2)))*(1+FedEx_Markup),2)</f>
        <v>272.07</v>
      </c>
      <c r="G86" s="328">
        <f>ROUND((IF(MinBase1AMDay&gt;ROUND(((1-(OverNightDiscount_21_Up+FedExExrpessEarnedDiscount))*'UPS 1Day AM Base'!G83),2),ROUND(MinBase1AMDay*(1+ExpressFuelSurcharge),2),ROUND(((1-(OverNightDiscount_21_Up+FedExExrpessEarnedDiscount))*'UPS 1Day AM Base'!G83)*(1+ExpressFuelSurcharge),2)))*(1+FedEx_Markup),2)</f>
        <v>297.52</v>
      </c>
      <c r="H86" s="328">
        <f>ROUND((IF(MinBase1AMDay&gt;ROUND(((1-(OverNightDiscount_21_Up+FedExExrpessEarnedDiscount))*'UPS 1Day AM Base'!H83),2),ROUND(MinBase1AMDay*(1+ExpressFuelSurcharge),2),ROUND(((1-(OverNightDiscount_21_Up+FedExExrpessEarnedDiscount))*'UPS 1Day AM Base'!H83)*(1+ExpressFuelSurcharge),2)))*(1+FedEx_Markup),2)</f>
        <v>303.47</v>
      </c>
    </row>
    <row r="87" ht="12.75" customHeight="1">
      <c r="A87" s="327">
        <v>82.0</v>
      </c>
      <c r="B87" s="328">
        <f>ROUND((IF(MinBase1AMDay&gt;ROUND(((1-(OverNightDiscount_21_Up+FedExExrpessEarnedDiscount))*'UPS 1Day AM Base'!B84),2),ROUND(MinBase1AMDay*(1+ExpressFuelSurcharge),2),ROUND(((1-(OverNightDiscount_21_Up+FedExExrpessEarnedDiscount))*'UPS 1Day AM Base'!B84)*(1+ExpressFuelSurcharge),2)))*(1+FedEx_Markup),2)</f>
        <v>96.13</v>
      </c>
      <c r="C87" s="328">
        <f>ROUND((IF(MinBase1AMDay&gt;ROUND(((1-(OverNightDiscount_21_Up+FedExExrpessEarnedDiscount))*'UPS 1Day AM Base'!C84),2),ROUND(MinBase1AMDay*(1+ExpressFuelSurcharge),2),ROUND(((1-(OverNightDiscount_21_Up+FedExExrpessEarnedDiscount))*'UPS 1Day AM Base'!C84)*(1+ExpressFuelSurcharge),2)))*(1+FedEx_Markup),2)</f>
        <v>137.56</v>
      </c>
      <c r="D87" s="328">
        <f>ROUND((IF(MinBase1AMDay&gt;ROUND(((1-(OverNightDiscount_21_Up+FedExExrpessEarnedDiscount))*'UPS 1Day AM Base'!D84),2),ROUND(MinBase1AMDay*(1+ExpressFuelSurcharge),2),ROUND(((1-(OverNightDiscount_21_Up+FedExExrpessEarnedDiscount))*'UPS 1Day AM Base'!D84)*(1+ExpressFuelSurcharge),2)))*(1+FedEx_Markup),2)</f>
        <v>237.14</v>
      </c>
      <c r="E87" s="328">
        <f>ROUND((IF(MinBase1AMDay&gt;ROUND(((1-(OverNightDiscount_21_Up+FedExExrpessEarnedDiscount))*'UPS 1Day AM Base'!E84),2),ROUND(MinBase1AMDay*(1+ExpressFuelSurcharge),2),ROUND(((1-(OverNightDiscount_21_Up+FedExExrpessEarnedDiscount))*'UPS 1Day AM Base'!E84)*(1+ExpressFuelSurcharge),2)))*(1+FedEx_Markup),2)</f>
        <v>267.58</v>
      </c>
      <c r="F87" s="328">
        <f>ROUND((IF(MinBase1AMDay&gt;ROUND(((1-(OverNightDiscount_21_Up+FedExExrpessEarnedDiscount))*'UPS 1Day AM Base'!F84),2),ROUND(MinBase1AMDay*(1+ExpressFuelSurcharge),2),ROUND(((1-(OverNightDiscount_21_Up+FedExExrpessEarnedDiscount))*'UPS 1Day AM Base'!F84)*(1+ExpressFuelSurcharge),2)))*(1+FedEx_Markup),2)</f>
        <v>273.44</v>
      </c>
      <c r="G87" s="328">
        <f>ROUND((IF(MinBase1AMDay&gt;ROUND(((1-(OverNightDiscount_21_Up+FedExExrpessEarnedDiscount))*'UPS 1Day AM Base'!G84),2),ROUND(MinBase1AMDay*(1+ExpressFuelSurcharge),2),ROUND(((1-(OverNightDiscount_21_Up+FedExExrpessEarnedDiscount))*'UPS 1Day AM Base'!G84)*(1+ExpressFuelSurcharge),2)))*(1+FedEx_Markup),2)</f>
        <v>298.25</v>
      </c>
      <c r="H87" s="328">
        <f>ROUND((IF(MinBase1AMDay&gt;ROUND(((1-(OverNightDiscount_21_Up+FedExExrpessEarnedDiscount))*'UPS 1Day AM Base'!H84),2),ROUND(MinBase1AMDay*(1+ExpressFuelSurcharge),2),ROUND(((1-(OverNightDiscount_21_Up+FedExExrpessEarnedDiscount))*'UPS 1Day AM Base'!H84)*(1+ExpressFuelSurcharge),2)))*(1+FedEx_Markup),2)</f>
        <v>304.22</v>
      </c>
    </row>
    <row r="88" ht="12.75" customHeight="1">
      <c r="A88" s="327">
        <v>83.0</v>
      </c>
      <c r="B88" s="328">
        <f>ROUND((IF(MinBase1AMDay&gt;ROUND(((1-(OverNightDiscount_21_Up+FedExExrpessEarnedDiscount))*'UPS 1Day AM Base'!B85),2),ROUND(MinBase1AMDay*(1+ExpressFuelSurcharge),2),ROUND(((1-(OverNightDiscount_21_Up+FedExExrpessEarnedDiscount))*'UPS 1Day AM Base'!B85)*(1+ExpressFuelSurcharge),2)))*(1+FedEx_Markup),2)</f>
        <v>96.53</v>
      </c>
      <c r="C88" s="328">
        <f>ROUND((IF(MinBase1AMDay&gt;ROUND(((1-(OverNightDiscount_21_Up+FedExExrpessEarnedDiscount))*'UPS 1Day AM Base'!C85),2),ROUND(MinBase1AMDay*(1+ExpressFuelSurcharge),2),ROUND(((1-(OverNightDiscount_21_Up+FedExExrpessEarnedDiscount))*'UPS 1Day AM Base'!C85)*(1+ExpressFuelSurcharge),2)))*(1+FedEx_Markup),2)</f>
        <v>137.97</v>
      </c>
      <c r="D88" s="328">
        <f>ROUND((IF(MinBase1AMDay&gt;ROUND(((1-(OverNightDiscount_21_Up+FedExExrpessEarnedDiscount))*'UPS 1Day AM Base'!D85),2),ROUND(MinBase1AMDay*(1+ExpressFuelSurcharge),2),ROUND(((1-(OverNightDiscount_21_Up+FedExExrpessEarnedDiscount))*'UPS 1Day AM Base'!D85)*(1+ExpressFuelSurcharge),2)))*(1+FedEx_Markup),2)</f>
        <v>237.52</v>
      </c>
      <c r="E88" s="328">
        <f>ROUND((IF(MinBase1AMDay&gt;ROUND(((1-(OverNightDiscount_21_Up+FedExExrpessEarnedDiscount))*'UPS 1Day AM Base'!E85),2),ROUND(MinBase1AMDay*(1+ExpressFuelSurcharge),2),ROUND(((1-(OverNightDiscount_21_Up+FedExExrpessEarnedDiscount))*'UPS 1Day AM Base'!E85)*(1+ExpressFuelSurcharge),2)))*(1+FedEx_Markup),2)</f>
        <v>267.96</v>
      </c>
      <c r="F88" s="328">
        <f>ROUND((IF(MinBase1AMDay&gt;ROUND(((1-(OverNightDiscount_21_Up+FedExExrpessEarnedDiscount))*'UPS 1Day AM Base'!F85),2),ROUND(MinBase1AMDay*(1+ExpressFuelSurcharge),2),ROUND(((1-(OverNightDiscount_21_Up+FedExExrpessEarnedDiscount))*'UPS 1Day AM Base'!F85)*(1+ExpressFuelSurcharge),2)))*(1+FedEx_Markup),2)</f>
        <v>273.82</v>
      </c>
      <c r="G88" s="328">
        <f>ROUND((IF(MinBase1AMDay&gt;ROUND(((1-(OverNightDiscount_21_Up+FedExExrpessEarnedDiscount))*'UPS 1Day AM Base'!G85),2),ROUND(MinBase1AMDay*(1+ExpressFuelSurcharge),2),ROUND(((1-(OverNightDiscount_21_Up+FedExExrpessEarnedDiscount))*'UPS 1Day AM Base'!G85)*(1+ExpressFuelSurcharge),2)))*(1+FedEx_Markup),2)</f>
        <v>298.63</v>
      </c>
      <c r="H88" s="328">
        <f>ROUND((IF(MinBase1AMDay&gt;ROUND(((1-(OverNightDiscount_21_Up+FedExExrpessEarnedDiscount))*'UPS 1Day AM Base'!H85),2),ROUND(MinBase1AMDay*(1+ExpressFuelSurcharge),2),ROUND(((1-(OverNightDiscount_21_Up+FedExExrpessEarnedDiscount))*'UPS 1Day AM Base'!H85)*(1+ExpressFuelSurcharge),2)))*(1+FedEx_Markup),2)</f>
        <v>304.61</v>
      </c>
    </row>
    <row r="89" ht="13.5" customHeight="1">
      <c r="A89" s="327">
        <v>84.0</v>
      </c>
      <c r="B89" s="328">
        <f>ROUND((IF(MinBase1AMDay&gt;ROUND(((1-(OverNightDiscount_21_Up+FedExExrpessEarnedDiscount))*'UPS 1Day AM Base'!B86),2),ROUND(MinBase1AMDay*(1+ExpressFuelSurcharge),2),ROUND(((1-(OverNightDiscount_21_Up+FedExExrpessEarnedDiscount))*'UPS 1Day AM Base'!B86)*(1+ExpressFuelSurcharge),2)))*(1+FedEx_Markup),2)</f>
        <v>96.92</v>
      </c>
      <c r="C89" s="328">
        <f>ROUND((IF(MinBase1AMDay&gt;ROUND(((1-(OverNightDiscount_21_Up+FedExExrpessEarnedDiscount))*'UPS 1Day AM Base'!C86),2),ROUND(MinBase1AMDay*(1+ExpressFuelSurcharge),2),ROUND(((1-(OverNightDiscount_21_Up+FedExExrpessEarnedDiscount))*'UPS 1Day AM Base'!C86)*(1+ExpressFuelSurcharge),2)))*(1+FedEx_Markup),2)</f>
        <v>138.36</v>
      </c>
      <c r="D89" s="328">
        <f>ROUND((IF(MinBase1AMDay&gt;ROUND(((1-(OverNightDiscount_21_Up+FedExExrpessEarnedDiscount))*'UPS 1Day AM Base'!D86),2),ROUND(MinBase1AMDay*(1+ExpressFuelSurcharge),2),ROUND(((1-(OverNightDiscount_21_Up+FedExExrpessEarnedDiscount))*'UPS 1Day AM Base'!D86)*(1+ExpressFuelSurcharge),2)))*(1+FedEx_Markup),2)</f>
        <v>237.91</v>
      </c>
      <c r="E89" s="328">
        <f>ROUND((IF(MinBase1AMDay&gt;ROUND(((1-(OverNightDiscount_21_Up+FedExExrpessEarnedDiscount))*'UPS 1Day AM Base'!E86),2),ROUND(MinBase1AMDay*(1+ExpressFuelSurcharge),2),ROUND(((1-(OverNightDiscount_21_Up+FedExExrpessEarnedDiscount))*'UPS 1Day AM Base'!E86)*(1+ExpressFuelSurcharge),2)))*(1+FedEx_Markup),2)</f>
        <v>268.34</v>
      </c>
      <c r="F89" s="328">
        <f>ROUND((IF(MinBase1AMDay&gt;ROUND(((1-(OverNightDiscount_21_Up+FedExExrpessEarnedDiscount))*'UPS 1Day AM Base'!F86),2),ROUND(MinBase1AMDay*(1+ExpressFuelSurcharge),2),ROUND(((1-(OverNightDiscount_21_Up+FedExExrpessEarnedDiscount))*'UPS 1Day AM Base'!F86)*(1+ExpressFuelSurcharge),2)))*(1+FedEx_Markup),2)</f>
        <v>274.21</v>
      </c>
      <c r="G89" s="328">
        <f>ROUND((IF(MinBase1AMDay&gt;ROUND(((1-(OverNightDiscount_21_Up+FedExExrpessEarnedDiscount))*'UPS 1Day AM Base'!G86),2),ROUND(MinBase1AMDay*(1+ExpressFuelSurcharge),2),ROUND(((1-(OverNightDiscount_21_Up+FedExExrpessEarnedDiscount))*'UPS 1Day AM Base'!G86)*(1+ExpressFuelSurcharge),2)))*(1+FedEx_Markup),2)</f>
        <v>304.74</v>
      </c>
      <c r="H89" s="328">
        <f>ROUND((IF(MinBase1AMDay&gt;ROUND(((1-(OverNightDiscount_21_Up+FedExExrpessEarnedDiscount))*'UPS 1Day AM Base'!H86),2),ROUND(MinBase1AMDay*(1+ExpressFuelSurcharge),2),ROUND(((1-(OverNightDiscount_21_Up+FedExExrpessEarnedDiscount))*'UPS 1Day AM Base'!H86)*(1+ExpressFuelSurcharge),2)))*(1+FedEx_Markup),2)</f>
        <v>310.85</v>
      </c>
    </row>
    <row r="90" ht="13.5" customHeight="1">
      <c r="A90" s="327">
        <v>85.0</v>
      </c>
      <c r="B90" s="328">
        <f>ROUND((IF(MinBase1AMDay&gt;ROUND(((1-(OverNightDiscount_21_Up+FedExExrpessEarnedDiscount))*'UPS 1Day AM Base'!B87),2),ROUND(MinBase1AMDay*(1+ExpressFuelSurcharge),2),ROUND(((1-(OverNightDiscount_21_Up+FedExExrpessEarnedDiscount))*'UPS 1Day AM Base'!B87)*(1+ExpressFuelSurcharge),2)))*(1+FedEx_Markup),2)</f>
        <v>97.34</v>
      </c>
      <c r="C90" s="328">
        <f>ROUND((IF(MinBase1AMDay&gt;ROUND(((1-(OverNightDiscount_21_Up+FedExExrpessEarnedDiscount))*'UPS 1Day AM Base'!C87),2),ROUND(MinBase1AMDay*(1+ExpressFuelSurcharge),2),ROUND(((1-(OverNightDiscount_21_Up+FedExExrpessEarnedDiscount))*'UPS 1Day AM Base'!C87)*(1+ExpressFuelSurcharge),2)))*(1+FedEx_Markup),2)</f>
        <v>138.77</v>
      </c>
      <c r="D90" s="328">
        <f>ROUND((IF(MinBase1AMDay&gt;ROUND(((1-(OverNightDiscount_21_Up+FedExExrpessEarnedDiscount))*'UPS 1Day AM Base'!D87),2),ROUND(MinBase1AMDay*(1+ExpressFuelSurcharge),2),ROUND(((1-(OverNightDiscount_21_Up+FedExExrpessEarnedDiscount))*'UPS 1Day AM Base'!D87)*(1+ExpressFuelSurcharge),2)))*(1+FedEx_Markup),2)</f>
        <v>238.29</v>
      </c>
      <c r="E90" s="328">
        <f>ROUND((IF(MinBase1AMDay&gt;ROUND(((1-(OverNightDiscount_21_Up+FedExExrpessEarnedDiscount))*'UPS 1Day AM Base'!E87),2),ROUND(MinBase1AMDay*(1+ExpressFuelSurcharge),2),ROUND(((1-(OverNightDiscount_21_Up+FedExExrpessEarnedDiscount))*'UPS 1Day AM Base'!E87)*(1+ExpressFuelSurcharge),2)))*(1+FedEx_Markup),2)</f>
        <v>268.72</v>
      </c>
      <c r="F90" s="328">
        <f>ROUND((IF(MinBase1AMDay&gt;ROUND(((1-(OverNightDiscount_21_Up+FedExExrpessEarnedDiscount))*'UPS 1Day AM Base'!F87),2),ROUND(MinBase1AMDay*(1+ExpressFuelSurcharge),2),ROUND(((1-(OverNightDiscount_21_Up+FedExExrpessEarnedDiscount))*'UPS 1Day AM Base'!F87)*(1+ExpressFuelSurcharge),2)))*(1+FedEx_Markup),2)</f>
        <v>274.57</v>
      </c>
      <c r="G90" s="328">
        <f>ROUND((IF(MinBase1AMDay&gt;ROUND(((1-(OverNightDiscount_21_Up+FedExExrpessEarnedDiscount))*'UPS 1Day AM Base'!G87),2),ROUND(MinBase1AMDay*(1+ExpressFuelSurcharge),2),ROUND(((1-(OverNightDiscount_21_Up+FedExExrpessEarnedDiscount))*'UPS 1Day AM Base'!G87)*(1+ExpressFuelSurcharge),2)))*(1+FedEx_Markup),2)</f>
        <v>305.35</v>
      </c>
      <c r="H90" s="328">
        <f>ROUND((IF(MinBase1AMDay&gt;ROUND(((1-(OverNightDiscount_21_Up+FedExExrpessEarnedDiscount))*'UPS 1Day AM Base'!H87),2),ROUND(MinBase1AMDay*(1+ExpressFuelSurcharge),2),ROUND(((1-(OverNightDiscount_21_Up+FedExExrpessEarnedDiscount))*'UPS 1Day AM Base'!H87)*(1+ExpressFuelSurcharge),2)))*(1+FedEx_Markup),2)</f>
        <v>311.47</v>
      </c>
    </row>
    <row r="91" ht="13.5" customHeight="1">
      <c r="A91" s="327">
        <v>86.0</v>
      </c>
      <c r="B91" s="328">
        <f>ROUND((IF(MinBase1AMDay&gt;ROUND(((1-(OverNightDiscount_21_Up+FedExExrpessEarnedDiscount))*'UPS 1Day AM Base'!B88),2),ROUND(MinBase1AMDay*(1+ExpressFuelSurcharge),2),ROUND(((1-(OverNightDiscount_21_Up+FedExExrpessEarnedDiscount))*'UPS 1Day AM Base'!B88)*(1+ExpressFuelSurcharge),2)))*(1+FedEx_Markup),2)</f>
        <v>99.54</v>
      </c>
      <c r="C91" s="328">
        <f>ROUND((IF(MinBase1AMDay&gt;ROUND(((1-(OverNightDiscount_21_Up+FedExExrpessEarnedDiscount))*'UPS 1Day AM Base'!C88),2),ROUND(MinBase1AMDay*(1+ExpressFuelSurcharge),2),ROUND(((1-(OverNightDiscount_21_Up+FedExExrpessEarnedDiscount))*'UPS 1Day AM Base'!C88)*(1+ExpressFuelSurcharge),2)))*(1+FedEx_Markup),2)</f>
        <v>140.9</v>
      </c>
      <c r="D91" s="328">
        <f>ROUND((IF(MinBase1AMDay&gt;ROUND(((1-(OverNightDiscount_21_Up+FedExExrpessEarnedDiscount))*'UPS 1Day AM Base'!D88),2),ROUND(MinBase1AMDay*(1+ExpressFuelSurcharge),2),ROUND(((1-(OverNightDiscount_21_Up+FedExExrpessEarnedDiscount))*'UPS 1Day AM Base'!D88)*(1+ExpressFuelSurcharge),2)))*(1+FedEx_Markup),2)</f>
        <v>238.97</v>
      </c>
      <c r="E91" s="328">
        <f>ROUND((IF(MinBase1AMDay&gt;ROUND(((1-(OverNightDiscount_21_Up+FedExExrpessEarnedDiscount))*'UPS 1Day AM Base'!E88),2),ROUND(MinBase1AMDay*(1+ExpressFuelSurcharge),2),ROUND(((1-(OverNightDiscount_21_Up+FedExExrpessEarnedDiscount))*'UPS 1Day AM Base'!E88)*(1+ExpressFuelSurcharge),2)))*(1+FedEx_Markup),2)</f>
        <v>269.7</v>
      </c>
      <c r="F91" s="328">
        <f>ROUND((IF(MinBase1AMDay&gt;ROUND(((1-(OverNightDiscount_21_Up+FedExExrpessEarnedDiscount))*'UPS 1Day AM Base'!F88),2),ROUND(MinBase1AMDay*(1+ExpressFuelSurcharge),2),ROUND(((1-(OverNightDiscount_21_Up+FedExExrpessEarnedDiscount))*'UPS 1Day AM Base'!F88)*(1+ExpressFuelSurcharge),2)))*(1+FedEx_Markup),2)</f>
        <v>275.09</v>
      </c>
      <c r="G91" s="328">
        <f>ROUND((IF(MinBase1AMDay&gt;ROUND(((1-(OverNightDiscount_21_Up+FedExExrpessEarnedDiscount))*'UPS 1Day AM Base'!G88),2),ROUND(MinBase1AMDay*(1+ExpressFuelSurcharge),2),ROUND(((1-(OverNightDiscount_21_Up+FedExExrpessEarnedDiscount))*'UPS 1Day AM Base'!G88)*(1+ExpressFuelSurcharge),2)))*(1+FedEx_Markup),2)</f>
        <v>305.72</v>
      </c>
      <c r="H91" s="328">
        <f>ROUND((IF(MinBase1AMDay&gt;ROUND(((1-(OverNightDiscount_21_Up+FedExExrpessEarnedDiscount))*'UPS 1Day AM Base'!H88),2),ROUND(MinBase1AMDay*(1+ExpressFuelSurcharge),2),ROUND(((1-(OverNightDiscount_21_Up+FedExExrpessEarnedDiscount))*'UPS 1Day AM Base'!H88)*(1+ExpressFuelSurcharge),2)))*(1+FedEx_Markup),2)</f>
        <v>311.83</v>
      </c>
    </row>
    <row r="92" ht="13.5" customHeight="1">
      <c r="A92" s="327">
        <v>87.0</v>
      </c>
      <c r="B92" s="328">
        <f>ROUND((IF(MinBase1AMDay&gt;ROUND(((1-(OverNightDiscount_21_Up+FedExExrpessEarnedDiscount))*'UPS 1Day AM Base'!B89),2),ROUND(MinBase1AMDay*(1+ExpressFuelSurcharge),2),ROUND(((1-(OverNightDiscount_21_Up+FedExExrpessEarnedDiscount))*'UPS 1Day AM Base'!B89)*(1+ExpressFuelSurcharge),2)))*(1+FedEx_Markup),2)</f>
        <v>99.84</v>
      </c>
      <c r="C92" s="328">
        <f>ROUND((IF(MinBase1AMDay&gt;ROUND(((1-(OverNightDiscount_21_Up+FedExExrpessEarnedDiscount))*'UPS 1Day AM Base'!C89),2),ROUND(MinBase1AMDay*(1+ExpressFuelSurcharge),2),ROUND(((1-(OverNightDiscount_21_Up+FedExExrpessEarnedDiscount))*'UPS 1Day AM Base'!C89)*(1+ExpressFuelSurcharge),2)))*(1+FedEx_Markup),2)</f>
        <v>141.2</v>
      </c>
      <c r="D92" s="328">
        <f>ROUND((IF(MinBase1AMDay&gt;ROUND(((1-(OverNightDiscount_21_Up+FedExExrpessEarnedDiscount))*'UPS 1Day AM Base'!D89),2),ROUND(MinBase1AMDay*(1+ExpressFuelSurcharge),2),ROUND(((1-(OverNightDiscount_21_Up+FedExExrpessEarnedDiscount))*'UPS 1Day AM Base'!D89)*(1+ExpressFuelSurcharge),2)))*(1+FedEx_Markup),2)</f>
        <v>247.55</v>
      </c>
      <c r="E92" s="328">
        <f>ROUND((IF(MinBase1AMDay&gt;ROUND(((1-(OverNightDiscount_21_Up+FedExExrpessEarnedDiscount))*'UPS 1Day AM Base'!E89),2),ROUND(MinBase1AMDay*(1+ExpressFuelSurcharge),2),ROUND(((1-(OverNightDiscount_21_Up+FedExExrpessEarnedDiscount))*'UPS 1Day AM Base'!E89)*(1+ExpressFuelSurcharge),2)))*(1+FedEx_Markup),2)</f>
        <v>270.89</v>
      </c>
      <c r="F92" s="328">
        <f>ROUND((IF(MinBase1AMDay&gt;ROUND(((1-(OverNightDiscount_21_Up+FedExExrpessEarnedDiscount))*'UPS 1Day AM Base'!F89),2),ROUND(MinBase1AMDay*(1+ExpressFuelSurcharge),2),ROUND(((1-(OverNightDiscount_21_Up+FedExExrpessEarnedDiscount))*'UPS 1Day AM Base'!F89)*(1+ExpressFuelSurcharge),2)))*(1+FedEx_Markup),2)</f>
        <v>276.32</v>
      </c>
      <c r="G92" s="328">
        <f>ROUND((IF(MinBase1AMDay&gt;ROUND(((1-(OverNightDiscount_21_Up+FedExExrpessEarnedDiscount))*'UPS 1Day AM Base'!G89),2),ROUND(MinBase1AMDay*(1+ExpressFuelSurcharge),2),ROUND(((1-(OverNightDiscount_21_Up+FedExExrpessEarnedDiscount))*'UPS 1Day AM Base'!G89)*(1+ExpressFuelSurcharge),2)))*(1+FedEx_Markup),2)</f>
        <v>306.19</v>
      </c>
      <c r="H92" s="328">
        <f>ROUND((IF(MinBase1AMDay&gt;ROUND(((1-(OverNightDiscount_21_Up+FedExExrpessEarnedDiscount))*'UPS 1Day AM Base'!H89),2),ROUND(MinBase1AMDay*(1+ExpressFuelSurcharge),2),ROUND(((1-(OverNightDiscount_21_Up+FedExExrpessEarnedDiscount))*'UPS 1Day AM Base'!H89)*(1+ExpressFuelSurcharge),2)))*(1+FedEx_Markup),2)</f>
        <v>312.32</v>
      </c>
    </row>
    <row r="93" ht="13.5" customHeight="1">
      <c r="A93" s="327">
        <v>88.0</v>
      </c>
      <c r="B93" s="328">
        <f>ROUND((IF(MinBase1AMDay&gt;ROUND(((1-(OverNightDiscount_21_Up+FedExExrpessEarnedDiscount))*'UPS 1Day AM Base'!B90),2),ROUND(MinBase1AMDay*(1+ExpressFuelSurcharge),2),ROUND(((1-(OverNightDiscount_21_Up+FedExExrpessEarnedDiscount))*'UPS 1Day AM Base'!B90)*(1+ExpressFuelSurcharge),2)))*(1+FedEx_Markup),2)</f>
        <v>100.15</v>
      </c>
      <c r="C93" s="328">
        <f>ROUND((IF(MinBase1AMDay&gt;ROUND(((1-(OverNightDiscount_21_Up+FedExExrpessEarnedDiscount))*'UPS 1Day AM Base'!C90),2),ROUND(MinBase1AMDay*(1+ExpressFuelSurcharge),2),ROUND(((1-(OverNightDiscount_21_Up+FedExExrpessEarnedDiscount))*'UPS 1Day AM Base'!C90)*(1+ExpressFuelSurcharge),2)))*(1+FedEx_Markup),2)</f>
        <v>141.51</v>
      </c>
      <c r="D93" s="328">
        <f>ROUND((IF(MinBase1AMDay&gt;ROUND(((1-(OverNightDiscount_21_Up+FedExExrpessEarnedDiscount))*'UPS 1Day AM Base'!D90),2),ROUND(MinBase1AMDay*(1+ExpressFuelSurcharge),2),ROUND(((1-(OverNightDiscount_21_Up+FedExExrpessEarnedDiscount))*'UPS 1Day AM Base'!D90)*(1+ExpressFuelSurcharge),2)))*(1+FedEx_Markup),2)</f>
        <v>248.41</v>
      </c>
      <c r="E93" s="328">
        <f>ROUND((IF(MinBase1AMDay&gt;ROUND(((1-(OverNightDiscount_21_Up+FedExExrpessEarnedDiscount))*'UPS 1Day AM Base'!E90),2),ROUND(MinBase1AMDay*(1+ExpressFuelSurcharge),2),ROUND(((1-(OverNightDiscount_21_Up+FedExExrpessEarnedDiscount))*'UPS 1Day AM Base'!E90)*(1+ExpressFuelSurcharge),2)))*(1+FedEx_Markup),2)</f>
        <v>271.49</v>
      </c>
      <c r="F93" s="328">
        <f>ROUND((IF(MinBase1AMDay&gt;ROUND(((1-(OverNightDiscount_21_Up+FedExExrpessEarnedDiscount))*'UPS 1Day AM Base'!F90),2),ROUND(MinBase1AMDay*(1+ExpressFuelSurcharge),2),ROUND(((1-(OverNightDiscount_21_Up+FedExExrpessEarnedDiscount))*'UPS 1Day AM Base'!F90)*(1+ExpressFuelSurcharge),2)))*(1+FedEx_Markup),2)</f>
        <v>277.02</v>
      </c>
      <c r="G93" s="328">
        <f>ROUND((IF(MinBase1AMDay&gt;ROUND(((1-(OverNightDiscount_21_Up+FedExExrpessEarnedDiscount))*'UPS 1Day AM Base'!G90),2),ROUND(MinBase1AMDay*(1+ExpressFuelSurcharge),2),ROUND(((1-(OverNightDiscount_21_Up+FedExExrpessEarnedDiscount))*'UPS 1Day AM Base'!G90)*(1+ExpressFuelSurcharge),2)))*(1+FedEx_Markup),2)</f>
        <v>307.35</v>
      </c>
      <c r="H93" s="328">
        <f>ROUND((IF(MinBase1AMDay&gt;ROUND(((1-(OverNightDiscount_21_Up+FedExExrpessEarnedDiscount))*'UPS 1Day AM Base'!H90),2),ROUND(MinBase1AMDay*(1+ExpressFuelSurcharge),2),ROUND(((1-(OverNightDiscount_21_Up+FedExExrpessEarnedDiscount))*'UPS 1Day AM Base'!H90)*(1+ExpressFuelSurcharge),2)))*(1+FedEx_Markup),2)</f>
        <v>313.85</v>
      </c>
    </row>
    <row r="94" ht="13.5" customHeight="1">
      <c r="A94" s="327">
        <v>89.0</v>
      </c>
      <c r="B94" s="328">
        <f>ROUND((IF(MinBase1AMDay&gt;ROUND(((1-(OverNightDiscount_21_Up+FedExExrpessEarnedDiscount))*'UPS 1Day AM Base'!B91),2),ROUND(MinBase1AMDay*(1+ExpressFuelSurcharge),2),ROUND(((1-(OverNightDiscount_21_Up+FedExExrpessEarnedDiscount))*'UPS 1Day AM Base'!B91)*(1+ExpressFuelSurcharge),2)))*(1+FedEx_Markup),2)</f>
        <v>100.45</v>
      </c>
      <c r="C94" s="328">
        <f>ROUND((IF(MinBase1AMDay&gt;ROUND(((1-(OverNightDiscount_21_Up+FedExExrpessEarnedDiscount))*'UPS 1Day AM Base'!C91),2),ROUND(MinBase1AMDay*(1+ExpressFuelSurcharge),2),ROUND(((1-(OverNightDiscount_21_Up+FedExExrpessEarnedDiscount))*'UPS 1Day AM Base'!C91)*(1+ExpressFuelSurcharge),2)))*(1+FedEx_Markup),2)</f>
        <v>141.81</v>
      </c>
      <c r="D94" s="328">
        <f>ROUND((IF(MinBase1AMDay&gt;ROUND(((1-(OverNightDiscount_21_Up+FedExExrpessEarnedDiscount))*'UPS 1Day AM Base'!D91),2),ROUND(MinBase1AMDay*(1+ExpressFuelSurcharge),2),ROUND(((1-(OverNightDiscount_21_Up+FedExExrpessEarnedDiscount))*'UPS 1Day AM Base'!D91)*(1+ExpressFuelSurcharge),2)))*(1+FedEx_Markup),2)</f>
        <v>258.65</v>
      </c>
      <c r="E94" s="328">
        <f>ROUND((IF(MinBase1AMDay&gt;ROUND(((1-(OverNightDiscount_21_Up+FedExExrpessEarnedDiscount))*'UPS 1Day AM Base'!E91),2),ROUND(MinBase1AMDay*(1+ExpressFuelSurcharge),2),ROUND(((1-(OverNightDiscount_21_Up+FedExExrpessEarnedDiscount))*'UPS 1Day AM Base'!E91)*(1+ExpressFuelSurcharge),2)))*(1+FedEx_Markup),2)</f>
        <v>283.25</v>
      </c>
      <c r="F94" s="328">
        <f>ROUND((IF(MinBase1AMDay&gt;ROUND(((1-(OverNightDiscount_21_Up+FedExExrpessEarnedDiscount))*'UPS 1Day AM Base'!F91),2),ROUND(MinBase1AMDay*(1+ExpressFuelSurcharge),2),ROUND(((1-(OverNightDiscount_21_Up+FedExExrpessEarnedDiscount))*'UPS 1Day AM Base'!F91)*(1+ExpressFuelSurcharge),2)))*(1+FedEx_Markup),2)</f>
        <v>291.09</v>
      </c>
      <c r="G94" s="328">
        <f>ROUND((IF(MinBase1AMDay&gt;ROUND(((1-(OverNightDiscount_21_Up+FedExExrpessEarnedDiscount))*'UPS 1Day AM Base'!G91),2),ROUND(MinBase1AMDay*(1+ExpressFuelSurcharge),2),ROUND(((1-(OverNightDiscount_21_Up+FedExExrpessEarnedDiscount))*'UPS 1Day AM Base'!G91)*(1+ExpressFuelSurcharge),2)))*(1+FedEx_Markup),2)</f>
        <v>330.68</v>
      </c>
      <c r="H94" s="328">
        <f>ROUND((IF(MinBase1AMDay&gt;ROUND(((1-(OverNightDiscount_21_Up+FedExExrpessEarnedDiscount))*'UPS 1Day AM Base'!H91),2),ROUND(MinBase1AMDay*(1+ExpressFuelSurcharge),2),ROUND(((1-(OverNightDiscount_21_Up+FedExExrpessEarnedDiscount))*'UPS 1Day AM Base'!H91)*(1+ExpressFuelSurcharge),2)))*(1+FedEx_Markup),2)</f>
        <v>344.55</v>
      </c>
    </row>
    <row r="95" ht="13.5" customHeight="1">
      <c r="A95" s="327">
        <v>90.0</v>
      </c>
      <c r="B95" s="328">
        <f>ROUND((IF(MinBase1AMDay&gt;ROUND(((1-(OverNightDiscount_21_Up+FedExExrpessEarnedDiscount))*'UPS 1Day AM Base'!B92),2),ROUND(MinBase1AMDay*(1+ExpressFuelSurcharge),2),ROUND(((1-(OverNightDiscount_21_Up+FedExExrpessEarnedDiscount))*'UPS 1Day AM Base'!B92)*(1+ExpressFuelSurcharge),2)))*(1+FedEx_Markup),2)</f>
        <v>100.75</v>
      </c>
      <c r="C95" s="328">
        <f>ROUND((IF(MinBase1AMDay&gt;ROUND(((1-(OverNightDiscount_21_Up+FedExExrpessEarnedDiscount))*'UPS 1Day AM Base'!C92),2),ROUND(MinBase1AMDay*(1+ExpressFuelSurcharge),2),ROUND(((1-(OverNightDiscount_21_Up+FedExExrpessEarnedDiscount))*'UPS 1Day AM Base'!C92)*(1+ExpressFuelSurcharge),2)))*(1+FedEx_Markup),2)</f>
        <v>142.11</v>
      </c>
      <c r="D95" s="328">
        <f>ROUND((IF(MinBase1AMDay&gt;ROUND(((1-(OverNightDiscount_21_Up+FedExExrpessEarnedDiscount))*'UPS 1Day AM Base'!D92),2),ROUND(MinBase1AMDay*(1+ExpressFuelSurcharge),2),ROUND(((1-(OverNightDiscount_21_Up+FedExExrpessEarnedDiscount))*'UPS 1Day AM Base'!D92)*(1+ExpressFuelSurcharge),2)))*(1+FedEx_Markup),2)</f>
        <v>260.14</v>
      </c>
      <c r="E95" s="328">
        <f>ROUND((IF(MinBase1AMDay&gt;ROUND(((1-(OverNightDiscount_21_Up+FedExExrpessEarnedDiscount))*'UPS 1Day AM Base'!E92),2),ROUND(MinBase1AMDay*(1+ExpressFuelSurcharge),2),ROUND(((1-(OverNightDiscount_21_Up+FedExExrpessEarnedDiscount))*'UPS 1Day AM Base'!E92)*(1+ExpressFuelSurcharge),2)))*(1+FedEx_Markup),2)</f>
        <v>284.9</v>
      </c>
      <c r="F95" s="328">
        <f>ROUND((IF(MinBase1AMDay&gt;ROUND(((1-(OverNightDiscount_21_Up+FedExExrpessEarnedDiscount))*'UPS 1Day AM Base'!F92),2),ROUND(MinBase1AMDay*(1+ExpressFuelSurcharge),2),ROUND(((1-(OverNightDiscount_21_Up+FedExExrpessEarnedDiscount))*'UPS 1Day AM Base'!F92)*(1+ExpressFuelSurcharge),2)))*(1+FedEx_Markup),2)</f>
        <v>294.73</v>
      </c>
      <c r="G95" s="328">
        <f>ROUND((IF(MinBase1AMDay&gt;ROUND(((1-(OverNightDiscount_21_Up+FedExExrpessEarnedDiscount))*'UPS 1Day AM Base'!G92),2),ROUND(MinBase1AMDay*(1+ExpressFuelSurcharge),2),ROUND(((1-(OverNightDiscount_21_Up+FedExExrpessEarnedDiscount))*'UPS 1Day AM Base'!G92)*(1+ExpressFuelSurcharge),2)))*(1+FedEx_Markup),2)</f>
        <v>343.41</v>
      </c>
      <c r="H95" s="328">
        <f>ROUND((IF(MinBase1AMDay&gt;ROUND(((1-(OverNightDiscount_21_Up+FedExExrpessEarnedDiscount))*'UPS 1Day AM Base'!H92),2),ROUND(MinBase1AMDay*(1+ExpressFuelSurcharge),2),ROUND(((1-(OverNightDiscount_21_Up+FedExExrpessEarnedDiscount))*'UPS 1Day AM Base'!H92)*(1+ExpressFuelSurcharge),2)))*(1+FedEx_Markup),2)</f>
        <v>350.95</v>
      </c>
    </row>
    <row r="96" ht="13.5" customHeight="1">
      <c r="A96" s="327">
        <v>91.0</v>
      </c>
      <c r="B96" s="328">
        <f>ROUND((IF(MinBase1AMDay&gt;ROUND(((1-(OverNightDiscount_21_Up+FedExExrpessEarnedDiscount))*'UPS 1Day AM Base'!B93),2),ROUND(MinBase1AMDay*(1+ExpressFuelSurcharge),2),ROUND(((1-(OverNightDiscount_21_Up+FedExExrpessEarnedDiscount))*'UPS 1Day AM Base'!B93)*(1+ExpressFuelSurcharge),2)))*(1+FedEx_Markup),2)</f>
        <v>101.05</v>
      </c>
      <c r="C96" s="328">
        <f>ROUND((IF(MinBase1AMDay&gt;ROUND(((1-(OverNightDiscount_21_Up+FedExExrpessEarnedDiscount))*'UPS 1Day AM Base'!C93),2),ROUND(MinBase1AMDay*(1+ExpressFuelSurcharge),2),ROUND(((1-(OverNightDiscount_21_Up+FedExExrpessEarnedDiscount))*'UPS 1Day AM Base'!C93)*(1+ExpressFuelSurcharge),2)))*(1+FedEx_Markup),2)</f>
        <v>142.4</v>
      </c>
      <c r="D96" s="328">
        <f>ROUND((IF(MinBase1AMDay&gt;ROUND(((1-(OverNightDiscount_21_Up+FedExExrpessEarnedDiscount))*'UPS 1Day AM Base'!D93),2),ROUND(MinBase1AMDay*(1+ExpressFuelSurcharge),2),ROUND(((1-(OverNightDiscount_21_Up+FedExExrpessEarnedDiscount))*'UPS 1Day AM Base'!D93)*(1+ExpressFuelSurcharge),2)))*(1+FedEx_Markup),2)</f>
        <v>260.45</v>
      </c>
      <c r="E96" s="328">
        <f>ROUND((IF(MinBase1AMDay&gt;ROUND(((1-(OverNightDiscount_21_Up+FedExExrpessEarnedDiscount))*'UPS 1Day AM Base'!E93),2),ROUND(MinBase1AMDay*(1+ExpressFuelSurcharge),2),ROUND(((1-(OverNightDiscount_21_Up+FedExExrpessEarnedDiscount))*'UPS 1Day AM Base'!E93)*(1+ExpressFuelSurcharge),2)))*(1+FedEx_Markup),2)</f>
        <v>285.26</v>
      </c>
      <c r="F96" s="328">
        <f>ROUND((IF(MinBase1AMDay&gt;ROUND(((1-(OverNightDiscount_21_Up+FedExExrpessEarnedDiscount))*'UPS 1Day AM Base'!F93),2),ROUND(MinBase1AMDay*(1+ExpressFuelSurcharge),2),ROUND(((1-(OverNightDiscount_21_Up+FedExExrpessEarnedDiscount))*'UPS 1Day AM Base'!F93)*(1+ExpressFuelSurcharge),2)))*(1+FedEx_Markup),2)</f>
        <v>295.1</v>
      </c>
      <c r="G96" s="328">
        <f>ROUND((IF(MinBase1AMDay&gt;ROUND(((1-(OverNightDiscount_21_Up+FedExExrpessEarnedDiscount))*'UPS 1Day AM Base'!G93),2),ROUND(MinBase1AMDay*(1+ExpressFuelSurcharge),2),ROUND(((1-(OverNightDiscount_21_Up+FedExExrpessEarnedDiscount))*'UPS 1Day AM Base'!G93)*(1+ExpressFuelSurcharge),2)))*(1+FedEx_Markup),2)</f>
        <v>344.69</v>
      </c>
      <c r="H96" s="328">
        <f>ROUND((IF(MinBase1AMDay&gt;ROUND(((1-(OverNightDiscount_21_Up+FedExExrpessEarnedDiscount))*'UPS 1Day AM Base'!H93),2),ROUND(MinBase1AMDay*(1+ExpressFuelSurcharge),2),ROUND(((1-(OverNightDiscount_21_Up+FedExExrpessEarnedDiscount))*'UPS 1Day AM Base'!H93)*(1+ExpressFuelSurcharge),2)))*(1+FedEx_Markup),2)</f>
        <v>351.59</v>
      </c>
    </row>
    <row r="97" ht="13.5" customHeight="1">
      <c r="A97" s="327">
        <v>92.0</v>
      </c>
      <c r="B97" s="328">
        <f>ROUND((IF(MinBase1AMDay&gt;ROUND(((1-(OverNightDiscount_21_Up+FedExExrpessEarnedDiscount))*'UPS 1Day AM Base'!B94),2),ROUND(MinBase1AMDay*(1+ExpressFuelSurcharge),2),ROUND(((1-(OverNightDiscount_21_Up+FedExExrpessEarnedDiscount))*'UPS 1Day AM Base'!B94)*(1+ExpressFuelSurcharge),2)))*(1+FedEx_Markup),2)</f>
        <v>101.35</v>
      </c>
      <c r="C97" s="328">
        <f>ROUND((IF(MinBase1AMDay&gt;ROUND(((1-(OverNightDiscount_21_Up+FedExExrpessEarnedDiscount))*'UPS 1Day AM Base'!C94),2),ROUND(MinBase1AMDay*(1+ExpressFuelSurcharge),2),ROUND(((1-(OverNightDiscount_21_Up+FedExExrpessEarnedDiscount))*'UPS 1Day AM Base'!C94)*(1+ExpressFuelSurcharge),2)))*(1+FedEx_Markup),2)</f>
        <v>142.7</v>
      </c>
      <c r="D97" s="328">
        <f>ROUND((IF(MinBase1AMDay&gt;ROUND(((1-(OverNightDiscount_21_Up+FedExExrpessEarnedDiscount))*'UPS 1Day AM Base'!D94),2),ROUND(MinBase1AMDay*(1+ExpressFuelSurcharge),2),ROUND(((1-(OverNightDiscount_21_Up+FedExExrpessEarnedDiscount))*'UPS 1Day AM Base'!D94)*(1+ExpressFuelSurcharge),2)))*(1+FedEx_Markup),2)</f>
        <v>260.75</v>
      </c>
      <c r="E97" s="328">
        <f>ROUND((IF(MinBase1AMDay&gt;ROUND(((1-(OverNightDiscount_21_Up+FedExExrpessEarnedDiscount))*'UPS 1Day AM Base'!E94),2),ROUND(MinBase1AMDay*(1+ExpressFuelSurcharge),2),ROUND(((1-(OverNightDiscount_21_Up+FedExExrpessEarnedDiscount))*'UPS 1Day AM Base'!E94)*(1+ExpressFuelSurcharge),2)))*(1+FedEx_Markup),2)</f>
        <v>285.63</v>
      </c>
      <c r="F97" s="328">
        <f>ROUND((IF(MinBase1AMDay&gt;ROUND(((1-(OverNightDiscount_21_Up+FedExExrpessEarnedDiscount))*'UPS 1Day AM Base'!F94),2),ROUND(MinBase1AMDay*(1+ExpressFuelSurcharge),2),ROUND(((1-(OverNightDiscount_21_Up+FedExExrpessEarnedDiscount))*'UPS 1Day AM Base'!F94)*(1+ExpressFuelSurcharge),2)))*(1+FedEx_Markup),2)</f>
        <v>295.47</v>
      </c>
      <c r="G97" s="328">
        <f>ROUND((IF(MinBase1AMDay&gt;ROUND(((1-(OverNightDiscount_21_Up+FedExExrpessEarnedDiscount))*'UPS 1Day AM Base'!G94),2),ROUND(MinBase1AMDay*(1+ExpressFuelSurcharge),2),ROUND(((1-(OverNightDiscount_21_Up+FedExExrpessEarnedDiscount))*'UPS 1Day AM Base'!G94)*(1+ExpressFuelSurcharge),2)))*(1+FedEx_Markup),2)</f>
        <v>345.06</v>
      </c>
      <c r="H97" s="328">
        <f>ROUND((IF(MinBase1AMDay&gt;ROUND(((1-(OverNightDiscount_21_Up+FedExExrpessEarnedDiscount))*'UPS 1Day AM Base'!H94),2),ROUND(MinBase1AMDay*(1+ExpressFuelSurcharge),2),ROUND(((1-(OverNightDiscount_21_Up+FedExExrpessEarnedDiscount))*'UPS 1Day AM Base'!H94)*(1+ExpressFuelSurcharge),2)))*(1+FedEx_Markup),2)</f>
        <v>352</v>
      </c>
    </row>
    <row r="98" ht="13.5" customHeight="1">
      <c r="A98" s="327">
        <v>93.0</v>
      </c>
      <c r="B98" s="328">
        <f>ROUND((IF(MinBase1AMDay&gt;ROUND(((1-(OverNightDiscount_21_Up+FedExExrpessEarnedDiscount))*'UPS 1Day AM Base'!B95),2),ROUND(MinBase1AMDay*(1+ExpressFuelSurcharge),2),ROUND(((1-(OverNightDiscount_21_Up+FedExExrpessEarnedDiscount))*'UPS 1Day AM Base'!B95)*(1+ExpressFuelSurcharge),2)))*(1+FedEx_Markup),2)</f>
        <v>101.65</v>
      </c>
      <c r="C98" s="328">
        <f>ROUND((IF(MinBase1AMDay&gt;ROUND(((1-(OverNightDiscount_21_Up+FedExExrpessEarnedDiscount))*'UPS 1Day AM Base'!C95),2),ROUND(MinBase1AMDay*(1+ExpressFuelSurcharge),2),ROUND(((1-(OverNightDiscount_21_Up+FedExExrpessEarnedDiscount))*'UPS 1Day AM Base'!C95)*(1+ExpressFuelSurcharge),2)))*(1+FedEx_Markup),2)</f>
        <v>143</v>
      </c>
      <c r="D98" s="328">
        <f>ROUND((IF(MinBase1AMDay&gt;ROUND(((1-(OverNightDiscount_21_Up+FedExExrpessEarnedDiscount))*'UPS 1Day AM Base'!D95),2),ROUND(MinBase1AMDay*(1+ExpressFuelSurcharge),2),ROUND(((1-(OverNightDiscount_21_Up+FedExExrpessEarnedDiscount))*'UPS 1Day AM Base'!D95)*(1+ExpressFuelSurcharge),2)))*(1+FedEx_Markup),2)</f>
        <v>261.05</v>
      </c>
      <c r="E98" s="328">
        <f>ROUND((IF(MinBase1AMDay&gt;ROUND(((1-(OverNightDiscount_21_Up+FedExExrpessEarnedDiscount))*'UPS 1Day AM Base'!E95),2),ROUND(MinBase1AMDay*(1+ExpressFuelSurcharge),2),ROUND(((1-(OverNightDiscount_21_Up+FedExExrpessEarnedDiscount))*'UPS 1Day AM Base'!E95)*(1+ExpressFuelSurcharge),2)))*(1+FedEx_Markup),2)</f>
        <v>285.99</v>
      </c>
      <c r="F98" s="328">
        <f>ROUND((IF(MinBase1AMDay&gt;ROUND(((1-(OverNightDiscount_21_Up+FedExExrpessEarnedDiscount))*'UPS 1Day AM Base'!F95),2),ROUND(MinBase1AMDay*(1+ExpressFuelSurcharge),2),ROUND(((1-(OverNightDiscount_21_Up+FedExExrpessEarnedDiscount))*'UPS 1Day AM Base'!F95)*(1+ExpressFuelSurcharge),2)))*(1+FedEx_Markup),2)</f>
        <v>295.83</v>
      </c>
      <c r="G98" s="328">
        <f>ROUND((IF(MinBase1AMDay&gt;ROUND(((1-(OverNightDiscount_21_Up+FedExExrpessEarnedDiscount))*'UPS 1Day AM Base'!G95),2),ROUND(MinBase1AMDay*(1+ExpressFuelSurcharge),2),ROUND(((1-(OverNightDiscount_21_Up+FedExExrpessEarnedDiscount))*'UPS 1Day AM Base'!G95)*(1+ExpressFuelSurcharge),2)))*(1+FedEx_Markup),2)</f>
        <v>345.51</v>
      </c>
      <c r="H98" s="328">
        <f>ROUND((IF(MinBase1AMDay&gt;ROUND(((1-(OverNightDiscount_21_Up+FedExExrpessEarnedDiscount))*'UPS 1Day AM Base'!H95),2),ROUND(MinBase1AMDay*(1+ExpressFuelSurcharge),2),ROUND(((1-(OverNightDiscount_21_Up+FedExExrpessEarnedDiscount))*'UPS 1Day AM Base'!H95)*(1+ExpressFuelSurcharge),2)))*(1+FedEx_Markup),2)</f>
        <v>352.42</v>
      </c>
    </row>
    <row r="99" ht="13.5" customHeight="1">
      <c r="A99" s="327">
        <v>94.0</v>
      </c>
      <c r="B99" s="328">
        <f>ROUND((IF(MinBase1AMDay&gt;ROUND(((1-(OverNightDiscount_21_Up+FedExExrpessEarnedDiscount))*'UPS 1Day AM Base'!B96),2),ROUND(MinBase1AMDay*(1+ExpressFuelSurcharge),2),ROUND(((1-(OverNightDiscount_21_Up+FedExExrpessEarnedDiscount))*'UPS 1Day AM Base'!B96)*(1+ExpressFuelSurcharge),2)))*(1+FedEx_Markup),2)</f>
        <v>101.96</v>
      </c>
      <c r="C99" s="328">
        <f>ROUND((IF(MinBase1AMDay&gt;ROUND(((1-(OverNightDiscount_21_Up+FedExExrpessEarnedDiscount))*'UPS 1Day AM Base'!C96),2),ROUND(MinBase1AMDay*(1+ExpressFuelSurcharge),2),ROUND(((1-(OverNightDiscount_21_Up+FedExExrpessEarnedDiscount))*'UPS 1Day AM Base'!C96)*(1+ExpressFuelSurcharge),2)))*(1+FedEx_Markup),2)</f>
        <v>143.3</v>
      </c>
      <c r="D99" s="328">
        <f>ROUND((IF(MinBase1AMDay&gt;ROUND(((1-(OverNightDiscount_21_Up+FedExExrpessEarnedDiscount))*'UPS 1Day AM Base'!D96),2),ROUND(MinBase1AMDay*(1+ExpressFuelSurcharge),2),ROUND(((1-(OverNightDiscount_21_Up+FedExExrpessEarnedDiscount))*'UPS 1Day AM Base'!D96)*(1+ExpressFuelSurcharge),2)))*(1+FedEx_Markup),2)</f>
        <v>261.35</v>
      </c>
      <c r="E99" s="328">
        <f>ROUND((IF(MinBase1AMDay&gt;ROUND(((1-(OverNightDiscount_21_Up+FedExExrpessEarnedDiscount))*'UPS 1Day AM Base'!E96),2),ROUND(MinBase1AMDay*(1+ExpressFuelSurcharge),2),ROUND(((1-(OverNightDiscount_21_Up+FedExExrpessEarnedDiscount))*'UPS 1Day AM Base'!E96)*(1+ExpressFuelSurcharge),2)))*(1+FedEx_Markup),2)</f>
        <v>286.35</v>
      </c>
      <c r="F99" s="328">
        <f>ROUND((IF(MinBase1AMDay&gt;ROUND(((1-(OverNightDiscount_21_Up+FedExExrpessEarnedDiscount))*'UPS 1Day AM Base'!F96),2),ROUND(MinBase1AMDay*(1+ExpressFuelSurcharge),2),ROUND(((1-(OverNightDiscount_21_Up+FedExExrpessEarnedDiscount))*'UPS 1Day AM Base'!F96)*(1+ExpressFuelSurcharge),2)))*(1+FedEx_Markup),2)</f>
        <v>296.19</v>
      </c>
      <c r="G99" s="328">
        <f>ROUND((IF(MinBase1AMDay&gt;ROUND(((1-(OverNightDiscount_21_Up+FedExExrpessEarnedDiscount))*'UPS 1Day AM Base'!G96),2),ROUND(MinBase1AMDay*(1+ExpressFuelSurcharge),2),ROUND(((1-(OverNightDiscount_21_Up+FedExExrpessEarnedDiscount))*'UPS 1Day AM Base'!G96)*(1+ExpressFuelSurcharge),2)))*(1+FedEx_Markup),2)</f>
        <v>345.92</v>
      </c>
      <c r="H99" s="328">
        <f>ROUND((IF(MinBase1AMDay&gt;ROUND(((1-(OverNightDiscount_21_Up+FedExExrpessEarnedDiscount))*'UPS 1Day AM Base'!H96),2),ROUND(MinBase1AMDay*(1+ExpressFuelSurcharge),2),ROUND(((1-(OverNightDiscount_21_Up+FedExExrpessEarnedDiscount))*'UPS 1Day AM Base'!H96)*(1+ExpressFuelSurcharge),2)))*(1+FedEx_Markup),2)</f>
        <v>352.84</v>
      </c>
    </row>
    <row r="100" ht="13.5" customHeight="1">
      <c r="A100" s="327">
        <v>95.0</v>
      </c>
      <c r="B100" s="328">
        <f>ROUND((IF(MinBase1AMDay&gt;ROUND(((1-(OverNightDiscount_21_Up+FedExExrpessEarnedDiscount))*'UPS 1Day AM Base'!B97),2),ROUND(MinBase1AMDay*(1+ExpressFuelSurcharge),2),ROUND(((1-(OverNightDiscount_21_Up+FedExExrpessEarnedDiscount))*'UPS 1Day AM Base'!B97)*(1+ExpressFuelSurcharge),2)))*(1+FedEx_Markup),2)</f>
        <v>102.26</v>
      </c>
      <c r="C100" s="328">
        <f>ROUND((IF(MinBase1AMDay&gt;ROUND(((1-(OverNightDiscount_21_Up+FedExExrpessEarnedDiscount))*'UPS 1Day AM Base'!C97),2),ROUND(MinBase1AMDay*(1+ExpressFuelSurcharge),2),ROUND(((1-(OverNightDiscount_21_Up+FedExExrpessEarnedDiscount))*'UPS 1Day AM Base'!C97)*(1+ExpressFuelSurcharge),2)))*(1+FedEx_Markup),2)</f>
        <v>143.61</v>
      </c>
      <c r="D100" s="328">
        <f>ROUND((IF(MinBase1AMDay&gt;ROUND(((1-(OverNightDiscount_21_Up+FedExExrpessEarnedDiscount))*'UPS 1Day AM Base'!D97),2),ROUND(MinBase1AMDay*(1+ExpressFuelSurcharge),2),ROUND(((1-(OverNightDiscount_21_Up+FedExExrpessEarnedDiscount))*'UPS 1Day AM Base'!D97)*(1+ExpressFuelSurcharge),2)))*(1+FedEx_Markup),2)</f>
        <v>261.65</v>
      </c>
      <c r="E100" s="328">
        <f>ROUND((IF(MinBase1AMDay&gt;ROUND(((1-(OverNightDiscount_21_Up+FedExExrpessEarnedDiscount))*'UPS 1Day AM Base'!E97),2),ROUND(MinBase1AMDay*(1+ExpressFuelSurcharge),2),ROUND(((1-(OverNightDiscount_21_Up+FedExExrpessEarnedDiscount))*'UPS 1Day AM Base'!E97)*(1+ExpressFuelSurcharge),2)))*(1+FedEx_Markup),2)</f>
        <v>288.41</v>
      </c>
      <c r="F100" s="328">
        <f>ROUND((IF(MinBase1AMDay&gt;ROUND(((1-(OverNightDiscount_21_Up+FedExExrpessEarnedDiscount))*'UPS 1Day AM Base'!F97),2),ROUND(MinBase1AMDay*(1+ExpressFuelSurcharge),2),ROUND(((1-(OverNightDiscount_21_Up+FedExExrpessEarnedDiscount))*'UPS 1Day AM Base'!F97)*(1+ExpressFuelSurcharge),2)))*(1+FedEx_Markup),2)</f>
        <v>296.57</v>
      </c>
      <c r="G100" s="328">
        <f>ROUND((IF(MinBase1AMDay&gt;ROUND(((1-(OverNightDiscount_21_Up+FedExExrpessEarnedDiscount))*'UPS 1Day AM Base'!G97),2),ROUND(MinBase1AMDay*(1+ExpressFuelSurcharge),2),ROUND(((1-(OverNightDiscount_21_Up+FedExExrpessEarnedDiscount))*'UPS 1Day AM Base'!G97)*(1+ExpressFuelSurcharge),2)))*(1+FedEx_Markup),2)</f>
        <v>346.29</v>
      </c>
      <c r="H100" s="328">
        <f>ROUND((IF(MinBase1AMDay&gt;ROUND(((1-(OverNightDiscount_21_Up+FedExExrpessEarnedDiscount))*'UPS 1Day AM Base'!H97),2),ROUND(MinBase1AMDay*(1+ExpressFuelSurcharge),2),ROUND(((1-(OverNightDiscount_21_Up+FedExExrpessEarnedDiscount))*'UPS 1Day AM Base'!H97)*(1+ExpressFuelSurcharge),2)))*(1+FedEx_Markup),2)</f>
        <v>353.26</v>
      </c>
    </row>
    <row r="101" ht="13.5" customHeight="1">
      <c r="A101" s="327">
        <v>96.0</v>
      </c>
      <c r="B101" s="328">
        <f>ROUND((IF(MinBase1AMDay&gt;ROUND(((1-(OverNightDiscount_21_Up+FedExExrpessEarnedDiscount))*'UPS 1Day AM Base'!B98),2),ROUND(MinBase1AMDay*(1+ExpressFuelSurcharge),2),ROUND(((1-(OverNightDiscount_21_Up+FedExExrpessEarnedDiscount))*'UPS 1Day AM Base'!B98)*(1+ExpressFuelSurcharge),2)))*(1+FedEx_Markup),2)</f>
        <v>102.56</v>
      </c>
      <c r="C101" s="328">
        <f>ROUND((IF(MinBase1AMDay&gt;ROUND(((1-(OverNightDiscount_21_Up+FedExExrpessEarnedDiscount))*'UPS 1Day AM Base'!C98),2),ROUND(MinBase1AMDay*(1+ExpressFuelSurcharge),2),ROUND(((1-(OverNightDiscount_21_Up+FedExExrpessEarnedDiscount))*'UPS 1Day AM Base'!C98)*(1+ExpressFuelSurcharge),2)))*(1+FedEx_Markup),2)</f>
        <v>143.91</v>
      </c>
      <c r="D101" s="328">
        <f>ROUND((IF(MinBase1AMDay&gt;ROUND(((1-(OverNightDiscount_21_Up+FedExExrpessEarnedDiscount))*'UPS 1Day AM Base'!D98),2),ROUND(MinBase1AMDay*(1+ExpressFuelSurcharge),2),ROUND(((1-(OverNightDiscount_21_Up+FedExExrpessEarnedDiscount))*'UPS 1Day AM Base'!D98)*(1+ExpressFuelSurcharge),2)))*(1+FedEx_Markup),2)</f>
        <v>261.95</v>
      </c>
      <c r="E101" s="328">
        <f>ROUND((IF(MinBase1AMDay&gt;ROUND(((1-(OverNightDiscount_21_Up+FedExExrpessEarnedDiscount))*'UPS 1Day AM Base'!E98),2),ROUND(MinBase1AMDay*(1+ExpressFuelSurcharge),2),ROUND(((1-(OverNightDiscount_21_Up+FedExExrpessEarnedDiscount))*'UPS 1Day AM Base'!E98)*(1+ExpressFuelSurcharge),2)))*(1+FedEx_Markup),2)</f>
        <v>290.34</v>
      </c>
      <c r="F101" s="328">
        <f>ROUND((IF(MinBase1AMDay&gt;ROUND(((1-(OverNightDiscount_21_Up+FedExExrpessEarnedDiscount))*'UPS 1Day AM Base'!F98),2),ROUND(MinBase1AMDay*(1+ExpressFuelSurcharge),2),ROUND(((1-(OverNightDiscount_21_Up+FedExExrpessEarnedDiscount))*'UPS 1Day AM Base'!F98)*(1+ExpressFuelSurcharge),2)))*(1+FedEx_Markup),2)</f>
        <v>298.77</v>
      </c>
      <c r="G101" s="328">
        <f>ROUND((IF(MinBase1AMDay&gt;ROUND(((1-(OverNightDiscount_21_Up+FedExExrpessEarnedDiscount))*'UPS 1Day AM Base'!G98),2),ROUND(MinBase1AMDay*(1+ExpressFuelSurcharge),2),ROUND(((1-(OverNightDiscount_21_Up+FedExExrpessEarnedDiscount))*'UPS 1Day AM Base'!G98)*(1+ExpressFuelSurcharge),2)))*(1+FedEx_Markup),2)</f>
        <v>346.64</v>
      </c>
      <c r="H101" s="328">
        <f>ROUND((IF(MinBase1AMDay&gt;ROUND(((1-(OverNightDiscount_21_Up+FedExExrpessEarnedDiscount))*'UPS 1Day AM Base'!H98),2),ROUND(MinBase1AMDay*(1+ExpressFuelSurcharge),2),ROUND(((1-(OverNightDiscount_21_Up+FedExExrpessEarnedDiscount))*'UPS 1Day AM Base'!H98)*(1+ExpressFuelSurcharge),2)))*(1+FedEx_Markup),2)</f>
        <v>353.64</v>
      </c>
    </row>
    <row r="102" ht="13.5" customHeight="1">
      <c r="A102" s="327">
        <v>97.0</v>
      </c>
      <c r="B102" s="328">
        <f>ROUND((IF(MinBase1AMDay&gt;ROUND(((1-(OverNightDiscount_21_Up+FedExExrpessEarnedDiscount))*'UPS 1Day AM Base'!B99),2),ROUND(MinBase1AMDay*(1+ExpressFuelSurcharge),2),ROUND(((1-(OverNightDiscount_21_Up+FedExExrpessEarnedDiscount))*'UPS 1Day AM Base'!B99)*(1+ExpressFuelSurcharge),2)))*(1+FedEx_Markup),2)</f>
        <v>102.86</v>
      </c>
      <c r="C102" s="328">
        <f>ROUND((IF(MinBase1AMDay&gt;ROUND(((1-(OverNightDiscount_21_Up+FedExExrpessEarnedDiscount))*'UPS 1Day AM Base'!C99),2),ROUND(MinBase1AMDay*(1+ExpressFuelSurcharge),2),ROUND(((1-(OverNightDiscount_21_Up+FedExExrpessEarnedDiscount))*'UPS 1Day AM Base'!C99)*(1+ExpressFuelSurcharge),2)))*(1+FedEx_Markup),2)</f>
        <v>144.21</v>
      </c>
      <c r="D102" s="328">
        <f>ROUND((IF(MinBase1AMDay&gt;ROUND(((1-(OverNightDiscount_21_Up+FedExExrpessEarnedDiscount))*'UPS 1Day AM Base'!D99),2),ROUND(MinBase1AMDay*(1+ExpressFuelSurcharge),2),ROUND(((1-(OverNightDiscount_21_Up+FedExExrpessEarnedDiscount))*'UPS 1Day AM Base'!D99)*(1+ExpressFuelSurcharge),2)))*(1+FedEx_Markup),2)</f>
        <v>262.26</v>
      </c>
      <c r="E102" s="328">
        <f>ROUND((IF(MinBase1AMDay&gt;ROUND(((1-(OverNightDiscount_21_Up+FedExExrpessEarnedDiscount))*'UPS 1Day AM Base'!E99),2),ROUND(MinBase1AMDay*(1+ExpressFuelSurcharge),2),ROUND(((1-(OverNightDiscount_21_Up+FedExExrpessEarnedDiscount))*'UPS 1Day AM Base'!E99)*(1+ExpressFuelSurcharge),2)))*(1+FedEx_Markup),2)</f>
        <v>292.73</v>
      </c>
      <c r="F102" s="328">
        <f>ROUND((IF(MinBase1AMDay&gt;ROUND(((1-(OverNightDiscount_21_Up+FedExExrpessEarnedDiscount))*'UPS 1Day AM Base'!F99),2),ROUND(MinBase1AMDay*(1+ExpressFuelSurcharge),2),ROUND(((1-(OverNightDiscount_21_Up+FedExExrpessEarnedDiscount))*'UPS 1Day AM Base'!F99)*(1+ExpressFuelSurcharge),2)))*(1+FedEx_Markup),2)</f>
        <v>301.75</v>
      </c>
      <c r="G102" s="328">
        <f>ROUND((IF(MinBase1AMDay&gt;ROUND(((1-(OverNightDiscount_21_Up+FedExExrpessEarnedDiscount))*'UPS 1Day AM Base'!G99),2),ROUND(MinBase1AMDay*(1+ExpressFuelSurcharge),2),ROUND(((1-(OverNightDiscount_21_Up+FedExExrpessEarnedDiscount))*'UPS 1Day AM Base'!G99)*(1+ExpressFuelSurcharge),2)))*(1+FedEx_Markup),2)</f>
        <v>347.01</v>
      </c>
      <c r="H102" s="328">
        <f>ROUND((IF(MinBase1AMDay&gt;ROUND(((1-(OverNightDiscount_21_Up+FedExExrpessEarnedDiscount))*'UPS 1Day AM Base'!H99),2),ROUND(MinBase1AMDay*(1+ExpressFuelSurcharge),2),ROUND(((1-(OverNightDiscount_21_Up+FedExExrpessEarnedDiscount))*'UPS 1Day AM Base'!H99)*(1+ExpressFuelSurcharge),2)))*(1+FedEx_Markup),2)</f>
        <v>354.1</v>
      </c>
    </row>
    <row r="103" ht="13.5" customHeight="1">
      <c r="A103" s="327">
        <v>98.0</v>
      </c>
      <c r="B103" s="328">
        <f>ROUND((IF(MinBase1AMDay&gt;ROUND(((1-(OverNightDiscount_21_Up+FedExExrpessEarnedDiscount))*'UPS 1Day AM Base'!B100),2),ROUND(MinBase1AMDay*(1+ExpressFuelSurcharge),2),ROUND(((1-(OverNightDiscount_21_Up+FedExExrpessEarnedDiscount))*'UPS 1Day AM Base'!B100)*(1+ExpressFuelSurcharge),2)))*(1+FedEx_Markup),2)</f>
        <v>103.16</v>
      </c>
      <c r="C103" s="328">
        <f>ROUND((IF(MinBase1AMDay&gt;ROUND(((1-(OverNightDiscount_21_Up+FedExExrpessEarnedDiscount))*'UPS 1Day AM Base'!C100),2),ROUND(MinBase1AMDay*(1+ExpressFuelSurcharge),2),ROUND(((1-(OverNightDiscount_21_Up+FedExExrpessEarnedDiscount))*'UPS 1Day AM Base'!C100)*(1+ExpressFuelSurcharge),2)))*(1+FedEx_Markup),2)</f>
        <v>144.51</v>
      </c>
      <c r="D103" s="328">
        <f>ROUND((IF(MinBase1AMDay&gt;ROUND(((1-(OverNightDiscount_21_Up+FedExExrpessEarnedDiscount))*'UPS 1Day AM Base'!D100),2),ROUND(MinBase1AMDay*(1+ExpressFuelSurcharge),2),ROUND(((1-(OverNightDiscount_21_Up+FedExExrpessEarnedDiscount))*'UPS 1Day AM Base'!D100)*(1+ExpressFuelSurcharge),2)))*(1+FedEx_Markup),2)</f>
        <v>262.56</v>
      </c>
      <c r="E103" s="328">
        <f>ROUND((IF(MinBase1AMDay&gt;ROUND(((1-(OverNightDiscount_21_Up+FedExExrpessEarnedDiscount))*'UPS 1Day AM Base'!E100),2),ROUND(MinBase1AMDay*(1+ExpressFuelSurcharge),2),ROUND(((1-(OverNightDiscount_21_Up+FedExExrpessEarnedDiscount))*'UPS 1Day AM Base'!E100)*(1+ExpressFuelSurcharge),2)))*(1+FedEx_Markup),2)</f>
        <v>293.54</v>
      </c>
      <c r="F103" s="328">
        <f>ROUND((IF(MinBase1AMDay&gt;ROUND(((1-(OverNightDiscount_21_Up+FedExExrpessEarnedDiscount))*'UPS 1Day AM Base'!F100),2),ROUND(MinBase1AMDay*(1+ExpressFuelSurcharge),2),ROUND(((1-(OverNightDiscount_21_Up+FedExExrpessEarnedDiscount))*'UPS 1Day AM Base'!F100)*(1+ExpressFuelSurcharge),2)))*(1+FedEx_Markup),2)</f>
        <v>308.11</v>
      </c>
      <c r="G103" s="328">
        <f>ROUND((IF(MinBase1AMDay&gt;ROUND(((1-(OverNightDiscount_21_Up+FedExExrpessEarnedDiscount))*'UPS 1Day AM Base'!G100),2),ROUND(MinBase1AMDay*(1+ExpressFuelSurcharge),2),ROUND(((1-(OverNightDiscount_21_Up+FedExExrpessEarnedDiscount))*'UPS 1Day AM Base'!G100)*(1+ExpressFuelSurcharge),2)))*(1+FedEx_Markup),2)</f>
        <v>347.84</v>
      </c>
      <c r="H103" s="328">
        <f>ROUND((IF(MinBase1AMDay&gt;ROUND(((1-(OverNightDiscount_21_Up+FedExExrpessEarnedDiscount))*'UPS 1Day AM Base'!H100),2),ROUND(MinBase1AMDay*(1+ExpressFuelSurcharge),2),ROUND(((1-(OverNightDiscount_21_Up+FedExExrpessEarnedDiscount))*'UPS 1Day AM Base'!H100)*(1+ExpressFuelSurcharge),2)))*(1+FedEx_Markup),2)</f>
        <v>354.94</v>
      </c>
    </row>
    <row r="104" ht="13.5" customHeight="1">
      <c r="A104" s="327">
        <v>99.0</v>
      </c>
      <c r="B104" s="328">
        <f>ROUND((IF(MinBase1AMDay&gt;ROUND(((1-(OverNightDiscount_21_Up+FedExExrpessEarnedDiscount))*'UPS 1Day AM Base'!B101),2),ROUND(MinBase1AMDay*(1+ExpressFuelSurcharge),2),ROUND(((1-(OverNightDiscount_21_Up+FedExExrpessEarnedDiscount))*'UPS 1Day AM Base'!B101)*(1+ExpressFuelSurcharge),2)))*(1+FedEx_Markup),2)</f>
        <v>103.45</v>
      </c>
      <c r="C104" s="328">
        <f>ROUND((IF(MinBase1AMDay&gt;ROUND(((1-(OverNightDiscount_21_Up+FedExExrpessEarnedDiscount))*'UPS 1Day AM Base'!C101),2),ROUND(MinBase1AMDay*(1+ExpressFuelSurcharge),2),ROUND(((1-(OverNightDiscount_21_Up+FedExExrpessEarnedDiscount))*'UPS 1Day AM Base'!C101)*(1+ExpressFuelSurcharge),2)))*(1+FedEx_Markup),2)</f>
        <v>144.81</v>
      </c>
      <c r="D104" s="328">
        <f>ROUND((IF(MinBase1AMDay&gt;ROUND(((1-(OverNightDiscount_21_Up+FedExExrpessEarnedDiscount))*'UPS 1Day AM Base'!D101),2),ROUND(MinBase1AMDay*(1+ExpressFuelSurcharge),2),ROUND(((1-(OverNightDiscount_21_Up+FedExExrpessEarnedDiscount))*'UPS 1Day AM Base'!D101)*(1+ExpressFuelSurcharge),2)))*(1+FedEx_Markup),2)</f>
        <v>262.86</v>
      </c>
      <c r="E104" s="328">
        <f>ROUND((IF(MinBase1AMDay&gt;ROUND(((1-(OverNightDiscount_21_Up+FedExExrpessEarnedDiscount))*'UPS 1Day AM Base'!E101),2),ROUND(MinBase1AMDay*(1+ExpressFuelSurcharge),2),ROUND(((1-(OverNightDiscount_21_Up+FedExExrpessEarnedDiscount))*'UPS 1Day AM Base'!E101)*(1+ExpressFuelSurcharge),2)))*(1+FedEx_Markup),2)</f>
        <v>308.29</v>
      </c>
      <c r="F104" s="328">
        <f>ROUND((IF(MinBase1AMDay&gt;ROUND(((1-(OverNightDiscount_21_Up+FedExExrpessEarnedDiscount))*'UPS 1Day AM Base'!F101),2),ROUND(MinBase1AMDay*(1+ExpressFuelSurcharge),2),ROUND(((1-(OverNightDiscount_21_Up+FedExExrpessEarnedDiscount))*'UPS 1Day AM Base'!F101)*(1+ExpressFuelSurcharge),2)))*(1+FedEx_Markup),2)</f>
        <v>315.43</v>
      </c>
      <c r="G104" s="328">
        <f>ROUND((IF(MinBase1AMDay&gt;ROUND(((1-(OverNightDiscount_21_Up+FedExExrpessEarnedDiscount))*'UPS 1Day AM Base'!G101),2),ROUND(MinBase1AMDay*(1+ExpressFuelSurcharge),2),ROUND(((1-(OverNightDiscount_21_Up+FedExExrpessEarnedDiscount))*'UPS 1Day AM Base'!G101)*(1+ExpressFuelSurcharge),2)))*(1+FedEx_Markup),2)</f>
        <v>364.35</v>
      </c>
      <c r="H104" s="328">
        <f>ROUND((IF(MinBase1AMDay&gt;ROUND(((1-(OverNightDiscount_21_Up+FedExExrpessEarnedDiscount))*'UPS 1Day AM Base'!H101),2),ROUND(MinBase1AMDay*(1+ExpressFuelSurcharge),2),ROUND(((1-(OverNightDiscount_21_Up+FedExExrpessEarnedDiscount))*'UPS 1Day AM Base'!H101)*(1+ExpressFuelSurcharge),2)))*(1+FedEx_Markup),2)</f>
        <v>371.65</v>
      </c>
    </row>
    <row r="105" ht="13.5" customHeight="1">
      <c r="A105" s="327">
        <v>100.0</v>
      </c>
      <c r="B105" s="328">
        <f>ROUND((IF(MinBase1AMDay&gt;ROUND(((1-(OverNightDiscount_21_Up+FedExExrpessEarnedDiscount))*'UPS 1Day AM Base'!B102),2),ROUND(MinBase1AMDay*(1+ExpressFuelSurcharge),2),ROUND(((1-(OverNightDiscount_21_Up+FedExExrpessEarnedDiscount))*'UPS 1Day AM Base'!B102)*(1+ExpressFuelSurcharge),2)))*(1+FedEx_Markup),2)</f>
        <v>103.75</v>
      </c>
      <c r="C105" s="328">
        <f>ROUND((IF(MinBase1AMDay&gt;ROUND(((1-(OverNightDiscount_21_Up+FedExExrpessEarnedDiscount))*'UPS 1Day AM Base'!C102),2),ROUND(MinBase1AMDay*(1+ExpressFuelSurcharge),2),ROUND(((1-(OverNightDiscount_21_Up+FedExExrpessEarnedDiscount))*'UPS 1Day AM Base'!C102)*(1+ExpressFuelSurcharge),2)))*(1+FedEx_Markup),2)</f>
        <v>145.11</v>
      </c>
      <c r="D105" s="328">
        <f>ROUND((IF(MinBase1AMDay&gt;ROUND(((1-(OverNightDiscount_21_Up+FedExExrpessEarnedDiscount))*'UPS 1Day AM Base'!D102),2),ROUND(MinBase1AMDay*(1+ExpressFuelSurcharge),2),ROUND(((1-(OverNightDiscount_21_Up+FedExExrpessEarnedDiscount))*'UPS 1Day AM Base'!D102)*(1+ExpressFuelSurcharge),2)))*(1+FedEx_Markup),2)</f>
        <v>263.15</v>
      </c>
      <c r="E105" s="328">
        <f>ROUND((IF(MinBase1AMDay&gt;ROUND(((1-(OverNightDiscount_21_Up+FedExExrpessEarnedDiscount))*'UPS 1Day AM Base'!E102),2),ROUND(MinBase1AMDay*(1+ExpressFuelSurcharge),2),ROUND(((1-(OverNightDiscount_21_Up+FedExExrpessEarnedDiscount))*'UPS 1Day AM Base'!E102)*(1+ExpressFuelSurcharge),2)))*(1+FedEx_Markup),2)</f>
        <v>309.78</v>
      </c>
      <c r="F105" s="328">
        <f>ROUND((IF(MinBase1AMDay&gt;ROUND(((1-(OverNightDiscount_21_Up+FedExExrpessEarnedDiscount))*'UPS 1Day AM Base'!F102),2),ROUND(MinBase1AMDay*(1+ExpressFuelSurcharge),2),ROUND(((1-(OverNightDiscount_21_Up+FedExExrpessEarnedDiscount))*'UPS 1Day AM Base'!F102)*(1+ExpressFuelSurcharge),2)))*(1+FedEx_Markup),2)</f>
        <v>316.16</v>
      </c>
      <c r="G105" s="328">
        <f>ROUND((IF(MinBase1AMDay&gt;ROUND(((1-(OverNightDiscount_21_Up+FedExExrpessEarnedDiscount))*'UPS 1Day AM Base'!G102),2),ROUND(MinBase1AMDay*(1+ExpressFuelSurcharge),2),ROUND(((1-(OverNightDiscount_21_Up+FedExExrpessEarnedDiscount))*'UPS 1Day AM Base'!G102)*(1+ExpressFuelSurcharge),2)))*(1+FedEx_Markup),2)</f>
        <v>387.22</v>
      </c>
      <c r="H105" s="328">
        <f>ROUND((IF(MinBase1AMDay&gt;ROUND(((1-(OverNightDiscount_21_Up+FedExExrpessEarnedDiscount))*'UPS 1Day AM Base'!H102),2),ROUND(MinBase1AMDay*(1+ExpressFuelSurcharge),2),ROUND(((1-(OverNightDiscount_21_Up+FedExExrpessEarnedDiscount))*'UPS 1Day AM Base'!H102)*(1+ExpressFuelSurcharge),2)))*(1+FedEx_Markup),2)</f>
        <v>412.78</v>
      </c>
    </row>
    <row r="106" ht="13.5" customHeight="1">
      <c r="A106" s="327">
        <v>101.0</v>
      </c>
      <c r="B106" s="328">
        <f>ROUND((IF(MinBase1AMDay&gt;ROUND(((1-(OverNightDiscount_21_Up+FedExExrpessEarnedDiscount))*'UPS 1Day AM Base'!B103),2),ROUND(MinBase1AMDay*(1+ExpressFuelSurcharge),2),ROUND(((1-(OverNightDiscount_21_Up+FedExExrpessEarnedDiscount))*'UPS 1Day AM Base'!B103)*(1+ExpressFuelSurcharge),2)))*(1+FedEx_Markup),2)</f>
        <v>104.8</v>
      </c>
      <c r="C106" s="328">
        <f>ROUND((IF(MinBase1AMDay&gt;ROUND(((1-(OverNightDiscount_21_Up+FedExExrpessEarnedDiscount))*'UPS 1Day AM Base'!C103),2),ROUND(MinBase1AMDay*(1+ExpressFuelSurcharge),2),ROUND(((1-(OverNightDiscount_21_Up+FedExExrpessEarnedDiscount))*'UPS 1Day AM Base'!C103)*(1+ExpressFuelSurcharge),2)))*(1+FedEx_Markup),2)</f>
        <v>146.57</v>
      </c>
      <c r="D106" s="328">
        <f>ROUND((IF(MinBase1AMDay&gt;ROUND(((1-(OverNightDiscount_21_Up+FedExExrpessEarnedDiscount))*'UPS 1Day AM Base'!D103),2),ROUND(MinBase1AMDay*(1+ExpressFuelSurcharge),2),ROUND(((1-(OverNightDiscount_21_Up+FedExExrpessEarnedDiscount))*'UPS 1Day AM Base'!D103)*(1+ExpressFuelSurcharge),2)))*(1+FedEx_Markup),2)</f>
        <v>265.79</v>
      </c>
      <c r="E106" s="328">
        <f>ROUND((IF(MinBase1AMDay&gt;ROUND(((1-(OverNightDiscount_21_Up+FedExExrpessEarnedDiscount))*'UPS 1Day AM Base'!E103),2),ROUND(MinBase1AMDay*(1+ExpressFuelSurcharge),2),ROUND(((1-(OverNightDiscount_21_Up+FedExExrpessEarnedDiscount))*'UPS 1Day AM Base'!E103)*(1+ExpressFuelSurcharge),2)))*(1+FedEx_Markup),2)</f>
        <v>312.87</v>
      </c>
      <c r="F106" s="328">
        <f>ROUND((IF(MinBase1AMDay&gt;ROUND(((1-(OverNightDiscount_21_Up+FedExExrpessEarnedDiscount))*'UPS 1Day AM Base'!F103),2),ROUND(MinBase1AMDay*(1+ExpressFuelSurcharge),2),ROUND(((1-(OverNightDiscount_21_Up+FedExExrpessEarnedDiscount))*'UPS 1Day AM Base'!F103)*(1+ExpressFuelSurcharge),2)))*(1+FedEx_Markup),2)</f>
        <v>319.32</v>
      </c>
      <c r="G106" s="328">
        <f>ROUND((IF(MinBase1AMDay&gt;ROUND(((1-(OverNightDiscount_21_Up+FedExExrpessEarnedDiscount))*'UPS 1Day AM Base'!G103),2),ROUND(MinBase1AMDay*(1+ExpressFuelSurcharge),2),ROUND(((1-(OverNightDiscount_21_Up+FedExExrpessEarnedDiscount))*'UPS 1Day AM Base'!G103)*(1+ExpressFuelSurcharge),2)))*(1+FedEx_Markup),2)</f>
        <v>391.08</v>
      </c>
      <c r="H106" s="328">
        <f>ROUND((IF(MinBase1AMDay&gt;ROUND(((1-(OverNightDiscount_21_Up+FedExExrpessEarnedDiscount))*'UPS 1Day AM Base'!H103),2),ROUND(MinBase1AMDay*(1+ExpressFuelSurcharge),2),ROUND(((1-(OverNightDiscount_21_Up+FedExExrpessEarnedDiscount))*'UPS 1Day AM Base'!H103)*(1+ExpressFuelSurcharge),2)))*(1+FedEx_Markup),2)</f>
        <v>416.91</v>
      </c>
    </row>
    <row r="107" ht="13.5" customHeight="1">
      <c r="A107" s="327">
        <v>102.0</v>
      </c>
      <c r="B107" s="328">
        <f>ROUND((IF(MinBase1AMDay&gt;ROUND(((1-(OverNightDiscount_21_Up+FedExExrpessEarnedDiscount))*'UPS 1Day AM Base'!B104),2),ROUND(MinBase1AMDay*(1+ExpressFuelSurcharge),2),ROUND(((1-(OverNightDiscount_21_Up+FedExExrpessEarnedDiscount))*'UPS 1Day AM Base'!B104)*(1+ExpressFuelSurcharge),2)))*(1+FedEx_Markup),2)</f>
        <v>105.83</v>
      </c>
      <c r="C107" s="328">
        <f>ROUND((IF(MinBase1AMDay&gt;ROUND(((1-(OverNightDiscount_21_Up+FedExExrpessEarnedDiscount))*'UPS 1Day AM Base'!C104),2),ROUND(MinBase1AMDay*(1+ExpressFuelSurcharge),2),ROUND(((1-(OverNightDiscount_21_Up+FedExExrpessEarnedDiscount))*'UPS 1Day AM Base'!C104)*(1+ExpressFuelSurcharge),2)))*(1+FedEx_Markup),2)</f>
        <v>148.02</v>
      </c>
      <c r="D107" s="328">
        <f>ROUND((IF(MinBase1AMDay&gt;ROUND(((1-(OverNightDiscount_21_Up+FedExExrpessEarnedDiscount))*'UPS 1Day AM Base'!D104),2),ROUND(MinBase1AMDay*(1+ExpressFuelSurcharge),2),ROUND(((1-(OverNightDiscount_21_Up+FedExExrpessEarnedDiscount))*'UPS 1Day AM Base'!D104)*(1+ExpressFuelSurcharge),2)))*(1+FedEx_Markup),2)</f>
        <v>268.42</v>
      </c>
      <c r="E107" s="328">
        <f>ROUND((IF(MinBase1AMDay&gt;ROUND(((1-(OverNightDiscount_21_Up+FedExExrpessEarnedDiscount))*'UPS 1Day AM Base'!E104),2),ROUND(MinBase1AMDay*(1+ExpressFuelSurcharge),2),ROUND(((1-(OverNightDiscount_21_Up+FedExExrpessEarnedDiscount))*'UPS 1Day AM Base'!E104)*(1+ExpressFuelSurcharge),2)))*(1+FedEx_Markup),2)</f>
        <v>315.96</v>
      </c>
      <c r="F107" s="328">
        <f>ROUND((IF(MinBase1AMDay&gt;ROUND(((1-(OverNightDiscount_21_Up+FedExExrpessEarnedDiscount))*'UPS 1Day AM Base'!F104),2),ROUND(MinBase1AMDay*(1+ExpressFuelSurcharge),2),ROUND(((1-(OverNightDiscount_21_Up+FedExExrpessEarnedDiscount))*'UPS 1Day AM Base'!F104)*(1+ExpressFuelSurcharge),2)))*(1+FedEx_Markup),2)</f>
        <v>322.48</v>
      </c>
      <c r="G107" s="328">
        <f>ROUND((IF(MinBase1AMDay&gt;ROUND(((1-(OverNightDiscount_21_Up+FedExExrpessEarnedDiscount))*'UPS 1Day AM Base'!G104),2),ROUND(MinBase1AMDay*(1+ExpressFuelSurcharge),2),ROUND(((1-(OverNightDiscount_21_Up+FedExExrpessEarnedDiscount))*'UPS 1Day AM Base'!G104)*(1+ExpressFuelSurcharge),2)))*(1+FedEx_Markup),2)</f>
        <v>394.96</v>
      </c>
      <c r="H107" s="328">
        <f>ROUND((IF(MinBase1AMDay&gt;ROUND(((1-(OverNightDiscount_21_Up+FedExExrpessEarnedDiscount))*'UPS 1Day AM Base'!H104),2),ROUND(MinBase1AMDay*(1+ExpressFuelSurcharge),2),ROUND(((1-(OverNightDiscount_21_Up+FedExExrpessEarnedDiscount))*'UPS 1Day AM Base'!H104)*(1+ExpressFuelSurcharge),2)))*(1+FedEx_Markup),2)</f>
        <v>421.03</v>
      </c>
    </row>
    <row r="108" ht="13.5" customHeight="1">
      <c r="A108" s="327">
        <v>103.0</v>
      </c>
      <c r="B108" s="328">
        <f>ROUND((IF(MinBase1AMDay&gt;ROUND(((1-(OverNightDiscount_21_Up+FedExExrpessEarnedDiscount))*'UPS 1Day AM Base'!B105),2),ROUND(MinBase1AMDay*(1+ExpressFuelSurcharge),2),ROUND(((1-(OverNightDiscount_21_Up+FedExExrpessEarnedDiscount))*'UPS 1Day AM Base'!B105)*(1+ExpressFuelSurcharge),2)))*(1+FedEx_Markup),2)</f>
        <v>106.87</v>
      </c>
      <c r="C108" s="328">
        <f>ROUND((IF(MinBase1AMDay&gt;ROUND(((1-(OverNightDiscount_21_Up+FedExExrpessEarnedDiscount))*'UPS 1Day AM Base'!C105),2),ROUND(MinBase1AMDay*(1+ExpressFuelSurcharge),2),ROUND(((1-(OverNightDiscount_21_Up+FedExExrpessEarnedDiscount))*'UPS 1Day AM Base'!C105)*(1+ExpressFuelSurcharge),2)))*(1+FedEx_Markup),2)</f>
        <v>149.47</v>
      </c>
      <c r="D108" s="328">
        <f>ROUND((IF(MinBase1AMDay&gt;ROUND(((1-(OverNightDiscount_21_Up+FedExExrpessEarnedDiscount))*'UPS 1Day AM Base'!D105),2),ROUND(MinBase1AMDay*(1+ExpressFuelSurcharge),2),ROUND(((1-(OverNightDiscount_21_Up+FedExExrpessEarnedDiscount))*'UPS 1Day AM Base'!D105)*(1+ExpressFuelSurcharge),2)))*(1+FedEx_Markup),2)</f>
        <v>271.04</v>
      </c>
      <c r="E108" s="328">
        <f>ROUND((IF(MinBase1AMDay&gt;ROUND(((1-(OverNightDiscount_21_Up+FedExExrpessEarnedDiscount))*'UPS 1Day AM Base'!E105),2),ROUND(MinBase1AMDay*(1+ExpressFuelSurcharge),2),ROUND(((1-(OverNightDiscount_21_Up+FedExExrpessEarnedDiscount))*'UPS 1Day AM Base'!E105)*(1+ExpressFuelSurcharge),2)))*(1+FedEx_Markup),2)</f>
        <v>319.07</v>
      </c>
      <c r="F108" s="328">
        <f>ROUND((IF(MinBase1AMDay&gt;ROUND(((1-(OverNightDiscount_21_Up+FedExExrpessEarnedDiscount))*'UPS 1Day AM Base'!F105),2),ROUND(MinBase1AMDay*(1+ExpressFuelSurcharge),2),ROUND(((1-(OverNightDiscount_21_Up+FedExExrpessEarnedDiscount))*'UPS 1Day AM Base'!F105)*(1+ExpressFuelSurcharge),2)))*(1+FedEx_Markup),2)</f>
        <v>325.65</v>
      </c>
      <c r="G108" s="328">
        <f>ROUND((IF(MinBase1AMDay&gt;ROUND(((1-(OverNightDiscount_21_Up+FedExExrpessEarnedDiscount))*'UPS 1Day AM Base'!G105),2),ROUND(MinBase1AMDay*(1+ExpressFuelSurcharge),2),ROUND(((1-(OverNightDiscount_21_Up+FedExExrpessEarnedDiscount))*'UPS 1Day AM Base'!G105)*(1+ExpressFuelSurcharge),2)))*(1+FedEx_Markup),2)</f>
        <v>398.83</v>
      </c>
      <c r="H108" s="328">
        <f>ROUND((IF(MinBase1AMDay&gt;ROUND(((1-(OverNightDiscount_21_Up+FedExExrpessEarnedDiscount))*'UPS 1Day AM Base'!H105),2),ROUND(MinBase1AMDay*(1+ExpressFuelSurcharge),2),ROUND(((1-(OverNightDiscount_21_Up+FedExExrpessEarnedDiscount))*'UPS 1Day AM Base'!H105)*(1+ExpressFuelSurcharge),2)))*(1+FedEx_Markup),2)</f>
        <v>425.16</v>
      </c>
    </row>
    <row r="109" ht="13.5" customHeight="1">
      <c r="A109" s="327">
        <v>104.0</v>
      </c>
      <c r="B109" s="328">
        <f>ROUND((IF(MinBase1AMDay&gt;ROUND(((1-(OverNightDiscount_21_Up+FedExExrpessEarnedDiscount))*'UPS 1Day AM Base'!B106),2),ROUND(MinBase1AMDay*(1+ExpressFuelSurcharge),2),ROUND(((1-(OverNightDiscount_21_Up+FedExExrpessEarnedDiscount))*'UPS 1Day AM Base'!B106)*(1+ExpressFuelSurcharge),2)))*(1+FedEx_Markup),2)</f>
        <v>107.9</v>
      </c>
      <c r="C109" s="328">
        <f>ROUND((IF(MinBase1AMDay&gt;ROUND(((1-(OverNightDiscount_21_Up+FedExExrpessEarnedDiscount))*'UPS 1Day AM Base'!C106),2),ROUND(MinBase1AMDay*(1+ExpressFuelSurcharge),2),ROUND(((1-(OverNightDiscount_21_Up+FedExExrpessEarnedDiscount))*'UPS 1Day AM Base'!C106)*(1+ExpressFuelSurcharge),2)))*(1+FedEx_Markup),2)</f>
        <v>150.91</v>
      </c>
      <c r="D109" s="328">
        <f>ROUND((IF(MinBase1AMDay&gt;ROUND(((1-(OverNightDiscount_21_Up+FedExExrpessEarnedDiscount))*'UPS 1Day AM Base'!D106),2),ROUND(MinBase1AMDay*(1+ExpressFuelSurcharge),2),ROUND(((1-(OverNightDiscount_21_Up+FedExExrpessEarnedDiscount))*'UPS 1Day AM Base'!D106)*(1+ExpressFuelSurcharge),2)))*(1+FedEx_Markup),2)</f>
        <v>273.68</v>
      </c>
      <c r="E109" s="328">
        <f>ROUND((IF(MinBase1AMDay&gt;ROUND(((1-(OverNightDiscount_21_Up+FedExExrpessEarnedDiscount))*'UPS 1Day AM Base'!E106),2),ROUND(MinBase1AMDay*(1+ExpressFuelSurcharge),2),ROUND(((1-(OverNightDiscount_21_Up+FedExExrpessEarnedDiscount))*'UPS 1Day AM Base'!E106)*(1+ExpressFuelSurcharge),2)))*(1+FedEx_Markup),2)</f>
        <v>322.16</v>
      </c>
      <c r="F109" s="328">
        <f>ROUND((IF(MinBase1AMDay&gt;ROUND(((1-(OverNightDiscount_21_Up+FedExExrpessEarnedDiscount))*'UPS 1Day AM Base'!F106),2),ROUND(MinBase1AMDay*(1+ExpressFuelSurcharge),2),ROUND(((1-(OverNightDiscount_21_Up+FedExExrpessEarnedDiscount))*'UPS 1Day AM Base'!F106)*(1+ExpressFuelSurcharge),2)))*(1+FedEx_Markup),2)</f>
        <v>328.81</v>
      </c>
      <c r="G109" s="328">
        <f>ROUND((IF(MinBase1AMDay&gt;ROUND(((1-(OverNightDiscount_21_Up+FedExExrpessEarnedDiscount))*'UPS 1Day AM Base'!G106),2),ROUND(MinBase1AMDay*(1+ExpressFuelSurcharge),2),ROUND(((1-(OverNightDiscount_21_Up+FedExExrpessEarnedDiscount))*'UPS 1Day AM Base'!G106)*(1+ExpressFuelSurcharge),2)))*(1+FedEx_Markup),2)</f>
        <v>402.71</v>
      </c>
      <c r="H109" s="328">
        <f>ROUND((IF(MinBase1AMDay&gt;ROUND(((1-(OverNightDiscount_21_Up+FedExExrpessEarnedDiscount))*'UPS 1Day AM Base'!H106),2),ROUND(MinBase1AMDay*(1+ExpressFuelSurcharge),2),ROUND(((1-(OverNightDiscount_21_Up+FedExExrpessEarnedDiscount))*'UPS 1Day AM Base'!H106)*(1+ExpressFuelSurcharge),2)))*(1+FedEx_Markup),2)</f>
        <v>429.28</v>
      </c>
    </row>
    <row r="110" ht="12.75" customHeight="1">
      <c r="A110" s="327">
        <v>105.0</v>
      </c>
      <c r="B110" s="328">
        <f>ROUND((IF(MinBase1AMDay&gt;ROUND(((1-(OverNightDiscount_21_Up+FedExExrpessEarnedDiscount))*'UPS 1Day AM Base'!B107),2),ROUND(MinBase1AMDay*(1+ExpressFuelSurcharge),2),ROUND(((1-(OverNightDiscount_21_Up+FedExExrpessEarnedDiscount))*'UPS 1Day AM Base'!B107)*(1+ExpressFuelSurcharge),2)))*(1+FedEx_Markup),2)</f>
        <v>108.95</v>
      </c>
      <c r="C110" s="328">
        <f>ROUND((IF(MinBase1AMDay&gt;ROUND(((1-(OverNightDiscount_21_Up+FedExExrpessEarnedDiscount))*'UPS 1Day AM Base'!C107),2),ROUND(MinBase1AMDay*(1+ExpressFuelSurcharge),2),ROUND(((1-(OverNightDiscount_21_Up+FedExExrpessEarnedDiscount))*'UPS 1Day AM Base'!C107)*(1+ExpressFuelSurcharge),2)))*(1+FedEx_Markup),2)</f>
        <v>152.36</v>
      </c>
      <c r="D110" s="328">
        <f>ROUND((IF(MinBase1AMDay&gt;ROUND(((1-(OverNightDiscount_21_Up+FedExExrpessEarnedDiscount))*'UPS 1Day AM Base'!D107),2),ROUND(MinBase1AMDay*(1+ExpressFuelSurcharge),2),ROUND(((1-(OverNightDiscount_21_Up+FedExExrpessEarnedDiscount))*'UPS 1Day AM Base'!D107)*(1+ExpressFuelSurcharge),2)))*(1+FedEx_Markup),2)</f>
        <v>276.31</v>
      </c>
      <c r="E110" s="328">
        <f>ROUND((IF(MinBase1AMDay&gt;ROUND(((1-(OverNightDiscount_21_Up+FedExExrpessEarnedDiscount))*'UPS 1Day AM Base'!E107),2),ROUND(MinBase1AMDay*(1+ExpressFuelSurcharge),2),ROUND(((1-(OverNightDiscount_21_Up+FedExExrpessEarnedDiscount))*'UPS 1Day AM Base'!E107)*(1+ExpressFuelSurcharge),2)))*(1+FedEx_Markup),2)</f>
        <v>325.25</v>
      </c>
      <c r="F110" s="328">
        <f>ROUND((IF(MinBase1AMDay&gt;ROUND(((1-(OverNightDiscount_21_Up+FedExExrpessEarnedDiscount))*'UPS 1Day AM Base'!F107),2),ROUND(MinBase1AMDay*(1+ExpressFuelSurcharge),2),ROUND(((1-(OverNightDiscount_21_Up+FedExExrpessEarnedDiscount))*'UPS 1Day AM Base'!F107)*(1+ExpressFuelSurcharge),2)))*(1+FedEx_Markup),2)</f>
        <v>331.97</v>
      </c>
      <c r="G110" s="328">
        <f>ROUND((IF(MinBase1AMDay&gt;ROUND(((1-(OverNightDiscount_21_Up+FedExExrpessEarnedDiscount))*'UPS 1Day AM Base'!G107),2),ROUND(MinBase1AMDay*(1+ExpressFuelSurcharge),2),ROUND(((1-(OverNightDiscount_21_Up+FedExExrpessEarnedDiscount))*'UPS 1Day AM Base'!G107)*(1+ExpressFuelSurcharge),2)))*(1+FedEx_Markup),2)</f>
        <v>406.57</v>
      </c>
      <c r="H110" s="328">
        <f>ROUND((IF(MinBase1AMDay&gt;ROUND(((1-(OverNightDiscount_21_Up+FedExExrpessEarnedDiscount))*'UPS 1Day AM Base'!H107),2),ROUND(MinBase1AMDay*(1+ExpressFuelSurcharge),2),ROUND(((1-(OverNightDiscount_21_Up+FedExExrpessEarnedDiscount))*'UPS 1Day AM Base'!H107)*(1+ExpressFuelSurcharge),2)))*(1+FedEx_Markup),2)</f>
        <v>433.41</v>
      </c>
    </row>
    <row r="111" ht="12.75" customHeight="1">
      <c r="A111" s="327">
        <v>106.0</v>
      </c>
      <c r="B111" s="328">
        <f>ROUND((IF(MinBase1AMDay&gt;ROUND(((1-(OverNightDiscount_21_Up+FedExExrpessEarnedDiscount))*'UPS 1Day AM Base'!B108),2),ROUND(MinBase1AMDay*(1+ExpressFuelSurcharge),2),ROUND(((1-(OverNightDiscount_21_Up+FedExExrpessEarnedDiscount))*'UPS 1Day AM Base'!B108)*(1+ExpressFuelSurcharge),2)))*(1+FedEx_Markup),2)</f>
        <v>109.99</v>
      </c>
      <c r="C111" s="328">
        <f>ROUND((IF(MinBase1AMDay&gt;ROUND(((1-(OverNightDiscount_21_Up+FedExExrpessEarnedDiscount))*'UPS 1Day AM Base'!C108),2),ROUND(MinBase1AMDay*(1+ExpressFuelSurcharge),2),ROUND(((1-(OverNightDiscount_21_Up+FedExExrpessEarnedDiscount))*'UPS 1Day AM Base'!C108)*(1+ExpressFuelSurcharge),2)))*(1+FedEx_Markup),2)</f>
        <v>153.81</v>
      </c>
      <c r="D111" s="328">
        <f>ROUND((IF(MinBase1AMDay&gt;ROUND(((1-(OverNightDiscount_21_Up+FedExExrpessEarnedDiscount))*'UPS 1Day AM Base'!D108),2),ROUND(MinBase1AMDay*(1+ExpressFuelSurcharge),2),ROUND(((1-(OverNightDiscount_21_Up+FedExExrpessEarnedDiscount))*'UPS 1Day AM Base'!D108)*(1+ExpressFuelSurcharge),2)))*(1+FedEx_Markup),2)</f>
        <v>278.94</v>
      </c>
      <c r="E111" s="328">
        <f>ROUND((IF(MinBase1AMDay&gt;ROUND(((1-(OverNightDiscount_21_Up+FedExExrpessEarnedDiscount))*'UPS 1Day AM Base'!E108),2),ROUND(MinBase1AMDay*(1+ExpressFuelSurcharge),2),ROUND(((1-(OverNightDiscount_21_Up+FedExExrpessEarnedDiscount))*'UPS 1Day AM Base'!E108)*(1+ExpressFuelSurcharge),2)))*(1+FedEx_Markup),2)</f>
        <v>328.36</v>
      </c>
      <c r="F111" s="328">
        <f>ROUND((IF(MinBase1AMDay&gt;ROUND(((1-(OverNightDiscount_21_Up+FedExExrpessEarnedDiscount))*'UPS 1Day AM Base'!F108),2),ROUND(MinBase1AMDay*(1+ExpressFuelSurcharge),2),ROUND(((1-(OverNightDiscount_21_Up+FedExExrpessEarnedDiscount))*'UPS 1Day AM Base'!F108)*(1+ExpressFuelSurcharge),2)))*(1+FedEx_Markup),2)</f>
        <v>335.13</v>
      </c>
      <c r="G111" s="328">
        <f>ROUND((IF(MinBase1AMDay&gt;ROUND(((1-(OverNightDiscount_21_Up+FedExExrpessEarnedDiscount))*'UPS 1Day AM Base'!G108),2),ROUND(MinBase1AMDay*(1+ExpressFuelSurcharge),2),ROUND(((1-(OverNightDiscount_21_Up+FedExExrpessEarnedDiscount))*'UPS 1Day AM Base'!G108)*(1+ExpressFuelSurcharge),2)))*(1+FedEx_Markup),2)</f>
        <v>410.45</v>
      </c>
      <c r="H111" s="328">
        <f>ROUND((IF(MinBase1AMDay&gt;ROUND(((1-(OverNightDiscount_21_Up+FedExExrpessEarnedDiscount))*'UPS 1Day AM Base'!H108),2),ROUND(MinBase1AMDay*(1+ExpressFuelSurcharge),2),ROUND(((1-(OverNightDiscount_21_Up+FedExExrpessEarnedDiscount))*'UPS 1Day AM Base'!H108)*(1+ExpressFuelSurcharge),2)))*(1+FedEx_Markup),2)</f>
        <v>437.54</v>
      </c>
    </row>
    <row r="112" ht="12.75" customHeight="1">
      <c r="A112" s="327">
        <v>107.0</v>
      </c>
      <c r="B112" s="328">
        <f>ROUND((IF(MinBase1AMDay&gt;ROUND(((1-(OverNightDiscount_21_Up+FedExExrpessEarnedDiscount))*'UPS 1Day AM Base'!B109),2),ROUND(MinBase1AMDay*(1+ExpressFuelSurcharge),2),ROUND(((1-(OverNightDiscount_21_Up+FedExExrpessEarnedDiscount))*'UPS 1Day AM Base'!B109)*(1+ExpressFuelSurcharge),2)))*(1+FedEx_Markup),2)</f>
        <v>111.02</v>
      </c>
      <c r="C112" s="328">
        <f>ROUND((IF(MinBase1AMDay&gt;ROUND(((1-(OverNightDiscount_21_Up+FedExExrpessEarnedDiscount))*'UPS 1Day AM Base'!C109),2),ROUND(MinBase1AMDay*(1+ExpressFuelSurcharge),2),ROUND(((1-(OverNightDiscount_21_Up+FedExExrpessEarnedDiscount))*'UPS 1Day AM Base'!C109)*(1+ExpressFuelSurcharge),2)))*(1+FedEx_Markup),2)</f>
        <v>155.27</v>
      </c>
      <c r="D112" s="328">
        <f>ROUND((IF(MinBase1AMDay&gt;ROUND(((1-(OverNightDiscount_21_Up+FedExExrpessEarnedDiscount))*'UPS 1Day AM Base'!D109),2),ROUND(MinBase1AMDay*(1+ExpressFuelSurcharge),2),ROUND(((1-(OverNightDiscount_21_Up+FedExExrpessEarnedDiscount))*'UPS 1Day AM Base'!D109)*(1+ExpressFuelSurcharge),2)))*(1+FedEx_Markup),2)</f>
        <v>281.58</v>
      </c>
      <c r="E112" s="328">
        <f>ROUND((IF(MinBase1AMDay&gt;ROUND(((1-(OverNightDiscount_21_Up+FedExExrpessEarnedDiscount))*'UPS 1Day AM Base'!E109),2),ROUND(MinBase1AMDay*(1+ExpressFuelSurcharge),2),ROUND(((1-(OverNightDiscount_21_Up+FedExExrpessEarnedDiscount))*'UPS 1Day AM Base'!E109)*(1+ExpressFuelSurcharge),2)))*(1+FedEx_Markup),2)</f>
        <v>331.45</v>
      </c>
      <c r="F112" s="328">
        <f>ROUND((IF(MinBase1AMDay&gt;ROUND(((1-(OverNightDiscount_21_Up+FedExExrpessEarnedDiscount))*'UPS 1Day AM Base'!F109),2),ROUND(MinBase1AMDay*(1+ExpressFuelSurcharge),2),ROUND(((1-(OverNightDiscount_21_Up+FedExExrpessEarnedDiscount))*'UPS 1Day AM Base'!F109)*(1+ExpressFuelSurcharge),2)))*(1+FedEx_Markup),2)</f>
        <v>338.3</v>
      </c>
      <c r="G112" s="328">
        <f>ROUND((IF(MinBase1AMDay&gt;ROUND(((1-(OverNightDiscount_21_Up+FedExExrpessEarnedDiscount))*'UPS 1Day AM Base'!G109),2),ROUND(MinBase1AMDay*(1+ExpressFuelSurcharge),2),ROUND(((1-(OverNightDiscount_21_Up+FedExExrpessEarnedDiscount))*'UPS 1Day AM Base'!G109)*(1+ExpressFuelSurcharge),2)))*(1+FedEx_Markup),2)</f>
        <v>414.32</v>
      </c>
      <c r="H112" s="328">
        <f>ROUND((IF(MinBase1AMDay&gt;ROUND(((1-(OverNightDiscount_21_Up+FedExExrpessEarnedDiscount))*'UPS 1Day AM Base'!H109),2),ROUND(MinBase1AMDay*(1+ExpressFuelSurcharge),2),ROUND(((1-(OverNightDiscount_21_Up+FedExExrpessEarnedDiscount))*'UPS 1Day AM Base'!H109)*(1+ExpressFuelSurcharge),2)))*(1+FedEx_Markup),2)</f>
        <v>441.67</v>
      </c>
    </row>
    <row r="113" ht="12.75" customHeight="1">
      <c r="A113" s="327">
        <v>108.0</v>
      </c>
      <c r="B113" s="328">
        <f>ROUND((IF(MinBase1AMDay&gt;ROUND(((1-(OverNightDiscount_21_Up+FedExExrpessEarnedDiscount))*'UPS 1Day AM Base'!B110),2),ROUND(MinBase1AMDay*(1+ExpressFuelSurcharge),2),ROUND(((1-(OverNightDiscount_21_Up+FedExExrpessEarnedDiscount))*'UPS 1Day AM Base'!B110)*(1+ExpressFuelSurcharge),2)))*(1+FedEx_Markup),2)</f>
        <v>112.06</v>
      </c>
      <c r="C113" s="328">
        <f>ROUND((IF(MinBase1AMDay&gt;ROUND(((1-(OverNightDiscount_21_Up+FedExExrpessEarnedDiscount))*'UPS 1Day AM Base'!C110),2),ROUND(MinBase1AMDay*(1+ExpressFuelSurcharge),2),ROUND(((1-(OverNightDiscount_21_Up+FedExExrpessEarnedDiscount))*'UPS 1Day AM Base'!C110)*(1+ExpressFuelSurcharge),2)))*(1+FedEx_Markup),2)</f>
        <v>156.72</v>
      </c>
      <c r="D113" s="328">
        <f>ROUND((IF(MinBase1AMDay&gt;ROUND(((1-(OverNightDiscount_21_Up+FedExExrpessEarnedDiscount))*'UPS 1Day AM Base'!D110),2),ROUND(MinBase1AMDay*(1+ExpressFuelSurcharge),2),ROUND(((1-(OverNightDiscount_21_Up+FedExExrpessEarnedDiscount))*'UPS 1Day AM Base'!D110)*(1+ExpressFuelSurcharge),2)))*(1+FedEx_Markup),2)</f>
        <v>284.21</v>
      </c>
      <c r="E113" s="328">
        <f>ROUND((IF(MinBase1AMDay&gt;ROUND(((1-(OverNightDiscount_21_Up+FedExExrpessEarnedDiscount))*'UPS 1Day AM Base'!E110),2),ROUND(MinBase1AMDay*(1+ExpressFuelSurcharge),2),ROUND(((1-(OverNightDiscount_21_Up+FedExExrpessEarnedDiscount))*'UPS 1Day AM Base'!E110)*(1+ExpressFuelSurcharge),2)))*(1+FedEx_Markup),2)</f>
        <v>334.55</v>
      </c>
      <c r="F113" s="328">
        <f>ROUND((IF(MinBase1AMDay&gt;ROUND(((1-(OverNightDiscount_21_Up+FedExExrpessEarnedDiscount))*'UPS 1Day AM Base'!F110),2),ROUND(MinBase1AMDay*(1+ExpressFuelSurcharge),2),ROUND(((1-(OverNightDiscount_21_Up+FedExExrpessEarnedDiscount))*'UPS 1Day AM Base'!F110)*(1+ExpressFuelSurcharge),2)))*(1+FedEx_Markup),2)</f>
        <v>341.46</v>
      </c>
      <c r="G113" s="328">
        <f>ROUND((IF(MinBase1AMDay&gt;ROUND(((1-(OverNightDiscount_21_Up+FedExExrpessEarnedDiscount))*'UPS 1Day AM Base'!G110),2),ROUND(MinBase1AMDay*(1+ExpressFuelSurcharge),2),ROUND(((1-(OverNightDiscount_21_Up+FedExExrpessEarnedDiscount))*'UPS 1Day AM Base'!G110)*(1+ExpressFuelSurcharge),2)))*(1+FedEx_Markup),2)</f>
        <v>418.19</v>
      </c>
      <c r="H113" s="328">
        <f>ROUND((IF(MinBase1AMDay&gt;ROUND(((1-(OverNightDiscount_21_Up+FedExExrpessEarnedDiscount))*'UPS 1Day AM Base'!H110),2),ROUND(MinBase1AMDay*(1+ExpressFuelSurcharge),2),ROUND(((1-(OverNightDiscount_21_Up+FedExExrpessEarnedDiscount))*'UPS 1Day AM Base'!H110)*(1+ExpressFuelSurcharge),2)))*(1+FedEx_Markup),2)</f>
        <v>445.8</v>
      </c>
    </row>
    <row r="114" ht="12.75" customHeight="1">
      <c r="A114" s="327">
        <v>109.0</v>
      </c>
      <c r="B114" s="328">
        <f>ROUND((IF(MinBase1AMDay&gt;ROUND(((1-(OverNightDiscount_21_Up+FedExExrpessEarnedDiscount))*'UPS 1Day AM Base'!B111),2),ROUND(MinBase1AMDay*(1+ExpressFuelSurcharge),2),ROUND(((1-(OverNightDiscount_21_Up+FedExExrpessEarnedDiscount))*'UPS 1Day AM Base'!B111)*(1+ExpressFuelSurcharge),2)))*(1+FedEx_Markup),2)</f>
        <v>113.09</v>
      </c>
      <c r="C114" s="328">
        <f>ROUND((IF(MinBase1AMDay&gt;ROUND(((1-(OverNightDiscount_21_Up+FedExExrpessEarnedDiscount))*'UPS 1Day AM Base'!C111),2),ROUND(MinBase1AMDay*(1+ExpressFuelSurcharge),2),ROUND(((1-(OverNightDiscount_21_Up+FedExExrpessEarnedDiscount))*'UPS 1Day AM Base'!C111)*(1+ExpressFuelSurcharge),2)))*(1+FedEx_Markup),2)</f>
        <v>158.17</v>
      </c>
      <c r="D114" s="328">
        <f>ROUND((IF(MinBase1AMDay&gt;ROUND(((1-(OverNightDiscount_21_Up+FedExExrpessEarnedDiscount))*'UPS 1Day AM Base'!D111),2),ROUND(MinBase1AMDay*(1+ExpressFuelSurcharge),2),ROUND(((1-(OverNightDiscount_21_Up+FedExExrpessEarnedDiscount))*'UPS 1Day AM Base'!D111)*(1+ExpressFuelSurcharge),2)))*(1+FedEx_Markup),2)</f>
        <v>286.83</v>
      </c>
      <c r="E114" s="328">
        <f>ROUND((IF(MinBase1AMDay&gt;ROUND(((1-(OverNightDiscount_21_Up+FedExExrpessEarnedDiscount))*'UPS 1Day AM Base'!E111),2),ROUND(MinBase1AMDay*(1+ExpressFuelSurcharge),2),ROUND(((1-(OverNightDiscount_21_Up+FedExExrpessEarnedDiscount))*'UPS 1Day AM Base'!E111)*(1+ExpressFuelSurcharge),2)))*(1+FedEx_Markup),2)</f>
        <v>337.65</v>
      </c>
      <c r="F114" s="328">
        <f>ROUND((IF(MinBase1AMDay&gt;ROUND(((1-(OverNightDiscount_21_Up+FedExExrpessEarnedDiscount))*'UPS 1Day AM Base'!F111),2),ROUND(MinBase1AMDay*(1+ExpressFuelSurcharge),2),ROUND(((1-(OverNightDiscount_21_Up+FedExExrpessEarnedDiscount))*'UPS 1Day AM Base'!F111)*(1+ExpressFuelSurcharge),2)))*(1+FedEx_Markup),2)</f>
        <v>344.62</v>
      </c>
      <c r="G114" s="328">
        <f>ROUND((IF(MinBase1AMDay&gt;ROUND(((1-(OverNightDiscount_21_Up+FedExExrpessEarnedDiscount))*'UPS 1Day AM Base'!G111),2),ROUND(MinBase1AMDay*(1+ExpressFuelSurcharge),2),ROUND(((1-(OverNightDiscount_21_Up+FedExExrpessEarnedDiscount))*'UPS 1Day AM Base'!G111)*(1+ExpressFuelSurcharge),2)))*(1+FedEx_Markup),2)</f>
        <v>422.06</v>
      </c>
      <c r="H114" s="328">
        <f>ROUND((IF(MinBase1AMDay&gt;ROUND(((1-(OverNightDiscount_21_Up+FedExExrpessEarnedDiscount))*'UPS 1Day AM Base'!H111),2),ROUND(MinBase1AMDay*(1+ExpressFuelSurcharge),2),ROUND(((1-(OverNightDiscount_21_Up+FedExExrpessEarnedDiscount))*'UPS 1Day AM Base'!H111)*(1+ExpressFuelSurcharge),2)))*(1+FedEx_Markup),2)</f>
        <v>449.93</v>
      </c>
    </row>
    <row r="115" ht="12.75" customHeight="1">
      <c r="A115" s="327">
        <v>110.0</v>
      </c>
      <c r="B115" s="328">
        <f>ROUND((IF(MinBase1AMDay&gt;ROUND(((1-(OverNightDiscount_21_Up+FedExExrpessEarnedDiscount))*'UPS 1Day AM Base'!B112),2),ROUND(MinBase1AMDay*(1+ExpressFuelSurcharge),2),ROUND(((1-(OverNightDiscount_21_Up+FedExExrpessEarnedDiscount))*'UPS 1Day AM Base'!B112)*(1+ExpressFuelSurcharge),2)))*(1+FedEx_Markup),2)</f>
        <v>114.14</v>
      </c>
      <c r="C115" s="328">
        <f>ROUND((IF(MinBase1AMDay&gt;ROUND(((1-(OverNightDiscount_21_Up+FedExExrpessEarnedDiscount))*'UPS 1Day AM Base'!C112),2),ROUND(MinBase1AMDay*(1+ExpressFuelSurcharge),2),ROUND(((1-(OverNightDiscount_21_Up+FedExExrpessEarnedDiscount))*'UPS 1Day AM Base'!C112)*(1+ExpressFuelSurcharge),2)))*(1+FedEx_Markup),2)</f>
        <v>159.62</v>
      </c>
      <c r="D115" s="328">
        <f>ROUND((IF(MinBase1AMDay&gt;ROUND(((1-(OverNightDiscount_21_Up+FedExExrpessEarnedDiscount))*'UPS 1Day AM Base'!D112),2),ROUND(MinBase1AMDay*(1+ExpressFuelSurcharge),2),ROUND(((1-(OverNightDiscount_21_Up+FedExExrpessEarnedDiscount))*'UPS 1Day AM Base'!D112)*(1+ExpressFuelSurcharge),2)))*(1+FedEx_Markup),2)</f>
        <v>289.47</v>
      </c>
      <c r="E115" s="328">
        <f>ROUND((IF(MinBase1AMDay&gt;ROUND(((1-(OverNightDiscount_21_Up+FedExExrpessEarnedDiscount))*'UPS 1Day AM Base'!E112),2),ROUND(MinBase1AMDay*(1+ExpressFuelSurcharge),2),ROUND(((1-(OverNightDiscount_21_Up+FedExExrpessEarnedDiscount))*'UPS 1Day AM Base'!E112)*(1+ExpressFuelSurcharge),2)))*(1+FedEx_Markup),2)</f>
        <v>340.75</v>
      </c>
      <c r="F115" s="328">
        <f>ROUND((IF(MinBase1AMDay&gt;ROUND(((1-(OverNightDiscount_21_Up+FedExExrpessEarnedDiscount))*'UPS 1Day AM Base'!F112),2),ROUND(MinBase1AMDay*(1+ExpressFuelSurcharge),2),ROUND(((1-(OverNightDiscount_21_Up+FedExExrpessEarnedDiscount))*'UPS 1Day AM Base'!F112)*(1+ExpressFuelSurcharge),2)))*(1+FedEx_Markup),2)</f>
        <v>347.78</v>
      </c>
      <c r="G115" s="328">
        <f>ROUND((IF(MinBase1AMDay&gt;ROUND(((1-(OverNightDiscount_21_Up+FedExExrpessEarnedDiscount))*'UPS 1Day AM Base'!G112),2),ROUND(MinBase1AMDay*(1+ExpressFuelSurcharge),2),ROUND(((1-(OverNightDiscount_21_Up+FedExExrpessEarnedDiscount))*'UPS 1Day AM Base'!G112)*(1+ExpressFuelSurcharge),2)))*(1+FedEx_Markup),2)</f>
        <v>425.94</v>
      </c>
      <c r="H115" s="328">
        <f>ROUND((IF(MinBase1AMDay&gt;ROUND(((1-(OverNightDiscount_21_Up+FedExExrpessEarnedDiscount))*'UPS 1Day AM Base'!H112),2),ROUND(MinBase1AMDay*(1+ExpressFuelSurcharge),2),ROUND(((1-(OverNightDiscount_21_Up+FedExExrpessEarnedDiscount))*'UPS 1Day AM Base'!H112)*(1+ExpressFuelSurcharge),2)))*(1+FedEx_Markup),2)</f>
        <v>454.05</v>
      </c>
    </row>
    <row r="116" ht="12.75" customHeight="1">
      <c r="A116" s="327">
        <v>111.0</v>
      </c>
      <c r="B116" s="328">
        <f>ROUND((IF(MinBase1AMDay&gt;ROUND(((1-(OverNightDiscount_21_Up+FedExExrpessEarnedDiscount))*'UPS 1Day AM Base'!B113),2),ROUND(MinBase1AMDay*(1+ExpressFuelSurcharge),2),ROUND(((1-(OverNightDiscount_21_Up+FedExExrpessEarnedDiscount))*'UPS 1Day AM Base'!B113)*(1+ExpressFuelSurcharge),2)))*(1+FedEx_Markup),2)</f>
        <v>115.17</v>
      </c>
      <c r="C116" s="328">
        <f>ROUND((IF(MinBase1AMDay&gt;ROUND(((1-(OverNightDiscount_21_Up+FedExExrpessEarnedDiscount))*'UPS 1Day AM Base'!C113),2),ROUND(MinBase1AMDay*(1+ExpressFuelSurcharge),2),ROUND(((1-(OverNightDiscount_21_Up+FedExExrpessEarnedDiscount))*'UPS 1Day AM Base'!C113)*(1+ExpressFuelSurcharge),2)))*(1+FedEx_Markup),2)</f>
        <v>161.07</v>
      </c>
      <c r="D116" s="328">
        <f>ROUND((IF(MinBase1AMDay&gt;ROUND(((1-(OverNightDiscount_21_Up+FedExExrpessEarnedDiscount))*'UPS 1Day AM Base'!D113),2),ROUND(MinBase1AMDay*(1+ExpressFuelSurcharge),2),ROUND(((1-(OverNightDiscount_21_Up+FedExExrpessEarnedDiscount))*'UPS 1Day AM Base'!D113)*(1+ExpressFuelSurcharge),2)))*(1+FedEx_Markup),2)</f>
        <v>292.1</v>
      </c>
      <c r="E116" s="328">
        <f>ROUND((IF(MinBase1AMDay&gt;ROUND(((1-(OverNightDiscount_21_Up+FedExExrpessEarnedDiscount))*'UPS 1Day AM Base'!E113),2),ROUND(MinBase1AMDay*(1+ExpressFuelSurcharge),2),ROUND(((1-(OverNightDiscount_21_Up+FedExExrpessEarnedDiscount))*'UPS 1Day AM Base'!E113)*(1+ExpressFuelSurcharge),2)))*(1+FedEx_Markup),2)</f>
        <v>343.85</v>
      </c>
      <c r="F116" s="328">
        <f>ROUND((IF(MinBase1AMDay&gt;ROUND(((1-(OverNightDiscount_21_Up+FedExExrpessEarnedDiscount))*'UPS 1Day AM Base'!F113),2),ROUND(MinBase1AMDay*(1+ExpressFuelSurcharge),2),ROUND(((1-(OverNightDiscount_21_Up+FedExExrpessEarnedDiscount))*'UPS 1Day AM Base'!F113)*(1+ExpressFuelSurcharge),2)))*(1+FedEx_Markup),2)</f>
        <v>350.93</v>
      </c>
      <c r="G116" s="328">
        <f>ROUND((IF(MinBase1AMDay&gt;ROUND(((1-(OverNightDiscount_21_Up+FedExExrpessEarnedDiscount))*'UPS 1Day AM Base'!G113),2),ROUND(MinBase1AMDay*(1+ExpressFuelSurcharge),2),ROUND(((1-(OverNightDiscount_21_Up+FedExExrpessEarnedDiscount))*'UPS 1Day AM Base'!G113)*(1+ExpressFuelSurcharge),2)))*(1+FedEx_Markup),2)</f>
        <v>429.8</v>
      </c>
      <c r="H116" s="328">
        <f>ROUND((IF(MinBase1AMDay&gt;ROUND(((1-(OverNightDiscount_21_Up+FedExExrpessEarnedDiscount))*'UPS 1Day AM Base'!H113),2),ROUND(MinBase1AMDay*(1+ExpressFuelSurcharge),2),ROUND(((1-(OverNightDiscount_21_Up+FedExExrpessEarnedDiscount))*'UPS 1Day AM Base'!H113)*(1+ExpressFuelSurcharge),2)))*(1+FedEx_Markup),2)</f>
        <v>458.18</v>
      </c>
    </row>
    <row r="117" ht="12.75" customHeight="1">
      <c r="A117" s="327">
        <v>112.0</v>
      </c>
      <c r="B117" s="328">
        <f>ROUND((IF(MinBase1AMDay&gt;ROUND(((1-(OverNightDiscount_21_Up+FedExExrpessEarnedDiscount))*'UPS 1Day AM Base'!B114),2),ROUND(MinBase1AMDay*(1+ExpressFuelSurcharge),2),ROUND(((1-(OverNightDiscount_21_Up+FedExExrpessEarnedDiscount))*'UPS 1Day AM Base'!B114)*(1+ExpressFuelSurcharge),2)))*(1+FedEx_Markup),2)</f>
        <v>116.21</v>
      </c>
      <c r="C117" s="328">
        <f>ROUND((IF(MinBase1AMDay&gt;ROUND(((1-(OverNightDiscount_21_Up+FedExExrpessEarnedDiscount))*'UPS 1Day AM Base'!C114),2),ROUND(MinBase1AMDay*(1+ExpressFuelSurcharge),2),ROUND(((1-(OverNightDiscount_21_Up+FedExExrpessEarnedDiscount))*'UPS 1Day AM Base'!C114)*(1+ExpressFuelSurcharge),2)))*(1+FedEx_Markup),2)</f>
        <v>162.53</v>
      </c>
      <c r="D117" s="328">
        <f>ROUND((IF(MinBase1AMDay&gt;ROUND(((1-(OverNightDiscount_21_Up+FedExExrpessEarnedDiscount))*'UPS 1Day AM Base'!D114),2),ROUND(MinBase1AMDay*(1+ExpressFuelSurcharge),2),ROUND(((1-(OverNightDiscount_21_Up+FedExExrpessEarnedDiscount))*'UPS 1Day AM Base'!D114)*(1+ExpressFuelSurcharge),2)))*(1+FedEx_Markup),2)</f>
        <v>294.73</v>
      </c>
      <c r="E117" s="328">
        <f>ROUND((IF(MinBase1AMDay&gt;ROUND(((1-(OverNightDiscount_21_Up+FedExExrpessEarnedDiscount))*'UPS 1Day AM Base'!E114),2),ROUND(MinBase1AMDay*(1+ExpressFuelSurcharge),2),ROUND(((1-(OverNightDiscount_21_Up+FedExExrpessEarnedDiscount))*'UPS 1Day AM Base'!E114)*(1+ExpressFuelSurcharge),2)))*(1+FedEx_Markup),2)</f>
        <v>346.94</v>
      </c>
      <c r="F117" s="328">
        <f>ROUND((IF(MinBase1AMDay&gt;ROUND(((1-(OverNightDiscount_21_Up+FedExExrpessEarnedDiscount))*'UPS 1Day AM Base'!F114),2),ROUND(MinBase1AMDay*(1+ExpressFuelSurcharge),2),ROUND(((1-(OverNightDiscount_21_Up+FedExExrpessEarnedDiscount))*'UPS 1Day AM Base'!F114)*(1+ExpressFuelSurcharge),2)))*(1+FedEx_Markup),2)</f>
        <v>354.1</v>
      </c>
      <c r="G117" s="328">
        <f>ROUND((IF(MinBase1AMDay&gt;ROUND(((1-(OverNightDiscount_21_Up+FedExExrpessEarnedDiscount))*'UPS 1Day AM Base'!G114),2),ROUND(MinBase1AMDay*(1+ExpressFuelSurcharge),2),ROUND(((1-(OverNightDiscount_21_Up+FedExExrpessEarnedDiscount))*'UPS 1Day AM Base'!G114)*(1+ExpressFuelSurcharge),2)))*(1+FedEx_Markup),2)</f>
        <v>433.68</v>
      </c>
      <c r="H117" s="328">
        <f>ROUND((IF(MinBase1AMDay&gt;ROUND(((1-(OverNightDiscount_21_Up+FedExExrpessEarnedDiscount))*'UPS 1Day AM Base'!H114),2),ROUND(MinBase1AMDay*(1+ExpressFuelSurcharge),2),ROUND(((1-(OverNightDiscount_21_Up+FedExExrpessEarnedDiscount))*'UPS 1Day AM Base'!H114)*(1+ExpressFuelSurcharge),2)))*(1+FedEx_Markup),2)</f>
        <v>462.31</v>
      </c>
    </row>
    <row r="118" ht="12.75" customHeight="1">
      <c r="A118" s="327">
        <v>113.0</v>
      </c>
      <c r="B118" s="328">
        <f>ROUND((IF(MinBase1AMDay&gt;ROUND(((1-(OverNightDiscount_21_Up+FedExExrpessEarnedDiscount))*'UPS 1Day AM Base'!B115),2),ROUND(MinBase1AMDay*(1+ExpressFuelSurcharge),2),ROUND(((1-(OverNightDiscount_21_Up+FedExExrpessEarnedDiscount))*'UPS 1Day AM Base'!B115)*(1+ExpressFuelSurcharge),2)))*(1+FedEx_Markup),2)</f>
        <v>117.24</v>
      </c>
      <c r="C118" s="328">
        <f>ROUND((IF(MinBase1AMDay&gt;ROUND(((1-(OverNightDiscount_21_Up+FedExExrpessEarnedDiscount))*'UPS 1Day AM Base'!C115),2),ROUND(MinBase1AMDay*(1+ExpressFuelSurcharge),2),ROUND(((1-(OverNightDiscount_21_Up+FedExExrpessEarnedDiscount))*'UPS 1Day AM Base'!C115)*(1+ExpressFuelSurcharge),2)))*(1+FedEx_Markup),2)</f>
        <v>163.98</v>
      </c>
      <c r="D118" s="328">
        <f>ROUND((IF(MinBase1AMDay&gt;ROUND(((1-(OverNightDiscount_21_Up+FedExExrpessEarnedDiscount))*'UPS 1Day AM Base'!D115),2),ROUND(MinBase1AMDay*(1+ExpressFuelSurcharge),2),ROUND(((1-(OverNightDiscount_21_Up+FedExExrpessEarnedDiscount))*'UPS 1Day AM Base'!D115)*(1+ExpressFuelSurcharge),2)))*(1+FedEx_Markup),2)</f>
        <v>297.37</v>
      </c>
      <c r="E118" s="328">
        <f>ROUND((IF(MinBase1AMDay&gt;ROUND(((1-(OverNightDiscount_21_Up+FedExExrpessEarnedDiscount))*'UPS 1Day AM Base'!E115),2),ROUND(MinBase1AMDay*(1+ExpressFuelSurcharge),2),ROUND(((1-(OverNightDiscount_21_Up+FedExExrpessEarnedDiscount))*'UPS 1Day AM Base'!E115)*(1+ExpressFuelSurcharge),2)))*(1+FedEx_Markup),2)</f>
        <v>350.04</v>
      </c>
      <c r="F118" s="328">
        <f>ROUND((IF(MinBase1AMDay&gt;ROUND(((1-(OverNightDiscount_21_Up+FedExExrpessEarnedDiscount))*'UPS 1Day AM Base'!F115),2),ROUND(MinBase1AMDay*(1+ExpressFuelSurcharge),2),ROUND(((1-(OverNightDiscount_21_Up+FedExExrpessEarnedDiscount))*'UPS 1Day AM Base'!F115)*(1+ExpressFuelSurcharge),2)))*(1+FedEx_Markup),2)</f>
        <v>357.26</v>
      </c>
      <c r="G118" s="328">
        <f>ROUND((IF(MinBase1AMDay&gt;ROUND(((1-(OverNightDiscount_21_Up+FedExExrpessEarnedDiscount))*'UPS 1Day AM Base'!G115),2),ROUND(MinBase1AMDay*(1+ExpressFuelSurcharge),2),ROUND(((1-(OverNightDiscount_21_Up+FedExExrpessEarnedDiscount))*'UPS 1Day AM Base'!G115)*(1+ExpressFuelSurcharge),2)))*(1+FedEx_Markup),2)</f>
        <v>437.55</v>
      </c>
      <c r="H118" s="328">
        <f>ROUND((IF(MinBase1AMDay&gt;ROUND(((1-(OverNightDiscount_21_Up+FedExExrpessEarnedDiscount))*'UPS 1Day AM Base'!H115),2),ROUND(MinBase1AMDay*(1+ExpressFuelSurcharge),2),ROUND(((1-(OverNightDiscount_21_Up+FedExExrpessEarnedDiscount))*'UPS 1Day AM Base'!H115)*(1+ExpressFuelSurcharge),2)))*(1+FedEx_Markup),2)</f>
        <v>466.44</v>
      </c>
    </row>
    <row r="119" ht="12.75" customHeight="1">
      <c r="A119" s="327">
        <v>114.0</v>
      </c>
      <c r="B119" s="328">
        <f>ROUND((IF(MinBase1AMDay&gt;ROUND(((1-(OverNightDiscount_21_Up+FedExExrpessEarnedDiscount))*'UPS 1Day AM Base'!B116),2),ROUND(MinBase1AMDay*(1+ExpressFuelSurcharge),2),ROUND(((1-(OverNightDiscount_21_Up+FedExExrpessEarnedDiscount))*'UPS 1Day AM Base'!B116)*(1+ExpressFuelSurcharge),2)))*(1+FedEx_Markup),2)</f>
        <v>118.29</v>
      </c>
      <c r="C119" s="328">
        <f>ROUND((IF(MinBase1AMDay&gt;ROUND(((1-(OverNightDiscount_21_Up+FedExExrpessEarnedDiscount))*'UPS 1Day AM Base'!C116),2),ROUND(MinBase1AMDay*(1+ExpressFuelSurcharge),2),ROUND(((1-(OverNightDiscount_21_Up+FedExExrpessEarnedDiscount))*'UPS 1Day AM Base'!C116)*(1+ExpressFuelSurcharge),2)))*(1+FedEx_Markup),2)</f>
        <v>165.43</v>
      </c>
      <c r="D119" s="328">
        <f>ROUND((IF(MinBase1AMDay&gt;ROUND(((1-(OverNightDiscount_21_Up+FedExExrpessEarnedDiscount))*'UPS 1Day AM Base'!D116),2),ROUND(MinBase1AMDay*(1+ExpressFuelSurcharge),2),ROUND(((1-(OverNightDiscount_21_Up+FedExExrpessEarnedDiscount))*'UPS 1Day AM Base'!D116)*(1+ExpressFuelSurcharge),2)))*(1+FedEx_Markup),2)</f>
        <v>300</v>
      </c>
      <c r="E119" s="328">
        <f>ROUND((IF(MinBase1AMDay&gt;ROUND(((1-(OverNightDiscount_21_Up+FedExExrpessEarnedDiscount))*'UPS 1Day AM Base'!E116),2),ROUND(MinBase1AMDay*(1+ExpressFuelSurcharge),2),ROUND(((1-(OverNightDiscount_21_Up+FedExExrpessEarnedDiscount))*'UPS 1Day AM Base'!E116)*(1+ExpressFuelSurcharge),2)))*(1+FedEx_Markup),2)</f>
        <v>353.14</v>
      </c>
      <c r="F119" s="328">
        <f>ROUND((IF(MinBase1AMDay&gt;ROUND(((1-(OverNightDiscount_21_Up+FedExExrpessEarnedDiscount))*'UPS 1Day AM Base'!F116),2),ROUND(MinBase1AMDay*(1+ExpressFuelSurcharge),2),ROUND(((1-(OverNightDiscount_21_Up+FedExExrpessEarnedDiscount))*'UPS 1Day AM Base'!F116)*(1+ExpressFuelSurcharge),2)))*(1+FedEx_Markup),2)</f>
        <v>360.42</v>
      </c>
      <c r="G119" s="328">
        <f>ROUND((IF(MinBase1AMDay&gt;ROUND(((1-(OverNightDiscount_21_Up+FedExExrpessEarnedDiscount))*'UPS 1Day AM Base'!G116),2),ROUND(MinBase1AMDay*(1+ExpressFuelSurcharge),2),ROUND(((1-(OverNightDiscount_21_Up+FedExExrpessEarnedDiscount))*'UPS 1Day AM Base'!G116)*(1+ExpressFuelSurcharge),2)))*(1+FedEx_Markup),2)</f>
        <v>441.43</v>
      </c>
      <c r="H119" s="328">
        <f>ROUND((IF(MinBase1AMDay&gt;ROUND(((1-(OverNightDiscount_21_Up+FedExExrpessEarnedDiscount))*'UPS 1Day AM Base'!H116),2),ROUND(MinBase1AMDay*(1+ExpressFuelSurcharge),2),ROUND(((1-(OverNightDiscount_21_Up+FedExExrpessEarnedDiscount))*'UPS 1Day AM Base'!H116)*(1+ExpressFuelSurcharge),2)))*(1+FedEx_Markup),2)</f>
        <v>470.57</v>
      </c>
    </row>
    <row r="120" ht="12.75" customHeight="1">
      <c r="A120" s="327">
        <v>115.0</v>
      </c>
      <c r="B120" s="328">
        <f>ROUND((IF(MinBase1AMDay&gt;ROUND(((1-(OverNightDiscount_21_Up+FedExExrpessEarnedDiscount))*'UPS 1Day AM Base'!B117),2),ROUND(MinBase1AMDay*(1+ExpressFuelSurcharge),2),ROUND(((1-(OverNightDiscount_21_Up+FedExExrpessEarnedDiscount))*'UPS 1Day AM Base'!B117)*(1+ExpressFuelSurcharge),2)))*(1+FedEx_Markup),2)</f>
        <v>119.32</v>
      </c>
      <c r="C120" s="328">
        <f>ROUND((IF(MinBase1AMDay&gt;ROUND(((1-(OverNightDiscount_21_Up+FedExExrpessEarnedDiscount))*'UPS 1Day AM Base'!C117),2),ROUND(MinBase1AMDay*(1+ExpressFuelSurcharge),2),ROUND(((1-(OverNightDiscount_21_Up+FedExExrpessEarnedDiscount))*'UPS 1Day AM Base'!C117)*(1+ExpressFuelSurcharge),2)))*(1+FedEx_Markup),2)</f>
        <v>166.88</v>
      </c>
      <c r="D120" s="328">
        <f>ROUND((IF(MinBase1AMDay&gt;ROUND(((1-(OverNightDiscount_21_Up+FedExExrpessEarnedDiscount))*'UPS 1Day AM Base'!D117),2),ROUND(MinBase1AMDay*(1+ExpressFuelSurcharge),2),ROUND(((1-(OverNightDiscount_21_Up+FedExExrpessEarnedDiscount))*'UPS 1Day AM Base'!D117)*(1+ExpressFuelSurcharge),2)))*(1+FedEx_Markup),2)</f>
        <v>302.62</v>
      </c>
      <c r="E120" s="328">
        <f>ROUND((IF(MinBase1AMDay&gt;ROUND(((1-(OverNightDiscount_21_Up+FedExExrpessEarnedDiscount))*'UPS 1Day AM Base'!E117),2),ROUND(MinBase1AMDay*(1+ExpressFuelSurcharge),2),ROUND(((1-(OverNightDiscount_21_Up+FedExExrpessEarnedDiscount))*'UPS 1Day AM Base'!E117)*(1+ExpressFuelSurcharge),2)))*(1+FedEx_Markup),2)</f>
        <v>356.24</v>
      </c>
      <c r="F120" s="328">
        <f>ROUND((IF(MinBase1AMDay&gt;ROUND(((1-(OverNightDiscount_21_Up+FedExExrpessEarnedDiscount))*'UPS 1Day AM Base'!F117),2),ROUND(MinBase1AMDay*(1+ExpressFuelSurcharge),2),ROUND(((1-(OverNightDiscount_21_Up+FedExExrpessEarnedDiscount))*'UPS 1Day AM Base'!F117)*(1+ExpressFuelSurcharge),2)))*(1+FedEx_Markup),2)</f>
        <v>363.58</v>
      </c>
      <c r="G120" s="328">
        <f>ROUND((IF(MinBase1AMDay&gt;ROUND(((1-(OverNightDiscount_21_Up+FedExExrpessEarnedDiscount))*'UPS 1Day AM Base'!G117),2),ROUND(MinBase1AMDay*(1+ExpressFuelSurcharge),2),ROUND(((1-(OverNightDiscount_21_Up+FedExExrpessEarnedDiscount))*'UPS 1Day AM Base'!G117)*(1+ExpressFuelSurcharge),2)))*(1+FedEx_Markup),2)</f>
        <v>445.29</v>
      </c>
      <c r="H120" s="328">
        <f>ROUND((IF(MinBase1AMDay&gt;ROUND(((1-(OverNightDiscount_21_Up+FedExExrpessEarnedDiscount))*'UPS 1Day AM Base'!H117),2),ROUND(MinBase1AMDay*(1+ExpressFuelSurcharge),2),ROUND(((1-(OverNightDiscount_21_Up+FedExExrpessEarnedDiscount))*'UPS 1Day AM Base'!H117)*(1+ExpressFuelSurcharge),2)))*(1+FedEx_Markup),2)</f>
        <v>474.7</v>
      </c>
    </row>
    <row r="121" ht="12.75" customHeight="1">
      <c r="A121" s="327">
        <v>116.0</v>
      </c>
      <c r="B121" s="328">
        <f>ROUND((IF(MinBase1AMDay&gt;ROUND(((1-(OverNightDiscount_21_Up+FedExExrpessEarnedDiscount))*'UPS 1Day AM Base'!B118),2),ROUND(MinBase1AMDay*(1+ExpressFuelSurcharge),2),ROUND(((1-(OverNightDiscount_21_Up+FedExExrpessEarnedDiscount))*'UPS 1Day AM Base'!B118)*(1+ExpressFuelSurcharge),2)))*(1+FedEx_Markup),2)</f>
        <v>120.36</v>
      </c>
      <c r="C121" s="328">
        <f>ROUND((IF(MinBase1AMDay&gt;ROUND(((1-(OverNightDiscount_21_Up+FedExExrpessEarnedDiscount))*'UPS 1Day AM Base'!C118),2),ROUND(MinBase1AMDay*(1+ExpressFuelSurcharge),2),ROUND(((1-(OverNightDiscount_21_Up+FedExExrpessEarnedDiscount))*'UPS 1Day AM Base'!C118)*(1+ExpressFuelSurcharge),2)))*(1+FedEx_Markup),2)</f>
        <v>168.33</v>
      </c>
      <c r="D121" s="328">
        <f>ROUND((IF(MinBase1AMDay&gt;ROUND(((1-(OverNightDiscount_21_Up+FedExExrpessEarnedDiscount))*'UPS 1Day AM Base'!D118),2),ROUND(MinBase1AMDay*(1+ExpressFuelSurcharge),2),ROUND(((1-(OverNightDiscount_21_Up+FedExExrpessEarnedDiscount))*'UPS 1Day AM Base'!D118)*(1+ExpressFuelSurcharge),2)))*(1+FedEx_Markup),2)</f>
        <v>305.26</v>
      </c>
      <c r="E121" s="328">
        <f>ROUND((IF(MinBase1AMDay&gt;ROUND(((1-(OverNightDiscount_21_Up+FedExExrpessEarnedDiscount))*'UPS 1Day AM Base'!E118),2),ROUND(MinBase1AMDay*(1+ExpressFuelSurcharge),2),ROUND(((1-(OverNightDiscount_21_Up+FedExExrpessEarnedDiscount))*'UPS 1Day AM Base'!E118)*(1+ExpressFuelSurcharge),2)))*(1+FedEx_Markup),2)</f>
        <v>359.33</v>
      </c>
      <c r="F121" s="328">
        <f>ROUND((IF(MinBase1AMDay&gt;ROUND(((1-(OverNightDiscount_21_Up+FedExExrpessEarnedDiscount))*'UPS 1Day AM Base'!F118),2),ROUND(MinBase1AMDay*(1+ExpressFuelSurcharge),2),ROUND(((1-(OverNightDiscount_21_Up+FedExExrpessEarnedDiscount))*'UPS 1Day AM Base'!F118)*(1+ExpressFuelSurcharge),2)))*(1+FedEx_Markup),2)</f>
        <v>366.75</v>
      </c>
      <c r="G121" s="328">
        <f>ROUND((IF(MinBase1AMDay&gt;ROUND(((1-(OverNightDiscount_21_Up+FedExExrpessEarnedDiscount))*'UPS 1Day AM Base'!G118),2),ROUND(MinBase1AMDay*(1+ExpressFuelSurcharge),2),ROUND(((1-(OverNightDiscount_21_Up+FedExExrpessEarnedDiscount))*'UPS 1Day AM Base'!G118)*(1+ExpressFuelSurcharge),2)))*(1+FedEx_Markup),2)</f>
        <v>449.17</v>
      </c>
      <c r="H121" s="328">
        <f>ROUND((IF(MinBase1AMDay&gt;ROUND(((1-(OverNightDiscount_21_Up+FedExExrpessEarnedDiscount))*'UPS 1Day AM Base'!H118),2),ROUND(MinBase1AMDay*(1+ExpressFuelSurcharge),2),ROUND(((1-(OverNightDiscount_21_Up+FedExExrpessEarnedDiscount))*'UPS 1Day AM Base'!H118)*(1+ExpressFuelSurcharge),2)))*(1+FedEx_Markup),2)</f>
        <v>478.83</v>
      </c>
      <c r="L121" s="4"/>
    </row>
    <row r="122" ht="12.75" customHeight="1">
      <c r="A122" s="327">
        <v>117.0</v>
      </c>
      <c r="B122" s="328">
        <f>ROUND((IF(MinBase1AMDay&gt;ROUND(((1-(OverNightDiscount_21_Up+FedExExrpessEarnedDiscount))*'UPS 1Day AM Base'!B119),2),ROUND(MinBase1AMDay*(1+ExpressFuelSurcharge),2),ROUND(((1-(OverNightDiscount_21_Up+FedExExrpessEarnedDiscount))*'UPS 1Day AM Base'!B119)*(1+ExpressFuelSurcharge),2)))*(1+FedEx_Markup),2)</f>
        <v>121.39</v>
      </c>
      <c r="C122" s="328">
        <f>ROUND((IF(MinBase1AMDay&gt;ROUND(((1-(OverNightDiscount_21_Up+FedExExrpessEarnedDiscount))*'UPS 1Day AM Base'!C119),2),ROUND(MinBase1AMDay*(1+ExpressFuelSurcharge),2),ROUND(((1-(OverNightDiscount_21_Up+FedExExrpessEarnedDiscount))*'UPS 1Day AM Base'!C119)*(1+ExpressFuelSurcharge),2)))*(1+FedEx_Markup),2)</f>
        <v>169.77</v>
      </c>
      <c r="D122" s="328">
        <f>ROUND((IF(MinBase1AMDay&gt;ROUND(((1-(OverNightDiscount_21_Up+FedExExrpessEarnedDiscount))*'UPS 1Day AM Base'!D119),2),ROUND(MinBase1AMDay*(1+ExpressFuelSurcharge),2),ROUND(((1-(OverNightDiscount_21_Up+FedExExrpessEarnedDiscount))*'UPS 1Day AM Base'!D119)*(1+ExpressFuelSurcharge),2)))*(1+FedEx_Markup),2)</f>
        <v>307.89</v>
      </c>
      <c r="E122" s="328">
        <f>ROUND((IF(MinBase1AMDay&gt;ROUND(((1-(OverNightDiscount_21_Up+FedExExrpessEarnedDiscount))*'UPS 1Day AM Base'!E119),2),ROUND(MinBase1AMDay*(1+ExpressFuelSurcharge),2),ROUND(((1-(OverNightDiscount_21_Up+FedExExrpessEarnedDiscount))*'UPS 1Day AM Base'!E119)*(1+ExpressFuelSurcharge),2)))*(1+FedEx_Markup),2)</f>
        <v>362.43</v>
      </c>
      <c r="F122" s="328">
        <f>ROUND((IF(MinBase1AMDay&gt;ROUND(((1-(OverNightDiscount_21_Up+FedExExrpessEarnedDiscount))*'UPS 1Day AM Base'!F119),2),ROUND(MinBase1AMDay*(1+ExpressFuelSurcharge),2),ROUND(((1-(OverNightDiscount_21_Up+FedExExrpessEarnedDiscount))*'UPS 1Day AM Base'!F119)*(1+ExpressFuelSurcharge),2)))*(1+FedEx_Markup),2)</f>
        <v>369.91</v>
      </c>
      <c r="G122" s="328">
        <f>ROUND((IF(MinBase1AMDay&gt;ROUND(((1-(OverNightDiscount_21_Up+FedExExrpessEarnedDiscount))*'UPS 1Day AM Base'!G119),2),ROUND(MinBase1AMDay*(1+ExpressFuelSurcharge),2),ROUND(((1-(OverNightDiscount_21_Up+FedExExrpessEarnedDiscount))*'UPS 1Day AM Base'!G119)*(1+ExpressFuelSurcharge),2)))*(1+FedEx_Markup),2)</f>
        <v>453.04</v>
      </c>
      <c r="H122" s="328">
        <f>ROUND((IF(MinBase1AMDay&gt;ROUND(((1-(OverNightDiscount_21_Up+FedExExrpessEarnedDiscount))*'UPS 1Day AM Base'!H119),2),ROUND(MinBase1AMDay*(1+ExpressFuelSurcharge),2),ROUND(((1-(OverNightDiscount_21_Up+FedExExrpessEarnedDiscount))*'UPS 1Day AM Base'!H119)*(1+ExpressFuelSurcharge),2)))*(1+FedEx_Markup),2)</f>
        <v>482.95</v>
      </c>
    </row>
    <row r="123" ht="12.75" customHeight="1">
      <c r="A123" s="327">
        <v>118.0</v>
      </c>
      <c r="B123" s="328">
        <f>ROUND((IF(MinBase1AMDay&gt;ROUND(((1-(OverNightDiscount_21_Up+FedExExrpessEarnedDiscount))*'UPS 1Day AM Base'!B120),2),ROUND(MinBase1AMDay*(1+ExpressFuelSurcharge),2),ROUND(((1-(OverNightDiscount_21_Up+FedExExrpessEarnedDiscount))*'UPS 1Day AM Base'!B120)*(1+ExpressFuelSurcharge),2)))*(1+FedEx_Markup),2)</f>
        <v>122.43</v>
      </c>
      <c r="C123" s="328">
        <f>ROUND((IF(MinBase1AMDay&gt;ROUND(((1-(OverNightDiscount_21_Up+FedExExrpessEarnedDiscount))*'UPS 1Day AM Base'!C120),2),ROUND(MinBase1AMDay*(1+ExpressFuelSurcharge),2),ROUND(((1-(OverNightDiscount_21_Up+FedExExrpessEarnedDiscount))*'UPS 1Day AM Base'!C120)*(1+ExpressFuelSurcharge),2)))*(1+FedEx_Markup),2)</f>
        <v>171.24</v>
      </c>
      <c r="D123" s="328">
        <f>ROUND((IF(MinBase1AMDay&gt;ROUND(((1-(OverNightDiscount_21_Up+FedExExrpessEarnedDiscount))*'UPS 1Day AM Base'!D120),2),ROUND(MinBase1AMDay*(1+ExpressFuelSurcharge),2),ROUND(((1-(OverNightDiscount_21_Up+FedExExrpessEarnedDiscount))*'UPS 1Day AM Base'!D120)*(1+ExpressFuelSurcharge),2)))*(1+FedEx_Markup),2)</f>
        <v>310.52</v>
      </c>
      <c r="E123" s="328">
        <f>ROUND((IF(MinBase1AMDay&gt;ROUND(((1-(OverNightDiscount_21_Up+FedExExrpessEarnedDiscount))*'UPS 1Day AM Base'!E120),2),ROUND(MinBase1AMDay*(1+ExpressFuelSurcharge),2),ROUND(((1-(OverNightDiscount_21_Up+FedExExrpessEarnedDiscount))*'UPS 1Day AM Base'!E120)*(1+ExpressFuelSurcharge),2)))*(1+FedEx_Markup),2)</f>
        <v>365.53</v>
      </c>
      <c r="F123" s="328">
        <f>ROUND((IF(MinBase1AMDay&gt;ROUND(((1-(OverNightDiscount_21_Up+FedExExrpessEarnedDiscount))*'UPS 1Day AM Base'!F120),2),ROUND(MinBase1AMDay*(1+ExpressFuelSurcharge),2),ROUND(((1-(OverNightDiscount_21_Up+FedExExrpessEarnedDiscount))*'UPS 1Day AM Base'!F120)*(1+ExpressFuelSurcharge),2)))*(1+FedEx_Markup),2)</f>
        <v>373.07</v>
      </c>
      <c r="G123" s="328">
        <f>ROUND((IF(MinBase1AMDay&gt;ROUND(((1-(OverNightDiscount_21_Up+FedExExrpessEarnedDiscount))*'UPS 1Day AM Base'!G120),2),ROUND(MinBase1AMDay*(1+ExpressFuelSurcharge),2),ROUND(((1-(OverNightDiscount_21_Up+FedExExrpessEarnedDiscount))*'UPS 1Day AM Base'!G120)*(1+ExpressFuelSurcharge),2)))*(1+FedEx_Markup),2)</f>
        <v>456.91</v>
      </c>
      <c r="H123" s="328">
        <f>ROUND((IF(MinBase1AMDay&gt;ROUND(((1-(OverNightDiscount_21_Up+FedExExrpessEarnedDiscount))*'UPS 1Day AM Base'!H120),2),ROUND(MinBase1AMDay*(1+ExpressFuelSurcharge),2),ROUND(((1-(OverNightDiscount_21_Up+FedExExrpessEarnedDiscount))*'UPS 1Day AM Base'!H120)*(1+ExpressFuelSurcharge),2)))*(1+FedEx_Markup),2)</f>
        <v>487.07</v>
      </c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27">
        <v>119.0</v>
      </c>
      <c r="B124" s="328">
        <f>ROUND((IF(MinBase1AMDay&gt;ROUND(((1-(OverNightDiscount_21_Up+FedExExrpessEarnedDiscount))*'UPS 1Day AM Base'!B121),2),ROUND(MinBase1AMDay*(1+ExpressFuelSurcharge),2),ROUND(((1-(OverNightDiscount_21_Up+FedExExrpessEarnedDiscount))*'UPS 1Day AM Base'!B121)*(1+ExpressFuelSurcharge),2)))*(1+FedEx_Markup),2)</f>
        <v>123.48</v>
      </c>
      <c r="C124" s="328">
        <f>ROUND((IF(MinBase1AMDay&gt;ROUND(((1-(OverNightDiscount_21_Up+FedExExrpessEarnedDiscount))*'UPS 1Day AM Base'!C121),2),ROUND(MinBase1AMDay*(1+ExpressFuelSurcharge),2),ROUND(((1-(OverNightDiscount_21_Up+FedExExrpessEarnedDiscount))*'UPS 1Day AM Base'!C121)*(1+ExpressFuelSurcharge),2)))*(1+FedEx_Markup),2)</f>
        <v>172.68</v>
      </c>
      <c r="D124" s="328">
        <f>ROUND((IF(MinBase1AMDay&gt;ROUND(((1-(OverNightDiscount_21_Up+FedExExrpessEarnedDiscount))*'UPS 1Day AM Base'!D121),2),ROUND(MinBase1AMDay*(1+ExpressFuelSurcharge),2),ROUND(((1-(OverNightDiscount_21_Up+FedExExrpessEarnedDiscount))*'UPS 1Day AM Base'!D121)*(1+ExpressFuelSurcharge),2)))*(1+FedEx_Markup),2)</f>
        <v>313.16</v>
      </c>
      <c r="E124" s="328">
        <f>ROUND((IF(MinBase1AMDay&gt;ROUND(((1-(OverNightDiscount_21_Up+FedExExrpessEarnedDiscount))*'UPS 1Day AM Base'!E121),2),ROUND(MinBase1AMDay*(1+ExpressFuelSurcharge),2),ROUND(((1-(OverNightDiscount_21_Up+FedExExrpessEarnedDiscount))*'UPS 1Day AM Base'!E121)*(1+ExpressFuelSurcharge),2)))*(1+FedEx_Markup),2)</f>
        <v>368.63</v>
      </c>
      <c r="F124" s="328">
        <f>ROUND((IF(MinBase1AMDay&gt;ROUND(((1-(OverNightDiscount_21_Up+FedExExrpessEarnedDiscount))*'UPS 1Day AM Base'!F121),2),ROUND(MinBase1AMDay*(1+ExpressFuelSurcharge),2),ROUND(((1-(OverNightDiscount_21_Up+FedExExrpessEarnedDiscount))*'UPS 1Day AM Base'!F121)*(1+ExpressFuelSurcharge),2)))*(1+FedEx_Markup),2)</f>
        <v>376.23</v>
      </c>
      <c r="G124" s="328">
        <f>ROUND((IF(MinBase1AMDay&gt;ROUND(((1-(OverNightDiscount_21_Up+FedExExrpessEarnedDiscount))*'UPS 1Day AM Base'!G121),2),ROUND(MinBase1AMDay*(1+ExpressFuelSurcharge),2),ROUND(((1-(OverNightDiscount_21_Up+FedExExrpessEarnedDiscount))*'UPS 1Day AM Base'!G121)*(1+ExpressFuelSurcharge),2)))*(1+FedEx_Markup),2)</f>
        <v>460.78</v>
      </c>
      <c r="H124" s="328">
        <f>ROUND((IF(MinBase1AMDay&gt;ROUND(((1-(OverNightDiscount_21_Up+FedExExrpessEarnedDiscount))*'UPS 1Day AM Base'!H121),2),ROUND(MinBase1AMDay*(1+ExpressFuelSurcharge),2),ROUND(((1-(OverNightDiscount_21_Up+FedExExrpessEarnedDiscount))*'UPS 1Day AM Base'!H121)*(1+ExpressFuelSurcharge),2)))*(1+FedEx_Markup),2)</f>
        <v>491.2</v>
      </c>
    </row>
    <row r="125" ht="12.75" customHeight="1">
      <c r="A125" s="327">
        <v>120.0</v>
      </c>
      <c r="B125" s="328">
        <f>ROUND((IF(MinBase1AMDay&gt;ROUND(((1-(OverNightDiscount_21_Up+FedExExrpessEarnedDiscount))*'UPS 1Day AM Base'!B122),2),ROUND(MinBase1AMDay*(1+ExpressFuelSurcharge),2),ROUND(((1-(OverNightDiscount_21_Up+FedExExrpessEarnedDiscount))*'UPS 1Day AM Base'!B122)*(1+ExpressFuelSurcharge),2)))*(1+FedEx_Markup),2)</f>
        <v>124.51</v>
      </c>
      <c r="C125" s="328">
        <f>ROUND((IF(MinBase1AMDay&gt;ROUND(((1-(OverNightDiscount_21_Up+FedExExrpessEarnedDiscount))*'UPS 1Day AM Base'!C122),2),ROUND(MinBase1AMDay*(1+ExpressFuelSurcharge),2),ROUND(((1-(OverNightDiscount_21_Up+FedExExrpessEarnedDiscount))*'UPS 1Day AM Base'!C122)*(1+ExpressFuelSurcharge),2)))*(1+FedEx_Markup),2)</f>
        <v>174.13</v>
      </c>
      <c r="D125" s="328">
        <f>ROUND((IF(MinBase1AMDay&gt;ROUND(((1-(OverNightDiscount_21_Up+FedExExrpessEarnedDiscount))*'UPS 1Day AM Base'!D122),2),ROUND(MinBase1AMDay*(1+ExpressFuelSurcharge),2),ROUND(((1-(OverNightDiscount_21_Up+FedExExrpessEarnedDiscount))*'UPS 1Day AM Base'!D122)*(1+ExpressFuelSurcharge),2)))*(1+FedEx_Markup),2)</f>
        <v>315.79</v>
      </c>
      <c r="E125" s="328">
        <f>ROUND((IF(MinBase1AMDay&gt;ROUND(((1-(OverNightDiscount_21_Up+FedExExrpessEarnedDiscount))*'UPS 1Day AM Base'!E122),2),ROUND(MinBase1AMDay*(1+ExpressFuelSurcharge),2),ROUND(((1-(OverNightDiscount_21_Up+FedExExrpessEarnedDiscount))*'UPS 1Day AM Base'!E122)*(1+ExpressFuelSurcharge),2)))*(1+FedEx_Markup),2)</f>
        <v>371.73</v>
      </c>
      <c r="F125" s="328">
        <f>ROUND((IF(MinBase1AMDay&gt;ROUND(((1-(OverNightDiscount_21_Up+FedExExrpessEarnedDiscount))*'UPS 1Day AM Base'!F122),2),ROUND(MinBase1AMDay*(1+ExpressFuelSurcharge),2),ROUND(((1-(OverNightDiscount_21_Up+FedExExrpessEarnedDiscount))*'UPS 1Day AM Base'!F122)*(1+ExpressFuelSurcharge),2)))*(1+FedEx_Markup),2)</f>
        <v>379.4</v>
      </c>
      <c r="G125" s="328">
        <f>ROUND((IF(MinBase1AMDay&gt;ROUND(((1-(OverNightDiscount_21_Up+FedExExrpessEarnedDiscount))*'UPS 1Day AM Base'!G122),2),ROUND(MinBase1AMDay*(1+ExpressFuelSurcharge),2),ROUND(((1-(OverNightDiscount_21_Up+FedExExrpessEarnedDiscount))*'UPS 1Day AM Base'!G122)*(1+ExpressFuelSurcharge),2)))*(1+FedEx_Markup),2)</f>
        <v>464.66</v>
      </c>
      <c r="H125" s="328">
        <f>ROUND((IF(MinBase1AMDay&gt;ROUND(((1-(OverNightDiscount_21_Up+FedExExrpessEarnedDiscount))*'UPS 1Day AM Base'!H122),2),ROUND(MinBase1AMDay*(1+ExpressFuelSurcharge),2),ROUND(((1-(OverNightDiscount_21_Up+FedExExrpessEarnedDiscount))*'UPS 1Day AM Base'!H122)*(1+ExpressFuelSurcharge),2)))*(1+FedEx_Markup),2)</f>
        <v>495.33</v>
      </c>
    </row>
    <row r="126" ht="12.75" customHeight="1">
      <c r="A126" s="327">
        <v>121.0</v>
      </c>
      <c r="B126" s="328">
        <f>ROUND((IF(MinBase1AMDay&gt;ROUND(((1-(OverNightDiscount_21_Up+FedExExrpessEarnedDiscount))*'UPS 1Day AM Base'!B123),2),ROUND(MinBase1AMDay*(1+ExpressFuelSurcharge),2),ROUND(((1-(OverNightDiscount_21_Up+FedExExrpessEarnedDiscount))*'UPS 1Day AM Base'!B123)*(1+ExpressFuelSurcharge),2)))*(1+FedEx_Markup),2)</f>
        <v>125.55</v>
      </c>
      <c r="C126" s="328">
        <f>ROUND((IF(MinBase1AMDay&gt;ROUND(((1-(OverNightDiscount_21_Up+FedExExrpessEarnedDiscount))*'UPS 1Day AM Base'!C123),2),ROUND(MinBase1AMDay*(1+ExpressFuelSurcharge),2),ROUND(((1-(OverNightDiscount_21_Up+FedExExrpessEarnedDiscount))*'UPS 1Day AM Base'!C123)*(1+ExpressFuelSurcharge),2)))*(1+FedEx_Markup),2)</f>
        <v>175.58</v>
      </c>
      <c r="D126" s="328">
        <f>ROUND((IF(MinBase1AMDay&gt;ROUND(((1-(OverNightDiscount_21_Up+FedExExrpessEarnedDiscount))*'UPS 1Day AM Base'!D123),2),ROUND(MinBase1AMDay*(1+ExpressFuelSurcharge),2),ROUND(((1-(OverNightDiscount_21_Up+FedExExrpessEarnedDiscount))*'UPS 1Day AM Base'!D123)*(1+ExpressFuelSurcharge),2)))*(1+FedEx_Markup),2)</f>
        <v>318.41</v>
      </c>
      <c r="E126" s="328">
        <f>ROUND((IF(MinBase1AMDay&gt;ROUND(((1-(OverNightDiscount_21_Up+FedExExrpessEarnedDiscount))*'UPS 1Day AM Base'!E123),2),ROUND(MinBase1AMDay*(1+ExpressFuelSurcharge),2),ROUND(((1-(OverNightDiscount_21_Up+FedExExrpessEarnedDiscount))*'UPS 1Day AM Base'!E123)*(1+ExpressFuelSurcharge),2)))*(1+FedEx_Markup),2)</f>
        <v>374.82</v>
      </c>
      <c r="F126" s="328">
        <f>ROUND((IF(MinBase1AMDay&gt;ROUND(((1-(OverNightDiscount_21_Up+FedExExrpessEarnedDiscount))*'UPS 1Day AM Base'!F123),2),ROUND(MinBase1AMDay*(1+ExpressFuelSurcharge),2),ROUND(((1-(OverNightDiscount_21_Up+FedExExrpessEarnedDiscount))*'UPS 1Day AM Base'!F123)*(1+ExpressFuelSurcharge),2)))*(1+FedEx_Markup),2)</f>
        <v>382.56</v>
      </c>
      <c r="G126" s="328">
        <f>ROUND((IF(MinBase1AMDay&gt;ROUND(((1-(OverNightDiscount_21_Up+FedExExrpessEarnedDiscount))*'UPS 1Day AM Base'!G123),2),ROUND(MinBase1AMDay*(1+ExpressFuelSurcharge),2),ROUND(((1-(OverNightDiscount_21_Up+FedExExrpessEarnedDiscount))*'UPS 1Day AM Base'!G123)*(1+ExpressFuelSurcharge),2)))*(1+FedEx_Markup),2)</f>
        <v>468.53</v>
      </c>
      <c r="H126" s="328">
        <f>ROUND((IF(MinBase1AMDay&gt;ROUND(((1-(OverNightDiscount_21_Up+FedExExrpessEarnedDiscount))*'UPS 1Day AM Base'!H123),2),ROUND(MinBase1AMDay*(1+ExpressFuelSurcharge),2),ROUND(((1-(OverNightDiscount_21_Up+FedExExrpessEarnedDiscount))*'UPS 1Day AM Base'!H123)*(1+ExpressFuelSurcharge),2)))*(1+FedEx_Markup),2)</f>
        <v>499.46</v>
      </c>
    </row>
    <row r="127" ht="12.75" customHeight="1">
      <c r="A127" s="327">
        <v>122.0</v>
      </c>
      <c r="B127" s="328">
        <f>ROUND((IF(MinBase1AMDay&gt;ROUND(((1-(OverNightDiscount_21_Up+FedExExrpessEarnedDiscount))*'UPS 1Day AM Base'!B124),2),ROUND(MinBase1AMDay*(1+ExpressFuelSurcharge),2),ROUND(((1-(OverNightDiscount_21_Up+FedExExrpessEarnedDiscount))*'UPS 1Day AM Base'!B124)*(1+ExpressFuelSurcharge),2)))*(1+FedEx_Markup),2)</f>
        <v>126.58</v>
      </c>
      <c r="C127" s="328">
        <f>ROUND((IF(MinBase1AMDay&gt;ROUND(((1-(OverNightDiscount_21_Up+FedExExrpessEarnedDiscount))*'UPS 1Day AM Base'!C124),2),ROUND(MinBase1AMDay*(1+ExpressFuelSurcharge),2),ROUND(((1-(OverNightDiscount_21_Up+FedExExrpessEarnedDiscount))*'UPS 1Day AM Base'!C124)*(1+ExpressFuelSurcharge),2)))*(1+FedEx_Markup),2)</f>
        <v>177.03</v>
      </c>
      <c r="D127" s="328">
        <f>ROUND((IF(MinBase1AMDay&gt;ROUND(((1-(OverNightDiscount_21_Up+FedExExrpessEarnedDiscount))*'UPS 1Day AM Base'!D124),2),ROUND(MinBase1AMDay*(1+ExpressFuelSurcharge),2),ROUND(((1-(OverNightDiscount_21_Up+FedExExrpessEarnedDiscount))*'UPS 1Day AM Base'!D124)*(1+ExpressFuelSurcharge),2)))*(1+FedEx_Markup),2)</f>
        <v>321.05</v>
      </c>
      <c r="E127" s="328">
        <f>ROUND((IF(MinBase1AMDay&gt;ROUND(((1-(OverNightDiscount_21_Up+FedExExrpessEarnedDiscount))*'UPS 1Day AM Base'!E124),2),ROUND(MinBase1AMDay*(1+ExpressFuelSurcharge),2),ROUND(((1-(OverNightDiscount_21_Up+FedExExrpessEarnedDiscount))*'UPS 1Day AM Base'!E124)*(1+ExpressFuelSurcharge),2)))*(1+FedEx_Markup),2)</f>
        <v>377.92</v>
      </c>
      <c r="F127" s="328">
        <f>ROUND((IF(MinBase1AMDay&gt;ROUND(((1-(OverNightDiscount_21_Up+FedExExrpessEarnedDiscount))*'UPS 1Day AM Base'!F124),2),ROUND(MinBase1AMDay*(1+ExpressFuelSurcharge),2),ROUND(((1-(OverNightDiscount_21_Up+FedExExrpessEarnedDiscount))*'UPS 1Day AM Base'!F124)*(1+ExpressFuelSurcharge),2)))*(1+FedEx_Markup),2)</f>
        <v>385.72</v>
      </c>
      <c r="G127" s="328">
        <f>ROUND((IF(MinBase1AMDay&gt;ROUND(((1-(OverNightDiscount_21_Up+FedExExrpessEarnedDiscount))*'UPS 1Day AM Base'!G124),2),ROUND(MinBase1AMDay*(1+ExpressFuelSurcharge),2),ROUND(((1-(OverNightDiscount_21_Up+FedExExrpessEarnedDiscount))*'UPS 1Day AM Base'!G124)*(1+ExpressFuelSurcharge),2)))*(1+FedEx_Markup),2)</f>
        <v>472.4</v>
      </c>
      <c r="H127" s="328">
        <f>ROUND((IF(MinBase1AMDay&gt;ROUND(((1-(OverNightDiscount_21_Up+FedExExrpessEarnedDiscount))*'UPS 1Day AM Base'!H124),2),ROUND(MinBase1AMDay*(1+ExpressFuelSurcharge),2),ROUND(((1-(OverNightDiscount_21_Up+FedExExrpessEarnedDiscount))*'UPS 1Day AM Base'!H124)*(1+ExpressFuelSurcharge),2)))*(1+FedEx_Markup),2)</f>
        <v>503.59</v>
      </c>
    </row>
    <row r="128" ht="12.75" customHeight="1">
      <c r="A128" s="327">
        <v>123.0</v>
      </c>
      <c r="B128" s="328">
        <f>ROUND((IF(MinBase1AMDay&gt;ROUND(((1-(OverNightDiscount_21_Up+FedExExrpessEarnedDiscount))*'UPS 1Day AM Base'!B125),2),ROUND(MinBase1AMDay*(1+ExpressFuelSurcharge),2),ROUND(((1-(OverNightDiscount_21_Up+FedExExrpessEarnedDiscount))*'UPS 1Day AM Base'!B125)*(1+ExpressFuelSurcharge),2)))*(1+FedEx_Markup),2)</f>
        <v>127.63</v>
      </c>
      <c r="C128" s="328">
        <f>ROUND((IF(MinBase1AMDay&gt;ROUND(((1-(OverNightDiscount_21_Up+FedExExrpessEarnedDiscount))*'UPS 1Day AM Base'!C125),2),ROUND(MinBase1AMDay*(1+ExpressFuelSurcharge),2),ROUND(((1-(OverNightDiscount_21_Up+FedExExrpessEarnedDiscount))*'UPS 1Day AM Base'!C125)*(1+ExpressFuelSurcharge),2)))*(1+FedEx_Markup),2)</f>
        <v>178.49</v>
      </c>
      <c r="D128" s="328">
        <f>ROUND((IF(MinBase1AMDay&gt;ROUND(((1-(OverNightDiscount_21_Up+FedExExrpessEarnedDiscount))*'UPS 1Day AM Base'!D125),2),ROUND(MinBase1AMDay*(1+ExpressFuelSurcharge),2),ROUND(((1-(OverNightDiscount_21_Up+FedExExrpessEarnedDiscount))*'UPS 1Day AM Base'!D125)*(1+ExpressFuelSurcharge),2)))*(1+FedEx_Markup),2)</f>
        <v>323.68</v>
      </c>
      <c r="E128" s="328">
        <f>ROUND((IF(MinBase1AMDay&gt;ROUND(((1-(OverNightDiscount_21_Up+FedExExrpessEarnedDiscount))*'UPS 1Day AM Base'!E125),2),ROUND(MinBase1AMDay*(1+ExpressFuelSurcharge),2),ROUND(((1-(OverNightDiscount_21_Up+FedExExrpessEarnedDiscount))*'UPS 1Day AM Base'!E125)*(1+ExpressFuelSurcharge),2)))*(1+FedEx_Markup),2)</f>
        <v>381.02</v>
      </c>
      <c r="F128" s="328">
        <f>ROUND((IF(MinBase1AMDay&gt;ROUND(((1-(OverNightDiscount_21_Up+FedExExrpessEarnedDiscount))*'UPS 1Day AM Base'!F125),2),ROUND(MinBase1AMDay*(1+ExpressFuelSurcharge),2),ROUND(((1-(OverNightDiscount_21_Up+FedExExrpessEarnedDiscount))*'UPS 1Day AM Base'!F125)*(1+ExpressFuelSurcharge),2)))*(1+FedEx_Markup),2)</f>
        <v>388.88</v>
      </c>
      <c r="G128" s="328">
        <f>ROUND((IF(MinBase1AMDay&gt;ROUND(((1-(OverNightDiscount_21_Up+FedExExrpessEarnedDiscount))*'UPS 1Day AM Base'!G125),2),ROUND(MinBase1AMDay*(1+ExpressFuelSurcharge),2),ROUND(((1-(OverNightDiscount_21_Up+FedExExrpessEarnedDiscount))*'UPS 1Day AM Base'!G125)*(1+ExpressFuelSurcharge),2)))*(1+FedEx_Markup),2)</f>
        <v>476.27</v>
      </c>
      <c r="H128" s="328">
        <f>ROUND((IF(MinBase1AMDay&gt;ROUND(((1-(OverNightDiscount_21_Up+FedExExrpessEarnedDiscount))*'UPS 1Day AM Base'!H125),2),ROUND(MinBase1AMDay*(1+ExpressFuelSurcharge),2),ROUND(((1-(OverNightDiscount_21_Up+FedExExrpessEarnedDiscount))*'UPS 1Day AM Base'!H125)*(1+ExpressFuelSurcharge),2)))*(1+FedEx_Markup),2)</f>
        <v>507.71</v>
      </c>
    </row>
    <row r="129" ht="12.75" customHeight="1">
      <c r="A129" s="327">
        <v>124.0</v>
      </c>
      <c r="B129" s="328">
        <f>ROUND((IF(MinBase1AMDay&gt;ROUND(((1-(OverNightDiscount_21_Up+FedExExrpessEarnedDiscount))*'UPS 1Day AM Base'!B126),2),ROUND(MinBase1AMDay*(1+ExpressFuelSurcharge),2),ROUND(((1-(OverNightDiscount_21_Up+FedExExrpessEarnedDiscount))*'UPS 1Day AM Base'!B126)*(1+ExpressFuelSurcharge),2)))*(1+FedEx_Markup),2)</f>
        <v>128.66</v>
      </c>
      <c r="C129" s="328">
        <f>ROUND((IF(MinBase1AMDay&gt;ROUND(((1-(OverNightDiscount_21_Up+FedExExrpessEarnedDiscount))*'UPS 1Day AM Base'!C126),2),ROUND(MinBase1AMDay*(1+ExpressFuelSurcharge),2),ROUND(((1-(OverNightDiscount_21_Up+FedExExrpessEarnedDiscount))*'UPS 1Day AM Base'!C126)*(1+ExpressFuelSurcharge),2)))*(1+FedEx_Markup),2)</f>
        <v>179.94</v>
      </c>
      <c r="D129" s="328">
        <f>ROUND((IF(MinBase1AMDay&gt;ROUND(((1-(OverNightDiscount_21_Up+FedExExrpessEarnedDiscount))*'UPS 1Day AM Base'!D126),2),ROUND(MinBase1AMDay*(1+ExpressFuelSurcharge),2),ROUND(((1-(OverNightDiscount_21_Up+FedExExrpessEarnedDiscount))*'UPS 1Day AM Base'!D126)*(1+ExpressFuelSurcharge),2)))*(1+FedEx_Markup),2)</f>
        <v>326.31</v>
      </c>
      <c r="E129" s="328">
        <f>ROUND((IF(MinBase1AMDay&gt;ROUND(((1-(OverNightDiscount_21_Up+FedExExrpessEarnedDiscount))*'UPS 1Day AM Base'!E126),2),ROUND(MinBase1AMDay*(1+ExpressFuelSurcharge),2),ROUND(((1-(OverNightDiscount_21_Up+FedExExrpessEarnedDiscount))*'UPS 1Day AM Base'!E126)*(1+ExpressFuelSurcharge),2)))*(1+FedEx_Markup),2)</f>
        <v>384.11</v>
      </c>
      <c r="F129" s="328">
        <f>ROUND((IF(MinBase1AMDay&gt;ROUND(((1-(OverNightDiscount_21_Up+FedExExrpessEarnedDiscount))*'UPS 1Day AM Base'!F126),2),ROUND(MinBase1AMDay*(1+ExpressFuelSurcharge),2),ROUND(((1-(OverNightDiscount_21_Up+FedExExrpessEarnedDiscount))*'UPS 1Day AM Base'!F126)*(1+ExpressFuelSurcharge),2)))*(1+FedEx_Markup),2)</f>
        <v>392.04</v>
      </c>
      <c r="G129" s="328">
        <f>ROUND((IF(MinBase1AMDay&gt;ROUND(((1-(OverNightDiscount_21_Up+FedExExrpessEarnedDiscount))*'UPS 1Day AM Base'!G126),2),ROUND(MinBase1AMDay*(1+ExpressFuelSurcharge),2),ROUND(((1-(OverNightDiscount_21_Up+FedExExrpessEarnedDiscount))*'UPS 1Day AM Base'!G126)*(1+ExpressFuelSurcharge),2)))*(1+FedEx_Markup),2)</f>
        <v>480.15</v>
      </c>
      <c r="H129" s="328">
        <f>ROUND((IF(MinBase1AMDay&gt;ROUND(((1-(OverNightDiscount_21_Up+FedExExrpessEarnedDiscount))*'UPS 1Day AM Base'!H126),2),ROUND(MinBase1AMDay*(1+ExpressFuelSurcharge),2),ROUND(((1-(OverNightDiscount_21_Up+FedExExrpessEarnedDiscount))*'UPS 1Day AM Base'!H126)*(1+ExpressFuelSurcharge),2)))*(1+FedEx_Markup),2)</f>
        <v>511.84</v>
      </c>
    </row>
    <row r="130" ht="12.75" customHeight="1">
      <c r="A130" s="327">
        <v>125.0</v>
      </c>
      <c r="B130" s="328">
        <f>ROUND((IF(MinBase1AMDay&gt;ROUND(((1-(OverNightDiscount_21_Up+FedExExrpessEarnedDiscount))*'UPS 1Day AM Base'!B127),2),ROUND(MinBase1AMDay*(1+ExpressFuelSurcharge),2),ROUND(((1-(OverNightDiscount_21_Up+FedExExrpessEarnedDiscount))*'UPS 1Day AM Base'!B127)*(1+ExpressFuelSurcharge),2)))*(1+FedEx_Markup),2)</f>
        <v>129.7</v>
      </c>
      <c r="C130" s="328">
        <f>ROUND((IF(MinBase1AMDay&gt;ROUND(((1-(OverNightDiscount_21_Up+FedExExrpessEarnedDiscount))*'UPS 1Day AM Base'!C127),2),ROUND(MinBase1AMDay*(1+ExpressFuelSurcharge),2),ROUND(((1-(OverNightDiscount_21_Up+FedExExrpessEarnedDiscount))*'UPS 1Day AM Base'!C127)*(1+ExpressFuelSurcharge),2)))*(1+FedEx_Markup),2)</f>
        <v>181.39</v>
      </c>
      <c r="D130" s="328">
        <f>ROUND((IF(MinBase1AMDay&gt;ROUND(((1-(OverNightDiscount_21_Up+FedExExrpessEarnedDiscount))*'UPS 1Day AM Base'!D127),2),ROUND(MinBase1AMDay*(1+ExpressFuelSurcharge),2),ROUND(((1-(OverNightDiscount_21_Up+FedExExrpessEarnedDiscount))*'UPS 1Day AM Base'!D127)*(1+ExpressFuelSurcharge),2)))*(1+FedEx_Markup),2)</f>
        <v>328.95</v>
      </c>
      <c r="E130" s="328">
        <f>ROUND((IF(MinBase1AMDay&gt;ROUND(((1-(OverNightDiscount_21_Up+FedExExrpessEarnedDiscount))*'UPS 1Day AM Base'!E127),2),ROUND(MinBase1AMDay*(1+ExpressFuelSurcharge),2),ROUND(((1-(OverNightDiscount_21_Up+FedExExrpessEarnedDiscount))*'UPS 1Day AM Base'!E127)*(1+ExpressFuelSurcharge),2)))*(1+FedEx_Markup),2)</f>
        <v>387.22</v>
      </c>
      <c r="F130" s="328">
        <f>ROUND((IF(MinBase1AMDay&gt;ROUND(((1-(OverNightDiscount_21_Up+FedExExrpessEarnedDiscount))*'UPS 1Day AM Base'!F127),2),ROUND(MinBase1AMDay*(1+ExpressFuelSurcharge),2),ROUND(((1-(OverNightDiscount_21_Up+FedExExrpessEarnedDiscount))*'UPS 1Day AM Base'!F127)*(1+ExpressFuelSurcharge),2)))*(1+FedEx_Markup),2)</f>
        <v>395.2</v>
      </c>
      <c r="G130" s="328">
        <f>ROUND((IF(MinBase1AMDay&gt;ROUND(((1-(OverNightDiscount_21_Up+FedExExrpessEarnedDiscount))*'UPS 1Day AM Base'!G127),2),ROUND(MinBase1AMDay*(1+ExpressFuelSurcharge),2),ROUND(((1-(OverNightDiscount_21_Up+FedExExrpessEarnedDiscount))*'UPS 1Day AM Base'!G127)*(1+ExpressFuelSurcharge),2)))*(1+FedEx_Markup),2)</f>
        <v>484.01</v>
      </c>
      <c r="H130" s="328">
        <f>ROUND((IF(MinBase1AMDay&gt;ROUND(((1-(OverNightDiscount_21_Up+FedExExrpessEarnedDiscount))*'UPS 1Day AM Base'!H127),2),ROUND(MinBase1AMDay*(1+ExpressFuelSurcharge),2),ROUND(((1-(OverNightDiscount_21_Up+FedExExrpessEarnedDiscount))*'UPS 1Day AM Base'!H127)*(1+ExpressFuelSurcharge),2)))*(1+FedEx_Markup),2)</f>
        <v>515.97</v>
      </c>
    </row>
    <row r="131" ht="12.75" customHeight="1">
      <c r="A131" s="327">
        <v>126.0</v>
      </c>
      <c r="B131" s="328">
        <f>ROUND((IF(MinBase1AMDay&gt;ROUND(((1-(OverNightDiscount_21_Up+FedExExrpessEarnedDiscount))*'UPS 1Day AM Base'!B128),2),ROUND(MinBase1AMDay*(1+ExpressFuelSurcharge),2),ROUND(((1-(OverNightDiscount_21_Up+FedExExrpessEarnedDiscount))*'UPS 1Day AM Base'!B128)*(1+ExpressFuelSurcharge),2)))*(1+FedEx_Markup),2)</f>
        <v>130.73</v>
      </c>
      <c r="C131" s="328">
        <f>ROUND((IF(MinBase1AMDay&gt;ROUND(((1-(OverNightDiscount_21_Up+FedExExrpessEarnedDiscount))*'UPS 1Day AM Base'!C128),2),ROUND(MinBase1AMDay*(1+ExpressFuelSurcharge),2),ROUND(((1-(OverNightDiscount_21_Up+FedExExrpessEarnedDiscount))*'UPS 1Day AM Base'!C128)*(1+ExpressFuelSurcharge),2)))*(1+FedEx_Markup),2)</f>
        <v>182.84</v>
      </c>
      <c r="D131" s="328">
        <f>ROUND((IF(MinBase1AMDay&gt;ROUND(((1-(OverNightDiscount_21_Up+FedExExrpessEarnedDiscount))*'UPS 1Day AM Base'!D128),2),ROUND(MinBase1AMDay*(1+ExpressFuelSurcharge),2),ROUND(((1-(OverNightDiscount_21_Up+FedExExrpessEarnedDiscount))*'UPS 1Day AM Base'!D128)*(1+ExpressFuelSurcharge),2)))*(1+FedEx_Markup),2)</f>
        <v>331.58</v>
      </c>
      <c r="E131" s="328">
        <f>ROUND((IF(MinBase1AMDay&gt;ROUND(((1-(OverNightDiscount_21_Up+FedExExrpessEarnedDiscount))*'UPS 1Day AM Base'!E128),2),ROUND(MinBase1AMDay*(1+ExpressFuelSurcharge),2),ROUND(((1-(OverNightDiscount_21_Up+FedExExrpessEarnedDiscount))*'UPS 1Day AM Base'!E128)*(1+ExpressFuelSurcharge),2)))*(1+FedEx_Markup),2)</f>
        <v>390.31</v>
      </c>
      <c r="F131" s="328">
        <f>ROUND((IF(MinBase1AMDay&gt;ROUND(((1-(OverNightDiscount_21_Up+FedExExrpessEarnedDiscount))*'UPS 1Day AM Base'!F128),2),ROUND(MinBase1AMDay*(1+ExpressFuelSurcharge),2),ROUND(((1-(OverNightDiscount_21_Up+FedExExrpessEarnedDiscount))*'UPS 1Day AM Base'!F128)*(1+ExpressFuelSurcharge),2)))*(1+FedEx_Markup),2)</f>
        <v>398.36</v>
      </c>
      <c r="G131" s="328">
        <f>ROUND((IF(MinBase1AMDay&gt;ROUND(((1-(OverNightDiscount_21_Up+FedExExrpessEarnedDiscount))*'UPS 1Day AM Base'!G128),2),ROUND(MinBase1AMDay*(1+ExpressFuelSurcharge),2),ROUND(((1-(OverNightDiscount_21_Up+FedExExrpessEarnedDiscount))*'UPS 1Day AM Base'!G128)*(1+ExpressFuelSurcharge),2)))*(1+FedEx_Markup),2)</f>
        <v>487.89</v>
      </c>
      <c r="H131" s="328">
        <f>ROUND((IF(MinBase1AMDay&gt;ROUND(((1-(OverNightDiscount_21_Up+FedExExrpessEarnedDiscount))*'UPS 1Day AM Base'!H128),2),ROUND(MinBase1AMDay*(1+ExpressFuelSurcharge),2),ROUND(((1-(OverNightDiscount_21_Up+FedExExrpessEarnedDiscount))*'UPS 1Day AM Base'!H128)*(1+ExpressFuelSurcharge),2)))*(1+FedEx_Markup),2)</f>
        <v>520.1</v>
      </c>
    </row>
    <row r="132" ht="12.75" customHeight="1">
      <c r="A132" s="327">
        <v>127.0</v>
      </c>
      <c r="B132" s="328">
        <f>ROUND((IF(MinBase1AMDay&gt;ROUND(((1-(OverNightDiscount_21_Up+FedExExrpessEarnedDiscount))*'UPS 1Day AM Base'!B129),2),ROUND(MinBase1AMDay*(1+ExpressFuelSurcharge),2),ROUND(((1-(OverNightDiscount_21_Up+FedExExrpessEarnedDiscount))*'UPS 1Day AM Base'!B129)*(1+ExpressFuelSurcharge),2)))*(1+FedEx_Markup),2)</f>
        <v>131.77</v>
      </c>
      <c r="C132" s="328">
        <f>ROUND((IF(MinBase1AMDay&gt;ROUND(((1-(OverNightDiscount_21_Up+FedExExrpessEarnedDiscount))*'UPS 1Day AM Base'!C129),2),ROUND(MinBase1AMDay*(1+ExpressFuelSurcharge),2),ROUND(((1-(OverNightDiscount_21_Up+FedExExrpessEarnedDiscount))*'UPS 1Day AM Base'!C129)*(1+ExpressFuelSurcharge),2)))*(1+FedEx_Markup),2)</f>
        <v>184.29</v>
      </c>
      <c r="D132" s="328">
        <f>ROUND((IF(MinBase1AMDay&gt;ROUND(((1-(OverNightDiscount_21_Up+FedExExrpessEarnedDiscount))*'UPS 1Day AM Base'!D129),2),ROUND(MinBase1AMDay*(1+ExpressFuelSurcharge),2),ROUND(((1-(OverNightDiscount_21_Up+FedExExrpessEarnedDiscount))*'UPS 1Day AM Base'!D129)*(1+ExpressFuelSurcharge),2)))*(1+FedEx_Markup),2)</f>
        <v>334.2</v>
      </c>
      <c r="E132" s="328">
        <f>ROUND((IF(MinBase1AMDay&gt;ROUND(((1-(OverNightDiscount_21_Up+FedExExrpessEarnedDiscount))*'UPS 1Day AM Base'!E129),2),ROUND(MinBase1AMDay*(1+ExpressFuelSurcharge),2),ROUND(((1-(OverNightDiscount_21_Up+FedExExrpessEarnedDiscount))*'UPS 1Day AM Base'!E129)*(1+ExpressFuelSurcharge),2)))*(1+FedEx_Markup),2)</f>
        <v>393.4</v>
      </c>
      <c r="F132" s="328">
        <f>ROUND((IF(MinBase1AMDay&gt;ROUND(((1-(OverNightDiscount_21_Up+FedExExrpessEarnedDiscount))*'UPS 1Day AM Base'!F129),2),ROUND(MinBase1AMDay*(1+ExpressFuelSurcharge),2),ROUND(((1-(OverNightDiscount_21_Up+FedExExrpessEarnedDiscount))*'UPS 1Day AM Base'!F129)*(1+ExpressFuelSurcharge),2)))*(1+FedEx_Markup),2)</f>
        <v>401.52</v>
      </c>
      <c r="G132" s="328">
        <f>ROUND((IF(MinBase1AMDay&gt;ROUND(((1-(OverNightDiscount_21_Up+FedExExrpessEarnedDiscount))*'UPS 1Day AM Base'!G129),2),ROUND(MinBase1AMDay*(1+ExpressFuelSurcharge),2),ROUND(((1-(OverNightDiscount_21_Up+FedExExrpessEarnedDiscount))*'UPS 1Day AM Base'!G129)*(1+ExpressFuelSurcharge),2)))*(1+FedEx_Markup),2)</f>
        <v>491.76</v>
      </c>
      <c r="H132" s="328">
        <f>ROUND((IF(MinBase1AMDay&gt;ROUND(((1-(OverNightDiscount_21_Up+FedExExrpessEarnedDiscount))*'UPS 1Day AM Base'!H129),2),ROUND(MinBase1AMDay*(1+ExpressFuelSurcharge),2),ROUND(((1-(OverNightDiscount_21_Up+FedExExrpessEarnedDiscount))*'UPS 1Day AM Base'!H129)*(1+ExpressFuelSurcharge),2)))*(1+FedEx_Markup),2)</f>
        <v>524.23</v>
      </c>
    </row>
    <row r="133" ht="12.75" customHeight="1">
      <c r="A133" s="327">
        <v>128.0</v>
      </c>
      <c r="B133" s="328">
        <f>ROUND((IF(MinBase1AMDay&gt;ROUND(((1-(OverNightDiscount_21_Up+FedExExrpessEarnedDiscount))*'UPS 1Day AM Base'!B130),2),ROUND(MinBase1AMDay*(1+ExpressFuelSurcharge),2),ROUND(((1-(OverNightDiscount_21_Up+FedExExrpessEarnedDiscount))*'UPS 1Day AM Base'!B130)*(1+ExpressFuelSurcharge),2)))*(1+FedEx_Markup),2)</f>
        <v>132.81</v>
      </c>
      <c r="C133" s="328">
        <f>ROUND((IF(MinBase1AMDay&gt;ROUND(((1-(OverNightDiscount_21_Up+FedExExrpessEarnedDiscount))*'UPS 1Day AM Base'!C130),2),ROUND(MinBase1AMDay*(1+ExpressFuelSurcharge),2),ROUND(((1-(OverNightDiscount_21_Up+FedExExrpessEarnedDiscount))*'UPS 1Day AM Base'!C130)*(1+ExpressFuelSurcharge),2)))*(1+FedEx_Markup),2)</f>
        <v>185.74</v>
      </c>
      <c r="D133" s="328">
        <f>ROUND((IF(MinBase1AMDay&gt;ROUND(((1-(OverNightDiscount_21_Up+FedExExrpessEarnedDiscount))*'UPS 1Day AM Base'!D130),2),ROUND(MinBase1AMDay*(1+ExpressFuelSurcharge),2),ROUND(((1-(OverNightDiscount_21_Up+FedExExrpessEarnedDiscount))*'UPS 1Day AM Base'!D130)*(1+ExpressFuelSurcharge),2)))*(1+FedEx_Markup),2)</f>
        <v>336.84</v>
      </c>
      <c r="E133" s="328">
        <f>ROUND((IF(MinBase1AMDay&gt;ROUND(((1-(OverNightDiscount_21_Up+FedExExrpessEarnedDiscount))*'UPS 1Day AM Base'!E130),2),ROUND(MinBase1AMDay*(1+ExpressFuelSurcharge),2),ROUND(((1-(OverNightDiscount_21_Up+FedExExrpessEarnedDiscount))*'UPS 1Day AM Base'!E130)*(1+ExpressFuelSurcharge),2)))*(1+FedEx_Markup),2)</f>
        <v>396.51</v>
      </c>
      <c r="F133" s="328">
        <f>ROUND((IF(MinBase1AMDay&gt;ROUND(((1-(OverNightDiscount_21_Up+FedExExrpessEarnedDiscount))*'UPS 1Day AM Base'!F130),2),ROUND(MinBase1AMDay*(1+ExpressFuelSurcharge),2),ROUND(((1-(OverNightDiscount_21_Up+FedExExrpessEarnedDiscount))*'UPS 1Day AM Base'!F130)*(1+ExpressFuelSurcharge),2)))*(1+FedEx_Markup),2)</f>
        <v>404.69</v>
      </c>
      <c r="G133" s="328">
        <f>ROUND((IF(MinBase1AMDay&gt;ROUND(((1-(OverNightDiscount_21_Up+FedExExrpessEarnedDiscount))*'UPS 1Day AM Base'!G130),2),ROUND(MinBase1AMDay*(1+ExpressFuelSurcharge),2),ROUND(((1-(OverNightDiscount_21_Up+FedExExrpessEarnedDiscount))*'UPS 1Day AM Base'!G130)*(1+ExpressFuelSurcharge),2)))*(1+FedEx_Markup),2)</f>
        <v>495.63</v>
      </c>
      <c r="H133" s="328">
        <f>ROUND((IF(MinBase1AMDay&gt;ROUND(((1-(OverNightDiscount_21_Up+FedExExrpessEarnedDiscount))*'UPS 1Day AM Base'!H130),2),ROUND(MinBase1AMDay*(1+ExpressFuelSurcharge),2),ROUND(((1-(OverNightDiscount_21_Up+FedExExrpessEarnedDiscount))*'UPS 1Day AM Base'!H130)*(1+ExpressFuelSurcharge),2)))*(1+FedEx_Markup),2)</f>
        <v>528.36</v>
      </c>
    </row>
    <row r="134" ht="12.75" customHeight="1">
      <c r="A134" s="327">
        <v>129.0</v>
      </c>
      <c r="B134" s="328">
        <f>ROUND((IF(MinBase1AMDay&gt;ROUND(((1-(OverNightDiscount_21_Up+FedExExrpessEarnedDiscount))*'UPS 1Day AM Base'!B131),2),ROUND(MinBase1AMDay*(1+ExpressFuelSurcharge),2),ROUND(((1-(OverNightDiscount_21_Up+FedExExrpessEarnedDiscount))*'UPS 1Day AM Base'!B131)*(1+ExpressFuelSurcharge),2)))*(1+FedEx_Markup),2)</f>
        <v>133.85</v>
      </c>
      <c r="C134" s="328">
        <f>ROUND((IF(MinBase1AMDay&gt;ROUND(((1-(OverNightDiscount_21_Up+FedExExrpessEarnedDiscount))*'UPS 1Day AM Base'!C131),2),ROUND(MinBase1AMDay*(1+ExpressFuelSurcharge),2),ROUND(((1-(OverNightDiscount_21_Up+FedExExrpessEarnedDiscount))*'UPS 1Day AM Base'!C131)*(1+ExpressFuelSurcharge),2)))*(1+FedEx_Markup),2)</f>
        <v>187.2</v>
      </c>
      <c r="D134" s="328">
        <f>ROUND((IF(MinBase1AMDay&gt;ROUND(((1-(OverNightDiscount_21_Up+FedExExrpessEarnedDiscount))*'UPS 1Day AM Base'!D131),2),ROUND(MinBase1AMDay*(1+ExpressFuelSurcharge),2),ROUND(((1-(OverNightDiscount_21_Up+FedExExrpessEarnedDiscount))*'UPS 1Day AM Base'!D131)*(1+ExpressFuelSurcharge),2)))*(1+FedEx_Markup),2)</f>
        <v>339.47</v>
      </c>
      <c r="E134" s="328">
        <f>ROUND((IF(MinBase1AMDay&gt;ROUND(((1-(OverNightDiscount_21_Up+FedExExrpessEarnedDiscount))*'UPS 1Day AM Base'!E131),2),ROUND(MinBase1AMDay*(1+ExpressFuelSurcharge),2),ROUND(((1-(OverNightDiscount_21_Up+FedExExrpessEarnedDiscount))*'UPS 1Day AM Base'!E131)*(1+ExpressFuelSurcharge),2)))*(1+FedEx_Markup),2)</f>
        <v>399.6</v>
      </c>
      <c r="F134" s="328">
        <f>ROUND((IF(MinBase1AMDay&gt;ROUND(((1-(OverNightDiscount_21_Up+FedExExrpessEarnedDiscount))*'UPS 1Day AM Base'!F131),2),ROUND(MinBase1AMDay*(1+ExpressFuelSurcharge),2),ROUND(((1-(OverNightDiscount_21_Up+FedExExrpessEarnedDiscount))*'UPS 1Day AM Base'!F131)*(1+ExpressFuelSurcharge),2)))*(1+FedEx_Markup),2)</f>
        <v>407.85</v>
      </c>
      <c r="G134" s="328">
        <f>ROUND((IF(MinBase1AMDay&gt;ROUND(((1-(OverNightDiscount_21_Up+FedExExrpessEarnedDiscount))*'UPS 1Day AM Base'!G131),2),ROUND(MinBase1AMDay*(1+ExpressFuelSurcharge),2),ROUND(((1-(OverNightDiscount_21_Up+FedExExrpessEarnedDiscount))*'UPS 1Day AM Base'!G131)*(1+ExpressFuelSurcharge),2)))*(1+FedEx_Markup),2)</f>
        <v>499.5</v>
      </c>
      <c r="H134" s="328">
        <f>ROUND((IF(MinBase1AMDay&gt;ROUND(((1-(OverNightDiscount_21_Up+FedExExrpessEarnedDiscount))*'UPS 1Day AM Base'!H131),2),ROUND(MinBase1AMDay*(1+ExpressFuelSurcharge),2),ROUND(((1-(OverNightDiscount_21_Up+FedExExrpessEarnedDiscount))*'UPS 1Day AM Base'!H131)*(1+ExpressFuelSurcharge),2)))*(1+FedEx_Markup),2)</f>
        <v>532.48</v>
      </c>
    </row>
    <row r="135" ht="12.75" customHeight="1">
      <c r="A135" s="327">
        <v>130.0</v>
      </c>
      <c r="B135" s="328">
        <f>ROUND((IF(MinBase1AMDay&gt;ROUND(((1-(OverNightDiscount_21_Up+FedExExrpessEarnedDiscount))*'UPS 1Day AM Base'!B132),2),ROUND(MinBase1AMDay*(1+ExpressFuelSurcharge),2),ROUND(((1-(OverNightDiscount_21_Up+FedExExrpessEarnedDiscount))*'UPS 1Day AM Base'!B132)*(1+ExpressFuelSurcharge),2)))*(1+FedEx_Markup),2)</f>
        <v>134.88</v>
      </c>
      <c r="C135" s="328">
        <f>ROUND((IF(MinBase1AMDay&gt;ROUND(((1-(OverNightDiscount_21_Up+FedExExrpessEarnedDiscount))*'UPS 1Day AM Base'!C132),2),ROUND(MinBase1AMDay*(1+ExpressFuelSurcharge),2),ROUND(((1-(OverNightDiscount_21_Up+FedExExrpessEarnedDiscount))*'UPS 1Day AM Base'!C132)*(1+ExpressFuelSurcharge),2)))*(1+FedEx_Markup),2)</f>
        <v>188.65</v>
      </c>
      <c r="D135" s="328">
        <f>ROUND((IF(MinBase1AMDay&gt;ROUND(((1-(OverNightDiscount_21_Up+FedExExrpessEarnedDiscount))*'UPS 1Day AM Base'!D132),2),ROUND(MinBase1AMDay*(1+ExpressFuelSurcharge),2),ROUND(((1-(OverNightDiscount_21_Up+FedExExrpessEarnedDiscount))*'UPS 1Day AM Base'!D132)*(1+ExpressFuelSurcharge),2)))*(1+FedEx_Markup),2)</f>
        <v>342.1</v>
      </c>
      <c r="E135" s="328">
        <f>ROUND((IF(MinBase1AMDay&gt;ROUND(((1-(OverNightDiscount_21_Up+FedExExrpessEarnedDiscount))*'UPS 1Day AM Base'!E132),2),ROUND(MinBase1AMDay*(1+ExpressFuelSurcharge),2),ROUND(((1-(OverNightDiscount_21_Up+FedExExrpessEarnedDiscount))*'UPS 1Day AM Base'!E132)*(1+ExpressFuelSurcharge),2)))*(1+FedEx_Markup),2)</f>
        <v>402.71</v>
      </c>
      <c r="F135" s="328">
        <f>ROUND((IF(MinBase1AMDay&gt;ROUND(((1-(OverNightDiscount_21_Up+FedExExrpessEarnedDiscount))*'UPS 1Day AM Base'!F132),2),ROUND(MinBase1AMDay*(1+ExpressFuelSurcharge),2),ROUND(((1-(OverNightDiscount_21_Up+FedExExrpessEarnedDiscount))*'UPS 1Day AM Base'!F132)*(1+ExpressFuelSurcharge),2)))*(1+FedEx_Markup),2)</f>
        <v>411.01</v>
      </c>
      <c r="G135" s="328">
        <f>ROUND((IF(MinBase1AMDay&gt;ROUND(((1-(OverNightDiscount_21_Up+FedExExrpessEarnedDiscount))*'UPS 1Day AM Base'!G132),2),ROUND(MinBase1AMDay*(1+ExpressFuelSurcharge),2),ROUND(((1-(OverNightDiscount_21_Up+FedExExrpessEarnedDiscount))*'UPS 1Day AM Base'!G132)*(1+ExpressFuelSurcharge),2)))*(1+FedEx_Markup),2)</f>
        <v>503.38</v>
      </c>
      <c r="H135" s="328">
        <f>ROUND((IF(MinBase1AMDay&gt;ROUND(((1-(OverNightDiscount_21_Up+FedExExrpessEarnedDiscount))*'UPS 1Day AM Base'!H132),2),ROUND(MinBase1AMDay*(1+ExpressFuelSurcharge),2),ROUND(((1-(OverNightDiscount_21_Up+FedExExrpessEarnedDiscount))*'UPS 1Day AM Base'!H132)*(1+ExpressFuelSurcharge),2)))*(1+FedEx_Markup),2)</f>
        <v>536.61</v>
      </c>
    </row>
    <row r="136" ht="12.75" customHeight="1">
      <c r="A136" s="327">
        <v>131.0</v>
      </c>
      <c r="B136" s="328">
        <f>ROUND((IF(MinBase1AMDay&gt;ROUND(((1-(OverNightDiscount_21_Up+FedExExrpessEarnedDiscount))*'UPS 1Day AM Base'!B133),2),ROUND(MinBase1AMDay*(1+ExpressFuelSurcharge),2),ROUND(((1-(OverNightDiscount_21_Up+FedExExrpessEarnedDiscount))*'UPS 1Day AM Base'!B133)*(1+ExpressFuelSurcharge),2)))*(1+FedEx_Markup),2)</f>
        <v>135.92</v>
      </c>
      <c r="C136" s="328">
        <f>ROUND((IF(MinBase1AMDay&gt;ROUND(((1-(OverNightDiscount_21_Up+FedExExrpessEarnedDiscount))*'UPS 1Day AM Base'!C133),2),ROUND(MinBase1AMDay*(1+ExpressFuelSurcharge),2),ROUND(((1-(OverNightDiscount_21_Up+FedExExrpessEarnedDiscount))*'UPS 1Day AM Base'!C133)*(1+ExpressFuelSurcharge),2)))*(1+FedEx_Markup),2)</f>
        <v>190.1</v>
      </c>
      <c r="D136" s="328">
        <f>ROUND((IF(MinBase1AMDay&gt;ROUND(((1-(OverNightDiscount_21_Up+FedExExrpessEarnedDiscount))*'UPS 1Day AM Base'!D133),2),ROUND(MinBase1AMDay*(1+ExpressFuelSurcharge),2),ROUND(((1-(OverNightDiscount_21_Up+FedExExrpessEarnedDiscount))*'UPS 1Day AM Base'!D133)*(1+ExpressFuelSurcharge),2)))*(1+FedEx_Markup),2)</f>
        <v>344.74</v>
      </c>
      <c r="E136" s="328">
        <f>ROUND((IF(MinBase1AMDay&gt;ROUND(((1-(OverNightDiscount_21_Up+FedExExrpessEarnedDiscount))*'UPS 1Day AM Base'!E133),2),ROUND(MinBase1AMDay*(1+ExpressFuelSurcharge),2),ROUND(((1-(OverNightDiscount_21_Up+FedExExrpessEarnedDiscount))*'UPS 1Day AM Base'!E133)*(1+ExpressFuelSurcharge),2)))*(1+FedEx_Markup),2)</f>
        <v>405.8</v>
      </c>
      <c r="F136" s="328">
        <f>ROUND((IF(MinBase1AMDay&gt;ROUND(((1-(OverNightDiscount_21_Up+FedExExrpessEarnedDiscount))*'UPS 1Day AM Base'!F133),2),ROUND(MinBase1AMDay*(1+ExpressFuelSurcharge),2),ROUND(((1-(OverNightDiscount_21_Up+FedExExrpessEarnedDiscount))*'UPS 1Day AM Base'!F133)*(1+ExpressFuelSurcharge),2)))*(1+FedEx_Markup),2)</f>
        <v>414.17</v>
      </c>
      <c r="G136" s="328">
        <f>ROUND((IF(MinBase1AMDay&gt;ROUND(((1-(OverNightDiscount_21_Up+FedExExrpessEarnedDiscount))*'UPS 1Day AM Base'!G133),2),ROUND(MinBase1AMDay*(1+ExpressFuelSurcharge),2),ROUND(((1-(OverNightDiscount_21_Up+FedExExrpessEarnedDiscount))*'UPS 1Day AM Base'!G133)*(1+ExpressFuelSurcharge),2)))*(1+FedEx_Markup),2)</f>
        <v>507.25</v>
      </c>
      <c r="H136" s="328">
        <f>ROUND((IF(MinBase1AMDay&gt;ROUND(((1-(OverNightDiscount_21_Up+FedExExrpessEarnedDiscount))*'UPS 1Day AM Base'!H133),2),ROUND(MinBase1AMDay*(1+ExpressFuelSurcharge),2),ROUND(((1-(OverNightDiscount_21_Up+FedExExrpessEarnedDiscount))*'UPS 1Day AM Base'!H133)*(1+ExpressFuelSurcharge),2)))*(1+FedEx_Markup),2)</f>
        <v>540.74</v>
      </c>
    </row>
    <row r="137" ht="12.75" customHeight="1">
      <c r="A137" s="327">
        <v>132.0</v>
      </c>
      <c r="B137" s="328">
        <f>ROUND((IF(MinBase1AMDay&gt;ROUND(((1-(OverNightDiscount_21_Up+FedExExrpessEarnedDiscount))*'UPS 1Day AM Base'!B134),2),ROUND(MinBase1AMDay*(1+ExpressFuelSurcharge),2),ROUND(((1-(OverNightDiscount_21_Up+FedExExrpessEarnedDiscount))*'UPS 1Day AM Base'!B134)*(1+ExpressFuelSurcharge),2)))*(1+FedEx_Markup),2)</f>
        <v>136.97</v>
      </c>
      <c r="C137" s="328">
        <f>ROUND((IF(MinBase1AMDay&gt;ROUND(((1-(OverNightDiscount_21_Up+FedExExrpessEarnedDiscount))*'UPS 1Day AM Base'!C134),2),ROUND(MinBase1AMDay*(1+ExpressFuelSurcharge),2),ROUND(((1-(OverNightDiscount_21_Up+FedExExrpessEarnedDiscount))*'UPS 1Day AM Base'!C134)*(1+ExpressFuelSurcharge),2)))*(1+FedEx_Markup),2)</f>
        <v>191.54</v>
      </c>
      <c r="D137" s="328">
        <f>ROUND((IF(MinBase1AMDay&gt;ROUND(((1-(OverNightDiscount_21_Up+FedExExrpessEarnedDiscount))*'UPS 1Day AM Base'!D134),2),ROUND(MinBase1AMDay*(1+ExpressFuelSurcharge),2),ROUND(((1-(OverNightDiscount_21_Up+FedExExrpessEarnedDiscount))*'UPS 1Day AM Base'!D134)*(1+ExpressFuelSurcharge),2)))*(1+FedEx_Markup),2)</f>
        <v>347.37</v>
      </c>
      <c r="E137" s="328">
        <f>ROUND((IF(MinBase1AMDay&gt;ROUND(((1-(OverNightDiscount_21_Up+FedExExrpessEarnedDiscount))*'UPS 1Day AM Base'!E134),2),ROUND(MinBase1AMDay*(1+ExpressFuelSurcharge),2),ROUND(((1-(OverNightDiscount_21_Up+FedExExrpessEarnedDiscount))*'UPS 1Day AM Base'!E134)*(1+ExpressFuelSurcharge),2)))*(1+FedEx_Markup),2)</f>
        <v>408.89</v>
      </c>
      <c r="F137" s="328">
        <f>ROUND((IF(MinBase1AMDay&gt;ROUND(((1-(OverNightDiscount_21_Up+FedExExrpessEarnedDiscount))*'UPS 1Day AM Base'!F134),2),ROUND(MinBase1AMDay*(1+ExpressFuelSurcharge),2),ROUND(((1-(OverNightDiscount_21_Up+FedExExrpessEarnedDiscount))*'UPS 1Day AM Base'!F134)*(1+ExpressFuelSurcharge),2)))*(1+FedEx_Markup),2)</f>
        <v>417.34</v>
      </c>
      <c r="G137" s="328">
        <f>ROUND((IF(MinBase1AMDay&gt;ROUND(((1-(OverNightDiscount_21_Up+FedExExrpessEarnedDiscount))*'UPS 1Day AM Base'!G134),2),ROUND(MinBase1AMDay*(1+ExpressFuelSurcharge),2),ROUND(((1-(OverNightDiscount_21_Up+FedExExrpessEarnedDiscount))*'UPS 1Day AM Base'!G134)*(1+ExpressFuelSurcharge),2)))*(1+FedEx_Markup),2)</f>
        <v>511.12</v>
      </c>
      <c r="H137" s="328">
        <f>ROUND((IF(MinBase1AMDay&gt;ROUND(((1-(OverNightDiscount_21_Up+FedExExrpessEarnedDiscount))*'UPS 1Day AM Base'!H134),2),ROUND(MinBase1AMDay*(1+ExpressFuelSurcharge),2),ROUND(((1-(OverNightDiscount_21_Up+FedExExrpessEarnedDiscount))*'UPS 1Day AM Base'!H134)*(1+ExpressFuelSurcharge),2)))*(1+FedEx_Markup),2)</f>
        <v>544.87</v>
      </c>
    </row>
    <row r="138" ht="12.75" customHeight="1">
      <c r="A138" s="327">
        <v>133.0</v>
      </c>
      <c r="B138" s="328">
        <f>ROUND((IF(MinBase1AMDay&gt;ROUND(((1-(OverNightDiscount_21_Up+FedExExrpessEarnedDiscount))*'UPS 1Day AM Base'!B135),2),ROUND(MinBase1AMDay*(1+ExpressFuelSurcharge),2),ROUND(((1-(OverNightDiscount_21_Up+FedExExrpessEarnedDiscount))*'UPS 1Day AM Base'!B135)*(1+ExpressFuelSurcharge),2)))*(1+FedEx_Markup),2)</f>
        <v>138</v>
      </c>
      <c r="C138" s="328">
        <f>ROUND((IF(MinBase1AMDay&gt;ROUND(((1-(OverNightDiscount_21_Up+FedExExrpessEarnedDiscount))*'UPS 1Day AM Base'!C135),2),ROUND(MinBase1AMDay*(1+ExpressFuelSurcharge),2),ROUND(((1-(OverNightDiscount_21_Up+FedExExrpessEarnedDiscount))*'UPS 1Day AM Base'!C135)*(1+ExpressFuelSurcharge),2)))*(1+FedEx_Markup),2)</f>
        <v>192.99</v>
      </c>
      <c r="D138" s="328">
        <f>ROUND((IF(MinBase1AMDay&gt;ROUND(((1-(OverNightDiscount_21_Up+FedExExrpessEarnedDiscount))*'UPS 1Day AM Base'!D135),2),ROUND(MinBase1AMDay*(1+ExpressFuelSurcharge),2),ROUND(((1-(OverNightDiscount_21_Up+FedExExrpessEarnedDiscount))*'UPS 1Day AM Base'!D135)*(1+ExpressFuelSurcharge),2)))*(1+FedEx_Markup),2)</f>
        <v>349.99</v>
      </c>
      <c r="E138" s="328">
        <f>ROUND((IF(MinBase1AMDay&gt;ROUND(((1-(OverNightDiscount_21_Up+FedExExrpessEarnedDiscount))*'UPS 1Day AM Base'!E135),2),ROUND(MinBase1AMDay*(1+ExpressFuelSurcharge),2),ROUND(((1-(OverNightDiscount_21_Up+FedExExrpessEarnedDiscount))*'UPS 1Day AM Base'!E135)*(1+ExpressFuelSurcharge),2)))*(1+FedEx_Markup),2)</f>
        <v>412</v>
      </c>
      <c r="F138" s="328">
        <f>ROUND((IF(MinBase1AMDay&gt;ROUND(((1-(OverNightDiscount_21_Up+FedExExrpessEarnedDiscount))*'UPS 1Day AM Base'!F135),2),ROUND(MinBase1AMDay*(1+ExpressFuelSurcharge),2),ROUND(((1-(OverNightDiscount_21_Up+FedExExrpessEarnedDiscount))*'UPS 1Day AM Base'!F135)*(1+ExpressFuelSurcharge),2)))*(1+FedEx_Markup),2)</f>
        <v>420.5</v>
      </c>
      <c r="G138" s="328">
        <f>ROUND((IF(MinBase1AMDay&gt;ROUND(((1-(OverNightDiscount_21_Up+FedExExrpessEarnedDiscount))*'UPS 1Day AM Base'!G135),2),ROUND(MinBase1AMDay*(1+ExpressFuelSurcharge),2),ROUND(((1-(OverNightDiscount_21_Up+FedExExrpessEarnedDiscount))*'UPS 1Day AM Base'!G135)*(1+ExpressFuelSurcharge),2)))*(1+FedEx_Markup),2)</f>
        <v>514.99</v>
      </c>
      <c r="H138" s="328">
        <f>ROUND((IF(MinBase1AMDay&gt;ROUND(((1-(OverNightDiscount_21_Up+FedExExrpessEarnedDiscount))*'UPS 1Day AM Base'!H135),2),ROUND(MinBase1AMDay*(1+ExpressFuelSurcharge),2),ROUND(((1-(OverNightDiscount_21_Up+FedExExrpessEarnedDiscount))*'UPS 1Day AM Base'!H135)*(1+ExpressFuelSurcharge),2)))*(1+FedEx_Markup),2)</f>
        <v>549</v>
      </c>
    </row>
    <row r="139" ht="12.75" customHeight="1">
      <c r="A139" s="327">
        <v>134.0</v>
      </c>
      <c r="B139" s="328">
        <f>ROUND((IF(MinBase1AMDay&gt;ROUND(((1-(OverNightDiscount_21_Up+FedExExrpessEarnedDiscount))*'UPS 1Day AM Base'!B136),2),ROUND(MinBase1AMDay*(1+ExpressFuelSurcharge),2),ROUND(((1-(OverNightDiscount_21_Up+FedExExrpessEarnedDiscount))*'UPS 1Day AM Base'!B136)*(1+ExpressFuelSurcharge),2)))*(1+FedEx_Markup),2)</f>
        <v>139.04</v>
      </c>
      <c r="C139" s="328">
        <f>ROUND((IF(MinBase1AMDay&gt;ROUND(((1-(OverNightDiscount_21_Up+FedExExrpessEarnedDiscount))*'UPS 1Day AM Base'!C136),2),ROUND(MinBase1AMDay*(1+ExpressFuelSurcharge),2),ROUND(((1-(OverNightDiscount_21_Up+FedExExrpessEarnedDiscount))*'UPS 1Day AM Base'!C136)*(1+ExpressFuelSurcharge),2)))*(1+FedEx_Markup),2)</f>
        <v>194.45</v>
      </c>
      <c r="D139" s="328">
        <f>ROUND((IF(MinBase1AMDay&gt;ROUND(((1-(OverNightDiscount_21_Up+FedExExrpessEarnedDiscount))*'UPS 1Day AM Base'!D136),2),ROUND(MinBase1AMDay*(1+ExpressFuelSurcharge),2),ROUND(((1-(OverNightDiscount_21_Up+FedExExrpessEarnedDiscount))*'UPS 1Day AM Base'!D136)*(1+ExpressFuelSurcharge),2)))*(1+FedEx_Markup),2)</f>
        <v>352.62</v>
      </c>
      <c r="E139" s="328">
        <f>ROUND((IF(MinBase1AMDay&gt;ROUND(((1-(OverNightDiscount_21_Up+FedExExrpessEarnedDiscount))*'UPS 1Day AM Base'!E136),2),ROUND(MinBase1AMDay*(1+ExpressFuelSurcharge),2),ROUND(((1-(OverNightDiscount_21_Up+FedExExrpessEarnedDiscount))*'UPS 1Day AM Base'!E136)*(1+ExpressFuelSurcharge),2)))*(1+FedEx_Markup),2)</f>
        <v>415.09</v>
      </c>
      <c r="F139" s="328">
        <f>ROUND((IF(MinBase1AMDay&gt;ROUND(((1-(OverNightDiscount_21_Up+FedExExrpessEarnedDiscount))*'UPS 1Day AM Base'!F136),2),ROUND(MinBase1AMDay*(1+ExpressFuelSurcharge),2),ROUND(((1-(OverNightDiscount_21_Up+FedExExrpessEarnedDiscount))*'UPS 1Day AM Base'!F136)*(1+ExpressFuelSurcharge),2)))*(1+FedEx_Markup),2)</f>
        <v>423.66</v>
      </c>
      <c r="G139" s="328">
        <f>ROUND((IF(MinBase1AMDay&gt;ROUND(((1-(OverNightDiscount_21_Up+FedExExrpessEarnedDiscount))*'UPS 1Day AM Base'!G136),2),ROUND(MinBase1AMDay*(1+ExpressFuelSurcharge),2),ROUND(((1-(OverNightDiscount_21_Up+FedExExrpessEarnedDiscount))*'UPS 1Day AM Base'!G136)*(1+ExpressFuelSurcharge),2)))*(1+FedEx_Markup),2)</f>
        <v>518.87</v>
      </c>
      <c r="H139" s="328">
        <f>ROUND((IF(MinBase1AMDay&gt;ROUND(((1-(OverNightDiscount_21_Up+FedExExrpessEarnedDiscount))*'UPS 1Day AM Base'!H136),2),ROUND(MinBase1AMDay*(1+ExpressFuelSurcharge),2),ROUND(((1-(OverNightDiscount_21_Up+FedExExrpessEarnedDiscount))*'UPS 1Day AM Base'!H136)*(1+ExpressFuelSurcharge),2)))*(1+FedEx_Markup),2)</f>
        <v>553.12</v>
      </c>
    </row>
    <row r="140" ht="12.75" customHeight="1">
      <c r="A140" s="327">
        <v>135.0</v>
      </c>
      <c r="B140" s="328">
        <f>ROUND((IF(MinBase1AMDay&gt;ROUND(((1-(OverNightDiscount_21_Up+FedExExrpessEarnedDiscount))*'UPS 1Day AM Base'!B137),2),ROUND(MinBase1AMDay*(1+ExpressFuelSurcharge),2),ROUND(((1-(OverNightDiscount_21_Up+FedExExrpessEarnedDiscount))*'UPS 1Day AM Base'!B137)*(1+ExpressFuelSurcharge),2)))*(1+FedEx_Markup),2)</f>
        <v>140.07</v>
      </c>
      <c r="C140" s="328">
        <f>ROUND((IF(MinBase1AMDay&gt;ROUND(((1-(OverNightDiscount_21_Up+FedExExrpessEarnedDiscount))*'UPS 1Day AM Base'!C137),2),ROUND(MinBase1AMDay*(1+ExpressFuelSurcharge),2),ROUND(((1-(OverNightDiscount_21_Up+FedExExrpessEarnedDiscount))*'UPS 1Day AM Base'!C137)*(1+ExpressFuelSurcharge),2)))*(1+FedEx_Markup),2)</f>
        <v>195.9</v>
      </c>
      <c r="D140" s="328">
        <f>ROUND((IF(MinBase1AMDay&gt;ROUND(((1-(OverNightDiscount_21_Up+FedExExrpessEarnedDiscount))*'UPS 1Day AM Base'!D137),2),ROUND(MinBase1AMDay*(1+ExpressFuelSurcharge),2),ROUND(((1-(OverNightDiscount_21_Up+FedExExrpessEarnedDiscount))*'UPS 1Day AM Base'!D137)*(1+ExpressFuelSurcharge),2)))*(1+FedEx_Markup),2)</f>
        <v>355.26</v>
      </c>
      <c r="E140" s="328">
        <f>ROUND((IF(MinBase1AMDay&gt;ROUND(((1-(OverNightDiscount_21_Up+FedExExrpessEarnedDiscount))*'UPS 1Day AM Base'!E137),2),ROUND(MinBase1AMDay*(1+ExpressFuelSurcharge),2),ROUND(((1-(OverNightDiscount_21_Up+FedExExrpessEarnedDiscount))*'UPS 1Day AM Base'!E137)*(1+ExpressFuelSurcharge),2)))*(1+FedEx_Markup),2)</f>
        <v>418.19</v>
      </c>
      <c r="F140" s="328">
        <f>ROUND((IF(MinBase1AMDay&gt;ROUND(((1-(OverNightDiscount_21_Up+FedExExrpessEarnedDiscount))*'UPS 1Day AM Base'!F137),2),ROUND(MinBase1AMDay*(1+ExpressFuelSurcharge),2),ROUND(((1-(OverNightDiscount_21_Up+FedExExrpessEarnedDiscount))*'UPS 1Day AM Base'!F137)*(1+ExpressFuelSurcharge),2)))*(1+FedEx_Markup),2)</f>
        <v>426.82</v>
      </c>
      <c r="G140" s="328">
        <f>ROUND((IF(MinBase1AMDay&gt;ROUND(((1-(OverNightDiscount_21_Up+FedExExrpessEarnedDiscount))*'UPS 1Day AM Base'!G137),2),ROUND(MinBase1AMDay*(1+ExpressFuelSurcharge),2),ROUND(((1-(OverNightDiscount_21_Up+FedExExrpessEarnedDiscount))*'UPS 1Day AM Base'!G137)*(1+ExpressFuelSurcharge),2)))*(1+FedEx_Markup),2)</f>
        <v>522.73</v>
      </c>
      <c r="H140" s="328">
        <f>ROUND((IF(MinBase1AMDay&gt;ROUND(((1-(OverNightDiscount_21_Up+FedExExrpessEarnedDiscount))*'UPS 1Day AM Base'!H137),2),ROUND(MinBase1AMDay*(1+ExpressFuelSurcharge),2),ROUND(((1-(OverNightDiscount_21_Up+FedExExrpessEarnedDiscount))*'UPS 1Day AM Base'!H137)*(1+ExpressFuelSurcharge),2)))*(1+FedEx_Markup),2)</f>
        <v>557.24</v>
      </c>
    </row>
    <row r="141" ht="12.75" customHeight="1">
      <c r="A141" s="327">
        <v>136.0</v>
      </c>
      <c r="B141" s="328">
        <f>ROUND((IF(MinBase1AMDay&gt;ROUND(((1-(OverNightDiscount_21_Up+FedExExrpessEarnedDiscount))*'UPS 1Day AM Base'!B138),2),ROUND(MinBase1AMDay*(1+ExpressFuelSurcharge),2),ROUND(((1-(OverNightDiscount_21_Up+FedExExrpessEarnedDiscount))*'UPS 1Day AM Base'!B138)*(1+ExpressFuelSurcharge),2)))*(1+FedEx_Markup),2)</f>
        <v>141.12</v>
      </c>
      <c r="C141" s="328">
        <f>ROUND((IF(MinBase1AMDay&gt;ROUND(((1-(OverNightDiscount_21_Up+FedExExrpessEarnedDiscount))*'UPS 1Day AM Base'!C138),2),ROUND(MinBase1AMDay*(1+ExpressFuelSurcharge),2),ROUND(((1-(OverNightDiscount_21_Up+FedExExrpessEarnedDiscount))*'UPS 1Day AM Base'!C138)*(1+ExpressFuelSurcharge),2)))*(1+FedEx_Markup),2)</f>
        <v>197.35</v>
      </c>
      <c r="D141" s="328">
        <f>ROUND((IF(MinBase1AMDay&gt;ROUND(((1-(OverNightDiscount_21_Up+FedExExrpessEarnedDiscount))*'UPS 1Day AM Base'!D138),2),ROUND(MinBase1AMDay*(1+ExpressFuelSurcharge),2),ROUND(((1-(OverNightDiscount_21_Up+FedExExrpessEarnedDiscount))*'UPS 1Day AM Base'!D138)*(1+ExpressFuelSurcharge),2)))*(1+FedEx_Markup),2)</f>
        <v>357.89</v>
      </c>
      <c r="E141" s="328">
        <f>ROUND((IF(MinBase1AMDay&gt;ROUND(((1-(OverNightDiscount_21_Up+FedExExrpessEarnedDiscount))*'UPS 1Day AM Base'!E138),2),ROUND(MinBase1AMDay*(1+ExpressFuelSurcharge),2),ROUND(((1-(OverNightDiscount_21_Up+FedExExrpessEarnedDiscount))*'UPS 1Day AM Base'!E138)*(1+ExpressFuelSurcharge),2)))*(1+FedEx_Markup),2)</f>
        <v>421.29</v>
      </c>
      <c r="F141" s="328">
        <f>ROUND((IF(MinBase1AMDay&gt;ROUND(((1-(OverNightDiscount_21_Up+FedExExrpessEarnedDiscount))*'UPS 1Day AM Base'!F138),2),ROUND(MinBase1AMDay*(1+ExpressFuelSurcharge),2),ROUND(((1-(OverNightDiscount_21_Up+FedExExrpessEarnedDiscount))*'UPS 1Day AM Base'!F138)*(1+ExpressFuelSurcharge),2)))*(1+FedEx_Markup),2)</f>
        <v>429.99</v>
      </c>
      <c r="G141" s="328">
        <f>ROUND((IF(MinBase1AMDay&gt;ROUND(((1-(OverNightDiscount_21_Up+FedExExrpessEarnedDiscount))*'UPS 1Day AM Base'!G138),2),ROUND(MinBase1AMDay*(1+ExpressFuelSurcharge),2),ROUND(((1-(OverNightDiscount_21_Up+FedExExrpessEarnedDiscount))*'UPS 1Day AM Base'!G138)*(1+ExpressFuelSurcharge),2)))*(1+FedEx_Markup),2)</f>
        <v>526.61</v>
      </c>
      <c r="H141" s="328">
        <f>ROUND((IF(MinBase1AMDay&gt;ROUND(((1-(OverNightDiscount_21_Up+FedExExrpessEarnedDiscount))*'UPS 1Day AM Base'!H138),2),ROUND(MinBase1AMDay*(1+ExpressFuelSurcharge),2),ROUND(((1-(OverNightDiscount_21_Up+FedExExrpessEarnedDiscount))*'UPS 1Day AM Base'!H138)*(1+ExpressFuelSurcharge),2)))*(1+FedEx_Markup),2)</f>
        <v>561.37</v>
      </c>
    </row>
    <row r="142" ht="12.75" customHeight="1">
      <c r="A142" s="327">
        <v>137.0</v>
      </c>
      <c r="B142" s="328">
        <f>ROUND((IF(MinBase1AMDay&gt;ROUND(((1-(OverNightDiscount_21_Up+FedExExrpessEarnedDiscount))*'UPS 1Day AM Base'!B139),2),ROUND(MinBase1AMDay*(1+ExpressFuelSurcharge),2),ROUND(((1-(OverNightDiscount_21_Up+FedExExrpessEarnedDiscount))*'UPS 1Day AM Base'!B139)*(1+ExpressFuelSurcharge),2)))*(1+FedEx_Markup),2)</f>
        <v>142.15</v>
      </c>
      <c r="C142" s="328">
        <f>ROUND((IF(MinBase1AMDay&gt;ROUND(((1-(OverNightDiscount_21_Up+FedExExrpessEarnedDiscount))*'UPS 1Day AM Base'!C139),2),ROUND(MinBase1AMDay*(1+ExpressFuelSurcharge),2),ROUND(((1-(OverNightDiscount_21_Up+FedExExrpessEarnedDiscount))*'UPS 1Day AM Base'!C139)*(1+ExpressFuelSurcharge),2)))*(1+FedEx_Markup),2)</f>
        <v>198.8</v>
      </c>
      <c r="D142" s="328">
        <f>ROUND((IF(MinBase1AMDay&gt;ROUND(((1-(OverNightDiscount_21_Up+FedExExrpessEarnedDiscount))*'UPS 1Day AM Base'!D139),2),ROUND(MinBase1AMDay*(1+ExpressFuelSurcharge),2),ROUND(((1-(OverNightDiscount_21_Up+FedExExrpessEarnedDiscount))*'UPS 1Day AM Base'!D139)*(1+ExpressFuelSurcharge),2)))*(1+FedEx_Markup),2)</f>
        <v>360.53</v>
      </c>
      <c r="E142" s="328">
        <f>ROUND((IF(MinBase1AMDay&gt;ROUND(((1-(OverNightDiscount_21_Up+FedExExrpessEarnedDiscount))*'UPS 1Day AM Base'!E139),2),ROUND(MinBase1AMDay*(1+ExpressFuelSurcharge),2),ROUND(((1-(OverNightDiscount_21_Up+FedExExrpessEarnedDiscount))*'UPS 1Day AM Base'!E139)*(1+ExpressFuelSurcharge),2)))*(1+FedEx_Markup),2)</f>
        <v>424.38</v>
      </c>
      <c r="F142" s="328">
        <f>ROUND((IF(MinBase1AMDay&gt;ROUND(((1-(OverNightDiscount_21_Up+FedExExrpessEarnedDiscount))*'UPS 1Day AM Base'!F139),2),ROUND(MinBase1AMDay*(1+ExpressFuelSurcharge),2),ROUND(((1-(OverNightDiscount_21_Up+FedExExrpessEarnedDiscount))*'UPS 1Day AM Base'!F139)*(1+ExpressFuelSurcharge),2)))*(1+FedEx_Markup),2)</f>
        <v>433.14</v>
      </c>
      <c r="G142" s="328">
        <f>ROUND((IF(MinBase1AMDay&gt;ROUND(((1-(OverNightDiscount_21_Up+FedExExrpessEarnedDiscount))*'UPS 1Day AM Base'!G139),2),ROUND(MinBase1AMDay*(1+ExpressFuelSurcharge),2),ROUND(((1-(OverNightDiscount_21_Up+FedExExrpessEarnedDiscount))*'UPS 1Day AM Base'!G139)*(1+ExpressFuelSurcharge),2)))*(1+FedEx_Markup),2)</f>
        <v>530.48</v>
      </c>
      <c r="H142" s="328">
        <f>ROUND((IF(MinBase1AMDay&gt;ROUND(((1-(OverNightDiscount_21_Up+FedExExrpessEarnedDiscount))*'UPS 1Day AM Base'!H139),2),ROUND(MinBase1AMDay*(1+ExpressFuelSurcharge),2),ROUND(((1-(OverNightDiscount_21_Up+FedExExrpessEarnedDiscount))*'UPS 1Day AM Base'!H139)*(1+ExpressFuelSurcharge),2)))*(1+FedEx_Markup),2)</f>
        <v>565.5</v>
      </c>
    </row>
    <row r="143" ht="12.75" customHeight="1">
      <c r="A143" s="327">
        <v>138.0</v>
      </c>
      <c r="B143" s="328">
        <f>ROUND((IF(MinBase1AMDay&gt;ROUND(((1-(OverNightDiscount_21_Up+FedExExrpessEarnedDiscount))*'UPS 1Day AM Base'!B140),2),ROUND(MinBase1AMDay*(1+ExpressFuelSurcharge),2),ROUND(((1-(OverNightDiscount_21_Up+FedExExrpessEarnedDiscount))*'UPS 1Day AM Base'!B140)*(1+ExpressFuelSurcharge),2)))*(1+FedEx_Markup),2)</f>
        <v>143.19</v>
      </c>
      <c r="C143" s="328">
        <f>ROUND((IF(MinBase1AMDay&gt;ROUND(((1-(OverNightDiscount_21_Up+FedExExrpessEarnedDiscount))*'UPS 1Day AM Base'!C140),2),ROUND(MinBase1AMDay*(1+ExpressFuelSurcharge),2),ROUND(((1-(OverNightDiscount_21_Up+FedExExrpessEarnedDiscount))*'UPS 1Day AM Base'!C140)*(1+ExpressFuelSurcharge),2)))*(1+FedEx_Markup),2)</f>
        <v>200.25</v>
      </c>
      <c r="D143" s="328">
        <f>ROUND((IF(MinBase1AMDay&gt;ROUND(((1-(OverNightDiscount_21_Up+FedExExrpessEarnedDiscount))*'UPS 1Day AM Base'!D140),2),ROUND(MinBase1AMDay*(1+ExpressFuelSurcharge),2),ROUND(((1-(OverNightDiscount_21_Up+FedExExrpessEarnedDiscount))*'UPS 1Day AM Base'!D140)*(1+ExpressFuelSurcharge),2)))*(1+FedEx_Markup),2)</f>
        <v>363.16</v>
      </c>
      <c r="E143" s="328">
        <f>ROUND((IF(MinBase1AMDay&gt;ROUND(((1-(OverNightDiscount_21_Up+FedExExrpessEarnedDiscount))*'UPS 1Day AM Base'!E140),2),ROUND(MinBase1AMDay*(1+ExpressFuelSurcharge),2),ROUND(((1-(OverNightDiscount_21_Up+FedExExrpessEarnedDiscount))*'UPS 1Day AM Base'!E140)*(1+ExpressFuelSurcharge),2)))*(1+FedEx_Markup),2)</f>
        <v>427.48</v>
      </c>
      <c r="F143" s="328">
        <f>ROUND((IF(MinBase1AMDay&gt;ROUND(((1-(OverNightDiscount_21_Up+FedExExrpessEarnedDiscount))*'UPS 1Day AM Base'!F140),2),ROUND(MinBase1AMDay*(1+ExpressFuelSurcharge),2),ROUND(((1-(OverNightDiscount_21_Up+FedExExrpessEarnedDiscount))*'UPS 1Day AM Base'!F140)*(1+ExpressFuelSurcharge),2)))*(1+FedEx_Markup),2)</f>
        <v>436.3</v>
      </c>
      <c r="G143" s="328">
        <f>ROUND((IF(MinBase1AMDay&gt;ROUND(((1-(OverNightDiscount_21_Up+FedExExrpessEarnedDiscount))*'UPS 1Day AM Base'!G140),2),ROUND(MinBase1AMDay*(1+ExpressFuelSurcharge),2),ROUND(((1-(OverNightDiscount_21_Up+FedExExrpessEarnedDiscount))*'UPS 1Day AM Base'!G140)*(1+ExpressFuelSurcharge),2)))*(1+FedEx_Markup),2)</f>
        <v>534.36</v>
      </c>
      <c r="H143" s="328">
        <f>ROUND((IF(MinBase1AMDay&gt;ROUND(((1-(OverNightDiscount_21_Up+FedExExrpessEarnedDiscount))*'UPS 1Day AM Base'!H140),2),ROUND(MinBase1AMDay*(1+ExpressFuelSurcharge),2),ROUND(((1-(OverNightDiscount_21_Up+FedExExrpessEarnedDiscount))*'UPS 1Day AM Base'!H140)*(1+ExpressFuelSurcharge),2)))*(1+FedEx_Markup),2)</f>
        <v>569.63</v>
      </c>
    </row>
    <row r="144" ht="12.75" customHeight="1">
      <c r="A144" s="327">
        <v>139.0</v>
      </c>
      <c r="B144" s="328">
        <f>ROUND((IF(MinBase1AMDay&gt;ROUND(((1-(OverNightDiscount_21_Up+FedExExrpessEarnedDiscount))*'UPS 1Day AM Base'!B141),2),ROUND(MinBase1AMDay*(1+ExpressFuelSurcharge),2),ROUND(((1-(OverNightDiscount_21_Up+FedExExrpessEarnedDiscount))*'UPS 1Day AM Base'!B141)*(1+ExpressFuelSurcharge),2)))*(1+FedEx_Markup),2)</f>
        <v>144.22</v>
      </c>
      <c r="C144" s="328">
        <f>ROUND((IF(MinBase1AMDay&gt;ROUND(((1-(OverNightDiscount_21_Up+FedExExrpessEarnedDiscount))*'UPS 1Day AM Base'!C141),2),ROUND(MinBase1AMDay*(1+ExpressFuelSurcharge),2),ROUND(((1-(OverNightDiscount_21_Up+FedExExrpessEarnedDiscount))*'UPS 1Day AM Base'!C141)*(1+ExpressFuelSurcharge),2)))*(1+FedEx_Markup),2)</f>
        <v>201.7</v>
      </c>
      <c r="D144" s="328">
        <f>ROUND((IF(MinBase1AMDay&gt;ROUND(((1-(OverNightDiscount_21_Up+FedExExrpessEarnedDiscount))*'UPS 1Day AM Base'!D141),2),ROUND(MinBase1AMDay*(1+ExpressFuelSurcharge),2),ROUND(((1-(OverNightDiscount_21_Up+FedExExrpessEarnedDiscount))*'UPS 1Day AM Base'!D141)*(1+ExpressFuelSurcharge),2)))*(1+FedEx_Markup),2)</f>
        <v>365.78</v>
      </c>
      <c r="E144" s="328">
        <f>ROUND((IF(MinBase1AMDay&gt;ROUND(((1-(OverNightDiscount_21_Up+FedExExrpessEarnedDiscount))*'UPS 1Day AM Base'!E141),2),ROUND(MinBase1AMDay*(1+ExpressFuelSurcharge),2),ROUND(((1-(OverNightDiscount_21_Up+FedExExrpessEarnedDiscount))*'UPS 1Day AM Base'!E141)*(1+ExpressFuelSurcharge),2)))*(1+FedEx_Markup),2)</f>
        <v>430.58</v>
      </c>
      <c r="F144" s="328">
        <f>ROUND((IF(MinBase1AMDay&gt;ROUND(((1-(OverNightDiscount_21_Up+FedExExrpessEarnedDiscount))*'UPS 1Day AM Base'!F141),2),ROUND(MinBase1AMDay*(1+ExpressFuelSurcharge),2),ROUND(((1-(OverNightDiscount_21_Up+FedExExrpessEarnedDiscount))*'UPS 1Day AM Base'!F141)*(1+ExpressFuelSurcharge),2)))*(1+FedEx_Markup),2)</f>
        <v>439.46</v>
      </c>
      <c r="G144" s="328">
        <f>ROUND((IF(MinBase1AMDay&gt;ROUND(((1-(OverNightDiscount_21_Up+FedExExrpessEarnedDiscount))*'UPS 1Day AM Base'!G141),2),ROUND(MinBase1AMDay*(1+ExpressFuelSurcharge),2),ROUND(((1-(OverNightDiscount_21_Up+FedExExrpessEarnedDiscount))*'UPS 1Day AM Base'!G141)*(1+ExpressFuelSurcharge),2)))*(1+FedEx_Markup),2)</f>
        <v>538.22</v>
      </c>
      <c r="H144" s="328">
        <f>ROUND((IF(MinBase1AMDay&gt;ROUND(((1-(OverNightDiscount_21_Up+FedExExrpessEarnedDiscount))*'UPS 1Day AM Base'!H141),2),ROUND(MinBase1AMDay*(1+ExpressFuelSurcharge),2),ROUND(((1-(OverNightDiscount_21_Up+FedExExrpessEarnedDiscount))*'UPS 1Day AM Base'!H141)*(1+ExpressFuelSurcharge),2)))*(1+FedEx_Markup),2)</f>
        <v>573.76</v>
      </c>
    </row>
    <row r="145" ht="12.75" customHeight="1">
      <c r="A145" s="327">
        <v>140.0</v>
      </c>
      <c r="B145" s="328">
        <f>ROUND((IF(MinBase1AMDay&gt;ROUND(((1-(OverNightDiscount_21_Up+FedExExrpessEarnedDiscount))*'UPS 1Day AM Base'!B142),2),ROUND(MinBase1AMDay*(1+ExpressFuelSurcharge),2),ROUND(((1-(OverNightDiscount_21_Up+FedExExrpessEarnedDiscount))*'UPS 1Day AM Base'!B142)*(1+ExpressFuelSurcharge),2)))*(1+FedEx_Markup),2)</f>
        <v>145.26</v>
      </c>
      <c r="C145" s="328">
        <f>ROUND((IF(MinBase1AMDay&gt;ROUND(((1-(OverNightDiscount_21_Up+FedExExrpessEarnedDiscount))*'UPS 1Day AM Base'!C142),2),ROUND(MinBase1AMDay*(1+ExpressFuelSurcharge),2),ROUND(((1-(OverNightDiscount_21_Up+FedExExrpessEarnedDiscount))*'UPS 1Day AM Base'!C142)*(1+ExpressFuelSurcharge),2)))*(1+FedEx_Markup),2)</f>
        <v>203.16</v>
      </c>
      <c r="D145" s="328">
        <f>ROUND((IF(MinBase1AMDay&gt;ROUND(((1-(OverNightDiscount_21_Up+FedExExrpessEarnedDiscount))*'UPS 1Day AM Base'!D142),2),ROUND(MinBase1AMDay*(1+ExpressFuelSurcharge),2),ROUND(((1-(OverNightDiscount_21_Up+FedExExrpessEarnedDiscount))*'UPS 1Day AM Base'!D142)*(1+ExpressFuelSurcharge),2)))*(1+FedEx_Markup),2)</f>
        <v>368.41</v>
      </c>
      <c r="E145" s="328">
        <f>ROUND((IF(MinBase1AMDay&gt;ROUND(((1-(OverNightDiscount_21_Up+FedExExrpessEarnedDiscount))*'UPS 1Day AM Base'!E142),2),ROUND(MinBase1AMDay*(1+ExpressFuelSurcharge),2),ROUND(((1-(OverNightDiscount_21_Up+FedExExrpessEarnedDiscount))*'UPS 1Day AM Base'!E142)*(1+ExpressFuelSurcharge),2)))*(1+FedEx_Markup),2)</f>
        <v>433.68</v>
      </c>
      <c r="F145" s="328">
        <f>ROUND((IF(MinBase1AMDay&gt;ROUND(((1-(OverNightDiscount_21_Up+FedExExrpessEarnedDiscount))*'UPS 1Day AM Base'!F142),2),ROUND(MinBase1AMDay*(1+ExpressFuelSurcharge),2),ROUND(((1-(OverNightDiscount_21_Up+FedExExrpessEarnedDiscount))*'UPS 1Day AM Base'!F142)*(1+ExpressFuelSurcharge),2)))*(1+FedEx_Markup),2)</f>
        <v>442.62</v>
      </c>
      <c r="G145" s="328">
        <f>ROUND((IF(MinBase1AMDay&gt;ROUND(((1-(OverNightDiscount_21_Up+FedExExrpessEarnedDiscount))*'UPS 1Day AM Base'!G142),2),ROUND(MinBase1AMDay*(1+ExpressFuelSurcharge),2),ROUND(((1-(OverNightDiscount_21_Up+FedExExrpessEarnedDiscount))*'UPS 1Day AM Base'!G142)*(1+ExpressFuelSurcharge),2)))*(1+FedEx_Markup),2)</f>
        <v>542.1</v>
      </c>
      <c r="H145" s="328">
        <f>ROUND((IF(MinBase1AMDay&gt;ROUND(((1-(OverNightDiscount_21_Up+FedExExrpessEarnedDiscount))*'UPS 1Day AM Base'!H142),2),ROUND(MinBase1AMDay*(1+ExpressFuelSurcharge),2),ROUND(((1-(OverNightDiscount_21_Up+FedExExrpessEarnedDiscount))*'UPS 1Day AM Base'!H142)*(1+ExpressFuelSurcharge),2)))*(1+FedEx_Markup),2)</f>
        <v>577.89</v>
      </c>
    </row>
    <row r="146" ht="12.75" customHeight="1">
      <c r="A146" s="327">
        <v>141.0</v>
      </c>
      <c r="B146" s="328">
        <f>ROUND((IF(MinBase1AMDay&gt;ROUND(((1-(OverNightDiscount_21_Up+FedExExrpessEarnedDiscount))*'UPS 1Day AM Base'!B143),2),ROUND(MinBase1AMDay*(1+ExpressFuelSurcharge),2),ROUND(((1-(OverNightDiscount_21_Up+FedExExrpessEarnedDiscount))*'UPS 1Day AM Base'!B143)*(1+ExpressFuelSurcharge),2)))*(1+FedEx_Markup),2)</f>
        <v>146.3</v>
      </c>
      <c r="C146" s="328">
        <f>ROUND((IF(MinBase1AMDay&gt;ROUND(((1-(OverNightDiscount_21_Up+FedExExrpessEarnedDiscount))*'UPS 1Day AM Base'!C143),2),ROUND(MinBase1AMDay*(1+ExpressFuelSurcharge),2),ROUND(((1-(OverNightDiscount_21_Up+FedExExrpessEarnedDiscount))*'UPS 1Day AM Base'!C143)*(1+ExpressFuelSurcharge),2)))*(1+FedEx_Markup),2)</f>
        <v>204.61</v>
      </c>
      <c r="D146" s="328">
        <f>ROUND((IF(MinBase1AMDay&gt;ROUND(((1-(OverNightDiscount_21_Up+FedExExrpessEarnedDiscount))*'UPS 1Day AM Base'!D143),2),ROUND(MinBase1AMDay*(1+ExpressFuelSurcharge),2),ROUND(((1-(OverNightDiscount_21_Up+FedExExrpessEarnedDiscount))*'UPS 1Day AM Base'!D143)*(1+ExpressFuelSurcharge),2)))*(1+FedEx_Markup),2)</f>
        <v>371.05</v>
      </c>
      <c r="E146" s="328">
        <f>ROUND((IF(MinBase1AMDay&gt;ROUND(((1-(OverNightDiscount_21_Up+FedExExrpessEarnedDiscount))*'UPS 1Day AM Base'!E143),2),ROUND(MinBase1AMDay*(1+ExpressFuelSurcharge),2),ROUND(((1-(OverNightDiscount_21_Up+FedExExrpessEarnedDiscount))*'UPS 1Day AM Base'!E143)*(1+ExpressFuelSurcharge),2)))*(1+FedEx_Markup),2)</f>
        <v>436.78</v>
      </c>
      <c r="F146" s="328">
        <f>ROUND((IF(MinBase1AMDay&gt;ROUND(((1-(OverNightDiscount_21_Up+FedExExrpessEarnedDiscount))*'UPS 1Day AM Base'!F143),2),ROUND(MinBase1AMDay*(1+ExpressFuelSurcharge),2),ROUND(((1-(OverNightDiscount_21_Up+FedExExrpessEarnedDiscount))*'UPS 1Day AM Base'!F143)*(1+ExpressFuelSurcharge),2)))*(1+FedEx_Markup),2)</f>
        <v>445.79</v>
      </c>
      <c r="G146" s="328">
        <f>ROUND((IF(MinBase1AMDay&gt;ROUND(((1-(OverNightDiscount_21_Up+FedExExrpessEarnedDiscount))*'UPS 1Day AM Base'!G143),2),ROUND(MinBase1AMDay*(1+ExpressFuelSurcharge),2),ROUND(((1-(OverNightDiscount_21_Up+FedExExrpessEarnedDiscount))*'UPS 1Day AM Base'!G143)*(1+ExpressFuelSurcharge),2)))*(1+FedEx_Markup),2)</f>
        <v>545.97</v>
      </c>
      <c r="H146" s="328">
        <f>ROUND((IF(MinBase1AMDay&gt;ROUND(((1-(OverNightDiscount_21_Up+FedExExrpessEarnedDiscount))*'UPS 1Day AM Base'!H143),2),ROUND(MinBase1AMDay*(1+ExpressFuelSurcharge),2),ROUND(((1-(OverNightDiscount_21_Up+FedExExrpessEarnedDiscount))*'UPS 1Day AM Base'!H143)*(1+ExpressFuelSurcharge),2)))*(1+FedEx_Markup),2)</f>
        <v>582.02</v>
      </c>
    </row>
    <row r="147" ht="12.75" customHeight="1">
      <c r="A147" s="327">
        <v>142.0</v>
      </c>
      <c r="B147" s="328">
        <f>ROUND((IF(MinBase1AMDay&gt;ROUND(((1-(OverNightDiscount_21_Up+FedExExrpessEarnedDiscount))*'UPS 1Day AM Base'!B144),2),ROUND(MinBase1AMDay*(1+ExpressFuelSurcharge),2),ROUND(((1-(OverNightDiscount_21_Up+FedExExrpessEarnedDiscount))*'UPS 1Day AM Base'!B144)*(1+ExpressFuelSurcharge),2)))*(1+FedEx_Markup),2)</f>
        <v>147.34</v>
      </c>
      <c r="C147" s="328">
        <f>ROUND((IF(MinBase1AMDay&gt;ROUND(((1-(OverNightDiscount_21_Up+FedExExrpessEarnedDiscount))*'UPS 1Day AM Base'!C144),2),ROUND(MinBase1AMDay*(1+ExpressFuelSurcharge),2),ROUND(((1-(OverNightDiscount_21_Up+FedExExrpessEarnedDiscount))*'UPS 1Day AM Base'!C144)*(1+ExpressFuelSurcharge),2)))*(1+FedEx_Markup),2)</f>
        <v>206.06</v>
      </c>
      <c r="D147" s="328">
        <f>ROUND((IF(MinBase1AMDay&gt;ROUND(((1-(OverNightDiscount_21_Up+FedExExrpessEarnedDiscount))*'UPS 1Day AM Base'!D144),2),ROUND(MinBase1AMDay*(1+ExpressFuelSurcharge),2),ROUND(((1-(OverNightDiscount_21_Up+FedExExrpessEarnedDiscount))*'UPS 1Day AM Base'!D144)*(1+ExpressFuelSurcharge),2)))*(1+FedEx_Markup),2)</f>
        <v>373.68</v>
      </c>
      <c r="E147" s="328">
        <f>ROUND((IF(MinBase1AMDay&gt;ROUND(((1-(OverNightDiscount_21_Up+FedExExrpessEarnedDiscount))*'UPS 1Day AM Base'!E144),2),ROUND(MinBase1AMDay*(1+ExpressFuelSurcharge),2),ROUND(((1-(OverNightDiscount_21_Up+FedExExrpessEarnedDiscount))*'UPS 1Day AM Base'!E144)*(1+ExpressFuelSurcharge),2)))*(1+FedEx_Markup),2)</f>
        <v>439.88</v>
      </c>
      <c r="F147" s="328">
        <f>ROUND((IF(MinBase1AMDay&gt;ROUND(((1-(OverNightDiscount_21_Up+FedExExrpessEarnedDiscount))*'UPS 1Day AM Base'!F144),2),ROUND(MinBase1AMDay*(1+ExpressFuelSurcharge),2),ROUND(((1-(OverNightDiscount_21_Up+FedExExrpessEarnedDiscount))*'UPS 1Day AM Base'!F144)*(1+ExpressFuelSurcharge),2)))*(1+FedEx_Markup),2)</f>
        <v>448.95</v>
      </c>
      <c r="G147" s="328">
        <f>ROUND((IF(MinBase1AMDay&gt;ROUND(((1-(OverNightDiscount_21_Up+FedExExrpessEarnedDiscount))*'UPS 1Day AM Base'!G144),2),ROUND(MinBase1AMDay*(1+ExpressFuelSurcharge),2),ROUND(((1-(OverNightDiscount_21_Up+FedExExrpessEarnedDiscount))*'UPS 1Day AM Base'!G144)*(1+ExpressFuelSurcharge),2)))*(1+FedEx_Markup),2)</f>
        <v>549.84</v>
      </c>
      <c r="H147" s="328">
        <f>ROUND((IF(MinBase1AMDay&gt;ROUND(((1-(OverNightDiscount_21_Up+FedExExrpessEarnedDiscount))*'UPS 1Day AM Base'!H144),2),ROUND(MinBase1AMDay*(1+ExpressFuelSurcharge),2),ROUND(((1-(OverNightDiscount_21_Up+FedExExrpessEarnedDiscount))*'UPS 1Day AM Base'!H144)*(1+ExpressFuelSurcharge),2)))*(1+FedEx_Markup),2)</f>
        <v>586.14</v>
      </c>
    </row>
    <row r="148" ht="12.75" customHeight="1">
      <c r="A148" s="327">
        <v>143.0</v>
      </c>
      <c r="B148" s="328">
        <f>ROUND((IF(MinBase1AMDay&gt;ROUND(((1-(OverNightDiscount_21_Up+FedExExrpessEarnedDiscount))*'UPS 1Day AM Base'!B145),2),ROUND(MinBase1AMDay*(1+ExpressFuelSurcharge),2),ROUND(((1-(OverNightDiscount_21_Up+FedExExrpessEarnedDiscount))*'UPS 1Day AM Base'!B145)*(1+ExpressFuelSurcharge),2)))*(1+FedEx_Markup),2)</f>
        <v>148.37</v>
      </c>
      <c r="C148" s="328">
        <f>ROUND((IF(MinBase1AMDay&gt;ROUND(((1-(OverNightDiscount_21_Up+FedExExrpessEarnedDiscount))*'UPS 1Day AM Base'!C145),2),ROUND(MinBase1AMDay*(1+ExpressFuelSurcharge),2),ROUND(((1-(OverNightDiscount_21_Up+FedExExrpessEarnedDiscount))*'UPS 1Day AM Base'!C145)*(1+ExpressFuelSurcharge),2)))*(1+FedEx_Markup),2)</f>
        <v>207.51</v>
      </c>
      <c r="D148" s="328">
        <f>ROUND((IF(MinBase1AMDay&gt;ROUND(((1-(OverNightDiscount_21_Up+FedExExrpessEarnedDiscount))*'UPS 1Day AM Base'!D145),2),ROUND(MinBase1AMDay*(1+ExpressFuelSurcharge),2),ROUND(((1-(OverNightDiscount_21_Up+FedExExrpessEarnedDiscount))*'UPS 1Day AM Base'!D145)*(1+ExpressFuelSurcharge),2)))*(1+FedEx_Markup),2)</f>
        <v>376.31</v>
      </c>
      <c r="E148" s="328">
        <f>ROUND((IF(MinBase1AMDay&gt;ROUND(((1-(OverNightDiscount_21_Up+FedExExrpessEarnedDiscount))*'UPS 1Day AM Base'!E145),2),ROUND(MinBase1AMDay*(1+ExpressFuelSurcharge),2),ROUND(((1-(OverNightDiscount_21_Up+FedExExrpessEarnedDiscount))*'UPS 1Day AM Base'!E145)*(1+ExpressFuelSurcharge),2)))*(1+FedEx_Markup),2)</f>
        <v>442.97</v>
      </c>
      <c r="F148" s="328">
        <f>ROUND((IF(MinBase1AMDay&gt;ROUND(((1-(OverNightDiscount_21_Up+FedExExrpessEarnedDiscount))*'UPS 1Day AM Base'!F145),2),ROUND(MinBase1AMDay*(1+ExpressFuelSurcharge),2),ROUND(((1-(OverNightDiscount_21_Up+FedExExrpessEarnedDiscount))*'UPS 1Day AM Base'!F145)*(1+ExpressFuelSurcharge),2)))*(1+FedEx_Markup),2)</f>
        <v>452.11</v>
      </c>
      <c r="G148" s="328">
        <f>ROUND((IF(MinBase1AMDay&gt;ROUND(((1-(OverNightDiscount_21_Up+FedExExrpessEarnedDiscount))*'UPS 1Day AM Base'!G145),2),ROUND(MinBase1AMDay*(1+ExpressFuelSurcharge),2),ROUND(((1-(OverNightDiscount_21_Up+FedExExrpessEarnedDiscount))*'UPS 1Day AM Base'!G145)*(1+ExpressFuelSurcharge),2)))*(1+FedEx_Markup),2)</f>
        <v>553.71</v>
      </c>
      <c r="H148" s="328">
        <f>ROUND((IF(MinBase1AMDay&gt;ROUND(((1-(OverNightDiscount_21_Up+FedExExrpessEarnedDiscount))*'UPS 1Day AM Base'!H145),2),ROUND(MinBase1AMDay*(1+ExpressFuelSurcharge),2),ROUND(((1-(OverNightDiscount_21_Up+FedExExrpessEarnedDiscount))*'UPS 1Day AM Base'!H145)*(1+ExpressFuelSurcharge),2)))*(1+FedEx_Markup),2)</f>
        <v>590.27</v>
      </c>
    </row>
    <row r="149" ht="12.75" customHeight="1">
      <c r="A149" s="327">
        <v>144.0</v>
      </c>
      <c r="B149" s="328">
        <f>ROUND((IF(MinBase1AMDay&gt;ROUND(((1-(OverNightDiscount_21_Up+FedExExrpessEarnedDiscount))*'UPS 1Day AM Base'!B146),2),ROUND(MinBase1AMDay*(1+ExpressFuelSurcharge),2),ROUND(((1-(OverNightDiscount_21_Up+FedExExrpessEarnedDiscount))*'UPS 1Day AM Base'!B146)*(1+ExpressFuelSurcharge),2)))*(1+FedEx_Markup),2)</f>
        <v>149.41</v>
      </c>
      <c r="C149" s="328">
        <f>ROUND((IF(MinBase1AMDay&gt;ROUND(((1-(OverNightDiscount_21_Up+FedExExrpessEarnedDiscount))*'UPS 1Day AM Base'!C146),2),ROUND(MinBase1AMDay*(1+ExpressFuelSurcharge),2),ROUND(((1-(OverNightDiscount_21_Up+FedExExrpessEarnedDiscount))*'UPS 1Day AM Base'!C146)*(1+ExpressFuelSurcharge),2)))*(1+FedEx_Markup),2)</f>
        <v>208.96</v>
      </c>
      <c r="D149" s="328">
        <f>ROUND((IF(MinBase1AMDay&gt;ROUND(((1-(OverNightDiscount_21_Up+FedExExrpessEarnedDiscount))*'UPS 1Day AM Base'!D146),2),ROUND(MinBase1AMDay*(1+ExpressFuelSurcharge),2),ROUND(((1-(OverNightDiscount_21_Up+FedExExrpessEarnedDiscount))*'UPS 1Day AM Base'!D146)*(1+ExpressFuelSurcharge),2)))*(1+FedEx_Markup),2)</f>
        <v>378.95</v>
      </c>
      <c r="E149" s="328">
        <f>ROUND((IF(MinBase1AMDay&gt;ROUND(((1-(OverNightDiscount_21_Up+FedExExrpessEarnedDiscount))*'UPS 1Day AM Base'!E146),2),ROUND(MinBase1AMDay*(1+ExpressFuelSurcharge),2),ROUND(((1-(OverNightDiscount_21_Up+FedExExrpessEarnedDiscount))*'UPS 1Day AM Base'!E146)*(1+ExpressFuelSurcharge),2)))*(1+FedEx_Markup),2)</f>
        <v>446.07</v>
      </c>
      <c r="F149" s="328">
        <f>ROUND((IF(MinBase1AMDay&gt;ROUND(((1-(OverNightDiscount_21_Up+FedExExrpessEarnedDiscount))*'UPS 1Day AM Base'!F146),2),ROUND(MinBase1AMDay*(1+ExpressFuelSurcharge),2),ROUND(((1-(OverNightDiscount_21_Up+FedExExrpessEarnedDiscount))*'UPS 1Day AM Base'!F146)*(1+ExpressFuelSurcharge),2)))*(1+FedEx_Markup),2)</f>
        <v>455.27</v>
      </c>
      <c r="G149" s="328">
        <f>ROUND((IF(MinBase1AMDay&gt;ROUND(((1-(OverNightDiscount_21_Up+FedExExrpessEarnedDiscount))*'UPS 1Day AM Base'!G146),2),ROUND(MinBase1AMDay*(1+ExpressFuelSurcharge),2),ROUND(((1-(OverNightDiscount_21_Up+FedExExrpessEarnedDiscount))*'UPS 1Day AM Base'!G146)*(1+ExpressFuelSurcharge),2)))*(1+FedEx_Markup),2)</f>
        <v>557.59</v>
      </c>
      <c r="H149" s="328">
        <f>ROUND((IF(MinBase1AMDay&gt;ROUND(((1-(OverNightDiscount_21_Up+FedExExrpessEarnedDiscount))*'UPS 1Day AM Base'!H146),2),ROUND(MinBase1AMDay*(1+ExpressFuelSurcharge),2),ROUND(((1-(OverNightDiscount_21_Up+FedExExrpessEarnedDiscount))*'UPS 1Day AM Base'!H146)*(1+ExpressFuelSurcharge),2)))*(1+FedEx_Markup),2)</f>
        <v>594.4</v>
      </c>
    </row>
    <row r="150" ht="12.75" customHeight="1">
      <c r="A150" s="327">
        <v>145.0</v>
      </c>
      <c r="B150" s="328">
        <f>ROUND((IF(MinBase1AMDay&gt;ROUND(((1-(OverNightDiscount_21_Up+FedExExrpessEarnedDiscount))*'UPS 1Day AM Base'!B147),2),ROUND(MinBase1AMDay*(1+ExpressFuelSurcharge),2),ROUND(((1-(OverNightDiscount_21_Up+FedExExrpessEarnedDiscount))*'UPS 1Day AM Base'!B147)*(1+ExpressFuelSurcharge),2)))*(1+FedEx_Markup),2)</f>
        <v>150.45</v>
      </c>
      <c r="C150" s="328">
        <f>ROUND((IF(MinBase1AMDay&gt;ROUND(((1-(OverNightDiscount_21_Up+FedExExrpessEarnedDiscount))*'UPS 1Day AM Base'!C147),2),ROUND(MinBase1AMDay*(1+ExpressFuelSurcharge),2),ROUND(((1-(OverNightDiscount_21_Up+FedExExrpessEarnedDiscount))*'UPS 1Day AM Base'!C147)*(1+ExpressFuelSurcharge),2)))*(1+FedEx_Markup),2)</f>
        <v>210.42</v>
      </c>
      <c r="D150" s="328">
        <f>ROUND((IF(MinBase1AMDay&gt;ROUND(((1-(OverNightDiscount_21_Up+FedExExrpessEarnedDiscount))*'UPS 1Day AM Base'!D147),2),ROUND(MinBase1AMDay*(1+ExpressFuelSurcharge),2),ROUND(((1-(OverNightDiscount_21_Up+FedExExrpessEarnedDiscount))*'UPS 1Day AM Base'!D147)*(1+ExpressFuelSurcharge),2)))*(1+FedEx_Markup),2)</f>
        <v>381.57</v>
      </c>
      <c r="E150" s="328">
        <f>ROUND((IF(MinBase1AMDay&gt;ROUND(((1-(OverNightDiscount_21_Up+FedExExrpessEarnedDiscount))*'UPS 1Day AM Base'!E147),2),ROUND(MinBase1AMDay*(1+ExpressFuelSurcharge),2),ROUND(((1-(OverNightDiscount_21_Up+FedExExrpessEarnedDiscount))*'UPS 1Day AM Base'!E147)*(1+ExpressFuelSurcharge),2)))*(1+FedEx_Markup),2)</f>
        <v>449.17</v>
      </c>
      <c r="F150" s="328">
        <f>ROUND((IF(MinBase1AMDay&gt;ROUND(((1-(OverNightDiscount_21_Up+FedExExrpessEarnedDiscount))*'UPS 1Day AM Base'!F147),2),ROUND(MinBase1AMDay*(1+ExpressFuelSurcharge),2),ROUND(((1-(OverNightDiscount_21_Up+FedExExrpessEarnedDiscount))*'UPS 1Day AM Base'!F147)*(1+ExpressFuelSurcharge),2)))*(1+FedEx_Markup),2)</f>
        <v>458.44</v>
      </c>
      <c r="G150" s="328">
        <f>ROUND((IF(MinBase1AMDay&gt;ROUND(((1-(OverNightDiscount_21_Up+FedExExrpessEarnedDiscount))*'UPS 1Day AM Base'!G147),2),ROUND(MinBase1AMDay*(1+ExpressFuelSurcharge),2),ROUND(((1-(OverNightDiscount_21_Up+FedExExrpessEarnedDiscount))*'UPS 1Day AM Base'!G147)*(1+ExpressFuelSurcharge),2)))*(1+FedEx_Markup),2)</f>
        <v>561.46</v>
      </c>
      <c r="H150" s="328">
        <f>ROUND((IF(MinBase1AMDay&gt;ROUND(((1-(OverNightDiscount_21_Up+FedExExrpessEarnedDiscount))*'UPS 1Day AM Base'!H147),2),ROUND(MinBase1AMDay*(1+ExpressFuelSurcharge),2),ROUND(((1-(OverNightDiscount_21_Up+FedExExrpessEarnedDiscount))*'UPS 1Day AM Base'!H147)*(1+ExpressFuelSurcharge),2)))*(1+FedEx_Markup),2)</f>
        <v>598.53</v>
      </c>
    </row>
    <row r="151" ht="12.75" customHeight="1">
      <c r="A151" s="327">
        <v>146.0</v>
      </c>
      <c r="B151" s="328">
        <f>ROUND((IF(MinBase1AMDay&gt;ROUND(((1-(OverNightDiscount_21_Up+FedExExrpessEarnedDiscount))*'UPS 1Day AM Base'!B148),2),ROUND(MinBase1AMDay*(1+ExpressFuelSurcharge),2),ROUND(((1-(OverNightDiscount_21_Up+FedExExrpessEarnedDiscount))*'UPS 1Day AM Base'!B148)*(1+ExpressFuelSurcharge),2)))*(1+FedEx_Markup),2)</f>
        <v>151.49</v>
      </c>
      <c r="C151" s="328">
        <f>ROUND((IF(MinBase1AMDay&gt;ROUND(((1-(OverNightDiscount_21_Up+FedExExrpessEarnedDiscount))*'UPS 1Day AM Base'!C148),2),ROUND(MinBase1AMDay*(1+ExpressFuelSurcharge),2),ROUND(((1-(OverNightDiscount_21_Up+FedExExrpessEarnedDiscount))*'UPS 1Day AM Base'!C148)*(1+ExpressFuelSurcharge),2)))*(1+FedEx_Markup),2)</f>
        <v>211.86</v>
      </c>
      <c r="D151" s="328">
        <f>ROUND((IF(MinBase1AMDay&gt;ROUND(((1-(OverNightDiscount_21_Up+FedExExrpessEarnedDiscount))*'UPS 1Day AM Base'!D148),2),ROUND(MinBase1AMDay*(1+ExpressFuelSurcharge),2),ROUND(((1-(OverNightDiscount_21_Up+FedExExrpessEarnedDiscount))*'UPS 1Day AM Base'!D148)*(1+ExpressFuelSurcharge),2)))*(1+FedEx_Markup),2)</f>
        <v>384.2</v>
      </c>
      <c r="E151" s="328">
        <f>ROUND((IF(MinBase1AMDay&gt;ROUND(((1-(OverNightDiscount_21_Up+FedExExrpessEarnedDiscount))*'UPS 1Day AM Base'!E148),2),ROUND(MinBase1AMDay*(1+ExpressFuelSurcharge),2),ROUND(((1-(OverNightDiscount_21_Up+FedExExrpessEarnedDiscount))*'UPS 1Day AM Base'!E148)*(1+ExpressFuelSurcharge),2)))*(1+FedEx_Markup),2)</f>
        <v>452.26</v>
      </c>
      <c r="F151" s="328">
        <f>ROUND((IF(MinBase1AMDay&gt;ROUND(((1-(OverNightDiscount_21_Up+FedExExrpessEarnedDiscount))*'UPS 1Day AM Base'!F148),2),ROUND(MinBase1AMDay*(1+ExpressFuelSurcharge),2),ROUND(((1-(OverNightDiscount_21_Up+FedExExrpessEarnedDiscount))*'UPS 1Day AM Base'!F148)*(1+ExpressFuelSurcharge),2)))*(1+FedEx_Markup),2)</f>
        <v>461.6</v>
      </c>
      <c r="G151" s="328">
        <f>ROUND((IF(MinBase1AMDay&gt;ROUND(((1-(OverNightDiscount_21_Up+FedExExrpessEarnedDiscount))*'UPS 1Day AM Base'!G148),2),ROUND(MinBase1AMDay*(1+ExpressFuelSurcharge),2),ROUND(((1-(OverNightDiscount_21_Up+FedExExrpessEarnedDiscount))*'UPS 1Day AM Base'!G148)*(1+ExpressFuelSurcharge),2)))*(1+FedEx_Markup),2)</f>
        <v>565.33</v>
      </c>
      <c r="H151" s="328">
        <f>ROUND((IF(MinBase1AMDay&gt;ROUND(((1-(OverNightDiscount_21_Up+FedExExrpessEarnedDiscount))*'UPS 1Day AM Base'!H148),2),ROUND(MinBase1AMDay*(1+ExpressFuelSurcharge),2),ROUND(((1-(OverNightDiscount_21_Up+FedExExrpessEarnedDiscount))*'UPS 1Day AM Base'!H148)*(1+ExpressFuelSurcharge),2)))*(1+FedEx_Markup),2)</f>
        <v>602.66</v>
      </c>
    </row>
    <row r="152" ht="12.75" customHeight="1">
      <c r="A152" s="327">
        <v>147.0</v>
      </c>
      <c r="B152" s="328">
        <f>ROUND((IF(MinBase1AMDay&gt;ROUND(((1-(OverNightDiscount_21_Up+FedExExrpessEarnedDiscount))*'UPS 1Day AM Base'!B149),2),ROUND(MinBase1AMDay*(1+ExpressFuelSurcharge),2),ROUND(((1-(OverNightDiscount_21_Up+FedExExrpessEarnedDiscount))*'UPS 1Day AM Base'!B149)*(1+ExpressFuelSurcharge),2)))*(1+FedEx_Markup),2)</f>
        <v>152.52</v>
      </c>
      <c r="C152" s="328">
        <f>ROUND((IF(MinBase1AMDay&gt;ROUND(((1-(OverNightDiscount_21_Up+FedExExrpessEarnedDiscount))*'UPS 1Day AM Base'!C149),2),ROUND(MinBase1AMDay*(1+ExpressFuelSurcharge),2),ROUND(((1-(OverNightDiscount_21_Up+FedExExrpessEarnedDiscount))*'UPS 1Day AM Base'!C149)*(1+ExpressFuelSurcharge),2)))*(1+FedEx_Markup),2)</f>
        <v>213.31</v>
      </c>
      <c r="D152" s="328">
        <f>ROUND((IF(MinBase1AMDay&gt;ROUND(((1-(OverNightDiscount_21_Up+FedExExrpessEarnedDiscount))*'UPS 1Day AM Base'!D149),2),ROUND(MinBase1AMDay*(1+ExpressFuelSurcharge),2),ROUND(((1-(OverNightDiscount_21_Up+FedExExrpessEarnedDiscount))*'UPS 1Day AM Base'!D149)*(1+ExpressFuelSurcharge),2)))*(1+FedEx_Markup),2)</f>
        <v>386.84</v>
      </c>
      <c r="E152" s="328">
        <f>ROUND((IF(MinBase1AMDay&gt;ROUND(((1-(OverNightDiscount_21_Up+FedExExrpessEarnedDiscount))*'UPS 1Day AM Base'!E149),2),ROUND(MinBase1AMDay*(1+ExpressFuelSurcharge),2),ROUND(((1-(OverNightDiscount_21_Up+FedExExrpessEarnedDiscount))*'UPS 1Day AM Base'!E149)*(1+ExpressFuelSurcharge),2)))*(1+FedEx_Markup),2)</f>
        <v>455.37</v>
      </c>
      <c r="F152" s="328">
        <f>ROUND((IF(MinBase1AMDay&gt;ROUND(((1-(OverNightDiscount_21_Up+FedExExrpessEarnedDiscount))*'UPS 1Day AM Base'!F149),2),ROUND(MinBase1AMDay*(1+ExpressFuelSurcharge),2),ROUND(((1-(OverNightDiscount_21_Up+FedExExrpessEarnedDiscount))*'UPS 1Day AM Base'!F149)*(1+ExpressFuelSurcharge),2)))*(1+FedEx_Markup),2)</f>
        <v>464.76</v>
      </c>
      <c r="G152" s="328">
        <f>ROUND((IF(MinBase1AMDay&gt;ROUND(((1-(OverNightDiscount_21_Up+FedExExrpessEarnedDiscount))*'UPS 1Day AM Base'!G149),2),ROUND(MinBase1AMDay*(1+ExpressFuelSurcharge),2),ROUND(((1-(OverNightDiscount_21_Up+FedExExrpessEarnedDiscount))*'UPS 1Day AM Base'!G149)*(1+ExpressFuelSurcharge),2)))*(1+FedEx_Markup),2)</f>
        <v>569.2</v>
      </c>
      <c r="H152" s="328">
        <f>ROUND((IF(MinBase1AMDay&gt;ROUND(((1-(OverNightDiscount_21_Up+FedExExrpessEarnedDiscount))*'UPS 1Day AM Base'!H149),2),ROUND(MinBase1AMDay*(1+ExpressFuelSurcharge),2),ROUND(((1-(OverNightDiscount_21_Up+FedExExrpessEarnedDiscount))*'UPS 1Day AM Base'!H149)*(1+ExpressFuelSurcharge),2)))*(1+FedEx_Markup),2)</f>
        <v>606.79</v>
      </c>
    </row>
    <row r="153" ht="12.75" customHeight="1">
      <c r="A153" s="327">
        <v>148.0</v>
      </c>
      <c r="B153" s="328">
        <f>ROUND((IF(MinBase1AMDay&gt;ROUND(((1-(OverNightDiscount_21_Up+FedExExrpessEarnedDiscount))*'UPS 1Day AM Base'!B150),2),ROUND(MinBase1AMDay*(1+ExpressFuelSurcharge),2),ROUND(((1-(OverNightDiscount_21_Up+FedExExrpessEarnedDiscount))*'UPS 1Day AM Base'!B150)*(1+ExpressFuelSurcharge),2)))*(1+FedEx_Markup),2)</f>
        <v>153.56</v>
      </c>
      <c r="C153" s="328">
        <f>ROUND((IF(MinBase1AMDay&gt;ROUND(((1-(OverNightDiscount_21_Up+FedExExrpessEarnedDiscount))*'UPS 1Day AM Base'!C150),2),ROUND(MinBase1AMDay*(1+ExpressFuelSurcharge),2),ROUND(((1-(OverNightDiscount_21_Up+FedExExrpessEarnedDiscount))*'UPS 1Day AM Base'!C150)*(1+ExpressFuelSurcharge),2)))*(1+FedEx_Markup),2)</f>
        <v>214.76</v>
      </c>
      <c r="D153" s="328">
        <f>ROUND((IF(MinBase1AMDay&gt;ROUND(((1-(OverNightDiscount_21_Up+FedExExrpessEarnedDiscount))*'UPS 1Day AM Base'!D150),2),ROUND(MinBase1AMDay*(1+ExpressFuelSurcharge),2),ROUND(((1-(OverNightDiscount_21_Up+FedExExrpessEarnedDiscount))*'UPS 1Day AM Base'!D150)*(1+ExpressFuelSurcharge),2)))*(1+FedEx_Markup),2)</f>
        <v>389.47</v>
      </c>
      <c r="E153" s="328">
        <f>ROUND((IF(MinBase1AMDay&gt;ROUND(((1-(OverNightDiscount_21_Up+FedExExrpessEarnedDiscount))*'UPS 1Day AM Base'!E150),2),ROUND(MinBase1AMDay*(1+ExpressFuelSurcharge),2),ROUND(((1-(OverNightDiscount_21_Up+FedExExrpessEarnedDiscount))*'UPS 1Day AM Base'!E150)*(1+ExpressFuelSurcharge),2)))*(1+FedEx_Markup),2)</f>
        <v>458.46</v>
      </c>
      <c r="F153" s="328">
        <f>ROUND((IF(MinBase1AMDay&gt;ROUND(((1-(OverNightDiscount_21_Up+FedExExrpessEarnedDiscount))*'UPS 1Day AM Base'!F150),2),ROUND(MinBase1AMDay*(1+ExpressFuelSurcharge),2),ROUND(((1-(OverNightDiscount_21_Up+FedExExrpessEarnedDiscount))*'UPS 1Day AM Base'!F150)*(1+ExpressFuelSurcharge),2)))*(1+FedEx_Markup),2)</f>
        <v>467.92</v>
      </c>
      <c r="G153" s="328">
        <f>ROUND((IF(MinBase1AMDay&gt;ROUND(((1-(OverNightDiscount_21_Up+FedExExrpessEarnedDiscount))*'UPS 1Day AM Base'!G150),2),ROUND(MinBase1AMDay*(1+ExpressFuelSurcharge),2),ROUND(((1-(OverNightDiscount_21_Up+FedExExrpessEarnedDiscount))*'UPS 1Day AM Base'!G150)*(1+ExpressFuelSurcharge),2)))*(1+FedEx_Markup),2)</f>
        <v>573.08</v>
      </c>
      <c r="H153" s="328">
        <f>ROUND((IF(MinBase1AMDay&gt;ROUND(((1-(OverNightDiscount_21_Up+FedExExrpessEarnedDiscount))*'UPS 1Day AM Base'!H150),2),ROUND(MinBase1AMDay*(1+ExpressFuelSurcharge),2),ROUND(((1-(OverNightDiscount_21_Up+FedExExrpessEarnedDiscount))*'UPS 1Day AM Base'!H150)*(1+ExpressFuelSurcharge),2)))*(1+FedEx_Markup),2)</f>
        <v>610.91</v>
      </c>
    </row>
    <row r="154" ht="12.75" customHeight="1">
      <c r="A154" s="327">
        <v>149.0</v>
      </c>
      <c r="B154" s="328">
        <f>ROUND((IF(MinBase1AMDay&gt;ROUND(((1-(OverNightDiscount_21_Up+FedExExrpessEarnedDiscount))*'UPS 1Day AM Base'!B151),2),ROUND(MinBase1AMDay*(1+ExpressFuelSurcharge),2),ROUND(((1-(OverNightDiscount_21_Up+FedExExrpessEarnedDiscount))*'UPS 1Day AM Base'!B151)*(1+ExpressFuelSurcharge),2)))*(1+FedEx_Markup),2)</f>
        <v>154.59</v>
      </c>
      <c r="C154" s="328">
        <f>ROUND((IF(MinBase1AMDay&gt;ROUND(((1-(OverNightDiscount_21_Up+FedExExrpessEarnedDiscount))*'UPS 1Day AM Base'!C151),2),ROUND(MinBase1AMDay*(1+ExpressFuelSurcharge),2),ROUND(((1-(OverNightDiscount_21_Up+FedExExrpessEarnedDiscount))*'UPS 1Day AM Base'!C151)*(1+ExpressFuelSurcharge),2)))*(1+FedEx_Markup),2)</f>
        <v>216.21</v>
      </c>
      <c r="D154" s="328">
        <f>ROUND((IF(MinBase1AMDay&gt;ROUND(((1-(OverNightDiscount_21_Up+FedExExrpessEarnedDiscount))*'UPS 1Day AM Base'!D151),2),ROUND(MinBase1AMDay*(1+ExpressFuelSurcharge),2),ROUND(((1-(OverNightDiscount_21_Up+FedExExrpessEarnedDiscount))*'UPS 1Day AM Base'!D151)*(1+ExpressFuelSurcharge),2)))*(1+FedEx_Markup),2)</f>
        <v>392.1</v>
      </c>
      <c r="E154" s="328">
        <f>ROUND((IF(MinBase1AMDay&gt;ROUND(((1-(OverNightDiscount_21_Up+FedExExrpessEarnedDiscount))*'UPS 1Day AM Base'!E151),2),ROUND(MinBase1AMDay*(1+ExpressFuelSurcharge),2),ROUND(((1-(OverNightDiscount_21_Up+FedExExrpessEarnedDiscount))*'UPS 1Day AM Base'!E151)*(1+ExpressFuelSurcharge),2)))*(1+FedEx_Markup),2)</f>
        <v>461.55</v>
      </c>
      <c r="F154" s="328">
        <f>ROUND((IF(MinBase1AMDay&gt;ROUND(((1-(OverNightDiscount_21_Up+FedExExrpessEarnedDiscount))*'UPS 1Day AM Base'!F151),2),ROUND(MinBase1AMDay*(1+ExpressFuelSurcharge),2),ROUND(((1-(OverNightDiscount_21_Up+FedExExrpessEarnedDiscount))*'UPS 1Day AM Base'!F151)*(1+ExpressFuelSurcharge),2)))*(1+FedEx_Markup),2)</f>
        <v>471.09</v>
      </c>
      <c r="G154" s="328">
        <f>ROUND((IF(MinBase1AMDay&gt;ROUND(((1-(OverNightDiscount_21_Up+FedExExrpessEarnedDiscount))*'UPS 1Day AM Base'!G151),2),ROUND(MinBase1AMDay*(1+ExpressFuelSurcharge),2),ROUND(((1-(OverNightDiscount_21_Up+FedExExrpessEarnedDiscount))*'UPS 1Day AM Base'!G151)*(1+ExpressFuelSurcharge),2)))*(1+FedEx_Markup),2)</f>
        <v>576.94</v>
      </c>
      <c r="H154" s="328">
        <f>ROUND((IF(MinBase1AMDay&gt;ROUND(((1-(OverNightDiscount_21_Up+FedExExrpessEarnedDiscount))*'UPS 1Day AM Base'!H151),2),ROUND(MinBase1AMDay*(1+ExpressFuelSurcharge),2),ROUND(((1-(OverNightDiscount_21_Up+FedExExrpessEarnedDiscount))*'UPS 1Day AM Base'!H151)*(1+ExpressFuelSurcharge),2)))*(1+FedEx_Markup),2)</f>
        <v>615.03</v>
      </c>
    </row>
    <row r="155" ht="12.75" customHeight="1">
      <c r="A155" s="327">
        <v>150.0</v>
      </c>
      <c r="B155" s="328">
        <f>ROUND((IF(MinBase1AMDay&gt;ROUND(((1-(OverNightDiscount_21_Up+FedExExrpessEarnedDiscount))*'UPS 1Day AM Base'!B152),2),ROUND(MinBase1AMDay*(1+ExpressFuelSurcharge),2),ROUND(((1-(OverNightDiscount_21_Up+FedExExrpessEarnedDiscount))*'UPS 1Day AM Base'!B152)*(1+ExpressFuelSurcharge),2)))*(1+FedEx_Markup),2)</f>
        <v>155.64</v>
      </c>
      <c r="C155" s="328">
        <f>ROUND((IF(MinBase1AMDay&gt;ROUND(((1-(OverNightDiscount_21_Up+FedExExrpessEarnedDiscount))*'UPS 1Day AM Base'!C152),2),ROUND(MinBase1AMDay*(1+ExpressFuelSurcharge),2),ROUND(((1-(OverNightDiscount_21_Up+FedExExrpessEarnedDiscount))*'UPS 1Day AM Base'!C152)*(1+ExpressFuelSurcharge),2)))*(1+FedEx_Markup),2)</f>
        <v>217.67</v>
      </c>
      <c r="D155" s="328">
        <f>ROUND((IF(MinBase1AMDay&gt;ROUND(((1-(OverNightDiscount_21_Up+FedExExrpessEarnedDiscount))*'UPS 1Day AM Base'!D152),2),ROUND(MinBase1AMDay*(1+ExpressFuelSurcharge),2),ROUND(((1-(OverNightDiscount_21_Up+FedExExrpessEarnedDiscount))*'UPS 1Day AM Base'!D152)*(1+ExpressFuelSurcharge),2)))*(1+FedEx_Markup),2)</f>
        <v>394.74</v>
      </c>
      <c r="E155" s="328">
        <f>ROUND((IF(MinBase1AMDay&gt;ROUND(((1-(OverNightDiscount_21_Up+FedExExrpessEarnedDiscount))*'UPS 1Day AM Base'!E152),2),ROUND(MinBase1AMDay*(1+ExpressFuelSurcharge),2),ROUND(((1-(OverNightDiscount_21_Up+FedExExrpessEarnedDiscount))*'UPS 1Day AM Base'!E152)*(1+ExpressFuelSurcharge),2)))*(1+FedEx_Markup),2)</f>
        <v>464.66</v>
      </c>
      <c r="F155" s="328">
        <f>ROUND((IF(MinBase1AMDay&gt;ROUND(((1-(OverNightDiscount_21_Up+FedExExrpessEarnedDiscount))*'UPS 1Day AM Base'!F152),2),ROUND(MinBase1AMDay*(1+ExpressFuelSurcharge),2),ROUND(((1-(OverNightDiscount_21_Up+FedExExrpessEarnedDiscount))*'UPS 1Day AM Base'!F152)*(1+ExpressFuelSurcharge),2)))*(1+FedEx_Markup),2)</f>
        <v>474.24</v>
      </c>
      <c r="G155" s="328">
        <f>ROUND((IF(MinBase1AMDay&gt;ROUND(((1-(OverNightDiscount_21_Up+FedExExrpessEarnedDiscount))*'UPS 1Day AM Base'!G152),2),ROUND(MinBase1AMDay*(1+ExpressFuelSurcharge),2),ROUND(((1-(OverNightDiscount_21_Up+FedExExrpessEarnedDiscount))*'UPS 1Day AM Base'!G152)*(1+ExpressFuelSurcharge),2)))*(1+FedEx_Markup),2)</f>
        <v>580.82</v>
      </c>
      <c r="H155" s="328">
        <f>ROUND((IF(MinBase1AMDay&gt;ROUND(((1-(OverNightDiscount_21_Up+FedExExrpessEarnedDiscount))*'UPS 1Day AM Base'!H152),2),ROUND(MinBase1AMDay*(1+ExpressFuelSurcharge),2),ROUND(((1-(OverNightDiscount_21_Up+FedExExrpessEarnedDiscount))*'UPS 1Day AM Base'!H152)*(1+ExpressFuelSurcharge),2)))*(1+FedEx_Markup),2)</f>
        <v>619.16</v>
      </c>
    </row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H155">
    <cfRule type="expression" dxfId="1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BE4D5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1" width="7.75"/>
    <col customWidth="1" min="2" max="9" width="10.25"/>
    <col customWidth="1" min="10" max="10" width="8.63"/>
    <col customWidth="1" min="11" max="11" width="10.25"/>
    <col customWidth="1" min="12" max="12" width="10.75"/>
    <col customWidth="1" min="13" max="13" width="10.25"/>
    <col customWidth="1" min="14" max="26" width="8.63"/>
  </cols>
  <sheetData>
    <row r="1" ht="12.75" customHeight="1">
      <c r="B1" s="339" t="s">
        <v>193</v>
      </c>
      <c r="C1" s="335"/>
      <c r="D1" s="335"/>
      <c r="E1" s="340">
        <f>ExpressResWithFS</f>
        <v>2.51</v>
      </c>
      <c r="H1" s="318" t="s">
        <v>185</v>
      </c>
    </row>
    <row r="2" ht="12.75" customHeight="1">
      <c r="B2" s="189" t="s">
        <v>187</v>
      </c>
      <c r="H2" s="318" t="s">
        <v>186</v>
      </c>
    </row>
    <row r="3" ht="12.75" customHeight="1">
      <c r="B3" s="189" t="s">
        <v>196</v>
      </c>
    </row>
    <row r="4" ht="12.75" customHeight="1">
      <c r="A4" s="341" t="s">
        <v>1</v>
      </c>
      <c r="B4" s="342" t="s">
        <v>0</v>
      </c>
      <c r="C4" s="342" t="s">
        <v>0</v>
      </c>
      <c r="D4" s="342" t="s">
        <v>0</v>
      </c>
      <c r="E4" s="342" t="s">
        <v>0</v>
      </c>
      <c r="F4" s="342" t="s">
        <v>0</v>
      </c>
      <c r="G4" s="342" t="s">
        <v>0</v>
      </c>
      <c r="H4" s="342" t="s">
        <v>0</v>
      </c>
      <c r="I4" s="342" t="s">
        <v>197</v>
      </c>
      <c r="J4" s="342" t="s">
        <v>198</v>
      </c>
      <c r="K4" s="342" t="s">
        <v>199</v>
      </c>
      <c r="L4" s="342" t="s">
        <v>200</v>
      </c>
      <c r="M4" s="342" t="s">
        <v>42</v>
      </c>
    </row>
    <row r="5" ht="12.75" customHeight="1">
      <c r="A5" s="324" t="s">
        <v>82</v>
      </c>
      <c r="B5" s="326">
        <v>2.0</v>
      </c>
      <c r="C5" s="326">
        <v>3.0</v>
      </c>
      <c r="D5" s="326">
        <v>4.0</v>
      </c>
      <c r="E5" s="326">
        <v>5.0</v>
      </c>
      <c r="F5" s="326">
        <v>6.0</v>
      </c>
      <c r="G5" s="326">
        <v>7.0</v>
      </c>
      <c r="H5" s="326">
        <v>8.0</v>
      </c>
      <c r="I5" s="326">
        <v>9.0</v>
      </c>
      <c r="J5" s="326">
        <v>9.0</v>
      </c>
      <c r="K5" s="326">
        <v>11.0</v>
      </c>
      <c r="L5" s="326">
        <v>11.0</v>
      </c>
      <c r="M5" s="325" t="s">
        <v>12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27" t="s">
        <v>190</v>
      </c>
      <c r="B6" s="328">
        <f>ROUND((IF(MinBase2Day&gt;ROUND(((1-(TwoDayDiscount_1_to_10+FedExExrpessEarnedDiscount))*'UPS 2Day Base'!B3),2),ROUND(MinBase2Day*(1+ExpressFuelSurcharge),2),ROUND(((1-(TwoDayDiscount_1_to_10+FedExExrpessEarnedDiscount))*'UPS 2Day Base'!B3)*(1+ExpressFuelSurcharge),2)))*(1+FedEx_Markup),2)</f>
        <v>17.46</v>
      </c>
      <c r="C6" s="328">
        <f>ROUND((IF(MinBase2Day&gt;ROUND(((1-(TwoDayDiscount_1_to_10+FedExExrpessEarnedDiscount))*'UPS 2Day Base'!C3),2),ROUND(MinBase2Day*(1+ExpressFuelSurcharge),2),ROUND(((1-(TwoDayDiscount_1_to_10+FedExExrpessEarnedDiscount))*'UPS 2Day Base'!C3)*(1+ExpressFuelSurcharge),2)))*(1+FedEx_Markup),2)</f>
        <v>17.46</v>
      </c>
      <c r="D6" s="328">
        <f>ROUND((IF(MinBase2Day&gt;ROUND(((1-(TwoDayDiscount_1_to_10+FedExExrpessEarnedDiscount))*'UPS 2Day Base'!D3),2),ROUND(MinBase2Day*(1+ExpressFuelSurcharge),2),ROUND(((1-(TwoDayDiscount_1_to_10+FedExExrpessEarnedDiscount))*'UPS 2Day Base'!D3)*(1+ExpressFuelSurcharge),2)))*(1+FedEx_Markup),2)</f>
        <v>17.46</v>
      </c>
      <c r="E6" s="328">
        <f>ROUND((IF(MinBase2Day&gt;ROUND(((1-(TwoDayDiscount_1_to_10+FedExExrpessEarnedDiscount))*'UPS 2Day Base'!E3),2),ROUND(MinBase2Day*(1+ExpressFuelSurcharge),2),ROUND(((1-(TwoDayDiscount_1_to_10+FedExExrpessEarnedDiscount))*'UPS 2Day Base'!E3)*(1+ExpressFuelSurcharge),2)))*(1+FedEx_Markup),2)</f>
        <v>17.46</v>
      </c>
      <c r="F6" s="328">
        <f>ROUND((IF(MinBase2Day&gt;ROUND(((1-(TwoDayDiscount_1_to_10+FedExExrpessEarnedDiscount))*'UPS 2Day Base'!F3),2),ROUND(MinBase2Day*(1+ExpressFuelSurcharge),2),ROUND(((1-(TwoDayDiscount_1_to_10+FedExExrpessEarnedDiscount))*'UPS 2Day Base'!F3)*(1+ExpressFuelSurcharge),2)))*(1+FedEx_Markup),2)</f>
        <v>17.46</v>
      </c>
      <c r="G6" s="328">
        <f>ROUND((IF(MinBase2Day&gt;ROUND(((1-(TwoDayDiscount_1_to_10+FedExExrpessEarnedDiscount))*'UPS 2Day Base'!G3),2),ROUND(MinBase2Day*(1+ExpressFuelSurcharge),2),ROUND(((1-(TwoDayDiscount_1_to_10+FedExExrpessEarnedDiscount))*'UPS 2Day Base'!G3)*(1+ExpressFuelSurcharge),2)))*(1+FedEx_Markup),2)</f>
        <v>17.46</v>
      </c>
      <c r="H6" s="328">
        <f>ROUND((IF(MinBase2Day&gt;ROUND(((1-(TwoDayDiscount_1_to_10+FedExExrpessEarnedDiscount))*'UPS 2Day Base'!H3),2),ROUND(MinBase2Day*(1+ExpressFuelSurcharge),2),ROUND(((1-(TwoDayDiscount_1_to_10+FedExExrpessEarnedDiscount))*'UPS 2Day Base'!H3)*(1+ExpressFuelSurcharge),2)))*(1+FedEx_Markup),2)</f>
        <v>17.46</v>
      </c>
      <c r="I6" s="328">
        <f>ROUND((IF(MinBase2Day&gt;ROUND(((1-(TwoDayDiscount_1_to_10+FedExExrpessEarnedDiscount))*'UPS 2Day Base'!I3),2),ROUND(MinBase2Day*(1+ExpressFuelSurcharge),2),ROUND(((1-(TwoDayDiscount_1_to_10+FedExExrpessEarnedDiscount))*'UPS 2Day Base'!I3)*(1+ExpressFuelSurcharge),2)))*(1+FedEx_Markup),2)</f>
        <v>24.41</v>
      </c>
      <c r="J6" s="328">
        <f>ROUND((IF(MinBase2Day&gt;ROUND(((1-(TwoDayDiscount_1_to_10+FedExExrpessEarnedDiscount))*'UPS 2Day Base'!J3),2),ROUND(MinBase2Day*(1+ExpressFuelSurcharge),2),ROUND(((1-(TwoDayDiscount_1_to_10+FedExExrpessEarnedDiscount))*'UPS 2Day Base'!J3)*(1+ExpressFuelSurcharge),2)))*(1+FedEx_Markup),2)</f>
        <v>24.41</v>
      </c>
      <c r="K6" s="328">
        <f>ROUND((IF(MinBase2Day&gt;ROUND(((1-(TwoDayDiscount_1_to_10+FedExExrpessEarnedDiscount))*'UPS 2Day Base'!K3),2),ROUND(MinBase2Day*(1+ExpressFuelSurcharge),2),ROUND(((1-(TwoDayDiscount_1_to_10+FedExExrpessEarnedDiscount))*'UPS 2Day Base'!K3)*(1+ExpressFuelSurcharge),2)))*(1+FedEx_Markup),2)</f>
        <v>31.61</v>
      </c>
      <c r="L6" s="328">
        <f>ROUND((IF(MinBase2Day&gt;ROUND(((1-(TwoDayDiscount_1_to_10+FedExExrpessEarnedDiscount))*'UPS 2Day Base'!L3),2),ROUND(MinBase2Day*(1+ExpressFuelSurcharge),2),ROUND(((1-(TwoDayDiscount_1_to_10+FedExExrpessEarnedDiscount))*'UPS 2Day Base'!L3)*(1+ExpressFuelSurcharge),2)))*(1+FedEx_Markup),2)</f>
        <v>31.61</v>
      </c>
      <c r="M6" s="328">
        <f>ROUND((IF(MinBase2Day&gt;ROUND(((1-(TwoDayDiscount_1_to_10+FedExExrpessEarnedDiscount))*'UPS 2Day Base'!M3),2),ROUND(MinBase2Day*(1+ExpressFuelSurcharge),2),ROUND(((1-(TwoDayDiscount_1_to_10+FedExExrpessEarnedDiscount))*'UPS 2Day Base'!M3)*(1+ExpressFuelSurcharge),2)))*(1+FedEx_Markup),2)</f>
        <v>22.23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327">
        <v>2.0</v>
      </c>
      <c r="B7" s="328">
        <f>ROUND((IF(MinBase2Day&gt;ROUND(((1-(TwoDayDiscount_1_to_10+FedExExrpessEarnedDiscount))*'UPS 2Day Base'!B4),2),ROUND(MinBase2Day*(1+ExpressFuelSurcharge),2),ROUND(((1-(TwoDayDiscount_1_to_10+FedExExrpessEarnedDiscount))*'UPS 2Day Base'!B4)*(1+ExpressFuelSurcharge),2)))*(1+FedEx_Markup),2)</f>
        <v>17.46</v>
      </c>
      <c r="C7" s="328">
        <f>ROUND((IF(MinBase2Day&gt;ROUND(((1-(TwoDayDiscount_1_to_10+FedExExrpessEarnedDiscount))*'UPS 2Day Base'!C4),2),ROUND(MinBase2Day*(1+ExpressFuelSurcharge),2),ROUND(((1-(TwoDayDiscount_1_to_10+FedExExrpessEarnedDiscount))*'UPS 2Day Base'!C4)*(1+ExpressFuelSurcharge),2)))*(1+FedEx_Markup),2)</f>
        <v>17.46</v>
      </c>
      <c r="D7" s="328">
        <f>ROUND((IF(MinBase2Day&gt;ROUND(((1-(TwoDayDiscount_1_to_10+FedExExrpessEarnedDiscount))*'UPS 2Day Base'!D4),2),ROUND(MinBase2Day*(1+ExpressFuelSurcharge),2),ROUND(((1-(TwoDayDiscount_1_to_10+FedExExrpessEarnedDiscount))*'UPS 2Day Base'!D4)*(1+ExpressFuelSurcharge),2)))*(1+FedEx_Markup),2)</f>
        <v>17.46</v>
      </c>
      <c r="E7" s="328">
        <f>ROUND((IF(MinBase2Day&gt;ROUND(((1-(TwoDayDiscount_1_to_10+FedExExrpessEarnedDiscount))*'UPS 2Day Base'!E4),2),ROUND(MinBase2Day*(1+ExpressFuelSurcharge),2),ROUND(((1-(TwoDayDiscount_1_to_10+FedExExrpessEarnedDiscount))*'UPS 2Day Base'!E4)*(1+ExpressFuelSurcharge),2)))*(1+FedEx_Markup),2)</f>
        <v>17.46</v>
      </c>
      <c r="F7" s="328">
        <f>ROUND((IF(MinBase2Day&gt;ROUND(((1-(TwoDayDiscount_1_to_10+FedExExrpessEarnedDiscount))*'UPS 2Day Base'!F4),2),ROUND(MinBase2Day*(1+ExpressFuelSurcharge),2),ROUND(((1-(TwoDayDiscount_1_to_10+FedExExrpessEarnedDiscount))*'UPS 2Day Base'!F4)*(1+ExpressFuelSurcharge),2)))*(1+FedEx_Markup),2)</f>
        <v>17.47</v>
      </c>
      <c r="G7" s="328">
        <f>ROUND((IF(MinBase2Day&gt;ROUND(((1-(TwoDayDiscount_1_to_10+FedExExrpessEarnedDiscount))*'UPS 2Day Base'!G4),2),ROUND(MinBase2Day*(1+ExpressFuelSurcharge),2),ROUND(((1-(TwoDayDiscount_1_to_10+FedExExrpessEarnedDiscount))*'UPS 2Day Base'!G4)*(1+ExpressFuelSurcharge),2)))*(1+FedEx_Markup),2)</f>
        <v>19.39</v>
      </c>
      <c r="H7" s="328">
        <f>ROUND((IF(MinBase2Day&gt;ROUND(((1-(TwoDayDiscount_1_to_10+FedExExrpessEarnedDiscount))*'UPS 2Day Base'!H4),2),ROUND(MinBase2Day*(1+ExpressFuelSurcharge),2),ROUND(((1-(TwoDayDiscount_1_to_10+FedExExrpessEarnedDiscount))*'UPS 2Day Base'!H4)*(1+ExpressFuelSurcharge),2)))*(1+FedEx_Markup),2)</f>
        <v>20.4</v>
      </c>
      <c r="I7" s="328">
        <f>ROUND((IF(MinBase2Day&gt;ROUND(((1-(TwoDayDiscount_1_to_10+FedExExrpessEarnedDiscount))*'UPS 2Day Base'!I4),2),ROUND(MinBase2Day*(1+ExpressFuelSurcharge),2),ROUND(((1-(TwoDayDiscount_1_to_10+FedExExrpessEarnedDiscount))*'UPS 2Day Base'!I4)*(1+ExpressFuelSurcharge),2)))*(1+FedEx_Markup),2)</f>
        <v>27.27</v>
      </c>
      <c r="J7" s="328">
        <f>ROUND((IF(MinBase2Day&gt;ROUND(((1-(TwoDayDiscount_1_to_10+FedExExrpessEarnedDiscount))*'UPS 2Day Base'!J4),2),ROUND(MinBase2Day*(1+ExpressFuelSurcharge),2),ROUND(((1-(TwoDayDiscount_1_to_10+FedExExrpessEarnedDiscount))*'UPS 2Day Base'!J4)*(1+ExpressFuelSurcharge),2)))*(1+FedEx_Markup),2)</f>
        <v>27.27</v>
      </c>
      <c r="K7" s="328">
        <f>ROUND((IF(MinBase2Day&gt;ROUND(((1-(TwoDayDiscount_1_to_10+FedExExrpessEarnedDiscount))*'UPS 2Day Base'!K4),2),ROUND(MinBase2Day*(1+ExpressFuelSurcharge),2),ROUND(((1-(TwoDayDiscount_1_to_10+FedExExrpessEarnedDiscount))*'UPS 2Day Base'!K4)*(1+ExpressFuelSurcharge),2)))*(1+FedEx_Markup),2)</f>
        <v>38.61</v>
      </c>
      <c r="L7" s="328">
        <f>ROUND((IF(MinBase2Day&gt;ROUND(((1-(TwoDayDiscount_1_to_10+FedExExrpessEarnedDiscount))*'UPS 2Day Base'!L4),2),ROUND(MinBase2Day*(1+ExpressFuelSurcharge),2),ROUND(((1-(TwoDayDiscount_1_to_10+FedExExrpessEarnedDiscount))*'UPS 2Day Base'!L4)*(1+ExpressFuelSurcharge),2)))*(1+FedEx_Markup),2)</f>
        <v>38.61</v>
      </c>
      <c r="M7" s="328">
        <f>ROUND((IF(MinBase2Day&gt;ROUND(((1-(TwoDayDiscount_1_to_10+FedExExrpessEarnedDiscount))*'UPS 2Day Base'!M4),2),ROUND(MinBase2Day*(1+ExpressFuelSurcharge),2),ROUND(((1-(TwoDayDiscount_1_to_10+FedExExrpessEarnedDiscount))*'UPS 2Day Base'!M4)*(1+ExpressFuelSurcharge),2)))*(1+FedEx_Markup),2)</f>
        <v>24.39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327">
        <v>3.0</v>
      </c>
      <c r="B8" s="328">
        <f>ROUND((IF(MinBase2Day&gt;ROUND(((1-(TwoDayDiscount_1_to_10+FedExExrpessEarnedDiscount))*'UPS 2Day Base'!B5),2),ROUND(MinBase2Day*(1+ExpressFuelSurcharge),2),ROUND(((1-(TwoDayDiscount_1_to_10+FedExExrpessEarnedDiscount))*'UPS 2Day Base'!B5)*(1+ExpressFuelSurcharge),2)))*(1+FedEx_Markup),2)</f>
        <v>17.46</v>
      </c>
      <c r="C8" s="328">
        <f>ROUND((IF(MinBase2Day&gt;ROUND(((1-(TwoDayDiscount_1_to_10+FedExExrpessEarnedDiscount))*'UPS 2Day Base'!C5),2),ROUND(MinBase2Day*(1+ExpressFuelSurcharge),2),ROUND(((1-(TwoDayDiscount_1_to_10+FedExExrpessEarnedDiscount))*'UPS 2Day Base'!C5)*(1+ExpressFuelSurcharge),2)))*(1+FedEx_Markup),2)</f>
        <v>17.46</v>
      </c>
      <c r="D8" s="328">
        <f>ROUND((IF(MinBase2Day&gt;ROUND(((1-(TwoDayDiscount_1_to_10+FedExExrpessEarnedDiscount))*'UPS 2Day Base'!D5),2),ROUND(MinBase2Day*(1+ExpressFuelSurcharge),2),ROUND(((1-(TwoDayDiscount_1_to_10+FedExExrpessEarnedDiscount))*'UPS 2Day Base'!D5)*(1+ExpressFuelSurcharge),2)))*(1+FedEx_Markup),2)</f>
        <v>17.46</v>
      </c>
      <c r="E8" s="328">
        <f>ROUND((IF(MinBase2Day&gt;ROUND(((1-(TwoDayDiscount_1_to_10+FedExExrpessEarnedDiscount))*'UPS 2Day Base'!E5),2),ROUND(MinBase2Day*(1+ExpressFuelSurcharge),2),ROUND(((1-(TwoDayDiscount_1_to_10+FedExExrpessEarnedDiscount))*'UPS 2Day Base'!E5)*(1+ExpressFuelSurcharge),2)))*(1+FedEx_Markup),2)</f>
        <v>17.46</v>
      </c>
      <c r="F8" s="328">
        <f>ROUND((IF(MinBase2Day&gt;ROUND(((1-(TwoDayDiscount_1_to_10+FedExExrpessEarnedDiscount))*'UPS 2Day Base'!F5),2),ROUND(MinBase2Day*(1+ExpressFuelSurcharge),2),ROUND(((1-(TwoDayDiscount_1_to_10+FedExExrpessEarnedDiscount))*'UPS 2Day Base'!F5)*(1+ExpressFuelSurcharge),2)))*(1+FedEx_Markup),2)</f>
        <v>20.07</v>
      </c>
      <c r="G8" s="328">
        <f>ROUND((IF(MinBase2Day&gt;ROUND(((1-(TwoDayDiscount_1_to_10+FedExExrpessEarnedDiscount))*'UPS 2Day Base'!G5),2),ROUND(MinBase2Day*(1+ExpressFuelSurcharge),2),ROUND(((1-(TwoDayDiscount_1_to_10+FedExExrpessEarnedDiscount))*'UPS 2Day Base'!G5)*(1+ExpressFuelSurcharge),2)))*(1+FedEx_Markup),2)</f>
        <v>22.46</v>
      </c>
      <c r="H8" s="328">
        <f>ROUND((IF(MinBase2Day&gt;ROUND(((1-(TwoDayDiscount_1_to_10+FedExExrpessEarnedDiscount))*'UPS 2Day Base'!H5),2),ROUND(MinBase2Day*(1+ExpressFuelSurcharge),2),ROUND(((1-(TwoDayDiscount_1_to_10+FedExExrpessEarnedDiscount))*'UPS 2Day Base'!H5)*(1+ExpressFuelSurcharge),2)))*(1+FedEx_Markup),2)</f>
        <v>23.4</v>
      </c>
      <c r="I8" s="328">
        <f>ROUND((IF(MinBase2Day&gt;ROUND(((1-(TwoDayDiscount_1_to_10+FedExExrpessEarnedDiscount))*'UPS 2Day Base'!I5),2),ROUND(MinBase2Day*(1+ExpressFuelSurcharge),2),ROUND(((1-(TwoDayDiscount_1_to_10+FedExExrpessEarnedDiscount))*'UPS 2Day Base'!I5)*(1+ExpressFuelSurcharge),2)))*(1+FedEx_Markup),2)</f>
        <v>31.12</v>
      </c>
      <c r="J8" s="328">
        <f>ROUND((IF(MinBase2Day&gt;ROUND(((1-(TwoDayDiscount_1_to_10+FedExExrpessEarnedDiscount))*'UPS 2Day Base'!J5),2),ROUND(MinBase2Day*(1+ExpressFuelSurcharge),2),ROUND(((1-(TwoDayDiscount_1_to_10+FedExExrpessEarnedDiscount))*'UPS 2Day Base'!J5)*(1+ExpressFuelSurcharge),2)))*(1+FedEx_Markup),2)</f>
        <v>31.12</v>
      </c>
      <c r="K8" s="328">
        <f>ROUND((IF(MinBase2Day&gt;ROUND(((1-(TwoDayDiscount_1_to_10+FedExExrpessEarnedDiscount))*'UPS 2Day Base'!K5),2),ROUND(MinBase2Day*(1+ExpressFuelSurcharge),2),ROUND(((1-(TwoDayDiscount_1_to_10+FedExExrpessEarnedDiscount))*'UPS 2Day Base'!K5)*(1+ExpressFuelSurcharge),2)))*(1+FedEx_Markup),2)</f>
        <v>39.31</v>
      </c>
      <c r="L8" s="328">
        <f>ROUND((IF(MinBase2Day&gt;ROUND(((1-(TwoDayDiscount_1_to_10+FedExExrpessEarnedDiscount))*'UPS 2Day Base'!L5),2),ROUND(MinBase2Day*(1+ExpressFuelSurcharge),2),ROUND(((1-(TwoDayDiscount_1_to_10+FedExExrpessEarnedDiscount))*'UPS 2Day Base'!L5)*(1+ExpressFuelSurcharge),2)))*(1+FedEx_Markup),2)</f>
        <v>39.31</v>
      </c>
      <c r="M8" s="328">
        <f>ROUND((IF(MinBase2Day&gt;ROUND(((1-(TwoDayDiscount_1_to_10+FedExExrpessEarnedDiscount))*'UPS 2Day Base'!M5),2),ROUND(MinBase2Day*(1+ExpressFuelSurcharge),2),ROUND(((1-(TwoDayDiscount_1_to_10+FedExExrpessEarnedDiscount))*'UPS 2Day Base'!M5)*(1+ExpressFuelSurcharge),2)))*(1+FedEx_Markup),2)</f>
        <v>27.81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327">
        <v>4.0</v>
      </c>
      <c r="B9" s="328">
        <f>ROUND((IF(MinBase2Day&gt;ROUND(((1-(TwoDayDiscount_1_to_10+FedExExrpessEarnedDiscount))*'UPS 2Day Base'!B6),2),ROUND(MinBase2Day*(1+ExpressFuelSurcharge),2),ROUND(((1-(TwoDayDiscount_1_to_10+FedExExrpessEarnedDiscount))*'UPS 2Day Base'!B6)*(1+ExpressFuelSurcharge),2)))*(1+FedEx_Markup),2)</f>
        <v>17.46</v>
      </c>
      <c r="C9" s="328">
        <f>ROUND((IF(MinBase2Day&gt;ROUND(((1-(TwoDayDiscount_1_to_10+FedExExrpessEarnedDiscount))*'UPS 2Day Base'!C6),2),ROUND(MinBase2Day*(1+ExpressFuelSurcharge),2),ROUND(((1-(TwoDayDiscount_1_to_10+FedExExrpessEarnedDiscount))*'UPS 2Day Base'!C6)*(1+ExpressFuelSurcharge),2)))*(1+FedEx_Markup),2)</f>
        <v>17.46</v>
      </c>
      <c r="D9" s="328">
        <f>ROUND((IF(MinBase2Day&gt;ROUND(((1-(TwoDayDiscount_1_to_10+FedExExrpessEarnedDiscount))*'UPS 2Day Base'!D6),2),ROUND(MinBase2Day*(1+ExpressFuelSurcharge),2),ROUND(((1-(TwoDayDiscount_1_to_10+FedExExrpessEarnedDiscount))*'UPS 2Day Base'!D6)*(1+ExpressFuelSurcharge),2)))*(1+FedEx_Markup),2)</f>
        <v>17.46</v>
      </c>
      <c r="E9" s="328">
        <f>ROUND((IF(MinBase2Day&gt;ROUND(((1-(TwoDayDiscount_1_to_10+FedExExrpessEarnedDiscount))*'UPS 2Day Base'!E6),2),ROUND(MinBase2Day*(1+ExpressFuelSurcharge),2),ROUND(((1-(TwoDayDiscount_1_to_10+FedExExrpessEarnedDiscount))*'UPS 2Day Base'!E6)*(1+ExpressFuelSurcharge),2)))*(1+FedEx_Markup),2)</f>
        <v>18.01</v>
      </c>
      <c r="F9" s="328">
        <f>ROUND((IF(MinBase2Day&gt;ROUND(((1-(TwoDayDiscount_1_to_10+FedExExrpessEarnedDiscount))*'UPS 2Day Base'!F6),2),ROUND(MinBase2Day*(1+ExpressFuelSurcharge),2),ROUND(((1-(TwoDayDiscount_1_to_10+FedExExrpessEarnedDiscount))*'UPS 2Day Base'!F6)*(1+ExpressFuelSurcharge),2)))*(1+FedEx_Markup),2)</f>
        <v>23.18</v>
      </c>
      <c r="G9" s="328">
        <f>ROUND((IF(MinBase2Day&gt;ROUND(((1-(TwoDayDiscount_1_to_10+FedExExrpessEarnedDiscount))*'UPS 2Day Base'!G6),2),ROUND(MinBase2Day*(1+ExpressFuelSurcharge),2),ROUND(((1-(TwoDayDiscount_1_to_10+FedExExrpessEarnedDiscount))*'UPS 2Day Base'!G6)*(1+ExpressFuelSurcharge),2)))*(1+FedEx_Markup),2)</f>
        <v>25.65</v>
      </c>
      <c r="H9" s="328">
        <f>ROUND((IF(MinBase2Day&gt;ROUND(((1-(TwoDayDiscount_1_to_10+FedExExrpessEarnedDiscount))*'UPS 2Day Base'!H6),2),ROUND(MinBase2Day*(1+ExpressFuelSurcharge),2),ROUND(((1-(TwoDayDiscount_1_to_10+FedExExrpessEarnedDiscount))*'UPS 2Day Base'!H6)*(1+ExpressFuelSurcharge),2)))*(1+FedEx_Markup),2)</f>
        <v>26.65</v>
      </c>
      <c r="I9" s="328">
        <f>ROUND((IF(MinBase2Day&gt;ROUND(((1-(TwoDayDiscount_1_to_10+FedExExrpessEarnedDiscount))*'UPS 2Day Base'!I6),2),ROUND(MinBase2Day*(1+ExpressFuelSurcharge),2),ROUND(((1-(TwoDayDiscount_1_to_10+FedExExrpessEarnedDiscount))*'UPS 2Day Base'!I6)*(1+ExpressFuelSurcharge),2)))*(1+FedEx_Markup),2)</f>
        <v>33.17</v>
      </c>
      <c r="J9" s="328">
        <f>ROUND((IF(MinBase2Day&gt;ROUND(((1-(TwoDayDiscount_1_to_10+FedExExrpessEarnedDiscount))*'UPS 2Day Base'!J6),2),ROUND(MinBase2Day*(1+ExpressFuelSurcharge),2),ROUND(((1-(TwoDayDiscount_1_to_10+FedExExrpessEarnedDiscount))*'UPS 2Day Base'!J6)*(1+ExpressFuelSurcharge),2)))*(1+FedEx_Markup),2)</f>
        <v>33.17</v>
      </c>
      <c r="K9" s="328">
        <f>ROUND((IF(MinBase2Day&gt;ROUND(((1-(TwoDayDiscount_1_to_10+FedExExrpessEarnedDiscount))*'UPS 2Day Base'!K6),2),ROUND(MinBase2Day*(1+ExpressFuelSurcharge),2),ROUND(((1-(TwoDayDiscount_1_to_10+FedExExrpessEarnedDiscount))*'UPS 2Day Base'!K6)*(1+ExpressFuelSurcharge),2)))*(1+FedEx_Markup),2)</f>
        <v>41.02</v>
      </c>
      <c r="L9" s="328">
        <f>ROUND((IF(MinBase2Day&gt;ROUND(((1-(TwoDayDiscount_1_to_10+FedExExrpessEarnedDiscount))*'UPS 2Day Base'!L6),2),ROUND(MinBase2Day*(1+ExpressFuelSurcharge),2),ROUND(((1-(TwoDayDiscount_1_to_10+FedExExrpessEarnedDiscount))*'UPS 2Day Base'!L6)*(1+ExpressFuelSurcharge),2)))*(1+FedEx_Markup),2)</f>
        <v>41.02</v>
      </c>
      <c r="M9" s="328">
        <f>ROUND((IF(MinBase2Day&gt;ROUND(((1-(TwoDayDiscount_1_to_10+FedExExrpessEarnedDiscount))*'UPS 2Day Base'!M6),2),ROUND(MinBase2Day*(1+ExpressFuelSurcharge),2),ROUND(((1-(TwoDayDiscount_1_to_10+FedExExrpessEarnedDiscount))*'UPS 2Day Base'!M6)*(1+ExpressFuelSurcharge),2)))*(1+FedEx_Markup),2)</f>
        <v>29.66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327">
        <v>5.0</v>
      </c>
      <c r="B10" s="328">
        <f>ROUND((IF(MinBase2Day&gt;ROUND(((1-(TwoDayDiscount_1_to_10+FedExExrpessEarnedDiscount))*'UPS 2Day Base'!B7),2),ROUND(MinBase2Day*(1+ExpressFuelSurcharge),2),ROUND(((1-(TwoDayDiscount_1_to_10+FedExExrpessEarnedDiscount))*'UPS 2Day Base'!B7)*(1+ExpressFuelSurcharge),2)))*(1+FedEx_Markup),2)</f>
        <v>17.46</v>
      </c>
      <c r="C10" s="328">
        <f>ROUND((IF(MinBase2Day&gt;ROUND(((1-(TwoDayDiscount_1_to_10+FedExExrpessEarnedDiscount))*'UPS 2Day Base'!C7),2),ROUND(MinBase2Day*(1+ExpressFuelSurcharge),2),ROUND(((1-(TwoDayDiscount_1_to_10+FedExExrpessEarnedDiscount))*'UPS 2Day Base'!C7)*(1+ExpressFuelSurcharge),2)))*(1+FedEx_Markup),2)</f>
        <v>17.46</v>
      </c>
      <c r="D10" s="328">
        <f>ROUND((IF(MinBase2Day&gt;ROUND(((1-(TwoDayDiscount_1_to_10+FedExExrpessEarnedDiscount))*'UPS 2Day Base'!D7),2),ROUND(MinBase2Day*(1+ExpressFuelSurcharge),2),ROUND(((1-(TwoDayDiscount_1_to_10+FedExExrpessEarnedDiscount))*'UPS 2Day Base'!D7)*(1+ExpressFuelSurcharge),2)))*(1+FedEx_Markup),2)</f>
        <v>17.46</v>
      </c>
      <c r="E10" s="328">
        <f>ROUND((IF(MinBase2Day&gt;ROUND(((1-(TwoDayDiscount_1_to_10+FedExExrpessEarnedDiscount))*'UPS 2Day Base'!E7),2),ROUND(MinBase2Day*(1+ExpressFuelSurcharge),2),ROUND(((1-(TwoDayDiscount_1_to_10+FedExExrpessEarnedDiscount))*'UPS 2Day Base'!E7)*(1+ExpressFuelSurcharge),2)))*(1+FedEx_Markup),2)</f>
        <v>20.02</v>
      </c>
      <c r="F10" s="328">
        <f>ROUND((IF(MinBase2Day&gt;ROUND(((1-(TwoDayDiscount_1_to_10+FedExExrpessEarnedDiscount))*'UPS 2Day Base'!F7),2),ROUND(MinBase2Day*(1+ExpressFuelSurcharge),2),ROUND(((1-(TwoDayDiscount_1_to_10+FedExExrpessEarnedDiscount))*'UPS 2Day Base'!F7)*(1+ExpressFuelSurcharge),2)))*(1+FedEx_Markup),2)</f>
        <v>25.9</v>
      </c>
      <c r="G10" s="328">
        <f>ROUND((IF(MinBase2Day&gt;ROUND(((1-(TwoDayDiscount_1_to_10+FedExExrpessEarnedDiscount))*'UPS 2Day Base'!G7),2),ROUND(MinBase2Day*(1+ExpressFuelSurcharge),2),ROUND(((1-(TwoDayDiscount_1_to_10+FedExExrpessEarnedDiscount))*'UPS 2Day Base'!G7)*(1+ExpressFuelSurcharge),2)))*(1+FedEx_Markup),2)</f>
        <v>28.58</v>
      </c>
      <c r="H10" s="328">
        <f>ROUND((IF(MinBase2Day&gt;ROUND(((1-(TwoDayDiscount_1_to_10+FedExExrpessEarnedDiscount))*'UPS 2Day Base'!H7),2),ROUND(MinBase2Day*(1+ExpressFuelSurcharge),2),ROUND(((1-(TwoDayDiscount_1_to_10+FedExExrpessEarnedDiscount))*'UPS 2Day Base'!H7)*(1+ExpressFuelSurcharge),2)))*(1+FedEx_Markup),2)</f>
        <v>30.31</v>
      </c>
      <c r="I10" s="328">
        <f>ROUND((IF(MinBase2Day&gt;ROUND(((1-(TwoDayDiscount_1_to_10+FedExExrpessEarnedDiscount))*'UPS 2Day Base'!I7),2),ROUND(MinBase2Day*(1+ExpressFuelSurcharge),2),ROUND(((1-(TwoDayDiscount_1_to_10+FedExExrpessEarnedDiscount))*'UPS 2Day Base'!I7)*(1+ExpressFuelSurcharge),2)))*(1+FedEx_Markup),2)</f>
        <v>36.04</v>
      </c>
      <c r="J10" s="328">
        <f>ROUND((IF(MinBase2Day&gt;ROUND(((1-(TwoDayDiscount_1_to_10+FedExExrpessEarnedDiscount))*'UPS 2Day Base'!J7),2),ROUND(MinBase2Day*(1+ExpressFuelSurcharge),2),ROUND(((1-(TwoDayDiscount_1_to_10+FedExExrpessEarnedDiscount))*'UPS 2Day Base'!J7)*(1+ExpressFuelSurcharge),2)))*(1+FedEx_Markup),2)</f>
        <v>36.04</v>
      </c>
      <c r="K10" s="328">
        <f>ROUND((IF(MinBase2Day&gt;ROUND(((1-(TwoDayDiscount_1_to_10+FedExExrpessEarnedDiscount))*'UPS 2Day Base'!K7),2),ROUND(MinBase2Day*(1+ExpressFuelSurcharge),2),ROUND(((1-(TwoDayDiscount_1_to_10+FedExExrpessEarnedDiscount))*'UPS 2Day Base'!K7)*(1+ExpressFuelSurcharge),2)))*(1+FedEx_Markup),2)</f>
        <v>42.46</v>
      </c>
      <c r="L10" s="328">
        <f>ROUND((IF(MinBase2Day&gt;ROUND(((1-(TwoDayDiscount_1_to_10+FedExExrpessEarnedDiscount))*'UPS 2Day Base'!L7),2),ROUND(MinBase2Day*(1+ExpressFuelSurcharge),2),ROUND(((1-(TwoDayDiscount_1_to_10+FedExExrpessEarnedDiscount))*'UPS 2Day Base'!L7)*(1+ExpressFuelSurcharge),2)))*(1+FedEx_Markup),2)</f>
        <v>42.46</v>
      </c>
      <c r="M10" s="328">
        <f>ROUND((IF(MinBase2Day&gt;ROUND(((1-(TwoDayDiscount_1_to_10+FedExExrpessEarnedDiscount))*'UPS 2Day Base'!M7),2),ROUND(MinBase2Day*(1+ExpressFuelSurcharge),2),ROUND(((1-(TwoDayDiscount_1_to_10+FedExExrpessEarnedDiscount))*'UPS 2Day Base'!M7)*(1+ExpressFuelSurcharge),2)))*(1+FedEx_Markup),2)</f>
        <v>32.18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327">
        <v>6.0</v>
      </c>
      <c r="B11" s="328">
        <f>ROUND((IF(MinBase2Day&gt;ROUND(((1-(TwoDayDiscount_1_to_10+FedExExrpessEarnedDiscount))*'UPS 2Day Base'!B8),2),ROUND(MinBase2Day*(1+ExpressFuelSurcharge),2),ROUND(((1-(TwoDayDiscount_1_to_10+FedExExrpessEarnedDiscount))*'UPS 2Day Base'!B8)*(1+ExpressFuelSurcharge),2)))*(1+FedEx_Markup),2)</f>
        <v>17.46</v>
      </c>
      <c r="C11" s="328">
        <f>ROUND((IF(MinBase2Day&gt;ROUND(((1-(TwoDayDiscount_1_to_10+FedExExrpessEarnedDiscount))*'UPS 2Day Base'!C8),2),ROUND(MinBase2Day*(1+ExpressFuelSurcharge),2),ROUND(((1-(TwoDayDiscount_1_to_10+FedExExrpessEarnedDiscount))*'UPS 2Day Base'!C8)*(1+ExpressFuelSurcharge),2)))*(1+FedEx_Markup),2)</f>
        <v>17.46</v>
      </c>
      <c r="D11" s="328">
        <f>ROUND((IF(MinBase2Day&gt;ROUND(((1-(TwoDayDiscount_1_to_10+FedExExrpessEarnedDiscount))*'UPS 2Day Base'!D8),2),ROUND(MinBase2Day*(1+ExpressFuelSurcharge),2),ROUND(((1-(TwoDayDiscount_1_to_10+FedExExrpessEarnedDiscount))*'UPS 2Day Base'!D8)*(1+ExpressFuelSurcharge),2)))*(1+FedEx_Markup),2)</f>
        <v>17.46</v>
      </c>
      <c r="E11" s="328">
        <f>ROUND((IF(MinBase2Day&gt;ROUND(((1-(TwoDayDiscount_1_to_10+FedExExrpessEarnedDiscount))*'UPS 2Day Base'!E8),2),ROUND(MinBase2Day*(1+ExpressFuelSurcharge),2),ROUND(((1-(TwoDayDiscount_1_to_10+FedExExrpessEarnedDiscount))*'UPS 2Day Base'!E8)*(1+ExpressFuelSurcharge),2)))*(1+FedEx_Markup),2)</f>
        <v>21.85</v>
      </c>
      <c r="F11" s="328">
        <f>ROUND((IF(MinBase2Day&gt;ROUND(((1-(TwoDayDiscount_1_to_10+FedExExrpessEarnedDiscount))*'UPS 2Day Base'!F8),2),ROUND(MinBase2Day*(1+ExpressFuelSurcharge),2),ROUND(((1-(TwoDayDiscount_1_to_10+FedExExrpessEarnedDiscount))*'UPS 2Day Base'!F8)*(1+ExpressFuelSurcharge),2)))*(1+FedEx_Markup),2)</f>
        <v>28.8</v>
      </c>
      <c r="G11" s="328">
        <f>ROUND((IF(MinBase2Day&gt;ROUND(((1-(TwoDayDiscount_1_to_10+FedExExrpessEarnedDiscount))*'UPS 2Day Base'!G8),2),ROUND(MinBase2Day*(1+ExpressFuelSurcharge),2),ROUND(((1-(TwoDayDiscount_1_to_10+FedExExrpessEarnedDiscount))*'UPS 2Day Base'!G8)*(1+ExpressFuelSurcharge),2)))*(1+FedEx_Markup),2)</f>
        <v>31.75</v>
      </c>
      <c r="H11" s="328">
        <f>ROUND((IF(MinBase2Day&gt;ROUND(((1-(TwoDayDiscount_1_to_10+FedExExrpessEarnedDiscount))*'UPS 2Day Base'!H8),2),ROUND(MinBase2Day*(1+ExpressFuelSurcharge),2),ROUND(((1-(TwoDayDiscount_1_to_10+FedExExrpessEarnedDiscount))*'UPS 2Day Base'!H8)*(1+ExpressFuelSurcharge),2)))*(1+FedEx_Markup),2)</f>
        <v>33.2</v>
      </c>
      <c r="I11" s="328">
        <f>ROUND((IF(MinBase2Day&gt;ROUND(((1-(TwoDayDiscount_1_to_10+FedExExrpessEarnedDiscount))*'UPS 2Day Base'!I8),2),ROUND(MinBase2Day*(1+ExpressFuelSurcharge),2),ROUND(((1-(TwoDayDiscount_1_to_10+FedExExrpessEarnedDiscount))*'UPS 2Day Base'!I8)*(1+ExpressFuelSurcharge),2)))*(1+FedEx_Markup),2)</f>
        <v>40.83</v>
      </c>
      <c r="J11" s="328">
        <f>ROUND((IF(MinBase2Day&gt;ROUND(((1-(TwoDayDiscount_1_to_10+FedExExrpessEarnedDiscount))*'UPS 2Day Base'!J8),2),ROUND(MinBase2Day*(1+ExpressFuelSurcharge),2),ROUND(((1-(TwoDayDiscount_1_to_10+FedExExrpessEarnedDiscount))*'UPS 2Day Base'!J8)*(1+ExpressFuelSurcharge),2)))*(1+FedEx_Markup),2)</f>
        <v>40.83</v>
      </c>
      <c r="K11" s="328">
        <f>ROUND((IF(MinBase2Day&gt;ROUND(((1-(TwoDayDiscount_1_to_10+FedExExrpessEarnedDiscount))*'UPS 2Day Base'!K8),2),ROUND(MinBase2Day*(1+ExpressFuelSurcharge),2),ROUND(((1-(TwoDayDiscount_1_to_10+FedExExrpessEarnedDiscount))*'UPS 2Day Base'!K8)*(1+ExpressFuelSurcharge),2)))*(1+FedEx_Markup),2)</f>
        <v>46.36</v>
      </c>
      <c r="L11" s="328">
        <f>ROUND((IF(MinBase2Day&gt;ROUND(((1-(TwoDayDiscount_1_to_10+FedExExrpessEarnedDiscount))*'UPS 2Day Base'!L8),2),ROUND(MinBase2Day*(1+ExpressFuelSurcharge),2),ROUND(((1-(TwoDayDiscount_1_to_10+FedExExrpessEarnedDiscount))*'UPS 2Day Base'!L8)*(1+ExpressFuelSurcharge),2)))*(1+FedEx_Markup),2)</f>
        <v>46.36</v>
      </c>
      <c r="M11" s="328">
        <f>ROUND((IF(MinBase2Day&gt;ROUND(((1-(TwoDayDiscount_1_to_10+FedExExrpessEarnedDiscount))*'UPS 2Day Base'!M8),2),ROUND(MinBase2Day*(1+ExpressFuelSurcharge),2),ROUND(((1-(TwoDayDiscount_1_to_10+FedExExrpessEarnedDiscount))*'UPS 2Day Base'!M8)*(1+ExpressFuelSurcharge),2)))*(1+FedEx_Markup),2)</f>
        <v>34.27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327">
        <v>7.0</v>
      </c>
      <c r="B12" s="328">
        <f>ROUND((IF(MinBase2Day&gt;ROUND(((1-(TwoDayDiscount_1_to_10+FedExExrpessEarnedDiscount))*'UPS 2Day Base'!B9),2),ROUND(MinBase2Day*(1+ExpressFuelSurcharge),2),ROUND(((1-(TwoDayDiscount_1_to_10+FedExExrpessEarnedDiscount))*'UPS 2Day Base'!B9)*(1+ExpressFuelSurcharge),2)))*(1+FedEx_Markup),2)</f>
        <v>17.46</v>
      </c>
      <c r="C12" s="328">
        <f>ROUND((IF(MinBase2Day&gt;ROUND(((1-(TwoDayDiscount_1_to_10+FedExExrpessEarnedDiscount))*'UPS 2Day Base'!C9),2),ROUND(MinBase2Day*(1+ExpressFuelSurcharge),2),ROUND(((1-(TwoDayDiscount_1_to_10+FedExExrpessEarnedDiscount))*'UPS 2Day Base'!C9)*(1+ExpressFuelSurcharge),2)))*(1+FedEx_Markup),2)</f>
        <v>17.46</v>
      </c>
      <c r="D12" s="328">
        <f>ROUND((IF(MinBase2Day&gt;ROUND(((1-(TwoDayDiscount_1_to_10+FedExExrpessEarnedDiscount))*'UPS 2Day Base'!D9),2),ROUND(MinBase2Day*(1+ExpressFuelSurcharge),2),ROUND(((1-(TwoDayDiscount_1_to_10+FedExExrpessEarnedDiscount))*'UPS 2Day Base'!D9)*(1+ExpressFuelSurcharge),2)))*(1+FedEx_Markup),2)</f>
        <v>17.46</v>
      </c>
      <c r="E12" s="328">
        <f>ROUND((IF(MinBase2Day&gt;ROUND(((1-(TwoDayDiscount_1_to_10+FedExExrpessEarnedDiscount))*'UPS 2Day Base'!E9),2),ROUND(MinBase2Day*(1+ExpressFuelSurcharge),2),ROUND(((1-(TwoDayDiscount_1_to_10+FedExExrpessEarnedDiscount))*'UPS 2Day Base'!E9)*(1+ExpressFuelSurcharge),2)))*(1+FedEx_Markup),2)</f>
        <v>23.89</v>
      </c>
      <c r="F12" s="328">
        <f>ROUND((IF(MinBase2Day&gt;ROUND(((1-(TwoDayDiscount_1_to_10+FedExExrpessEarnedDiscount))*'UPS 2Day Base'!F9),2),ROUND(MinBase2Day*(1+ExpressFuelSurcharge),2),ROUND(((1-(TwoDayDiscount_1_to_10+FedExExrpessEarnedDiscount))*'UPS 2Day Base'!F9)*(1+ExpressFuelSurcharge),2)))*(1+FedEx_Markup),2)</f>
        <v>32.38</v>
      </c>
      <c r="G12" s="328">
        <f>ROUND((IF(MinBase2Day&gt;ROUND(((1-(TwoDayDiscount_1_to_10+FedExExrpessEarnedDiscount))*'UPS 2Day Base'!G9),2),ROUND(MinBase2Day*(1+ExpressFuelSurcharge),2),ROUND(((1-(TwoDayDiscount_1_to_10+FedExExrpessEarnedDiscount))*'UPS 2Day Base'!G9)*(1+ExpressFuelSurcharge),2)))*(1+FedEx_Markup),2)</f>
        <v>35.25</v>
      </c>
      <c r="H12" s="328">
        <f>ROUND((IF(MinBase2Day&gt;ROUND(((1-(TwoDayDiscount_1_to_10+FedExExrpessEarnedDiscount))*'UPS 2Day Base'!H9),2),ROUND(MinBase2Day*(1+ExpressFuelSurcharge),2),ROUND(((1-(TwoDayDiscount_1_to_10+FedExExrpessEarnedDiscount))*'UPS 2Day Base'!H9)*(1+ExpressFuelSurcharge),2)))*(1+FedEx_Markup),2)</f>
        <v>36.58</v>
      </c>
      <c r="I12" s="328">
        <f>ROUND((IF(MinBase2Day&gt;ROUND(((1-(TwoDayDiscount_1_to_10+FedExExrpessEarnedDiscount))*'UPS 2Day Base'!I9),2),ROUND(MinBase2Day*(1+ExpressFuelSurcharge),2),ROUND(((1-(TwoDayDiscount_1_to_10+FedExExrpessEarnedDiscount))*'UPS 2Day Base'!I9)*(1+ExpressFuelSurcharge),2)))*(1+FedEx_Markup),2)</f>
        <v>41.31</v>
      </c>
      <c r="J12" s="328">
        <f>ROUND((IF(MinBase2Day&gt;ROUND(((1-(TwoDayDiscount_1_to_10+FedExExrpessEarnedDiscount))*'UPS 2Day Base'!J9),2),ROUND(MinBase2Day*(1+ExpressFuelSurcharge),2),ROUND(((1-(TwoDayDiscount_1_to_10+FedExExrpessEarnedDiscount))*'UPS 2Day Base'!J9)*(1+ExpressFuelSurcharge),2)))*(1+FedEx_Markup),2)</f>
        <v>41.31</v>
      </c>
      <c r="K12" s="328">
        <f>ROUND((IF(MinBase2Day&gt;ROUND(((1-(TwoDayDiscount_1_to_10+FedExExrpessEarnedDiscount))*'UPS 2Day Base'!K9),2),ROUND(MinBase2Day*(1+ExpressFuelSurcharge),2),ROUND(((1-(TwoDayDiscount_1_to_10+FedExExrpessEarnedDiscount))*'UPS 2Day Base'!K9)*(1+ExpressFuelSurcharge),2)))*(1+FedEx_Markup),2)</f>
        <v>46.76</v>
      </c>
      <c r="L12" s="328">
        <f>ROUND((IF(MinBase2Day&gt;ROUND(((1-(TwoDayDiscount_1_to_10+FedExExrpessEarnedDiscount))*'UPS 2Day Base'!L9),2),ROUND(MinBase2Day*(1+ExpressFuelSurcharge),2),ROUND(((1-(TwoDayDiscount_1_to_10+FedExExrpessEarnedDiscount))*'UPS 2Day Base'!L9)*(1+ExpressFuelSurcharge),2)))*(1+FedEx_Markup),2)</f>
        <v>46.76</v>
      </c>
      <c r="M12" s="328">
        <f>ROUND((IF(MinBase2Day&gt;ROUND(((1-(TwoDayDiscount_1_to_10+FedExExrpessEarnedDiscount))*'UPS 2Day Base'!M9),2),ROUND(MinBase2Day*(1+ExpressFuelSurcharge),2),ROUND(((1-(TwoDayDiscount_1_to_10+FedExExrpessEarnedDiscount))*'UPS 2Day Base'!M9)*(1+ExpressFuelSurcharge),2)))*(1+FedEx_Markup),2)</f>
        <v>36.89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327">
        <v>8.0</v>
      </c>
      <c r="B13" s="328">
        <f>ROUND((IF(MinBase2Day&gt;ROUND(((1-(TwoDayDiscount_1_to_10+FedExExrpessEarnedDiscount))*'UPS 2Day Base'!B10),2),ROUND(MinBase2Day*(1+ExpressFuelSurcharge),2),ROUND(((1-(TwoDayDiscount_1_to_10+FedExExrpessEarnedDiscount))*'UPS 2Day Base'!B10)*(1+ExpressFuelSurcharge),2)))*(1+FedEx_Markup),2)</f>
        <v>17.46</v>
      </c>
      <c r="C13" s="328">
        <f>ROUND((IF(MinBase2Day&gt;ROUND(((1-(TwoDayDiscount_1_to_10+FedExExrpessEarnedDiscount))*'UPS 2Day Base'!C10),2),ROUND(MinBase2Day*(1+ExpressFuelSurcharge),2),ROUND(((1-(TwoDayDiscount_1_to_10+FedExExrpessEarnedDiscount))*'UPS 2Day Base'!C10)*(1+ExpressFuelSurcharge),2)))*(1+FedEx_Markup),2)</f>
        <v>17.46</v>
      </c>
      <c r="D13" s="328">
        <f>ROUND((IF(MinBase2Day&gt;ROUND(((1-(TwoDayDiscount_1_to_10+FedExExrpessEarnedDiscount))*'UPS 2Day Base'!D10),2),ROUND(MinBase2Day*(1+ExpressFuelSurcharge),2),ROUND(((1-(TwoDayDiscount_1_to_10+FedExExrpessEarnedDiscount))*'UPS 2Day Base'!D10)*(1+ExpressFuelSurcharge),2)))*(1+FedEx_Markup),2)</f>
        <v>17.65</v>
      </c>
      <c r="E13" s="328">
        <f>ROUND((IF(MinBase2Day&gt;ROUND(((1-(TwoDayDiscount_1_to_10+FedExExrpessEarnedDiscount))*'UPS 2Day Base'!E10),2),ROUND(MinBase2Day*(1+ExpressFuelSurcharge),2),ROUND(((1-(TwoDayDiscount_1_to_10+FedExExrpessEarnedDiscount))*'UPS 2Day Base'!E10)*(1+ExpressFuelSurcharge),2)))*(1+FedEx_Markup),2)</f>
        <v>26.06</v>
      </c>
      <c r="F13" s="328">
        <f>ROUND((IF(MinBase2Day&gt;ROUND(((1-(TwoDayDiscount_1_to_10+FedExExrpessEarnedDiscount))*'UPS 2Day Base'!F10),2),ROUND(MinBase2Day*(1+ExpressFuelSurcharge),2),ROUND(((1-(TwoDayDiscount_1_to_10+FedExExrpessEarnedDiscount))*'UPS 2Day Base'!F10)*(1+ExpressFuelSurcharge),2)))*(1+FedEx_Markup),2)</f>
        <v>35.83</v>
      </c>
      <c r="G13" s="328">
        <f>ROUND((IF(MinBase2Day&gt;ROUND(((1-(TwoDayDiscount_1_to_10+FedExExrpessEarnedDiscount))*'UPS 2Day Base'!G10),2),ROUND(MinBase2Day*(1+ExpressFuelSurcharge),2),ROUND(((1-(TwoDayDiscount_1_to_10+FedExExrpessEarnedDiscount))*'UPS 2Day Base'!G10)*(1+ExpressFuelSurcharge),2)))*(1+FedEx_Markup),2)</f>
        <v>38.84</v>
      </c>
      <c r="H13" s="328">
        <f>ROUND((IF(MinBase2Day&gt;ROUND(((1-(TwoDayDiscount_1_to_10+FedExExrpessEarnedDiscount))*'UPS 2Day Base'!H10),2),ROUND(MinBase2Day*(1+ExpressFuelSurcharge),2),ROUND(((1-(TwoDayDiscount_1_to_10+FedExExrpessEarnedDiscount))*'UPS 2Day Base'!H10)*(1+ExpressFuelSurcharge),2)))*(1+FedEx_Markup),2)</f>
        <v>40.24</v>
      </c>
      <c r="I13" s="328">
        <f>ROUND((IF(MinBase2Day&gt;ROUND(((1-(TwoDayDiscount_1_to_10+FedExExrpessEarnedDiscount))*'UPS 2Day Base'!I10),2),ROUND(MinBase2Day*(1+ExpressFuelSurcharge),2),ROUND(((1-(TwoDayDiscount_1_to_10+FedExExrpessEarnedDiscount))*'UPS 2Day Base'!I10)*(1+ExpressFuelSurcharge),2)))*(1+FedEx_Markup),2)</f>
        <v>46.29</v>
      </c>
      <c r="J13" s="328">
        <f>ROUND((IF(MinBase2Day&gt;ROUND(((1-(TwoDayDiscount_1_to_10+FedExExrpessEarnedDiscount))*'UPS 2Day Base'!J10),2),ROUND(MinBase2Day*(1+ExpressFuelSurcharge),2),ROUND(((1-(TwoDayDiscount_1_to_10+FedExExrpessEarnedDiscount))*'UPS 2Day Base'!J10)*(1+ExpressFuelSurcharge),2)))*(1+FedEx_Markup),2)</f>
        <v>46.29</v>
      </c>
      <c r="K13" s="328">
        <f>ROUND((IF(MinBase2Day&gt;ROUND(((1-(TwoDayDiscount_1_to_10+FedExExrpessEarnedDiscount))*'UPS 2Day Base'!K10),2),ROUND(MinBase2Day*(1+ExpressFuelSurcharge),2),ROUND(((1-(TwoDayDiscount_1_to_10+FedExExrpessEarnedDiscount))*'UPS 2Day Base'!K10)*(1+ExpressFuelSurcharge),2)))*(1+FedEx_Markup),2)</f>
        <v>52.33</v>
      </c>
      <c r="L13" s="328">
        <f>ROUND((IF(MinBase2Day&gt;ROUND(((1-(TwoDayDiscount_1_to_10+FedExExrpessEarnedDiscount))*'UPS 2Day Base'!L10),2),ROUND(MinBase2Day*(1+ExpressFuelSurcharge),2),ROUND(((1-(TwoDayDiscount_1_to_10+FedExExrpessEarnedDiscount))*'UPS 2Day Base'!L10)*(1+ExpressFuelSurcharge),2)))*(1+FedEx_Markup),2)</f>
        <v>52.33</v>
      </c>
      <c r="M13" s="328">
        <f>ROUND((IF(MinBase2Day&gt;ROUND(((1-(TwoDayDiscount_1_to_10+FedExExrpessEarnedDiscount))*'UPS 2Day Base'!M10),2),ROUND(MinBase2Day*(1+ExpressFuelSurcharge),2),ROUND(((1-(TwoDayDiscount_1_to_10+FedExExrpessEarnedDiscount))*'UPS 2Day Base'!M10)*(1+ExpressFuelSurcharge),2)))*(1+FedEx_Markup),2)</f>
        <v>39.07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327">
        <v>9.0</v>
      </c>
      <c r="B14" s="328">
        <f>ROUND((IF(MinBase2Day&gt;ROUND(((1-(TwoDayDiscount_1_to_10+FedExExrpessEarnedDiscount))*'UPS 2Day Base'!B11),2),ROUND(MinBase2Day*(1+ExpressFuelSurcharge),2),ROUND(((1-(TwoDayDiscount_1_to_10+FedExExrpessEarnedDiscount))*'UPS 2Day Base'!B11)*(1+ExpressFuelSurcharge),2)))*(1+FedEx_Markup),2)</f>
        <v>17.46</v>
      </c>
      <c r="C14" s="328">
        <f>ROUND((IF(MinBase2Day&gt;ROUND(((1-(TwoDayDiscount_1_to_10+FedExExrpessEarnedDiscount))*'UPS 2Day Base'!C11),2),ROUND(MinBase2Day*(1+ExpressFuelSurcharge),2),ROUND(((1-(TwoDayDiscount_1_to_10+FedExExrpessEarnedDiscount))*'UPS 2Day Base'!C11)*(1+ExpressFuelSurcharge),2)))*(1+FedEx_Markup),2)</f>
        <v>17.46</v>
      </c>
      <c r="D14" s="328">
        <f>ROUND((IF(MinBase2Day&gt;ROUND(((1-(TwoDayDiscount_1_to_10+FedExExrpessEarnedDiscount))*'UPS 2Day Base'!D11),2),ROUND(MinBase2Day*(1+ExpressFuelSurcharge),2),ROUND(((1-(TwoDayDiscount_1_to_10+FedExExrpessEarnedDiscount))*'UPS 2Day Base'!D11)*(1+ExpressFuelSurcharge),2)))*(1+FedEx_Markup),2)</f>
        <v>19.07</v>
      </c>
      <c r="E14" s="328">
        <f>ROUND((IF(MinBase2Day&gt;ROUND(((1-(TwoDayDiscount_1_to_10+FedExExrpessEarnedDiscount))*'UPS 2Day Base'!E11),2),ROUND(MinBase2Day*(1+ExpressFuelSurcharge),2),ROUND(((1-(TwoDayDiscount_1_to_10+FedExExrpessEarnedDiscount))*'UPS 2Day Base'!E11)*(1+ExpressFuelSurcharge),2)))*(1+FedEx_Markup),2)</f>
        <v>27.97</v>
      </c>
      <c r="F14" s="328">
        <f>ROUND((IF(MinBase2Day&gt;ROUND(((1-(TwoDayDiscount_1_to_10+FedExExrpessEarnedDiscount))*'UPS 2Day Base'!F11),2),ROUND(MinBase2Day*(1+ExpressFuelSurcharge),2),ROUND(((1-(TwoDayDiscount_1_to_10+FedExExrpessEarnedDiscount))*'UPS 2Day Base'!F11)*(1+ExpressFuelSurcharge),2)))*(1+FedEx_Markup),2)</f>
        <v>39</v>
      </c>
      <c r="G14" s="328">
        <f>ROUND((IF(MinBase2Day&gt;ROUND(((1-(TwoDayDiscount_1_to_10+FedExExrpessEarnedDiscount))*'UPS 2Day Base'!G11),2),ROUND(MinBase2Day*(1+ExpressFuelSurcharge),2),ROUND(((1-(TwoDayDiscount_1_to_10+FedExExrpessEarnedDiscount))*'UPS 2Day Base'!G11)*(1+ExpressFuelSurcharge),2)))*(1+FedEx_Markup),2)</f>
        <v>42.58</v>
      </c>
      <c r="H14" s="328">
        <f>ROUND((IF(MinBase2Day&gt;ROUND(((1-(TwoDayDiscount_1_to_10+FedExExrpessEarnedDiscount))*'UPS 2Day Base'!H11),2),ROUND(MinBase2Day*(1+ExpressFuelSurcharge),2),ROUND(((1-(TwoDayDiscount_1_to_10+FedExExrpessEarnedDiscount))*'UPS 2Day Base'!H11)*(1+ExpressFuelSurcharge),2)))*(1+FedEx_Markup),2)</f>
        <v>44.17</v>
      </c>
      <c r="I14" s="328">
        <f>ROUND((IF(MinBase2Day&gt;ROUND(((1-(TwoDayDiscount_1_to_10+FedExExrpessEarnedDiscount))*'UPS 2Day Base'!I11),2),ROUND(MinBase2Day*(1+ExpressFuelSurcharge),2),ROUND(((1-(TwoDayDiscount_1_to_10+FedExExrpessEarnedDiscount))*'UPS 2Day Base'!I11)*(1+ExpressFuelSurcharge),2)))*(1+FedEx_Markup),2)</f>
        <v>46.78</v>
      </c>
      <c r="J14" s="328">
        <f>ROUND((IF(MinBase2Day&gt;ROUND(((1-(TwoDayDiscount_1_to_10+FedExExrpessEarnedDiscount))*'UPS 2Day Base'!J11),2),ROUND(MinBase2Day*(1+ExpressFuelSurcharge),2),ROUND(((1-(TwoDayDiscount_1_to_10+FedExExrpessEarnedDiscount))*'UPS 2Day Base'!J11)*(1+ExpressFuelSurcharge),2)))*(1+FedEx_Markup),2)</f>
        <v>46.78</v>
      </c>
      <c r="K14" s="328">
        <f>ROUND((IF(MinBase2Day&gt;ROUND(((1-(TwoDayDiscount_1_to_10+FedExExrpessEarnedDiscount))*'UPS 2Day Base'!K11),2),ROUND(MinBase2Day*(1+ExpressFuelSurcharge),2),ROUND(((1-(TwoDayDiscount_1_to_10+FedExExrpessEarnedDiscount))*'UPS 2Day Base'!K11)*(1+ExpressFuelSurcharge),2)))*(1+FedEx_Markup),2)</f>
        <v>55.1</v>
      </c>
      <c r="L14" s="328">
        <f>ROUND((IF(MinBase2Day&gt;ROUND(((1-(TwoDayDiscount_1_to_10+FedExExrpessEarnedDiscount))*'UPS 2Day Base'!L11),2),ROUND(MinBase2Day*(1+ExpressFuelSurcharge),2),ROUND(((1-(TwoDayDiscount_1_to_10+FedExExrpessEarnedDiscount))*'UPS 2Day Base'!L11)*(1+ExpressFuelSurcharge),2)))*(1+FedEx_Markup),2)</f>
        <v>55.1</v>
      </c>
      <c r="M14" s="328">
        <f>ROUND((IF(MinBase2Day&gt;ROUND(((1-(TwoDayDiscount_1_to_10+FedExExrpessEarnedDiscount))*'UPS 2Day Base'!M11),2),ROUND(MinBase2Day*(1+ExpressFuelSurcharge),2),ROUND(((1-(TwoDayDiscount_1_to_10+FedExExrpessEarnedDiscount))*'UPS 2Day Base'!M11)*(1+ExpressFuelSurcharge),2)))*(1+FedEx_Markup),2)</f>
        <v>41.52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327">
        <v>10.0</v>
      </c>
      <c r="B15" s="328">
        <f>ROUND((IF(MinBase2Day&gt;ROUND(((1-(TwoDayDiscount_1_to_10+FedExExrpessEarnedDiscount))*'UPS 2Day Base'!B12),2),ROUND(MinBase2Day*(1+ExpressFuelSurcharge),2),ROUND(((1-(TwoDayDiscount_1_to_10+FedExExrpessEarnedDiscount))*'UPS 2Day Base'!B12)*(1+ExpressFuelSurcharge),2)))*(1+FedEx_Markup),2)</f>
        <v>17.46</v>
      </c>
      <c r="C15" s="328">
        <f>ROUND((IF(MinBase2Day&gt;ROUND(((1-(TwoDayDiscount_1_to_10+FedExExrpessEarnedDiscount))*'UPS 2Day Base'!C12),2),ROUND(MinBase2Day*(1+ExpressFuelSurcharge),2),ROUND(((1-(TwoDayDiscount_1_to_10+FedExExrpessEarnedDiscount))*'UPS 2Day Base'!C12)*(1+ExpressFuelSurcharge),2)))*(1+FedEx_Markup),2)</f>
        <v>17.46</v>
      </c>
      <c r="D15" s="328">
        <f>ROUND((IF(MinBase2Day&gt;ROUND(((1-(TwoDayDiscount_1_to_10+FedExExrpessEarnedDiscount))*'UPS 2Day Base'!D12),2),ROUND(MinBase2Day*(1+ExpressFuelSurcharge),2),ROUND(((1-(TwoDayDiscount_1_to_10+FedExExrpessEarnedDiscount))*'UPS 2Day Base'!D12)*(1+ExpressFuelSurcharge),2)))*(1+FedEx_Markup),2)</f>
        <v>20.54</v>
      </c>
      <c r="E15" s="328">
        <f>ROUND((IF(MinBase2Day&gt;ROUND(((1-(TwoDayDiscount_1_to_10+FedExExrpessEarnedDiscount))*'UPS 2Day Base'!E12),2),ROUND(MinBase2Day*(1+ExpressFuelSurcharge),2),ROUND(((1-(TwoDayDiscount_1_to_10+FedExExrpessEarnedDiscount))*'UPS 2Day Base'!E12)*(1+ExpressFuelSurcharge),2)))*(1+FedEx_Markup),2)</f>
        <v>29.88</v>
      </c>
      <c r="F15" s="328">
        <f>ROUND((IF(MinBase2Day&gt;ROUND(((1-(TwoDayDiscount_1_to_10+FedExExrpessEarnedDiscount))*'UPS 2Day Base'!F12),2),ROUND(MinBase2Day*(1+ExpressFuelSurcharge),2),ROUND(((1-(TwoDayDiscount_1_to_10+FedExExrpessEarnedDiscount))*'UPS 2Day Base'!F12)*(1+ExpressFuelSurcharge),2)))*(1+FedEx_Markup),2)</f>
        <v>41.63</v>
      </c>
      <c r="G15" s="328">
        <f>ROUND((IF(MinBase2Day&gt;ROUND(((1-(TwoDayDiscount_1_to_10+FedExExrpessEarnedDiscount))*'UPS 2Day Base'!G12),2),ROUND(MinBase2Day*(1+ExpressFuelSurcharge),2),ROUND(((1-(TwoDayDiscount_1_to_10+FedExExrpessEarnedDiscount))*'UPS 2Day Base'!G12)*(1+ExpressFuelSurcharge),2)))*(1+FedEx_Markup),2)</f>
        <v>46.32</v>
      </c>
      <c r="H15" s="328">
        <f>ROUND((IF(MinBase2Day&gt;ROUND(((1-(TwoDayDiscount_1_to_10+FedExExrpessEarnedDiscount))*'UPS 2Day Base'!H12),2),ROUND(MinBase2Day*(1+ExpressFuelSurcharge),2),ROUND(((1-(TwoDayDiscount_1_to_10+FedExExrpessEarnedDiscount))*'UPS 2Day Base'!H12)*(1+ExpressFuelSurcharge),2)))*(1+FedEx_Markup),2)</f>
        <v>47.78</v>
      </c>
      <c r="I15" s="328">
        <f>ROUND((IF(MinBase2Day&gt;ROUND(((1-(TwoDayDiscount_1_to_10+FedExExrpessEarnedDiscount))*'UPS 2Day Base'!I12),2),ROUND(MinBase2Day*(1+ExpressFuelSurcharge),2),ROUND(((1-(TwoDayDiscount_1_to_10+FedExExrpessEarnedDiscount))*'UPS 2Day Base'!I12)*(1+ExpressFuelSurcharge),2)))*(1+FedEx_Markup),2)</f>
        <v>53.74</v>
      </c>
      <c r="J15" s="328">
        <f>ROUND((IF(MinBase2Day&gt;ROUND(((1-(TwoDayDiscount_1_to_10+FedExExrpessEarnedDiscount))*'UPS 2Day Base'!J12),2),ROUND(MinBase2Day*(1+ExpressFuelSurcharge),2),ROUND(((1-(TwoDayDiscount_1_to_10+FedExExrpessEarnedDiscount))*'UPS 2Day Base'!J12)*(1+ExpressFuelSurcharge),2)))*(1+FedEx_Markup),2)</f>
        <v>53.74</v>
      </c>
      <c r="K15" s="328">
        <f>ROUND((IF(MinBase2Day&gt;ROUND(((1-(TwoDayDiscount_1_to_10+FedExExrpessEarnedDiscount))*'UPS 2Day Base'!K12),2),ROUND(MinBase2Day*(1+ExpressFuelSurcharge),2),ROUND(((1-(TwoDayDiscount_1_to_10+FedExExrpessEarnedDiscount))*'UPS 2Day Base'!K12)*(1+ExpressFuelSurcharge),2)))*(1+FedEx_Markup),2)</f>
        <v>57.43</v>
      </c>
      <c r="L15" s="328">
        <f>ROUND((IF(MinBase2Day&gt;ROUND(((1-(TwoDayDiscount_1_to_10+FedExExrpessEarnedDiscount))*'UPS 2Day Base'!L12),2),ROUND(MinBase2Day*(1+ExpressFuelSurcharge),2),ROUND(((1-(TwoDayDiscount_1_to_10+FedExExrpessEarnedDiscount))*'UPS 2Day Base'!L12)*(1+ExpressFuelSurcharge),2)))*(1+FedEx_Markup),2)</f>
        <v>57.43</v>
      </c>
      <c r="M15" s="328">
        <f>ROUND((IF(MinBase2Day&gt;ROUND(((1-(TwoDayDiscount_1_to_10+FedExExrpessEarnedDiscount))*'UPS 2Day Base'!M12),2),ROUND(MinBase2Day*(1+ExpressFuelSurcharge),2),ROUND(((1-(TwoDayDiscount_1_to_10+FedExExrpessEarnedDiscount))*'UPS 2Day Base'!M12)*(1+ExpressFuelSurcharge),2)))*(1+FedEx_Markup),2)</f>
        <v>45.09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327">
        <v>11.0</v>
      </c>
      <c r="B16" s="328">
        <f>ROUND((IF(MinBase2Day&gt;ROUND(((1-(TwoDayDiscount_11_20+FedExExrpessEarnedDiscount))*'UPS 2Day Base'!B13),2),ROUND(MinBase2Day*(1+ExpressFuelSurcharge),2),ROUND(((1-(TwoDayDiscount_11_20+FedExExrpessEarnedDiscount))*'UPS 2Day Base'!B13)*(1+ExpressFuelSurcharge),2)))*(1+FedEx_Markup),2)</f>
        <v>17.79</v>
      </c>
      <c r="C16" s="328">
        <f>ROUND((IF(MinBase2Day&gt;ROUND(((1-(TwoDayDiscount_11_20+FedExExrpessEarnedDiscount))*'UPS 2Day Base'!C13),2),ROUND(MinBase2Day*(1+ExpressFuelSurcharge),2),ROUND(((1-(TwoDayDiscount_11_20+FedExExrpessEarnedDiscount))*'UPS 2Day Base'!C13)*(1+ExpressFuelSurcharge),2)))*(1+FedEx_Markup),2)</f>
        <v>21.36</v>
      </c>
      <c r="D16" s="328">
        <f>ROUND((IF(MinBase2Day&gt;ROUND(((1-(TwoDayDiscount_11_20+FedExExrpessEarnedDiscount))*'UPS 2Day Base'!D13),2),ROUND(MinBase2Day*(1+ExpressFuelSurcharge),2),ROUND(((1-(TwoDayDiscount_11_20+FedExExrpessEarnedDiscount))*'UPS 2Day Base'!D13)*(1+ExpressFuelSurcharge),2)))*(1+FedEx_Markup),2)</f>
        <v>26.34</v>
      </c>
      <c r="E16" s="328">
        <f>ROUND((IF(MinBase2Day&gt;ROUND(((1-(TwoDayDiscount_11_20+FedExExrpessEarnedDiscount))*'UPS 2Day Base'!E13),2),ROUND(MinBase2Day*(1+ExpressFuelSurcharge),2),ROUND(((1-(TwoDayDiscount_11_20+FedExExrpessEarnedDiscount))*'UPS 2Day Base'!E13)*(1+ExpressFuelSurcharge),2)))*(1+FedEx_Markup),2)</f>
        <v>39.17</v>
      </c>
      <c r="F16" s="328">
        <f>ROUND((IF(MinBase2Day&gt;ROUND(((1-(TwoDayDiscount_11_20+FedExExrpessEarnedDiscount))*'UPS 2Day Base'!F13),2),ROUND(MinBase2Day*(1+ExpressFuelSurcharge),2),ROUND(((1-(TwoDayDiscount_11_20+FedExExrpessEarnedDiscount))*'UPS 2Day Base'!F13)*(1+ExpressFuelSurcharge),2)))*(1+FedEx_Markup),2)</f>
        <v>55.09</v>
      </c>
      <c r="G16" s="328">
        <f>ROUND((IF(MinBase2Day&gt;ROUND(((1-(TwoDayDiscount_11_20+FedExExrpessEarnedDiscount))*'UPS 2Day Base'!G13),2),ROUND(MinBase2Day*(1+ExpressFuelSurcharge),2),ROUND(((1-(TwoDayDiscount_11_20+FedExExrpessEarnedDiscount))*'UPS 2Day Base'!G13)*(1+ExpressFuelSurcharge),2)))*(1+FedEx_Markup),2)</f>
        <v>60.86</v>
      </c>
      <c r="H16" s="328">
        <f>ROUND((IF(MinBase2Day&gt;ROUND(((1-(TwoDayDiscount_11_20+FedExExrpessEarnedDiscount))*'UPS 2Day Base'!H13),2),ROUND(MinBase2Day*(1+ExpressFuelSurcharge),2),ROUND(((1-(TwoDayDiscount_11_20+FedExExrpessEarnedDiscount))*'UPS 2Day Base'!H13)*(1+ExpressFuelSurcharge),2)))*(1+FedEx_Markup),2)</f>
        <v>63.47</v>
      </c>
      <c r="I16" s="328">
        <f>ROUND((IF(MinBase2Day&gt;ROUND(((1-(TwoDayDiscount_11_20+FedExExrpessEarnedDiscount))*'UPS 2Day Base'!I13),2),ROUND(MinBase2Day*(1+ExpressFuelSurcharge),2),ROUND(((1-(TwoDayDiscount_11_20+FedExExrpessEarnedDiscount))*'UPS 2Day Base'!I13)*(1+ExpressFuelSurcharge),2)))*(1+FedEx_Markup),2)</f>
        <v>66.72</v>
      </c>
      <c r="J16" s="328">
        <f>ROUND((IF(MinBase2Day&gt;ROUND(((1-(TwoDayDiscount_11_20+FedExExrpessEarnedDiscount))*'UPS 2Day Base'!J13),2),ROUND(MinBase2Day*(1+ExpressFuelSurcharge),2),ROUND(((1-(TwoDayDiscount_11_20+FedExExrpessEarnedDiscount))*'UPS 2Day Base'!J13)*(1+ExpressFuelSurcharge),2)))*(1+FedEx_Markup),2)</f>
        <v>66.72</v>
      </c>
      <c r="K16" s="328">
        <f>ROUND((IF(MinBase2Day&gt;ROUND(((1-(TwoDayDiscount_11_20+FedExExrpessEarnedDiscount))*'UPS 2Day Base'!K13),2),ROUND(MinBase2Day*(1+ExpressFuelSurcharge),2),ROUND(((1-(TwoDayDiscount_11_20+FedExExrpessEarnedDiscount))*'UPS 2Day Base'!K13)*(1+ExpressFuelSurcharge),2)))*(1+FedEx_Markup),2)</f>
        <v>70.69</v>
      </c>
      <c r="L16" s="328">
        <f>ROUND((IF(MinBase2Day&gt;ROUND(((1-(TwoDayDiscount_11_20+FedExExrpessEarnedDiscount))*'UPS 2Day Base'!L13),2),ROUND(MinBase2Day*(1+ExpressFuelSurcharge),2),ROUND(((1-(TwoDayDiscount_11_20+FedExExrpessEarnedDiscount))*'UPS 2Day Base'!L13)*(1+ExpressFuelSurcharge),2)))*(1+FedEx_Markup),2)</f>
        <v>70.69</v>
      </c>
      <c r="M16" s="328">
        <f>ROUND((IF(MinBase2Day&gt;ROUND(((1-(TwoDayDiscount_11_20+FedExExrpessEarnedDiscount))*'UPS 2Day Base'!M13),2),ROUND(MinBase2Day*(1+ExpressFuelSurcharge),2),ROUND(((1-(TwoDayDiscount_11_20+FedExExrpessEarnedDiscount))*'UPS 2Day Base'!M13)*(1+ExpressFuelSurcharge),2)))*(1+FedEx_Markup),2)</f>
        <v>58.52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327">
        <v>12.0</v>
      </c>
      <c r="B17" s="328">
        <f>ROUND((IF(MinBase2Day&gt;ROUND(((1-(TwoDayDiscount_11_20+FedExExrpessEarnedDiscount))*'UPS 2Day Base'!B14),2),ROUND(MinBase2Day*(1+ExpressFuelSurcharge),2),ROUND(((1-(TwoDayDiscount_11_20+FedExExrpessEarnedDiscount))*'UPS 2Day Base'!B14)*(1+ExpressFuelSurcharge),2)))*(1+FedEx_Markup),2)</f>
        <v>18.73</v>
      </c>
      <c r="C17" s="328">
        <f>ROUND((IF(MinBase2Day&gt;ROUND(((1-(TwoDayDiscount_11_20+FedExExrpessEarnedDiscount))*'UPS 2Day Base'!C14),2),ROUND(MinBase2Day*(1+ExpressFuelSurcharge),2),ROUND(((1-(TwoDayDiscount_11_20+FedExExrpessEarnedDiscount))*'UPS 2Day Base'!C14)*(1+ExpressFuelSurcharge),2)))*(1+FedEx_Markup),2)</f>
        <v>22.61</v>
      </c>
      <c r="D17" s="328">
        <f>ROUND((IF(MinBase2Day&gt;ROUND(((1-(TwoDayDiscount_11_20+FedExExrpessEarnedDiscount))*'UPS 2Day Base'!D14),2),ROUND(MinBase2Day*(1+ExpressFuelSurcharge),2),ROUND(((1-(TwoDayDiscount_11_20+FedExExrpessEarnedDiscount))*'UPS 2Day Base'!D14)*(1+ExpressFuelSurcharge),2)))*(1+FedEx_Markup),2)</f>
        <v>27.77</v>
      </c>
      <c r="E17" s="328">
        <f>ROUND((IF(MinBase2Day&gt;ROUND(((1-(TwoDayDiscount_11_20+FedExExrpessEarnedDiscount))*'UPS 2Day Base'!E14),2),ROUND(MinBase2Day*(1+ExpressFuelSurcharge),2),ROUND(((1-(TwoDayDiscount_11_20+FedExExrpessEarnedDiscount))*'UPS 2Day Base'!E14)*(1+ExpressFuelSurcharge),2)))*(1+FedEx_Markup),2)</f>
        <v>41.38</v>
      </c>
      <c r="F17" s="328">
        <f>ROUND((IF(MinBase2Day&gt;ROUND(((1-(TwoDayDiscount_11_20+FedExExrpessEarnedDiscount))*'UPS 2Day Base'!F14),2),ROUND(MinBase2Day*(1+ExpressFuelSurcharge),2),ROUND(((1-(TwoDayDiscount_11_20+FedExExrpessEarnedDiscount))*'UPS 2Day Base'!F14)*(1+ExpressFuelSurcharge),2)))*(1+FedEx_Markup),2)</f>
        <v>59.34</v>
      </c>
      <c r="G17" s="328">
        <f>ROUND((IF(MinBase2Day&gt;ROUND(((1-(TwoDayDiscount_11_20+FedExExrpessEarnedDiscount))*'UPS 2Day Base'!G14),2),ROUND(MinBase2Day*(1+ExpressFuelSurcharge),2),ROUND(((1-(TwoDayDiscount_11_20+FedExExrpessEarnedDiscount))*'UPS 2Day Base'!G14)*(1+ExpressFuelSurcharge),2)))*(1+FedEx_Markup),2)</f>
        <v>65.21</v>
      </c>
      <c r="H17" s="328">
        <f>ROUND((IF(MinBase2Day&gt;ROUND(((1-(TwoDayDiscount_11_20+FedExExrpessEarnedDiscount))*'UPS 2Day Base'!H14),2),ROUND(MinBase2Day*(1+ExpressFuelSurcharge),2),ROUND(((1-(TwoDayDiscount_11_20+FedExExrpessEarnedDiscount))*'UPS 2Day Base'!H14)*(1+ExpressFuelSurcharge),2)))*(1+FedEx_Markup),2)</f>
        <v>66.5</v>
      </c>
      <c r="I17" s="328">
        <f>ROUND((IF(MinBase2Day&gt;ROUND(((1-(TwoDayDiscount_11_20+FedExExrpessEarnedDiscount))*'UPS 2Day Base'!I14),2),ROUND(MinBase2Day*(1+ExpressFuelSurcharge),2),ROUND(((1-(TwoDayDiscount_11_20+FedExExrpessEarnedDiscount))*'UPS 2Day Base'!I14)*(1+ExpressFuelSurcharge),2)))*(1+FedEx_Markup),2)</f>
        <v>67.85</v>
      </c>
      <c r="J17" s="328">
        <f>ROUND((IF(MinBase2Day&gt;ROUND(((1-(TwoDayDiscount_11_20+FedExExrpessEarnedDiscount))*'UPS 2Day Base'!J14),2),ROUND(MinBase2Day*(1+ExpressFuelSurcharge),2),ROUND(((1-(TwoDayDiscount_11_20+FedExExrpessEarnedDiscount))*'UPS 2Day Base'!J14)*(1+ExpressFuelSurcharge),2)))*(1+FedEx_Markup),2)</f>
        <v>67.85</v>
      </c>
      <c r="K17" s="328">
        <f>ROUND((IF(MinBase2Day&gt;ROUND(((1-(TwoDayDiscount_11_20+FedExExrpessEarnedDiscount))*'UPS 2Day Base'!K14),2),ROUND(MinBase2Day*(1+ExpressFuelSurcharge),2),ROUND(((1-(TwoDayDiscount_11_20+FedExExrpessEarnedDiscount))*'UPS 2Day Base'!K14)*(1+ExpressFuelSurcharge),2)))*(1+FedEx_Markup),2)</f>
        <v>71.02</v>
      </c>
      <c r="L17" s="328">
        <f>ROUND((IF(MinBase2Day&gt;ROUND(((1-(TwoDayDiscount_11_20+FedExExrpessEarnedDiscount))*'UPS 2Day Base'!L14),2),ROUND(MinBase2Day*(1+ExpressFuelSurcharge),2),ROUND(((1-(TwoDayDiscount_11_20+FedExExrpessEarnedDiscount))*'UPS 2Day Base'!L14)*(1+ExpressFuelSurcharge),2)))*(1+FedEx_Markup),2)</f>
        <v>71.02</v>
      </c>
      <c r="M17" s="328">
        <f>ROUND((IF(MinBase2Day&gt;ROUND(((1-(TwoDayDiscount_11_20+FedExExrpessEarnedDiscount))*'UPS 2Day Base'!M14),2),ROUND(MinBase2Day*(1+ExpressFuelSurcharge),2),ROUND(((1-(TwoDayDiscount_11_20+FedExExrpessEarnedDiscount))*'UPS 2Day Base'!M14)*(1+ExpressFuelSurcharge),2)))*(1+FedEx_Markup),2)</f>
        <v>61.86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27">
        <v>13.0</v>
      </c>
      <c r="B18" s="328">
        <f>ROUND((IF(MinBase2Day&gt;ROUND(((1-(TwoDayDiscount_11_20+FedExExrpessEarnedDiscount))*'UPS 2Day Base'!B15),2),ROUND(MinBase2Day*(1+ExpressFuelSurcharge),2),ROUND(((1-(TwoDayDiscount_11_20+FedExExrpessEarnedDiscount))*'UPS 2Day Base'!B15)*(1+ExpressFuelSurcharge),2)))*(1+FedEx_Markup),2)</f>
        <v>20.06</v>
      </c>
      <c r="C18" s="328">
        <f>ROUND((IF(MinBase2Day&gt;ROUND(((1-(TwoDayDiscount_11_20+FedExExrpessEarnedDiscount))*'UPS 2Day Base'!C15),2),ROUND(MinBase2Day*(1+ExpressFuelSurcharge),2),ROUND(((1-(TwoDayDiscount_11_20+FedExExrpessEarnedDiscount))*'UPS 2Day Base'!C15)*(1+ExpressFuelSurcharge),2)))*(1+FedEx_Markup),2)</f>
        <v>23.78</v>
      </c>
      <c r="D18" s="328">
        <f>ROUND((IF(MinBase2Day&gt;ROUND(((1-(TwoDayDiscount_11_20+FedExExrpessEarnedDiscount))*'UPS 2Day Base'!D15),2),ROUND(MinBase2Day*(1+ExpressFuelSurcharge),2),ROUND(((1-(TwoDayDiscount_11_20+FedExExrpessEarnedDiscount))*'UPS 2Day Base'!D15)*(1+ExpressFuelSurcharge),2)))*(1+FedEx_Markup),2)</f>
        <v>28.84</v>
      </c>
      <c r="E18" s="328">
        <f>ROUND((IF(MinBase2Day&gt;ROUND(((1-(TwoDayDiscount_11_20+FedExExrpessEarnedDiscount))*'UPS 2Day Base'!E15),2),ROUND(MinBase2Day*(1+ExpressFuelSurcharge),2),ROUND(((1-(TwoDayDiscount_11_20+FedExExrpessEarnedDiscount))*'UPS 2Day Base'!E15)*(1+ExpressFuelSurcharge),2)))*(1+FedEx_Markup),2)</f>
        <v>43.86</v>
      </c>
      <c r="F18" s="328">
        <f>ROUND((IF(MinBase2Day&gt;ROUND(((1-(TwoDayDiscount_11_20+FedExExrpessEarnedDiscount))*'UPS 2Day Base'!F15),2),ROUND(MinBase2Day*(1+ExpressFuelSurcharge),2),ROUND(((1-(TwoDayDiscount_11_20+FedExExrpessEarnedDiscount))*'UPS 2Day Base'!F15)*(1+ExpressFuelSurcharge),2)))*(1+FedEx_Markup),2)</f>
        <v>63.2</v>
      </c>
      <c r="G18" s="328">
        <f>ROUND((IF(MinBase2Day&gt;ROUND(((1-(TwoDayDiscount_11_20+FedExExrpessEarnedDiscount))*'UPS 2Day Base'!G15),2),ROUND(MinBase2Day*(1+ExpressFuelSurcharge),2),ROUND(((1-(TwoDayDiscount_11_20+FedExExrpessEarnedDiscount))*'UPS 2Day Base'!G15)*(1+ExpressFuelSurcharge),2)))*(1+FedEx_Markup),2)</f>
        <v>68.45</v>
      </c>
      <c r="H18" s="328">
        <f>ROUND((IF(MinBase2Day&gt;ROUND(((1-(TwoDayDiscount_11_20+FedExExrpessEarnedDiscount))*'UPS 2Day Base'!H15),2),ROUND(MinBase2Day*(1+ExpressFuelSurcharge),2),ROUND(((1-(TwoDayDiscount_11_20+FedExExrpessEarnedDiscount))*'UPS 2Day Base'!H15)*(1+ExpressFuelSurcharge),2)))*(1+FedEx_Markup),2)</f>
        <v>71.79</v>
      </c>
      <c r="I18" s="328">
        <f>ROUND((IF(MinBase2Day&gt;ROUND(((1-(TwoDayDiscount_11_20+FedExExrpessEarnedDiscount))*'UPS 2Day Base'!I15),2),ROUND(MinBase2Day*(1+ExpressFuelSurcharge),2),ROUND(((1-(TwoDayDiscount_11_20+FedExExrpessEarnedDiscount))*'UPS 2Day Base'!I15)*(1+ExpressFuelSurcharge),2)))*(1+FedEx_Markup),2)</f>
        <v>74.92</v>
      </c>
      <c r="J18" s="328">
        <f>ROUND((IF(MinBase2Day&gt;ROUND(((1-(TwoDayDiscount_11_20+FedExExrpessEarnedDiscount))*'UPS 2Day Base'!J15),2),ROUND(MinBase2Day*(1+ExpressFuelSurcharge),2),ROUND(((1-(TwoDayDiscount_11_20+FedExExrpessEarnedDiscount))*'UPS 2Day Base'!J15)*(1+ExpressFuelSurcharge),2)))*(1+FedEx_Markup),2)</f>
        <v>74.92</v>
      </c>
      <c r="K18" s="328">
        <f>ROUND((IF(MinBase2Day&gt;ROUND(((1-(TwoDayDiscount_11_20+FedExExrpessEarnedDiscount))*'UPS 2Day Base'!K15),2),ROUND(MinBase2Day*(1+ExpressFuelSurcharge),2),ROUND(((1-(TwoDayDiscount_11_20+FedExExrpessEarnedDiscount))*'UPS 2Day Base'!K15)*(1+ExpressFuelSurcharge),2)))*(1+FedEx_Markup),2)</f>
        <v>77.33</v>
      </c>
      <c r="L18" s="328">
        <f>ROUND((IF(MinBase2Day&gt;ROUND(((1-(TwoDayDiscount_11_20+FedExExrpessEarnedDiscount))*'UPS 2Day Base'!L15),2),ROUND(MinBase2Day*(1+ExpressFuelSurcharge),2),ROUND(((1-(TwoDayDiscount_11_20+FedExExrpessEarnedDiscount))*'UPS 2Day Base'!L15)*(1+ExpressFuelSurcharge),2)))*(1+FedEx_Markup),2)</f>
        <v>77.33</v>
      </c>
      <c r="M18" s="328">
        <f>ROUND((IF(MinBase2Day&gt;ROUND(((1-(TwoDayDiscount_11_20+FedExExrpessEarnedDiscount))*'UPS 2Day Base'!M15),2),ROUND(MinBase2Day*(1+ExpressFuelSurcharge),2),ROUND(((1-(TwoDayDiscount_11_20+FedExExrpessEarnedDiscount))*'UPS 2Day Base'!M15)*(1+ExpressFuelSurcharge),2)))*(1+FedEx_Markup),2)</f>
        <v>64.14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327">
        <v>14.0</v>
      </c>
      <c r="B19" s="328">
        <f>ROUND((IF(MinBase2Day&gt;ROUND(((1-(TwoDayDiscount_11_20+FedExExrpessEarnedDiscount))*'UPS 2Day Base'!B16),2),ROUND(MinBase2Day*(1+ExpressFuelSurcharge),2),ROUND(((1-(TwoDayDiscount_11_20+FedExExrpessEarnedDiscount))*'UPS 2Day Base'!B16)*(1+ExpressFuelSurcharge),2)))*(1+FedEx_Markup),2)</f>
        <v>21.06</v>
      </c>
      <c r="C19" s="328">
        <f>ROUND((IF(MinBase2Day&gt;ROUND(((1-(TwoDayDiscount_11_20+FedExExrpessEarnedDiscount))*'UPS 2Day Base'!C16),2),ROUND(MinBase2Day*(1+ExpressFuelSurcharge),2),ROUND(((1-(TwoDayDiscount_11_20+FedExExrpessEarnedDiscount))*'UPS 2Day Base'!C16)*(1+ExpressFuelSurcharge),2)))*(1+FedEx_Markup),2)</f>
        <v>25.02</v>
      </c>
      <c r="D19" s="328">
        <f>ROUND((IF(MinBase2Day&gt;ROUND(((1-(TwoDayDiscount_11_20+FedExExrpessEarnedDiscount))*'UPS 2Day Base'!D16),2),ROUND(MinBase2Day*(1+ExpressFuelSurcharge),2),ROUND(((1-(TwoDayDiscount_11_20+FedExExrpessEarnedDiscount))*'UPS 2Day Base'!D16)*(1+ExpressFuelSurcharge),2)))*(1+FedEx_Markup),2)</f>
        <v>30.73</v>
      </c>
      <c r="E19" s="328">
        <f>ROUND((IF(MinBase2Day&gt;ROUND(((1-(TwoDayDiscount_11_20+FedExExrpessEarnedDiscount))*'UPS 2Day Base'!E16),2),ROUND(MinBase2Day*(1+ExpressFuelSurcharge),2),ROUND(((1-(TwoDayDiscount_11_20+FedExExrpessEarnedDiscount))*'UPS 2Day Base'!E16)*(1+ExpressFuelSurcharge),2)))*(1+FedEx_Markup),2)</f>
        <v>46.39</v>
      </c>
      <c r="F19" s="328">
        <f>ROUND((IF(MinBase2Day&gt;ROUND(((1-(TwoDayDiscount_11_20+FedExExrpessEarnedDiscount))*'UPS 2Day Base'!F16),2),ROUND(MinBase2Day*(1+ExpressFuelSurcharge),2),ROUND(((1-(TwoDayDiscount_11_20+FedExExrpessEarnedDiscount))*'UPS 2Day Base'!F16)*(1+ExpressFuelSurcharge),2)))*(1+FedEx_Markup),2)</f>
        <v>67.08</v>
      </c>
      <c r="G19" s="328">
        <f>ROUND((IF(MinBase2Day&gt;ROUND(((1-(TwoDayDiscount_11_20+FedExExrpessEarnedDiscount))*'UPS 2Day Base'!G16),2),ROUND(MinBase2Day*(1+ExpressFuelSurcharge),2),ROUND(((1-(TwoDayDiscount_11_20+FedExExrpessEarnedDiscount))*'UPS 2Day Base'!G16)*(1+ExpressFuelSurcharge),2)))*(1+FedEx_Markup),2)</f>
        <v>72.04</v>
      </c>
      <c r="H19" s="328">
        <f>ROUND((IF(MinBase2Day&gt;ROUND(((1-(TwoDayDiscount_11_20+FedExExrpessEarnedDiscount))*'UPS 2Day Base'!H16),2),ROUND(MinBase2Day*(1+ExpressFuelSurcharge),2),ROUND(((1-(TwoDayDiscount_11_20+FedExExrpessEarnedDiscount))*'UPS 2Day Base'!H16)*(1+ExpressFuelSurcharge),2)))*(1+FedEx_Markup),2)</f>
        <v>75.03</v>
      </c>
      <c r="I19" s="328">
        <f>ROUND((IF(MinBase2Day&gt;ROUND(((1-(TwoDayDiscount_11_20+FedExExrpessEarnedDiscount))*'UPS 2Day Base'!I16),2),ROUND(MinBase2Day*(1+ExpressFuelSurcharge),2),ROUND(((1-(TwoDayDiscount_11_20+FedExExrpessEarnedDiscount))*'UPS 2Day Base'!I16)*(1+ExpressFuelSurcharge),2)))*(1+FedEx_Markup),2)</f>
        <v>77.87</v>
      </c>
      <c r="J19" s="328">
        <f>ROUND((IF(MinBase2Day&gt;ROUND(((1-(TwoDayDiscount_11_20+FedExExrpessEarnedDiscount))*'UPS 2Day Base'!J16),2),ROUND(MinBase2Day*(1+ExpressFuelSurcharge),2),ROUND(((1-(TwoDayDiscount_11_20+FedExExrpessEarnedDiscount))*'UPS 2Day Base'!J16)*(1+ExpressFuelSurcharge),2)))*(1+FedEx_Markup),2)</f>
        <v>77.87</v>
      </c>
      <c r="K19" s="328">
        <f>ROUND((IF(MinBase2Day&gt;ROUND(((1-(TwoDayDiscount_11_20+FedExExrpessEarnedDiscount))*'UPS 2Day Base'!K16),2),ROUND(MinBase2Day*(1+ExpressFuelSurcharge),2),ROUND(((1-(TwoDayDiscount_11_20+FedExExrpessEarnedDiscount))*'UPS 2Day Base'!K16)*(1+ExpressFuelSurcharge),2)))*(1+FedEx_Markup),2)</f>
        <v>80.37</v>
      </c>
      <c r="L19" s="328">
        <f>ROUND((IF(MinBase2Day&gt;ROUND(((1-(TwoDayDiscount_11_20+FedExExrpessEarnedDiscount))*'UPS 2Day Base'!L16),2),ROUND(MinBase2Day*(1+ExpressFuelSurcharge),2),ROUND(((1-(TwoDayDiscount_11_20+FedExExrpessEarnedDiscount))*'UPS 2Day Base'!L16)*(1+ExpressFuelSurcharge),2)))*(1+FedEx_Markup),2)</f>
        <v>80.37</v>
      </c>
      <c r="M19" s="328">
        <f>ROUND((IF(MinBase2Day&gt;ROUND(((1-(TwoDayDiscount_11_20+FedExExrpessEarnedDiscount))*'UPS 2Day Base'!M16),2),ROUND(MinBase2Day*(1+ExpressFuelSurcharge),2),ROUND(((1-(TwoDayDiscount_11_20+FedExExrpessEarnedDiscount))*'UPS 2Day Base'!M16)*(1+ExpressFuelSurcharge),2)))*(1+FedEx_Markup),2)</f>
        <v>66.55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327">
        <v>15.0</v>
      </c>
      <c r="B20" s="328">
        <f>ROUND((IF(MinBase2Day&gt;ROUND(((1-(TwoDayDiscount_11_20+FedExExrpessEarnedDiscount))*'UPS 2Day Base'!B17),2),ROUND(MinBase2Day*(1+ExpressFuelSurcharge),2),ROUND(((1-(TwoDayDiscount_11_20+FedExExrpessEarnedDiscount))*'UPS 2Day Base'!B17)*(1+ExpressFuelSurcharge),2)))*(1+FedEx_Markup),2)</f>
        <v>21.86</v>
      </c>
      <c r="C20" s="328">
        <f>ROUND((IF(MinBase2Day&gt;ROUND(((1-(TwoDayDiscount_11_20+FedExExrpessEarnedDiscount))*'UPS 2Day Base'!C17),2),ROUND(MinBase2Day*(1+ExpressFuelSurcharge),2),ROUND(((1-(TwoDayDiscount_11_20+FedExExrpessEarnedDiscount))*'UPS 2Day Base'!C17)*(1+ExpressFuelSurcharge),2)))*(1+FedEx_Markup),2)</f>
        <v>25.62</v>
      </c>
      <c r="D20" s="328">
        <f>ROUND((IF(MinBase2Day&gt;ROUND(((1-(TwoDayDiscount_11_20+FedExExrpessEarnedDiscount))*'UPS 2Day Base'!D17),2),ROUND(MinBase2Day*(1+ExpressFuelSurcharge),2),ROUND(((1-(TwoDayDiscount_11_20+FedExExrpessEarnedDiscount))*'UPS 2Day Base'!D17)*(1+ExpressFuelSurcharge),2)))*(1+FedEx_Markup),2)</f>
        <v>32.22</v>
      </c>
      <c r="E20" s="328">
        <f>ROUND((IF(MinBase2Day&gt;ROUND(((1-(TwoDayDiscount_11_20+FedExExrpessEarnedDiscount))*'UPS 2Day Base'!E17),2),ROUND(MinBase2Day*(1+ExpressFuelSurcharge),2),ROUND(((1-(TwoDayDiscount_11_20+FedExExrpessEarnedDiscount))*'UPS 2Day Base'!E17)*(1+ExpressFuelSurcharge),2)))*(1+FedEx_Markup),2)</f>
        <v>48.17</v>
      </c>
      <c r="F20" s="328">
        <f>ROUND((IF(MinBase2Day&gt;ROUND(((1-(TwoDayDiscount_11_20+FedExExrpessEarnedDiscount))*'UPS 2Day Base'!F17),2),ROUND(MinBase2Day*(1+ExpressFuelSurcharge),2),ROUND(((1-(TwoDayDiscount_11_20+FedExExrpessEarnedDiscount))*'UPS 2Day Base'!F17)*(1+ExpressFuelSurcharge),2)))*(1+FedEx_Markup),2)</f>
        <v>70.62</v>
      </c>
      <c r="G20" s="328">
        <f>ROUND((IF(MinBase2Day&gt;ROUND(((1-(TwoDayDiscount_11_20+FedExExrpessEarnedDiscount))*'UPS 2Day Base'!G17),2),ROUND(MinBase2Day*(1+ExpressFuelSurcharge),2),ROUND(((1-(TwoDayDiscount_11_20+FedExExrpessEarnedDiscount))*'UPS 2Day Base'!G17)*(1+ExpressFuelSurcharge),2)))*(1+FedEx_Markup),2)</f>
        <v>75.22</v>
      </c>
      <c r="H20" s="328">
        <f>ROUND((IF(MinBase2Day&gt;ROUND(((1-(TwoDayDiscount_11_20+FedExExrpessEarnedDiscount))*'UPS 2Day Base'!H17),2),ROUND(MinBase2Day*(1+ExpressFuelSurcharge),2),ROUND(((1-(TwoDayDiscount_11_20+FedExExrpessEarnedDiscount))*'UPS 2Day Base'!H17)*(1+ExpressFuelSurcharge),2)))*(1+FedEx_Markup),2)</f>
        <v>78.42</v>
      </c>
      <c r="I20" s="328">
        <f>ROUND((IF(MinBase2Day&gt;ROUND(((1-(TwoDayDiscount_11_20+FedExExrpessEarnedDiscount))*'UPS 2Day Base'!I17),2),ROUND(MinBase2Day*(1+ExpressFuelSurcharge),2),ROUND(((1-(TwoDayDiscount_11_20+FedExExrpessEarnedDiscount))*'UPS 2Day Base'!I17)*(1+ExpressFuelSurcharge),2)))*(1+FedEx_Markup),2)</f>
        <v>81.44</v>
      </c>
      <c r="J20" s="328">
        <f>ROUND((IF(MinBase2Day&gt;ROUND(((1-(TwoDayDiscount_11_20+FedExExrpessEarnedDiscount))*'UPS 2Day Base'!J17),2),ROUND(MinBase2Day*(1+ExpressFuelSurcharge),2),ROUND(((1-(TwoDayDiscount_11_20+FedExExrpessEarnedDiscount))*'UPS 2Day Base'!J17)*(1+ExpressFuelSurcharge),2)))*(1+FedEx_Markup),2)</f>
        <v>81.44</v>
      </c>
      <c r="K20" s="328">
        <f>ROUND((IF(MinBase2Day&gt;ROUND(((1-(TwoDayDiscount_11_20+FedExExrpessEarnedDiscount))*'UPS 2Day Base'!K17),2),ROUND(MinBase2Day*(1+ExpressFuelSurcharge),2),ROUND(((1-(TwoDayDiscount_11_20+FedExExrpessEarnedDiscount))*'UPS 2Day Base'!K17)*(1+ExpressFuelSurcharge),2)))*(1+FedEx_Markup),2)</f>
        <v>84.74</v>
      </c>
      <c r="L20" s="328">
        <f>ROUND((IF(MinBase2Day&gt;ROUND(((1-(TwoDayDiscount_11_20+FedExExrpessEarnedDiscount))*'UPS 2Day Base'!L17),2),ROUND(MinBase2Day*(1+ExpressFuelSurcharge),2),ROUND(((1-(TwoDayDiscount_11_20+FedExExrpessEarnedDiscount))*'UPS 2Day Base'!L17)*(1+ExpressFuelSurcharge),2)))*(1+FedEx_Markup),2)</f>
        <v>84.74</v>
      </c>
      <c r="M20" s="328">
        <f>ROUND((IF(MinBase2Day&gt;ROUND(((1-(TwoDayDiscount_11_20+FedExExrpessEarnedDiscount))*'UPS 2Day Base'!M17),2),ROUND(MinBase2Day*(1+ExpressFuelSurcharge),2),ROUND(((1-(TwoDayDiscount_11_20+FedExExrpessEarnedDiscount))*'UPS 2Day Base'!M17)*(1+ExpressFuelSurcharge),2)))*(1+FedEx_Markup),2)</f>
        <v>69.13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327">
        <v>16.0</v>
      </c>
      <c r="B21" s="328">
        <f>ROUND((IF(MinBase2Day&gt;ROUND(((1-(TwoDayDiscount_11_20+FedExExrpessEarnedDiscount))*'UPS 2Day Base'!B18),2),ROUND(MinBase2Day*(1+ExpressFuelSurcharge),2),ROUND(((1-(TwoDayDiscount_11_20+FedExExrpessEarnedDiscount))*'UPS 2Day Base'!B18)*(1+ExpressFuelSurcharge),2)))*(1+FedEx_Markup),2)</f>
        <v>22.37</v>
      </c>
      <c r="C21" s="328">
        <f>ROUND((IF(MinBase2Day&gt;ROUND(((1-(TwoDayDiscount_11_20+FedExExrpessEarnedDiscount))*'UPS 2Day Base'!C18),2),ROUND(MinBase2Day*(1+ExpressFuelSurcharge),2),ROUND(((1-(TwoDayDiscount_11_20+FedExExrpessEarnedDiscount))*'UPS 2Day Base'!C18)*(1+ExpressFuelSurcharge),2)))*(1+FedEx_Markup),2)</f>
        <v>26.48</v>
      </c>
      <c r="D21" s="328">
        <f>ROUND((IF(MinBase2Day&gt;ROUND(((1-(TwoDayDiscount_11_20+FedExExrpessEarnedDiscount))*'UPS 2Day Base'!D18),2),ROUND(MinBase2Day*(1+ExpressFuelSurcharge),2),ROUND(((1-(TwoDayDiscount_11_20+FedExExrpessEarnedDiscount))*'UPS 2Day Base'!D18)*(1+ExpressFuelSurcharge),2)))*(1+FedEx_Markup),2)</f>
        <v>33.63</v>
      </c>
      <c r="E21" s="328">
        <f>ROUND((IF(MinBase2Day&gt;ROUND(((1-(TwoDayDiscount_11_20+FedExExrpessEarnedDiscount))*'UPS 2Day Base'!E18),2),ROUND(MinBase2Day*(1+ExpressFuelSurcharge),2),ROUND(((1-(TwoDayDiscount_11_20+FedExExrpessEarnedDiscount))*'UPS 2Day Base'!E18)*(1+ExpressFuelSurcharge),2)))*(1+FedEx_Markup),2)</f>
        <v>49.75</v>
      </c>
      <c r="F21" s="328">
        <f>ROUND((IF(MinBase2Day&gt;ROUND(((1-(TwoDayDiscount_11_20+FedExExrpessEarnedDiscount))*'UPS 2Day Base'!F18),2),ROUND(MinBase2Day*(1+ExpressFuelSurcharge),2),ROUND(((1-(TwoDayDiscount_11_20+FedExExrpessEarnedDiscount))*'UPS 2Day Base'!F18)*(1+ExpressFuelSurcharge),2)))*(1+FedEx_Markup),2)</f>
        <v>73.73</v>
      </c>
      <c r="G21" s="328">
        <f>ROUND((IF(MinBase2Day&gt;ROUND(((1-(TwoDayDiscount_11_20+FedExExrpessEarnedDiscount))*'UPS 2Day Base'!G18),2),ROUND(MinBase2Day*(1+ExpressFuelSurcharge),2),ROUND(((1-(TwoDayDiscount_11_20+FedExExrpessEarnedDiscount))*'UPS 2Day Base'!G18)*(1+ExpressFuelSurcharge),2)))*(1+FedEx_Markup),2)</f>
        <v>79.07</v>
      </c>
      <c r="H21" s="328">
        <f>ROUND((IF(MinBase2Day&gt;ROUND(((1-(TwoDayDiscount_11_20+FedExExrpessEarnedDiscount))*'UPS 2Day Base'!H18),2),ROUND(MinBase2Day*(1+ExpressFuelSurcharge),2),ROUND(((1-(TwoDayDiscount_11_20+FedExExrpessEarnedDiscount))*'UPS 2Day Base'!H18)*(1+ExpressFuelSurcharge),2)))*(1+FedEx_Markup),2)</f>
        <v>81.75</v>
      </c>
      <c r="I21" s="328">
        <f>ROUND((IF(MinBase2Day&gt;ROUND(((1-(TwoDayDiscount_11_20+FedExExrpessEarnedDiscount))*'UPS 2Day Base'!I18),2),ROUND(MinBase2Day*(1+ExpressFuelSurcharge),2),ROUND(((1-(TwoDayDiscount_11_20+FedExExrpessEarnedDiscount))*'UPS 2Day Base'!I18)*(1+ExpressFuelSurcharge),2)))*(1+FedEx_Markup),2)</f>
        <v>84.79</v>
      </c>
      <c r="J21" s="328">
        <f>ROUND((IF(MinBase2Day&gt;ROUND(((1-(TwoDayDiscount_11_20+FedExExrpessEarnedDiscount))*'UPS 2Day Base'!J18),2),ROUND(MinBase2Day*(1+ExpressFuelSurcharge),2),ROUND(((1-(TwoDayDiscount_11_20+FedExExrpessEarnedDiscount))*'UPS 2Day Base'!J18)*(1+ExpressFuelSurcharge),2)))*(1+FedEx_Markup),2)</f>
        <v>84.79</v>
      </c>
      <c r="K21" s="328">
        <f>ROUND((IF(MinBase2Day&gt;ROUND(((1-(TwoDayDiscount_11_20+FedExExrpessEarnedDiscount))*'UPS 2Day Base'!K18),2),ROUND(MinBase2Day*(1+ExpressFuelSurcharge),2),ROUND(((1-(TwoDayDiscount_11_20+FedExExrpessEarnedDiscount))*'UPS 2Day Base'!K18)*(1+ExpressFuelSurcharge),2)))*(1+FedEx_Markup),2)</f>
        <v>89.52</v>
      </c>
      <c r="L21" s="328">
        <f>ROUND((IF(MinBase2Day&gt;ROUND(((1-(TwoDayDiscount_11_20+FedExExrpessEarnedDiscount))*'UPS 2Day Base'!L18),2),ROUND(MinBase2Day*(1+ExpressFuelSurcharge),2),ROUND(((1-(TwoDayDiscount_11_20+FedExExrpessEarnedDiscount))*'UPS 2Day Base'!L18)*(1+ExpressFuelSurcharge),2)))*(1+FedEx_Markup),2)</f>
        <v>89.52</v>
      </c>
      <c r="M21" s="328">
        <f>ROUND((IF(MinBase2Day&gt;ROUND(((1-(TwoDayDiscount_11_20+FedExExrpessEarnedDiscount))*'UPS 2Day Base'!M18),2),ROUND(MinBase2Day*(1+ExpressFuelSurcharge),2),ROUND(((1-(TwoDayDiscount_11_20+FedExExrpessEarnedDiscount))*'UPS 2Day Base'!M18)*(1+ExpressFuelSurcharge),2)))*(1+FedEx_Markup),2)</f>
        <v>72.24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327">
        <v>17.0</v>
      </c>
      <c r="B22" s="328">
        <f>ROUND((IF(MinBase2Day&gt;ROUND(((1-(TwoDayDiscount_11_20+FedExExrpessEarnedDiscount))*'UPS 2Day Base'!B19),2),ROUND(MinBase2Day*(1+ExpressFuelSurcharge),2),ROUND(((1-(TwoDayDiscount_11_20+FedExExrpessEarnedDiscount))*'UPS 2Day Base'!B19)*(1+ExpressFuelSurcharge),2)))*(1+FedEx_Markup),2)</f>
        <v>23.06</v>
      </c>
      <c r="C22" s="328">
        <f>ROUND((IF(MinBase2Day&gt;ROUND(((1-(TwoDayDiscount_11_20+FedExExrpessEarnedDiscount))*'UPS 2Day Base'!C19),2),ROUND(MinBase2Day*(1+ExpressFuelSurcharge),2),ROUND(((1-(TwoDayDiscount_11_20+FedExExrpessEarnedDiscount))*'UPS 2Day Base'!C19)*(1+ExpressFuelSurcharge),2)))*(1+FedEx_Markup),2)</f>
        <v>27.27</v>
      </c>
      <c r="D22" s="328">
        <f>ROUND((IF(MinBase2Day&gt;ROUND(((1-(TwoDayDiscount_11_20+FedExExrpessEarnedDiscount))*'UPS 2Day Base'!D19),2),ROUND(MinBase2Day*(1+ExpressFuelSurcharge),2),ROUND(((1-(TwoDayDiscount_11_20+FedExExrpessEarnedDiscount))*'UPS 2Day Base'!D19)*(1+ExpressFuelSurcharge),2)))*(1+FedEx_Markup),2)</f>
        <v>35.09</v>
      </c>
      <c r="E22" s="328">
        <f>ROUND((IF(MinBase2Day&gt;ROUND(((1-(TwoDayDiscount_11_20+FedExExrpessEarnedDiscount))*'UPS 2Day Base'!E19),2),ROUND(MinBase2Day*(1+ExpressFuelSurcharge),2),ROUND(((1-(TwoDayDiscount_11_20+FedExExrpessEarnedDiscount))*'UPS 2Day Base'!E19)*(1+ExpressFuelSurcharge),2)))*(1+FedEx_Markup),2)</f>
        <v>52.14</v>
      </c>
      <c r="F22" s="328">
        <f>ROUND((IF(MinBase2Day&gt;ROUND(((1-(TwoDayDiscount_11_20+FedExExrpessEarnedDiscount))*'UPS 2Day Base'!F19),2),ROUND(MinBase2Day*(1+ExpressFuelSurcharge),2),ROUND(((1-(TwoDayDiscount_11_20+FedExExrpessEarnedDiscount))*'UPS 2Day Base'!F19)*(1+ExpressFuelSurcharge),2)))*(1+FedEx_Markup),2)</f>
        <v>77.05</v>
      </c>
      <c r="G22" s="328">
        <f>ROUND((IF(MinBase2Day&gt;ROUND(((1-(TwoDayDiscount_11_20+FedExExrpessEarnedDiscount))*'UPS 2Day Base'!G19),2),ROUND(MinBase2Day*(1+ExpressFuelSurcharge),2),ROUND(((1-(TwoDayDiscount_11_20+FedExExrpessEarnedDiscount))*'UPS 2Day Base'!G19)*(1+ExpressFuelSurcharge),2)))*(1+FedEx_Markup),2)</f>
        <v>83.29</v>
      </c>
      <c r="H22" s="328">
        <f>ROUND((IF(MinBase2Day&gt;ROUND(((1-(TwoDayDiscount_11_20+FedExExrpessEarnedDiscount))*'UPS 2Day Base'!H19),2),ROUND(MinBase2Day*(1+ExpressFuelSurcharge),2),ROUND(((1-(TwoDayDiscount_11_20+FedExExrpessEarnedDiscount))*'UPS 2Day Base'!H19)*(1+ExpressFuelSurcharge),2)))*(1+FedEx_Markup),2)</f>
        <v>85.55</v>
      </c>
      <c r="I22" s="328">
        <f>ROUND((IF(MinBase2Day&gt;ROUND(((1-(TwoDayDiscount_11_20+FedExExrpessEarnedDiscount))*'UPS 2Day Base'!I19),2),ROUND(MinBase2Day*(1+ExpressFuelSurcharge),2),ROUND(((1-(TwoDayDiscount_11_20+FedExExrpessEarnedDiscount))*'UPS 2Day Base'!I19)*(1+ExpressFuelSurcharge),2)))*(1+FedEx_Markup),2)</f>
        <v>88.84</v>
      </c>
      <c r="J22" s="328">
        <f>ROUND((IF(MinBase2Day&gt;ROUND(((1-(TwoDayDiscount_11_20+FedExExrpessEarnedDiscount))*'UPS 2Day Base'!J19),2),ROUND(MinBase2Day*(1+ExpressFuelSurcharge),2),ROUND(((1-(TwoDayDiscount_11_20+FedExExrpessEarnedDiscount))*'UPS 2Day Base'!J19)*(1+ExpressFuelSurcharge),2)))*(1+FedEx_Markup),2)</f>
        <v>88.84</v>
      </c>
      <c r="K22" s="328">
        <f>ROUND((IF(MinBase2Day&gt;ROUND(((1-(TwoDayDiscount_11_20+FedExExrpessEarnedDiscount))*'UPS 2Day Base'!K19),2),ROUND(MinBase2Day*(1+ExpressFuelSurcharge),2),ROUND(((1-(TwoDayDiscount_11_20+FedExExrpessEarnedDiscount))*'UPS 2Day Base'!K19)*(1+ExpressFuelSurcharge),2)))*(1+FedEx_Markup),2)</f>
        <v>93.2</v>
      </c>
      <c r="L22" s="328">
        <f>ROUND((IF(MinBase2Day&gt;ROUND(((1-(TwoDayDiscount_11_20+FedExExrpessEarnedDiscount))*'UPS 2Day Base'!L19),2),ROUND(MinBase2Day*(1+ExpressFuelSurcharge),2),ROUND(((1-(TwoDayDiscount_11_20+FedExExrpessEarnedDiscount))*'UPS 2Day Base'!L19)*(1+ExpressFuelSurcharge),2)))*(1+FedEx_Markup),2)</f>
        <v>93.2</v>
      </c>
      <c r="M22" s="328">
        <f>ROUND((IF(MinBase2Day&gt;ROUND(((1-(TwoDayDiscount_11_20+FedExExrpessEarnedDiscount))*'UPS 2Day Base'!M19),2),ROUND(MinBase2Day*(1+ExpressFuelSurcharge),2),ROUND(((1-(TwoDayDiscount_11_20+FedExExrpessEarnedDiscount))*'UPS 2Day Base'!M19)*(1+ExpressFuelSurcharge),2)))*(1+FedEx_Markup),2)</f>
        <v>75.23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7">
        <v>18.0</v>
      </c>
      <c r="B23" s="328">
        <f>ROUND((IF(MinBase2Day&gt;ROUND(((1-(TwoDayDiscount_11_20+FedExExrpessEarnedDiscount))*'UPS 2Day Base'!B20),2),ROUND(MinBase2Day*(1+ExpressFuelSurcharge),2),ROUND(((1-(TwoDayDiscount_11_20+FedExExrpessEarnedDiscount))*'UPS 2Day Base'!B20)*(1+ExpressFuelSurcharge),2)))*(1+FedEx_Markup),2)</f>
        <v>23.83</v>
      </c>
      <c r="C23" s="328">
        <f>ROUND((IF(MinBase2Day&gt;ROUND(((1-(TwoDayDiscount_11_20+FedExExrpessEarnedDiscount))*'UPS 2Day Base'!C20),2),ROUND(MinBase2Day*(1+ExpressFuelSurcharge),2),ROUND(((1-(TwoDayDiscount_11_20+FedExExrpessEarnedDiscount))*'UPS 2Day Base'!C20)*(1+ExpressFuelSurcharge),2)))*(1+FedEx_Markup),2)</f>
        <v>28.16</v>
      </c>
      <c r="D23" s="328">
        <f>ROUND((IF(MinBase2Day&gt;ROUND(((1-(TwoDayDiscount_11_20+FedExExrpessEarnedDiscount))*'UPS 2Day Base'!D20),2),ROUND(MinBase2Day*(1+ExpressFuelSurcharge),2),ROUND(((1-(TwoDayDiscount_11_20+FedExExrpessEarnedDiscount))*'UPS 2Day Base'!D20)*(1+ExpressFuelSurcharge),2)))*(1+FedEx_Markup),2)</f>
        <v>36.35</v>
      </c>
      <c r="E23" s="328">
        <f>ROUND((IF(MinBase2Day&gt;ROUND(((1-(TwoDayDiscount_11_20+FedExExrpessEarnedDiscount))*'UPS 2Day Base'!E20),2),ROUND(MinBase2Day*(1+ExpressFuelSurcharge),2),ROUND(((1-(TwoDayDiscount_11_20+FedExExrpessEarnedDiscount))*'UPS 2Day Base'!E20)*(1+ExpressFuelSurcharge),2)))*(1+FedEx_Markup),2)</f>
        <v>53.94</v>
      </c>
      <c r="F23" s="328">
        <f>ROUND((IF(MinBase2Day&gt;ROUND(((1-(TwoDayDiscount_11_20+FedExExrpessEarnedDiscount))*'UPS 2Day Base'!F20),2),ROUND(MinBase2Day*(1+ExpressFuelSurcharge),2),ROUND(((1-(TwoDayDiscount_11_20+FedExExrpessEarnedDiscount))*'UPS 2Day Base'!F20)*(1+ExpressFuelSurcharge),2)))*(1+FedEx_Markup),2)</f>
        <v>80.25</v>
      </c>
      <c r="G23" s="328">
        <f>ROUND((IF(MinBase2Day&gt;ROUND(((1-(TwoDayDiscount_11_20+FedExExrpessEarnedDiscount))*'UPS 2Day Base'!G20),2),ROUND(MinBase2Day*(1+ExpressFuelSurcharge),2),ROUND(((1-(TwoDayDiscount_11_20+FedExExrpessEarnedDiscount))*'UPS 2Day Base'!G20)*(1+ExpressFuelSurcharge),2)))*(1+FedEx_Markup),2)</f>
        <v>86.97</v>
      </c>
      <c r="H23" s="328">
        <f>ROUND((IF(MinBase2Day&gt;ROUND(((1-(TwoDayDiscount_11_20+FedExExrpessEarnedDiscount))*'UPS 2Day Base'!H20),2),ROUND(MinBase2Day*(1+ExpressFuelSurcharge),2),ROUND(((1-(TwoDayDiscount_11_20+FedExExrpessEarnedDiscount))*'UPS 2Day Base'!H20)*(1+ExpressFuelSurcharge),2)))*(1+FedEx_Markup),2)</f>
        <v>88.79</v>
      </c>
      <c r="I23" s="328">
        <f>ROUND((IF(MinBase2Day&gt;ROUND(((1-(TwoDayDiscount_11_20+FedExExrpessEarnedDiscount))*'UPS 2Day Base'!I20),2),ROUND(MinBase2Day*(1+ExpressFuelSurcharge),2),ROUND(((1-(TwoDayDiscount_11_20+FedExExrpessEarnedDiscount))*'UPS 2Day Base'!I20)*(1+ExpressFuelSurcharge),2)))*(1+FedEx_Markup),2)</f>
        <v>90.57</v>
      </c>
      <c r="J23" s="328">
        <f>ROUND((IF(MinBase2Day&gt;ROUND(((1-(TwoDayDiscount_11_20+FedExExrpessEarnedDiscount))*'UPS 2Day Base'!J20),2),ROUND(MinBase2Day*(1+ExpressFuelSurcharge),2),ROUND(((1-(TwoDayDiscount_11_20+FedExExrpessEarnedDiscount))*'UPS 2Day Base'!J20)*(1+ExpressFuelSurcharge),2)))*(1+FedEx_Markup),2)</f>
        <v>90.57</v>
      </c>
      <c r="K23" s="328">
        <f>ROUND((IF(MinBase2Day&gt;ROUND(((1-(TwoDayDiscount_11_20+FedExExrpessEarnedDiscount))*'UPS 2Day Base'!K20),2),ROUND(MinBase2Day*(1+ExpressFuelSurcharge),2),ROUND(((1-(TwoDayDiscount_11_20+FedExExrpessEarnedDiscount))*'UPS 2Day Base'!K20)*(1+ExpressFuelSurcharge),2)))*(1+FedEx_Markup),2)</f>
        <v>93.62</v>
      </c>
      <c r="L23" s="328">
        <f>ROUND((IF(MinBase2Day&gt;ROUND(((1-(TwoDayDiscount_11_20+FedExExrpessEarnedDiscount))*'UPS 2Day Base'!L20),2),ROUND(MinBase2Day*(1+ExpressFuelSurcharge),2),ROUND(((1-(TwoDayDiscount_11_20+FedExExrpessEarnedDiscount))*'UPS 2Day Base'!L20)*(1+ExpressFuelSurcharge),2)))*(1+FedEx_Markup),2)</f>
        <v>93.62</v>
      </c>
      <c r="M23" s="328">
        <f>ROUND((IF(MinBase2Day&gt;ROUND(((1-(TwoDayDiscount_11_20+FedExExrpessEarnedDiscount))*'UPS 2Day Base'!M20),2),ROUND(MinBase2Day*(1+ExpressFuelSurcharge),2),ROUND(((1-(TwoDayDiscount_11_20+FedExExrpessEarnedDiscount))*'UPS 2Day Base'!M20)*(1+ExpressFuelSurcharge),2)))*(1+FedEx_Markup),2)</f>
        <v>78.95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327">
        <v>19.0</v>
      </c>
      <c r="B24" s="328">
        <f>ROUND((IF(MinBase2Day&gt;ROUND(((1-(TwoDayDiscount_11_20+FedExExrpessEarnedDiscount))*'UPS 2Day Base'!B21),2),ROUND(MinBase2Day*(1+ExpressFuelSurcharge),2),ROUND(((1-(TwoDayDiscount_11_20+FedExExrpessEarnedDiscount))*'UPS 2Day Base'!B21)*(1+ExpressFuelSurcharge),2)))*(1+FedEx_Markup),2)</f>
        <v>24.77</v>
      </c>
      <c r="C24" s="328">
        <f>ROUND((IF(MinBase2Day&gt;ROUND(((1-(TwoDayDiscount_11_20+FedExExrpessEarnedDiscount))*'UPS 2Day Base'!C21),2),ROUND(MinBase2Day*(1+ExpressFuelSurcharge),2),ROUND(((1-(TwoDayDiscount_11_20+FedExExrpessEarnedDiscount))*'UPS 2Day Base'!C21)*(1+ExpressFuelSurcharge),2)))*(1+FedEx_Markup),2)</f>
        <v>28.95</v>
      </c>
      <c r="D24" s="328">
        <f>ROUND((IF(MinBase2Day&gt;ROUND(((1-(TwoDayDiscount_11_20+FedExExrpessEarnedDiscount))*'UPS 2Day Base'!D21),2),ROUND(MinBase2Day*(1+ExpressFuelSurcharge),2),ROUND(((1-(TwoDayDiscount_11_20+FedExExrpessEarnedDiscount))*'UPS 2Day Base'!D21)*(1+ExpressFuelSurcharge),2)))*(1+FedEx_Markup),2)</f>
        <v>37.44</v>
      </c>
      <c r="E24" s="328">
        <f>ROUND((IF(MinBase2Day&gt;ROUND(((1-(TwoDayDiscount_11_20+FedExExrpessEarnedDiscount))*'UPS 2Day Base'!E21),2),ROUND(MinBase2Day*(1+ExpressFuelSurcharge),2),ROUND(((1-(TwoDayDiscount_11_20+FedExExrpessEarnedDiscount))*'UPS 2Day Base'!E21)*(1+ExpressFuelSurcharge),2)))*(1+FedEx_Markup),2)</f>
        <v>56.13</v>
      </c>
      <c r="F24" s="328">
        <f>ROUND((IF(MinBase2Day&gt;ROUND(((1-(TwoDayDiscount_11_20+FedExExrpessEarnedDiscount))*'UPS 2Day Base'!F21),2),ROUND(MinBase2Day*(1+ExpressFuelSurcharge),2),ROUND(((1-(TwoDayDiscount_11_20+FedExExrpessEarnedDiscount))*'UPS 2Day Base'!F21)*(1+ExpressFuelSurcharge),2)))*(1+FedEx_Markup),2)</f>
        <v>83.17</v>
      </c>
      <c r="G24" s="328">
        <f>ROUND((IF(MinBase2Day&gt;ROUND(((1-(TwoDayDiscount_11_20+FedExExrpessEarnedDiscount))*'UPS 2Day Base'!G21),2),ROUND(MinBase2Day*(1+ExpressFuelSurcharge),2),ROUND(((1-(TwoDayDiscount_11_20+FedExExrpessEarnedDiscount))*'UPS 2Day Base'!G21)*(1+ExpressFuelSurcharge),2)))*(1+FedEx_Markup),2)</f>
        <v>90.98</v>
      </c>
      <c r="H24" s="328">
        <f>ROUND((IF(MinBase2Day&gt;ROUND(((1-(TwoDayDiscount_11_20+FedExExrpessEarnedDiscount))*'UPS 2Day Base'!H21),2),ROUND(MinBase2Day*(1+ExpressFuelSurcharge),2),ROUND(((1-(TwoDayDiscount_11_20+FedExExrpessEarnedDiscount))*'UPS 2Day Base'!H21)*(1+ExpressFuelSurcharge),2)))*(1+FedEx_Markup),2)</f>
        <v>93.56</v>
      </c>
      <c r="I24" s="328">
        <f>ROUND((IF(MinBase2Day&gt;ROUND(((1-(TwoDayDiscount_11_20+FedExExrpessEarnedDiscount))*'UPS 2Day Base'!I21),2),ROUND(MinBase2Day*(1+ExpressFuelSurcharge),2),ROUND(((1-(TwoDayDiscount_11_20+FedExExrpessEarnedDiscount))*'UPS 2Day Base'!I21)*(1+ExpressFuelSurcharge),2)))*(1+FedEx_Markup),2)</f>
        <v>97.2</v>
      </c>
      <c r="J24" s="328">
        <f>ROUND((IF(MinBase2Day&gt;ROUND(((1-(TwoDayDiscount_11_20+FedExExrpessEarnedDiscount))*'UPS 2Day Base'!J21),2),ROUND(MinBase2Day*(1+ExpressFuelSurcharge),2),ROUND(((1-(TwoDayDiscount_11_20+FedExExrpessEarnedDiscount))*'UPS 2Day Base'!J21)*(1+ExpressFuelSurcharge),2)))*(1+FedEx_Markup),2)</f>
        <v>97.2</v>
      </c>
      <c r="K24" s="328">
        <f>ROUND((IF(MinBase2Day&gt;ROUND(((1-(TwoDayDiscount_11_20+FedExExrpessEarnedDiscount))*'UPS 2Day Base'!K21),2),ROUND(MinBase2Day*(1+ExpressFuelSurcharge),2),ROUND(((1-(TwoDayDiscount_11_20+FedExExrpessEarnedDiscount))*'UPS 2Day Base'!K21)*(1+ExpressFuelSurcharge),2)))*(1+FedEx_Markup),2)</f>
        <v>101.92</v>
      </c>
      <c r="L24" s="328">
        <f>ROUND((IF(MinBase2Day&gt;ROUND(((1-(TwoDayDiscount_11_20+FedExExrpessEarnedDiscount))*'UPS 2Day Base'!L21),2),ROUND(MinBase2Day*(1+ExpressFuelSurcharge),2),ROUND(((1-(TwoDayDiscount_11_20+FedExExrpessEarnedDiscount))*'UPS 2Day Base'!L21)*(1+ExpressFuelSurcharge),2)))*(1+FedEx_Markup),2)</f>
        <v>101.92</v>
      </c>
      <c r="M24" s="328">
        <f>ROUND((IF(MinBase2Day&gt;ROUND(((1-(TwoDayDiscount_11_20+FedExExrpessEarnedDiscount))*'UPS 2Day Base'!M21),2),ROUND(MinBase2Day*(1+ExpressFuelSurcharge),2),ROUND(((1-(TwoDayDiscount_11_20+FedExExrpessEarnedDiscount))*'UPS 2Day Base'!M21)*(1+ExpressFuelSurcharge),2)))*(1+FedEx_Markup),2)</f>
        <v>83.11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327">
        <v>20.0</v>
      </c>
      <c r="B25" s="328">
        <f>ROUND((IF(MinBase2Day&gt;ROUND(((1-(TwoDayDiscount_11_20+FedExExrpessEarnedDiscount))*'UPS 2Day Base'!B22),2),ROUND(MinBase2Day*(1+ExpressFuelSurcharge),2),ROUND(((1-(TwoDayDiscount_11_20+FedExExrpessEarnedDiscount))*'UPS 2Day Base'!B22)*(1+ExpressFuelSurcharge),2)))*(1+FedEx_Markup),2)</f>
        <v>25.62</v>
      </c>
      <c r="C25" s="328">
        <f>ROUND((IF(MinBase2Day&gt;ROUND(((1-(TwoDayDiscount_11_20+FedExExrpessEarnedDiscount))*'UPS 2Day Base'!C22),2),ROUND(MinBase2Day*(1+ExpressFuelSurcharge),2),ROUND(((1-(TwoDayDiscount_11_20+FedExExrpessEarnedDiscount))*'UPS 2Day Base'!C22)*(1+ExpressFuelSurcharge),2)))*(1+FedEx_Markup),2)</f>
        <v>30.19</v>
      </c>
      <c r="D25" s="328">
        <f>ROUND((IF(MinBase2Day&gt;ROUND(((1-(TwoDayDiscount_11_20+FedExExrpessEarnedDiscount))*'UPS 2Day Base'!D22),2),ROUND(MinBase2Day*(1+ExpressFuelSurcharge),2),ROUND(((1-(TwoDayDiscount_11_20+FedExExrpessEarnedDiscount))*'UPS 2Day Base'!D22)*(1+ExpressFuelSurcharge),2)))*(1+FedEx_Markup),2)</f>
        <v>38.88</v>
      </c>
      <c r="E25" s="328">
        <f>ROUND((IF(MinBase2Day&gt;ROUND(((1-(TwoDayDiscount_11_20+FedExExrpessEarnedDiscount))*'UPS 2Day Base'!E22),2),ROUND(MinBase2Day*(1+ExpressFuelSurcharge),2),ROUND(((1-(TwoDayDiscount_11_20+FedExExrpessEarnedDiscount))*'UPS 2Day Base'!E22)*(1+ExpressFuelSurcharge),2)))*(1+FedEx_Markup),2)</f>
        <v>58.75</v>
      </c>
      <c r="F25" s="328">
        <f>ROUND((IF(MinBase2Day&gt;ROUND(((1-(TwoDayDiscount_11_20+FedExExrpessEarnedDiscount))*'UPS 2Day Base'!F22),2),ROUND(MinBase2Day*(1+ExpressFuelSurcharge),2),ROUND(((1-(TwoDayDiscount_11_20+FedExExrpessEarnedDiscount))*'UPS 2Day Base'!F22)*(1+ExpressFuelSurcharge),2)))*(1+FedEx_Markup),2)</f>
        <v>86.14</v>
      </c>
      <c r="G25" s="328">
        <f>ROUND((IF(MinBase2Day&gt;ROUND(((1-(TwoDayDiscount_11_20+FedExExrpessEarnedDiscount))*'UPS 2Day Base'!G22),2),ROUND(MinBase2Day*(1+ExpressFuelSurcharge),2),ROUND(((1-(TwoDayDiscount_11_20+FedExExrpessEarnedDiscount))*'UPS 2Day Base'!G22)*(1+ExpressFuelSurcharge),2)))*(1+FedEx_Markup),2)</f>
        <v>94.1</v>
      </c>
      <c r="H25" s="328">
        <f>ROUND((IF(MinBase2Day&gt;ROUND(((1-(TwoDayDiscount_11_20+FedExExrpessEarnedDiscount))*'UPS 2Day Base'!H22),2),ROUND(MinBase2Day*(1+ExpressFuelSurcharge),2),ROUND(((1-(TwoDayDiscount_11_20+FedExExrpessEarnedDiscount))*'UPS 2Day Base'!H22)*(1+ExpressFuelSurcharge),2)))*(1+FedEx_Markup),2)</f>
        <v>97.05</v>
      </c>
      <c r="I25" s="328">
        <f>ROUND((IF(MinBase2Day&gt;ROUND(((1-(TwoDayDiscount_11_20+FedExExrpessEarnedDiscount))*'UPS 2Day Base'!I22),2),ROUND(MinBase2Day*(1+ExpressFuelSurcharge),2),ROUND(((1-(TwoDayDiscount_11_20+FedExExrpessEarnedDiscount))*'UPS 2Day Base'!I22)*(1+ExpressFuelSurcharge),2)))*(1+FedEx_Markup),2)</f>
        <v>100.65</v>
      </c>
      <c r="J25" s="328">
        <f>ROUND((IF(MinBase2Day&gt;ROUND(((1-(TwoDayDiscount_11_20+FedExExrpessEarnedDiscount))*'UPS 2Day Base'!J22),2),ROUND(MinBase2Day*(1+ExpressFuelSurcharge),2),ROUND(((1-(TwoDayDiscount_11_20+FedExExrpessEarnedDiscount))*'UPS 2Day Base'!J22)*(1+ExpressFuelSurcharge),2)))*(1+FedEx_Markup),2)</f>
        <v>100.65</v>
      </c>
      <c r="K25" s="328">
        <f>ROUND((IF(MinBase2Day&gt;ROUND(((1-(TwoDayDiscount_11_20+FedExExrpessEarnedDiscount))*'UPS 2Day Base'!K22),2),ROUND(MinBase2Day*(1+ExpressFuelSurcharge),2),ROUND(((1-(TwoDayDiscount_11_20+FedExExrpessEarnedDiscount))*'UPS 2Day Base'!K22)*(1+ExpressFuelSurcharge),2)))*(1+FedEx_Markup),2)</f>
        <v>103.05</v>
      </c>
      <c r="L25" s="328">
        <f>ROUND((IF(MinBase2Day&gt;ROUND(((1-(TwoDayDiscount_11_20+FedExExrpessEarnedDiscount))*'UPS 2Day Base'!L22),2),ROUND(MinBase2Day*(1+ExpressFuelSurcharge),2),ROUND(((1-(TwoDayDiscount_11_20+FedExExrpessEarnedDiscount))*'UPS 2Day Base'!L22)*(1+ExpressFuelSurcharge),2)))*(1+FedEx_Markup),2)</f>
        <v>103.05</v>
      </c>
      <c r="M25" s="328">
        <f>ROUND((IF(MinBase2Day&gt;ROUND(((1-(TwoDayDiscount_11_20+FedExExrpessEarnedDiscount))*'UPS 2Day Base'!M22),2),ROUND(MinBase2Day*(1+ExpressFuelSurcharge),2),ROUND(((1-(TwoDayDiscount_11_20+FedExExrpessEarnedDiscount))*'UPS 2Day Base'!M22)*(1+ExpressFuelSurcharge),2)))*(1+FedEx_Markup),2)</f>
        <v>86.15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327">
        <v>21.0</v>
      </c>
      <c r="B26" s="328">
        <f>ROUND((IF(MinBase2Day&gt;ROUND(((1-(TwoDayDiscount_21_Up+FedExExrpessEarnedDiscount))*'UPS 2Day Base'!B23),2),ROUND(MinBase2Day*(1+ExpressFuelSurcharge),2),ROUND(((1-(TwoDayDiscount_21_Up+FedExExrpessEarnedDiscount))*'UPS 2Day Base'!B23)*(1+ExpressFuelSurcharge),2)))*(1+FedEx_Markup),2)</f>
        <v>23.29</v>
      </c>
      <c r="C26" s="328">
        <f>ROUND((IF(MinBase2Day&gt;ROUND(((1-(TwoDayDiscount_21_Up+FedExExrpessEarnedDiscount))*'UPS 2Day Base'!C23),2),ROUND(MinBase2Day*(1+ExpressFuelSurcharge),2),ROUND(((1-(TwoDayDiscount_21_Up+FedExExrpessEarnedDiscount))*'UPS 2Day Base'!C23)*(1+ExpressFuelSurcharge),2)))*(1+FedEx_Markup),2)</f>
        <v>27.24</v>
      </c>
      <c r="D26" s="328">
        <f>ROUND((IF(MinBase2Day&gt;ROUND(((1-(TwoDayDiscount_21_Up+FedExExrpessEarnedDiscount))*'UPS 2Day Base'!D23),2),ROUND(MinBase2Day*(1+ExpressFuelSurcharge),2),ROUND(((1-(TwoDayDiscount_21_Up+FedExExrpessEarnedDiscount))*'UPS 2Day Base'!D23)*(1+ExpressFuelSurcharge),2)))*(1+FedEx_Markup),2)</f>
        <v>35.03</v>
      </c>
      <c r="E26" s="328">
        <f>ROUND((IF(MinBase2Day&gt;ROUND(((1-(TwoDayDiscount_21_Up+FedExExrpessEarnedDiscount))*'UPS 2Day Base'!E23),2),ROUND(MinBase2Day*(1+ExpressFuelSurcharge),2),ROUND(((1-(TwoDayDiscount_21_Up+FedExExrpessEarnedDiscount))*'UPS 2Day Base'!E23)*(1+ExpressFuelSurcharge),2)))*(1+FedEx_Markup),2)</f>
        <v>52.75</v>
      </c>
      <c r="F26" s="328">
        <f>ROUND((IF(MinBase2Day&gt;ROUND(((1-(TwoDayDiscount_21_Up+FedExExrpessEarnedDiscount))*'UPS 2Day Base'!F23),2),ROUND(MinBase2Day*(1+ExpressFuelSurcharge),2),ROUND(((1-(TwoDayDiscount_21_Up+FedExExrpessEarnedDiscount))*'UPS 2Day Base'!F23)*(1+ExpressFuelSurcharge),2)))*(1+FedEx_Markup),2)</f>
        <v>75.06</v>
      </c>
      <c r="G26" s="328">
        <f>ROUND((IF(MinBase2Day&gt;ROUND(((1-(TwoDayDiscount_21_Up+FedExExrpessEarnedDiscount))*'UPS 2Day Base'!G23),2),ROUND(MinBase2Day*(1+ExpressFuelSurcharge),2),ROUND(((1-(TwoDayDiscount_21_Up+FedExExrpessEarnedDiscount))*'UPS 2Day Base'!G23)*(1+ExpressFuelSurcharge),2)))*(1+FedEx_Markup),2)</f>
        <v>84.53</v>
      </c>
      <c r="H26" s="328">
        <f>ROUND((IF(MinBase2Day&gt;ROUND(((1-(TwoDayDiscount_21_Up+FedExExrpessEarnedDiscount))*'UPS 2Day Base'!H23),2),ROUND(MinBase2Day*(1+ExpressFuelSurcharge),2),ROUND(((1-(TwoDayDiscount_21_Up+FedExExrpessEarnedDiscount))*'UPS 2Day Base'!H23)*(1+ExpressFuelSurcharge),2)))*(1+FedEx_Markup),2)</f>
        <v>86.31</v>
      </c>
      <c r="I26" s="328">
        <f>ROUND((IF(MinBase2Day&gt;ROUND(((1-(TwoDayDiscount_21_Up+FedExExrpessEarnedDiscount))*'UPS 2Day Base'!I23),2),ROUND(MinBase2Day*(1+ExpressFuelSurcharge),2),ROUND(((1-(TwoDayDiscount_21_Up+FedExExrpessEarnedDiscount))*'UPS 2Day Base'!I23)*(1+ExpressFuelSurcharge),2)))*(1+FedEx_Markup),2)</f>
        <v>88.03</v>
      </c>
      <c r="J26" s="328">
        <f>ROUND((IF(MinBase2Day&gt;ROUND(((1-(TwoDayDiscount_21_Up+FedExExrpessEarnedDiscount))*'UPS 2Day Base'!J23),2),ROUND(MinBase2Day*(1+ExpressFuelSurcharge),2),ROUND(((1-(TwoDayDiscount_21_Up+FedExExrpessEarnedDiscount))*'UPS 2Day Base'!J23)*(1+ExpressFuelSurcharge),2)))*(1+FedEx_Markup),2)</f>
        <v>88.03</v>
      </c>
      <c r="K26" s="328">
        <f>ROUND((IF(MinBase2Day&gt;ROUND(((1-(TwoDayDiscount_21_Up+FedExExrpessEarnedDiscount))*'UPS 2Day Base'!K23),2),ROUND(MinBase2Day*(1+ExpressFuelSurcharge),2),ROUND(((1-(TwoDayDiscount_21_Up+FedExExrpessEarnedDiscount))*'UPS 2Day Base'!K23)*(1+ExpressFuelSurcharge),2)))*(1+FedEx_Markup),2)</f>
        <v>89.82</v>
      </c>
      <c r="L26" s="328">
        <f>ROUND((IF(MinBase2Day&gt;ROUND(((1-(TwoDayDiscount_21_Up+FedExExrpessEarnedDiscount))*'UPS 2Day Base'!L23),2),ROUND(MinBase2Day*(1+ExpressFuelSurcharge),2),ROUND(((1-(TwoDayDiscount_21_Up+FedExExrpessEarnedDiscount))*'UPS 2Day Base'!L23)*(1+ExpressFuelSurcharge),2)))*(1+FedEx_Markup),2)</f>
        <v>89.82</v>
      </c>
      <c r="M26" s="328">
        <f>ROUND((IF(MinBase2Day&gt;ROUND(((1-(TwoDayDiscount_21_Up+FedExExrpessEarnedDiscount))*'UPS 2Day Base'!M23),2),ROUND(MinBase2Day*(1+ExpressFuelSurcharge),2),ROUND(((1-(TwoDayDiscount_21_Up+FedExExrpessEarnedDiscount))*'UPS 2Day Base'!M23)*(1+ExpressFuelSurcharge),2)))*(1+FedEx_Markup),2)</f>
        <v>77.6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327">
        <v>22.0</v>
      </c>
      <c r="B27" s="328">
        <f>ROUND((IF(MinBase2Day&gt;ROUND(((1-(TwoDayDiscount_21_Up+FedExExrpessEarnedDiscount))*'UPS 2Day Base'!B24),2),ROUND(MinBase2Day*(1+ExpressFuelSurcharge),2),ROUND(((1-(TwoDayDiscount_21_Up+FedExExrpessEarnedDiscount))*'UPS 2Day Base'!B24)*(1+ExpressFuelSurcharge),2)))*(1+FedEx_Markup),2)</f>
        <v>24.01</v>
      </c>
      <c r="C27" s="328">
        <f>ROUND((IF(MinBase2Day&gt;ROUND(((1-(TwoDayDiscount_21_Up+FedExExrpessEarnedDiscount))*'UPS 2Day Base'!C24),2),ROUND(MinBase2Day*(1+ExpressFuelSurcharge),2),ROUND(((1-(TwoDayDiscount_21_Up+FedExExrpessEarnedDiscount))*'UPS 2Day Base'!C24)*(1+ExpressFuelSurcharge),2)))*(1+FedEx_Markup),2)</f>
        <v>28.55</v>
      </c>
      <c r="D27" s="328">
        <f>ROUND((IF(MinBase2Day&gt;ROUND(((1-(TwoDayDiscount_21_Up+FedExExrpessEarnedDiscount))*'UPS 2Day Base'!D24),2),ROUND(MinBase2Day*(1+ExpressFuelSurcharge),2),ROUND(((1-(TwoDayDiscount_21_Up+FedExExrpessEarnedDiscount))*'UPS 2Day Base'!D24)*(1+ExpressFuelSurcharge),2)))*(1+FedEx_Markup),2)</f>
        <v>36</v>
      </c>
      <c r="E27" s="328">
        <f>ROUND((IF(MinBase2Day&gt;ROUND(((1-(TwoDayDiscount_21_Up+FedExExrpessEarnedDiscount))*'UPS 2Day Base'!E24),2),ROUND(MinBase2Day*(1+ExpressFuelSurcharge),2),ROUND(((1-(TwoDayDiscount_21_Up+FedExExrpessEarnedDiscount))*'UPS 2Day Base'!E24)*(1+ExpressFuelSurcharge),2)))*(1+FedEx_Markup),2)</f>
        <v>54.23</v>
      </c>
      <c r="F27" s="328">
        <f>ROUND((IF(MinBase2Day&gt;ROUND(((1-(TwoDayDiscount_21_Up+FedExExrpessEarnedDiscount))*'UPS 2Day Base'!F24),2),ROUND(MinBase2Day*(1+ExpressFuelSurcharge),2),ROUND(((1-(TwoDayDiscount_21_Up+FedExExrpessEarnedDiscount))*'UPS 2Day Base'!F24)*(1+ExpressFuelSurcharge),2)))*(1+FedEx_Markup),2)</f>
        <v>79.98</v>
      </c>
      <c r="G27" s="328">
        <f>ROUND((IF(MinBase2Day&gt;ROUND(((1-(TwoDayDiscount_21_Up+FedExExrpessEarnedDiscount))*'UPS 2Day Base'!G24),2),ROUND(MinBase2Day*(1+ExpressFuelSurcharge),2),ROUND(((1-(TwoDayDiscount_21_Up+FedExExrpessEarnedDiscount))*'UPS 2Day Base'!G24)*(1+ExpressFuelSurcharge),2)))*(1+FedEx_Markup),2)</f>
        <v>87.76</v>
      </c>
      <c r="H27" s="328">
        <f>ROUND((IF(MinBase2Day&gt;ROUND(((1-(TwoDayDiscount_21_Up+FedExExrpessEarnedDiscount))*'UPS 2Day Base'!H24),2),ROUND(MinBase2Day*(1+ExpressFuelSurcharge),2),ROUND(((1-(TwoDayDiscount_21_Up+FedExExrpessEarnedDiscount))*'UPS 2Day Base'!H24)*(1+ExpressFuelSurcharge),2)))*(1+FedEx_Markup),2)</f>
        <v>89.65</v>
      </c>
      <c r="I27" s="328">
        <f>ROUND((IF(MinBase2Day&gt;ROUND(((1-(TwoDayDiscount_21_Up+FedExExrpessEarnedDiscount))*'UPS 2Day Base'!I24),2),ROUND(MinBase2Day*(1+ExpressFuelSurcharge),2),ROUND(((1-(TwoDayDiscount_21_Up+FedExExrpessEarnedDiscount))*'UPS 2Day Base'!I24)*(1+ExpressFuelSurcharge),2)))*(1+FedEx_Markup),2)</f>
        <v>91.46</v>
      </c>
      <c r="J27" s="328">
        <f>ROUND((IF(MinBase2Day&gt;ROUND(((1-(TwoDayDiscount_21_Up+FedExExrpessEarnedDiscount))*'UPS 2Day Base'!J24),2),ROUND(MinBase2Day*(1+ExpressFuelSurcharge),2),ROUND(((1-(TwoDayDiscount_21_Up+FedExExrpessEarnedDiscount))*'UPS 2Day Base'!J24)*(1+ExpressFuelSurcharge),2)))*(1+FedEx_Markup),2)</f>
        <v>91.46</v>
      </c>
      <c r="K27" s="328">
        <f>ROUND((IF(MinBase2Day&gt;ROUND(((1-(TwoDayDiscount_21_Up+FedExExrpessEarnedDiscount))*'UPS 2Day Base'!K24),2),ROUND(MinBase2Day*(1+ExpressFuelSurcharge),2),ROUND(((1-(TwoDayDiscount_21_Up+FedExExrpessEarnedDiscount))*'UPS 2Day Base'!K24)*(1+ExpressFuelSurcharge),2)))*(1+FedEx_Markup),2)</f>
        <v>95.88</v>
      </c>
      <c r="L27" s="328">
        <f>ROUND((IF(MinBase2Day&gt;ROUND(((1-(TwoDayDiscount_21_Up+FedExExrpessEarnedDiscount))*'UPS 2Day Base'!L24),2),ROUND(MinBase2Day*(1+ExpressFuelSurcharge),2),ROUND(((1-(TwoDayDiscount_21_Up+FedExExrpessEarnedDiscount))*'UPS 2Day Base'!L24)*(1+ExpressFuelSurcharge),2)))*(1+FedEx_Markup),2)</f>
        <v>95.88</v>
      </c>
      <c r="M27" s="328">
        <f>ROUND((IF(MinBase2Day&gt;ROUND(((1-(TwoDayDiscount_21_Up+FedExExrpessEarnedDiscount))*'UPS 2Day Base'!M24),2),ROUND(MinBase2Day*(1+ExpressFuelSurcharge),2),ROUND(((1-(TwoDayDiscount_21_Up+FedExExrpessEarnedDiscount))*'UPS 2Day Base'!M24)*(1+ExpressFuelSurcharge),2)))*(1+FedEx_Markup),2)</f>
        <v>81.17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327">
        <v>23.0</v>
      </c>
      <c r="B28" s="328">
        <f>ROUND((IF(MinBase2Day&gt;ROUND(((1-(TwoDayDiscount_21_Up+FedExExrpessEarnedDiscount))*'UPS 2Day Base'!B25),2),ROUND(MinBase2Day*(1+ExpressFuelSurcharge),2),ROUND(((1-(TwoDayDiscount_21_Up+FedExExrpessEarnedDiscount))*'UPS 2Day Base'!B25)*(1+ExpressFuelSurcharge),2)))*(1+FedEx_Markup),2)</f>
        <v>24.6</v>
      </c>
      <c r="C28" s="328">
        <f>ROUND((IF(MinBase2Day&gt;ROUND(((1-(TwoDayDiscount_21_Up+FedExExrpessEarnedDiscount))*'UPS 2Day Base'!C25),2),ROUND(MinBase2Day*(1+ExpressFuelSurcharge),2),ROUND(((1-(TwoDayDiscount_21_Up+FedExExrpessEarnedDiscount))*'UPS 2Day Base'!C25)*(1+ExpressFuelSurcharge),2)))*(1+FedEx_Markup),2)</f>
        <v>29.18</v>
      </c>
      <c r="D28" s="328">
        <f>ROUND((IF(MinBase2Day&gt;ROUND(((1-(TwoDayDiscount_21_Up+FedExExrpessEarnedDiscount))*'UPS 2Day Base'!D25),2),ROUND(MinBase2Day*(1+ExpressFuelSurcharge),2),ROUND(((1-(TwoDayDiscount_21_Up+FedExExrpessEarnedDiscount))*'UPS 2Day Base'!D25)*(1+ExpressFuelSurcharge),2)))*(1+FedEx_Markup),2)</f>
        <v>37.29</v>
      </c>
      <c r="E28" s="328">
        <f>ROUND((IF(MinBase2Day&gt;ROUND(((1-(TwoDayDiscount_21_Up+FedExExrpessEarnedDiscount))*'UPS 2Day Base'!E25),2),ROUND(MinBase2Day*(1+ExpressFuelSurcharge),2),ROUND(((1-(TwoDayDiscount_21_Up+FedExExrpessEarnedDiscount))*'UPS 2Day Base'!E25)*(1+ExpressFuelSurcharge),2)))*(1+FedEx_Markup),2)</f>
        <v>55.78</v>
      </c>
      <c r="F28" s="328">
        <f>ROUND((IF(MinBase2Day&gt;ROUND(((1-(TwoDayDiscount_21_Up+FedExExrpessEarnedDiscount))*'UPS 2Day Base'!F25),2),ROUND(MinBase2Day*(1+ExpressFuelSurcharge),2),ROUND(((1-(TwoDayDiscount_21_Up+FedExExrpessEarnedDiscount))*'UPS 2Day Base'!F25)*(1+ExpressFuelSurcharge),2)))*(1+FedEx_Markup),2)</f>
        <v>82.88</v>
      </c>
      <c r="G28" s="328">
        <f>ROUND((IF(MinBase2Day&gt;ROUND(((1-(TwoDayDiscount_21_Up+FedExExrpessEarnedDiscount))*'UPS 2Day Base'!G25),2),ROUND(MinBase2Day*(1+ExpressFuelSurcharge),2),ROUND(((1-(TwoDayDiscount_21_Up+FedExExrpessEarnedDiscount))*'UPS 2Day Base'!G25)*(1+ExpressFuelSurcharge),2)))*(1+FedEx_Markup),2)</f>
        <v>90.64</v>
      </c>
      <c r="H28" s="328">
        <f>ROUND((IF(MinBase2Day&gt;ROUND(((1-(TwoDayDiscount_21_Up+FedExExrpessEarnedDiscount))*'UPS 2Day Base'!H25),2),ROUND(MinBase2Day*(1+ExpressFuelSurcharge),2),ROUND(((1-(TwoDayDiscount_21_Up+FedExExrpessEarnedDiscount))*'UPS 2Day Base'!H25)*(1+ExpressFuelSurcharge),2)))*(1+FedEx_Markup),2)</f>
        <v>92.72</v>
      </c>
      <c r="I28" s="328">
        <f>ROUND((IF(MinBase2Day&gt;ROUND(((1-(TwoDayDiscount_21_Up+FedExExrpessEarnedDiscount))*'UPS 2Day Base'!I25),2),ROUND(MinBase2Day*(1+ExpressFuelSurcharge),2),ROUND(((1-(TwoDayDiscount_21_Up+FedExExrpessEarnedDiscount))*'UPS 2Day Base'!I25)*(1+ExpressFuelSurcharge),2)))*(1+FedEx_Markup),2)</f>
        <v>94.59</v>
      </c>
      <c r="J28" s="328">
        <f>ROUND((IF(MinBase2Day&gt;ROUND(((1-(TwoDayDiscount_21_Up+FedExExrpessEarnedDiscount))*'UPS 2Day Base'!J25),2),ROUND(MinBase2Day*(1+ExpressFuelSurcharge),2),ROUND(((1-(TwoDayDiscount_21_Up+FedExExrpessEarnedDiscount))*'UPS 2Day Base'!J25)*(1+ExpressFuelSurcharge),2)))*(1+FedEx_Markup),2)</f>
        <v>94.59</v>
      </c>
      <c r="K28" s="328">
        <f>ROUND((IF(MinBase2Day&gt;ROUND(((1-(TwoDayDiscount_21_Up+FedExExrpessEarnedDiscount))*'UPS 2Day Base'!K25),2),ROUND(MinBase2Day*(1+ExpressFuelSurcharge),2),ROUND(((1-(TwoDayDiscount_21_Up+FedExExrpessEarnedDiscount))*'UPS 2Day Base'!K25)*(1+ExpressFuelSurcharge),2)))*(1+FedEx_Markup),2)</f>
        <v>96.49</v>
      </c>
      <c r="L28" s="328">
        <f>ROUND((IF(MinBase2Day&gt;ROUND(((1-(TwoDayDiscount_21_Up+FedExExrpessEarnedDiscount))*'UPS 2Day Base'!L25),2),ROUND(MinBase2Day*(1+ExpressFuelSurcharge),2),ROUND(((1-(TwoDayDiscount_21_Up+FedExExrpessEarnedDiscount))*'UPS 2Day Base'!L25)*(1+ExpressFuelSurcharge),2)))*(1+FedEx_Markup),2)</f>
        <v>96.49</v>
      </c>
      <c r="M28" s="328">
        <f>ROUND((IF(MinBase2Day&gt;ROUND(((1-(TwoDayDiscount_21_Up+FedExExrpessEarnedDiscount))*'UPS 2Day Base'!M25),2),ROUND(MinBase2Day*(1+ExpressFuelSurcharge),2),ROUND(((1-(TwoDayDiscount_21_Up+FedExExrpessEarnedDiscount))*'UPS 2Day Base'!M25)*(1+ExpressFuelSurcharge),2)))*(1+FedEx_Markup),2)</f>
        <v>84.18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327">
        <v>24.0</v>
      </c>
      <c r="B29" s="328">
        <f>ROUND((IF(MinBase2Day&gt;ROUND(((1-(TwoDayDiscount_21_Up+FedExExrpessEarnedDiscount))*'UPS 2Day Base'!B26),2),ROUND(MinBase2Day*(1+ExpressFuelSurcharge),2),ROUND(((1-(TwoDayDiscount_21_Up+FedExExrpessEarnedDiscount))*'UPS 2Day Base'!B26)*(1+ExpressFuelSurcharge),2)))*(1+FedEx_Markup),2)</f>
        <v>25.16</v>
      </c>
      <c r="C29" s="328">
        <f>ROUND((IF(MinBase2Day&gt;ROUND(((1-(TwoDayDiscount_21_Up+FedExExrpessEarnedDiscount))*'UPS 2Day Base'!C26),2),ROUND(MinBase2Day*(1+ExpressFuelSurcharge),2),ROUND(((1-(TwoDayDiscount_21_Up+FedExExrpessEarnedDiscount))*'UPS 2Day Base'!C26)*(1+ExpressFuelSurcharge),2)))*(1+FedEx_Markup),2)</f>
        <v>30.34</v>
      </c>
      <c r="D29" s="328">
        <f>ROUND((IF(MinBase2Day&gt;ROUND(((1-(TwoDayDiscount_21_Up+FedExExrpessEarnedDiscount))*'UPS 2Day Base'!D26),2),ROUND(MinBase2Day*(1+ExpressFuelSurcharge),2),ROUND(((1-(TwoDayDiscount_21_Up+FedExExrpessEarnedDiscount))*'UPS 2Day Base'!D26)*(1+ExpressFuelSurcharge),2)))*(1+FedEx_Markup),2)</f>
        <v>38.48</v>
      </c>
      <c r="E29" s="328">
        <f>ROUND((IF(MinBase2Day&gt;ROUND(((1-(TwoDayDiscount_21_Up+FedExExrpessEarnedDiscount))*'UPS 2Day Base'!E26),2),ROUND(MinBase2Day*(1+ExpressFuelSurcharge),2),ROUND(((1-(TwoDayDiscount_21_Up+FedExExrpessEarnedDiscount))*'UPS 2Day Base'!E26)*(1+ExpressFuelSurcharge),2)))*(1+FedEx_Markup),2)</f>
        <v>57.95</v>
      </c>
      <c r="F29" s="328">
        <f>ROUND((IF(MinBase2Day&gt;ROUND(((1-(TwoDayDiscount_21_Up+FedExExrpessEarnedDiscount))*'UPS 2Day Base'!F26),2),ROUND(MinBase2Day*(1+ExpressFuelSurcharge),2),ROUND(((1-(TwoDayDiscount_21_Up+FedExExrpessEarnedDiscount))*'UPS 2Day Base'!F26)*(1+ExpressFuelSurcharge),2)))*(1+FedEx_Markup),2)</f>
        <v>85.89</v>
      </c>
      <c r="G29" s="328">
        <f>ROUND((IF(MinBase2Day&gt;ROUND(((1-(TwoDayDiscount_21_Up+FedExExrpessEarnedDiscount))*'UPS 2Day Base'!G26),2),ROUND(MinBase2Day*(1+ExpressFuelSurcharge),2),ROUND(((1-(TwoDayDiscount_21_Up+FedExExrpessEarnedDiscount))*'UPS 2Day Base'!G26)*(1+ExpressFuelSurcharge),2)))*(1+FedEx_Markup),2)</f>
        <v>91.87</v>
      </c>
      <c r="H29" s="328">
        <f>ROUND((IF(MinBase2Day&gt;ROUND(((1-(TwoDayDiscount_21_Up+FedExExrpessEarnedDiscount))*'UPS 2Day Base'!H26),2),ROUND(MinBase2Day*(1+ExpressFuelSurcharge),2),ROUND(((1-(TwoDayDiscount_21_Up+FedExExrpessEarnedDiscount))*'UPS 2Day Base'!H26)*(1+ExpressFuelSurcharge),2)))*(1+FedEx_Markup),2)</f>
        <v>93.71</v>
      </c>
      <c r="I29" s="328">
        <f>ROUND((IF(MinBase2Day&gt;ROUND(((1-(TwoDayDiscount_21_Up+FedExExrpessEarnedDiscount))*'UPS 2Day Base'!I26),2),ROUND(MinBase2Day*(1+ExpressFuelSurcharge),2),ROUND(((1-(TwoDayDiscount_21_Up+FedExExrpessEarnedDiscount))*'UPS 2Day Base'!I26)*(1+ExpressFuelSurcharge),2)))*(1+FedEx_Markup),2)</f>
        <v>95.59</v>
      </c>
      <c r="J29" s="328">
        <f>ROUND((IF(MinBase2Day&gt;ROUND(((1-(TwoDayDiscount_21_Up+FedExExrpessEarnedDiscount))*'UPS 2Day Base'!J26),2),ROUND(MinBase2Day*(1+ExpressFuelSurcharge),2),ROUND(((1-(TwoDayDiscount_21_Up+FedExExrpessEarnedDiscount))*'UPS 2Day Base'!J26)*(1+ExpressFuelSurcharge),2)))*(1+FedEx_Markup),2)</f>
        <v>95.59</v>
      </c>
      <c r="K29" s="328">
        <f>ROUND((IF(MinBase2Day&gt;ROUND(((1-(TwoDayDiscount_21_Up+FedExExrpessEarnedDiscount))*'UPS 2Day Base'!K26),2),ROUND(MinBase2Day*(1+ExpressFuelSurcharge),2),ROUND(((1-(TwoDayDiscount_21_Up+FedExExrpessEarnedDiscount))*'UPS 2Day Base'!K26)*(1+ExpressFuelSurcharge),2)))*(1+FedEx_Markup),2)</f>
        <v>99.89</v>
      </c>
      <c r="L29" s="328">
        <f>ROUND((IF(MinBase2Day&gt;ROUND(((1-(TwoDayDiscount_21_Up+FedExExrpessEarnedDiscount))*'UPS 2Day Base'!L26),2),ROUND(MinBase2Day*(1+ExpressFuelSurcharge),2),ROUND(((1-(TwoDayDiscount_21_Up+FedExExrpessEarnedDiscount))*'UPS 2Day Base'!L26)*(1+ExpressFuelSurcharge),2)))*(1+FedEx_Markup),2)</f>
        <v>99.89</v>
      </c>
      <c r="M29" s="328">
        <f>ROUND((IF(MinBase2Day&gt;ROUND(((1-(TwoDayDiscount_21_Up+FedExExrpessEarnedDiscount))*'UPS 2Day Base'!M26),2),ROUND(MinBase2Day*(1+ExpressFuelSurcharge),2),ROUND(((1-(TwoDayDiscount_21_Up+FedExExrpessEarnedDiscount))*'UPS 2Day Base'!M26)*(1+ExpressFuelSurcharge),2)))*(1+FedEx_Markup),2)</f>
        <v>87.26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327">
        <v>25.0</v>
      </c>
      <c r="B30" s="328">
        <f>ROUND((IF(MinBase2Day&gt;ROUND(((1-(TwoDayDiscount_21_Up+FedExExrpessEarnedDiscount))*'UPS 2Day Base'!B27),2),ROUND(MinBase2Day*(1+ExpressFuelSurcharge),2),ROUND(((1-(TwoDayDiscount_21_Up+FedExExrpessEarnedDiscount))*'UPS 2Day Base'!B27)*(1+ExpressFuelSurcharge),2)))*(1+FedEx_Markup),2)</f>
        <v>25.98</v>
      </c>
      <c r="C30" s="328">
        <f>ROUND((IF(MinBase2Day&gt;ROUND(((1-(TwoDayDiscount_21_Up+FedExExrpessEarnedDiscount))*'UPS 2Day Base'!C27),2),ROUND(MinBase2Day*(1+ExpressFuelSurcharge),2),ROUND(((1-(TwoDayDiscount_21_Up+FedExExrpessEarnedDiscount))*'UPS 2Day Base'!C27)*(1+ExpressFuelSurcharge),2)))*(1+FedEx_Markup),2)</f>
        <v>31.2</v>
      </c>
      <c r="D30" s="328">
        <f>ROUND((IF(MinBase2Day&gt;ROUND(((1-(TwoDayDiscount_21_Up+FedExExrpessEarnedDiscount))*'UPS 2Day Base'!D27),2),ROUND(MinBase2Day*(1+ExpressFuelSurcharge),2),ROUND(((1-(TwoDayDiscount_21_Up+FedExExrpessEarnedDiscount))*'UPS 2Day Base'!D27)*(1+ExpressFuelSurcharge),2)))*(1+FedEx_Markup),2)</f>
        <v>39.22</v>
      </c>
      <c r="E30" s="328">
        <f>ROUND((IF(MinBase2Day&gt;ROUND(((1-(TwoDayDiscount_21_Up+FedExExrpessEarnedDiscount))*'UPS 2Day Base'!E27),2),ROUND(MinBase2Day*(1+ExpressFuelSurcharge),2),ROUND(((1-(TwoDayDiscount_21_Up+FedExExrpessEarnedDiscount))*'UPS 2Day Base'!E27)*(1+ExpressFuelSurcharge),2)))*(1+FedEx_Markup),2)</f>
        <v>59.94</v>
      </c>
      <c r="F30" s="328">
        <f>ROUND((IF(MinBase2Day&gt;ROUND(((1-(TwoDayDiscount_21_Up+FedExExrpessEarnedDiscount))*'UPS 2Day Base'!F27),2),ROUND(MinBase2Day*(1+ExpressFuelSurcharge),2),ROUND(((1-(TwoDayDiscount_21_Up+FedExExrpessEarnedDiscount))*'UPS 2Day Base'!F27)*(1+ExpressFuelSurcharge),2)))*(1+FedEx_Markup),2)</f>
        <v>88.69</v>
      </c>
      <c r="G30" s="328">
        <f>ROUND((IF(MinBase2Day&gt;ROUND(((1-(TwoDayDiscount_21_Up+FedExExrpessEarnedDiscount))*'UPS 2Day Base'!G27),2),ROUND(MinBase2Day*(1+ExpressFuelSurcharge),2),ROUND(((1-(TwoDayDiscount_21_Up+FedExExrpessEarnedDiscount))*'UPS 2Day Base'!G27)*(1+ExpressFuelSurcharge),2)))*(1+FedEx_Markup),2)</f>
        <v>97.51</v>
      </c>
      <c r="H30" s="328">
        <f>ROUND((IF(MinBase2Day&gt;ROUND(((1-(TwoDayDiscount_21_Up+FedExExrpessEarnedDiscount))*'UPS 2Day Base'!H27),2),ROUND(MinBase2Day*(1+ExpressFuelSurcharge),2),ROUND(((1-(TwoDayDiscount_21_Up+FedExExrpessEarnedDiscount))*'UPS 2Day Base'!H27)*(1+ExpressFuelSurcharge),2)))*(1+FedEx_Markup),2)</f>
        <v>101.58</v>
      </c>
      <c r="I30" s="328">
        <f>ROUND((IF(MinBase2Day&gt;ROUND(((1-(TwoDayDiscount_21_Up+FedExExrpessEarnedDiscount))*'UPS 2Day Base'!I27),2),ROUND(MinBase2Day*(1+ExpressFuelSurcharge),2),ROUND(((1-(TwoDayDiscount_21_Up+FedExExrpessEarnedDiscount))*'UPS 2Day Base'!I27)*(1+ExpressFuelSurcharge),2)))*(1+FedEx_Markup),2)</f>
        <v>105.58</v>
      </c>
      <c r="J30" s="328">
        <f>ROUND((IF(MinBase2Day&gt;ROUND(((1-(TwoDayDiscount_21_Up+FedExExrpessEarnedDiscount))*'UPS 2Day Base'!J27),2),ROUND(MinBase2Day*(1+ExpressFuelSurcharge),2),ROUND(((1-(TwoDayDiscount_21_Up+FedExExrpessEarnedDiscount))*'UPS 2Day Base'!J27)*(1+ExpressFuelSurcharge),2)))*(1+FedEx_Markup),2)</f>
        <v>105.58</v>
      </c>
      <c r="K30" s="328">
        <f>ROUND((IF(MinBase2Day&gt;ROUND(((1-(TwoDayDiscount_21_Up+FedExExrpessEarnedDiscount))*'UPS 2Day Base'!K27),2),ROUND(MinBase2Day*(1+ExpressFuelSurcharge),2),ROUND(((1-(TwoDayDiscount_21_Up+FedExExrpessEarnedDiscount))*'UPS 2Day Base'!K27)*(1+ExpressFuelSurcharge),2)))*(1+FedEx_Markup),2)</f>
        <v>110.4</v>
      </c>
      <c r="L30" s="328">
        <f>ROUND((IF(MinBase2Day&gt;ROUND(((1-(TwoDayDiscount_21_Up+FedExExrpessEarnedDiscount))*'UPS 2Day Base'!L27),2),ROUND(MinBase2Day*(1+ExpressFuelSurcharge),2),ROUND(((1-(TwoDayDiscount_21_Up+FedExExrpessEarnedDiscount))*'UPS 2Day Base'!L27)*(1+ExpressFuelSurcharge),2)))*(1+FedEx_Markup),2)</f>
        <v>110.4</v>
      </c>
      <c r="M30" s="328">
        <f>ROUND((IF(MinBase2Day&gt;ROUND(((1-(TwoDayDiscount_21_Up+FedExExrpessEarnedDiscount))*'UPS 2Day Base'!M27),2),ROUND(MinBase2Day*(1+ExpressFuelSurcharge),2),ROUND(((1-(TwoDayDiscount_21_Up+FedExExrpessEarnedDiscount))*'UPS 2Day Base'!M27)*(1+ExpressFuelSurcharge),2)))*(1+FedEx_Markup),2)</f>
        <v>90.34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327">
        <v>26.0</v>
      </c>
      <c r="B31" s="328">
        <f>ROUND((IF(MinBase2Day&gt;ROUND(((1-(TwoDayDiscount_21_Up+FedExExrpessEarnedDiscount))*'UPS 2Day Base'!B28),2),ROUND(MinBase2Day*(1+ExpressFuelSurcharge),2),ROUND(((1-(TwoDayDiscount_21_Up+FedExExrpessEarnedDiscount))*'UPS 2Day Base'!B28)*(1+ExpressFuelSurcharge),2)))*(1+FedEx_Markup),2)</f>
        <v>26.76</v>
      </c>
      <c r="C31" s="328">
        <f>ROUND((IF(MinBase2Day&gt;ROUND(((1-(TwoDayDiscount_21_Up+FedExExrpessEarnedDiscount))*'UPS 2Day Base'!C28),2),ROUND(MinBase2Day*(1+ExpressFuelSurcharge),2),ROUND(((1-(TwoDayDiscount_21_Up+FedExExrpessEarnedDiscount))*'UPS 2Day Base'!C28)*(1+ExpressFuelSurcharge),2)))*(1+FedEx_Markup),2)</f>
        <v>32.06</v>
      </c>
      <c r="D31" s="328">
        <f>ROUND((IF(MinBase2Day&gt;ROUND(((1-(TwoDayDiscount_21_Up+FedExExrpessEarnedDiscount))*'UPS 2Day Base'!D28),2),ROUND(MinBase2Day*(1+ExpressFuelSurcharge),2),ROUND(((1-(TwoDayDiscount_21_Up+FedExExrpessEarnedDiscount))*'UPS 2Day Base'!D28)*(1+ExpressFuelSurcharge),2)))*(1+FedEx_Markup),2)</f>
        <v>40.68</v>
      </c>
      <c r="E31" s="328">
        <f>ROUND((IF(MinBase2Day&gt;ROUND(((1-(TwoDayDiscount_21_Up+FedExExrpessEarnedDiscount))*'UPS 2Day Base'!E28),2),ROUND(MinBase2Day*(1+ExpressFuelSurcharge),2),ROUND(((1-(TwoDayDiscount_21_Up+FedExExrpessEarnedDiscount))*'UPS 2Day Base'!E28)*(1+ExpressFuelSurcharge),2)))*(1+FedEx_Markup),2)</f>
        <v>61.9</v>
      </c>
      <c r="F31" s="328">
        <f>ROUND((IF(MinBase2Day&gt;ROUND(((1-(TwoDayDiscount_21_Up+FedExExrpessEarnedDiscount))*'UPS 2Day Base'!F28),2),ROUND(MinBase2Day*(1+ExpressFuelSurcharge),2),ROUND(((1-(TwoDayDiscount_21_Up+FedExExrpessEarnedDiscount))*'UPS 2Day Base'!F28)*(1+ExpressFuelSurcharge),2)))*(1+FedEx_Markup),2)</f>
        <v>91.7</v>
      </c>
      <c r="G31" s="328">
        <f>ROUND((IF(MinBase2Day&gt;ROUND(((1-(TwoDayDiscount_21_Up+FedExExrpessEarnedDiscount))*'UPS 2Day Base'!G28),2),ROUND(MinBase2Day*(1+ExpressFuelSurcharge),2),ROUND(((1-(TwoDayDiscount_21_Up+FedExExrpessEarnedDiscount))*'UPS 2Day Base'!G28)*(1+ExpressFuelSurcharge),2)))*(1+FedEx_Markup),2)</f>
        <v>100.86</v>
      </c>
      <c r="H31" s="328">
        <f>ROUND((IF(MinBase2Day&gt;ROUND(((1-(TwoDayDiscount_21_Up+FedExExrpessEarnedDiscount))*'UPS 2Day Base'!H28),2),ROUND(MinBase2Day*(1+ExpressFuelSurcharge),2),ROUND(((1-(TwoDayDiscount_21_Up+FedExExrpessEarnedDiscount))*'UPS 2Day Base'!H28)*(1+ExpressFuelSurcharge),2)))*(1+FedEx_Markup),2)</f>
        <v>104.39</v>
      </c>
      <c r="I31" s="328">
        <f>ROUND((IF(MinBase2Day&gt;ROUND(((1-(TwoDayDiscount_21_Up+FedExExrpessEarnedDiscount))*'UPS 2Day Base'!I28),2),ROUND(MinBase2Day*(1+ExpressFuelSurcharge),2),ROUND(((1-(TwoDayDiscount_21_Up+FedExExrpessEarnedDiscount))*'UPS 2Day Base'!I28)*(1+ExpressFuelSurcharge),2)))*(1+FedEx_Markup),2)</f>
        <v>108.34</v>
      </c>
      <c r="J31" s="328">
        <f>ROUND((IF(MinBase2Day&gt;ROUND(((1-(TwoDayDiscount_21_Up+FedExExrpessEarnedDiscount))*'UPS 2Day Base'!J28),2),ROUND(MinBase2Day*(1+ExpressFuelSurcharge),2),ROUND(((1-(TwoDayDiscount_21_Up+FedExExrpessEarnedDiscount))*'UPS 2Day Base'!J28)*(1+ExpressFuelSurcharge),2)))*(1+FedEx_Markup),2)</f>
        <v>108.34</v>
      </c>
      <c r="K31" s="328">
        <f>ROUND((IF(MinBase2Day&gt;ROUND(((1-(TwoDayDiscount_21_Up+FedExExrpessEarnedDiscount))*'UPS 2Day Base'!K28),2),ROUND(MinBase2Day*(1+ExpressFuelSurcharge),2),ROUND(((1-(TwoDayDiscount_21_Up+FedExExrpessEarnedDiscount))*'UPS 2Day Base'!K28)*(1+ExpressFuelSurcharge),2)))*(1+FedEx_Markup),2)</f>
        <v>113.79</v>
      </c>
      <c r="L31" s="328">
        <f>ROUND((IF(MinBase2Day&gt;ROUND(((1-(TwoDayDiscount_21_Up+FedExExrpessEarnedDiscount))*'UPS 2Day Base'!L28),2),ROUND(MinBase2Day*(1+ExpressFuelSurcharge),2),ROUND(((1-(TwoDayDiscount_21_Up+FedExExrpessEarnedDiscount))*'UPS 2Day Base'!L28)*(1+ExpressFuelSurcharge),2)))*(1+FedEx_Markup),2)</f>
        <v>113.79</v>
      </c>
      <c r="M31" s="328">
        <f>ROUND((IF(MinBase2Day&gt;ROUND(((1-(TwoDayDiscount_21_Up+FedExExrpessEarnedDiscount))*'UPS 2Day Base'!M28),2),ROUND(MinBase2Day*(1+ExpressFuelSurcharge),2),ROUND(((1-(TwoDayDiscount_21_Up+FedExExrpessEarnedDiscount))*'UPS 2Day Base'!M28)*(1+ExpressFuelSurcharge),2)))*(1+FedEx_Markup),2)</f>
        <v>90.99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327">
        <v>27.0</v>
      </c>
      <c r="B32" s="328">
        <f>ROUND((IF(MinBase2Day&gt;ROUND(((1-(TwoDayDiscount_21_Up+FedExExrpessEarnedDiscount))*'UPS 2Day Base'!B29),2),ROUND(MinBase2Day*(1+ExpressFuelSurcharge),2),ROUND(((1-(TwoDayDiscount_21_Up+FedExExrpessEarnedDiscount))*'UPS 2Day Base'!B29)*(1+ExpressFuelSurcharge),2)))*(1+FedEx_Markup),2)</f>
        <v>27.61</v>
      </c>
      <c r="C32" s="328">
        <f>ROUND((IF(MinBase2Day&gt;ROUND(((1-(TwoDayDiscount_21_Up+FedExExrpessEarnedDiscount))*'UPS 2Day Base'!C29),2),ROUND(MinBase2Day*(1+ExpressFuelSurcharge),2),ROUND(((1-(TwoDayDiscount_21_Up+FedExExrpessEarnedDiscount))*'UPS 2Day Base'!C29)*(1+ExpressFuelSurcharge),2)))*(1+FedEx_Markup),2)</f>
        <v>33.01</v>
      </c>
      <c r="D32" s="328">
        <f>ROUND((IF(MinBase2Day&gt;ROUND(((1-(TwoDayDiscount_21_Up+FedExExrpessEarnedDiscount))*'UPS 2Day Base'!D29),2),ROUND(MinBase2Day*(1+ExpressFuelSurcharge),2),ROUND(((1-(TwoDayDiscount_21_Up+FedExExrpessEarnedDiscount))*'UPS 2Day Base'!D29)*(1+ExpressFuelSurcharge),2)))*(1+FedEx_Markup),2)</f>
        <v>41.71</v>
      </c>
      <c r="E32" s="328">
        <f>ROUND((IF(MinBase2Day&gt;ROUND(((1-(TwoDayDiscount_21_Up+FedExExrpessEarnedDiscount))*'UPS 2Day Base'!E29),2),ROUND(MinBase2Day*(1+ExpressFuelSurcharge),2),ROUND(((1-(TwoDayDiscount_21_Up+FedExExrpessEarnedDiscount))*'UPS 2Day Base'!E29)*(1+ExpressFuelSurcharge),2)))*(1+FedEx_Markup),2)</f>
        <v>64.09</v>
      </c>
      <c r="F32" s="328">
        <f>ROUND((IF(MinBase2Day&gt;ROUND(((1-(TwoDayDiscount_21_Up+FedExExrpessEarnedDiscount))*'UPS 2Day Base'!F29),2),ROUND(MinBase2Day*(1+ExpressFuelSurcharge),2),ROUND(((1-(TwoDayDiscount_21_Up+FedExExrpessEarnedDiscount))*'UPS 2Day Base'!F29)*(1+ExpressFuelSurcharge),2)))*(1+FedEx_Markup),2)</f>
        <v>94.81</v>
      </c>
      <c r="G32" s="328">
        <f>ROUND((IF(MinBase2Day&gt;ROUND(((1-(TwoDayDiscount_21_Up+FedExExrpessEarnedDiscount))*'UPS 2Day Base'!G29),2),ROUND(MinBase2Day*(1+ExpressFuelSurcharge),2),ROUND(((1-(TwoDayDiscount_21_Up+FedExExrpessEarnedDiscount))*'UPS 2Day Base'!G29)*(1+ExpressFuelSurcharge),2)))*(1+FedEx_Markup),2)</f>
        <v>104.25</v>
      </c>
      <c r="H32" s="328">
        <f>ROUND((IF(MinBase2Day&gt;ROUND(((1-(TwoDayDiscount_21_Up+FedExExrpessEarnedDiscount))*'UPS 2Day Base'!H29),2),ROUND(MinBase2Day*(1+ExpressFuelSurcharge),2),ROUND(((1-(TwoDayDiscount_21_Up+FedExExrpessEarnedDiscount))*'UPS 2Day Base'!H29)*(1+ExpressFuelSurcharge),2)))*(1+FedEx_Markup),2)</f>
        <v>107.66</v>
      </c>
      <c r="I32" s="328">
        <f>ROUND((IF(MinBase2Day&gt;ROUND(((1-(TwoDayDiscount_21_Up+FedExExrpessEarnedDiscount))*'UPS 2Day Base'!I29),2),ROUND(MinBase2Day*(1+ExpressFuelSurcharge),2),ROUND(((1-(TwoDayDiscount_21_Up+FedExExrpessEarnedDiscount))*'UPS 2Day Base'!I29)*(1+ExpressFuelSurcharge),2)))*(1+FedEx_Markup),2)</f>
        <v>111.84</v>
      </c>
      <c r="J32" s="328">
        <f>ROUND((IF(MinBase2Day&gt;ROUND(((1-(TwoDayDiscount_21_Up+FedExExrpessEarnedDiscount))*'UPS 2Day Base'!J29),2),ROUND(MinBase2Day*(1+ExpressFuelSurcharge),2),ROUND(((1-(TwoDayDiscount_21_Up+FedExExrpessEarnedDiscount))*'UPS 2Day Base'!J29)*(1+ExpressFuelSurcharge),2)))*(1+FedEx_Markup),2)</f>
        <v>111.84</v>
      </c>
      <c r="K32" s="328">
        <f>ROUND((IF(MinBase2Day&gt;ROUND(((1-(TwoDayDiscount_21_Up+FedExExrpessEarnedDiscount))*'UPS 2Day Base'!K29),2),ROUND(MinBase2Day*(1+ExpressFuelSurcharge),2),ROUND(((1-(TwoDayDiscount_21_Up+FedExExrpessEarnedDiscount))*'UPS 2Day Base'!K29)*(1+ExpressFuelSurcharge),2)))*(1+FedEx_Markup),2)</f>
        <v>117.22</v>
      </c>
      <c r="L32" s="328">
        <f>ROUND((IF(MinBase2Day&gt;ROUND(((1-(TwoDayDiscount_21_Up+FedExExrpessEarnedDiscount))*'UPS 2Day Base'!L29),2),ROUND(MinBase2Day*(1+ExpressFuelSurcharge),2),ROUND(((1-(TwoDayDiscount_21_Up+FedExExrpessEarnedDiscount))*'UPS 2Day Base'!L29)*(1+ExpressFuelSurcharge),2)))*(1+FedEx_Markup),2)</f>
        <v>117.22</v>
      </c>
      <c r="M32" s="328">
        <f>ROUND((IF(MinBase2Day&gt;ROUND(((1-(TwoDayDiscount_21_Up+FedExExrpessEarnedDiscount))*'UPS 2Day Base'!M29),2),ROUND(MinBase2Day*(1+ExpressFuelSurcharge),2),ROUND(((1-(TwoDayDiscount_21_Up+FedExExrpessEarnedDiscount))*'UPS 2Day Base'!M29)*(1+ExpressFuelSurcharge),2)))*(1+FedEx_Markup),2)</f>
        <v>93.86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327">
        <v>28.0</v>
      </c>
      <c r="B33" s="328">
        <f>ROUND((IF(MinBase2Day&gt;ROUND(((1-(TwoDayDiscount_21_Up+FedExExrpessEarnedDiscount))*'UPS 2Day Base'!B30),2),ROUND(MinBase2Day*(1+ExpressFuelSurcharge),2),ROUND(((1-(TwoDayDiscount_21_Up+FedExExrpessEarnedDiscount))*'UPS 2Day Base'!B30)*(1+ExpressFuelSurcharge),2)))*(1+FedEx_Markup),2)</f>
        <v>28.5</v>
      </c>
      <c r="C33" s="328">
        <f>ROUND((IF(MinBase2Day&gt;ROUND(((1-(TwoDayDiscount_21_Up+FedExExrpessEarnedDiscount))*'UPS 2Day Base'!C30),2),ROUND(MinBase2Day*(1+ExpressFuelSurcharge),2),ROUND(((1-(TwoDayDiscount_21_Up+FedExExrpessEarnedDiscount))*'UPS 2Day Base'!C30)*(1+ExpressFuelSurcharge),2)))*(1+FedEx_Markup),2)</f>
        <v>34.09</v>
      </c>
      <c r="D33" s="328">
        <f>ROUND((IF(MinBase2Day&gt;ROUND(((1-(TwoDayDiscount_21_Up+FedExExrpessEarnedDiscount))*'UPS 2Day Base'!D30),2),ROUND(MinBase2Day*(1+ExpressFuelSurcharge),2),ROUND(((1-(TwoDayDiscount_21_Up+FedExExrpessEarnedDiscount))*'UPS 2Day Base'!D30)*(1+ExpressFuelSurcharge),2)))*(1+FedEx_Markup),2)</f>
        <v>42.67</v>
      </c>
      <c r="E33" s="328">
        <f>ROUND((IF(MinBase2Day&gt;ROUND(((1-(TwoDayDiscount_21_Up+FedExExrpessEarnedDiscount))*'UPS 2Day Base'!E30),2),ROUND(MinBase2Day*(1+ExpressFuelSurcharge),2),ROUND(((1-(TwoDayDiscount_21_Up+FedExExrpessEarnedDiscount))*'UPS 2Day Base'!E30)*(1+ExpressFuelSurcharge),2)))*(1+FedEx_Markup),2)</f>
        <v>65.62</v>
      </c>
      <c r="F33" s="328">
        <f>ROUND((IF(MinBase2Day&gt;ROUND(((1-(TwoDayDiscount_21_Up+FedExExrpessEarnedDiscount))*'UPS 2Day Base'!F30),2),ROUND(MinBase2Day*(1+ExpressFuelSurcharge),2),ROUND(((1-(TwoDayDiscount_21_Up+FedExExrpessEarnedDiscount))*'UPS 2Day Base'!F30)*(1+ExpressFuelSurcharge),2)))*(1+FedEx_Markup),2)</f>
        <v>97.23</v>
      </c>
      <c r="G33" s="328">
        <f>ROUND((IF(MinBase2Day&gt;ROUND(((1-(TwoDayDiscount_21_Up+FedExExrpessEarnedDiscount))*'UPS 2Day Base'!G30),2),ROUND(MinBase2Day*(1+ExpressFuelSurcharge),2),ROUND(((1-(TwoDayDiscount_21_Up+FedExExrpessEarnedDiscount))*'UPS 2Day Base'!G30)*(1+ExpressFuelSurcharge),2)))*(1+FedEx_Markup),2)</f>
        <v>106.94</v>
      </c>
      <c r="H33" s="328">
        <f>ROUND((IF(MinBase2Day&gt;ROUND(((1-(TwoDayDiscount_21_Up+FedExExrpessEarnedDiscount))*'UPS 2Day Base'!H30),2),ROUND(MinBase2Day*(1+ExpressFuelSurcharge),2),ROUND(((1-(TwoDayDiscount_21_Up+FedExExrpessEarnedDiscount))*'UPS 2Day Base'!H30)*(1+ExpressFuelSurcharge),2)))*(1+FedEx_Markup),2)</f>
        <v>110.26</v>
      </c>
      <c r="I33" s="328">
        <f>ROUND((IF(MinBase2Day&gt;ROUND(((1-(TwoDayDiscount_21_Up+FedExExrpessEarnedDiscount))*'UPS 2Day Base'!I30),2),ROUND(MinBase2Day*(1+ExpressFuelSurcharge),2),ROUND(((1-(TwoDayDiscount_21_Up+FedExExrpessEarnedDiscount))*'UPS 2Day Base'!I30)*(1+ExpressFuelSurcharge),2)))*(1+FedEx_Markup),2)</f>
        <v>115.44</v>
      </c>
      <c r="J33" s="328">
        <f>ROUND((IF(MinBase2Day&gt;ROUND(((1-(TwoDayDiscount_21_Up+FedExExrpessEarnedDiscount))*'UPS 2Day Base'!J30),2),ROUND(MinBase2Day*(1+ExpressFuelSurcharge),2),ROUND(((1-(TwoDayDiscount_21_Up+FedExExrpessEarnedDiscount))*'UPS 2Day Base'!J30)*(1+ExpressFuelSurcharge),2)))*(1+FedEx_Markup),2)</f>
        <v>115.44</v>
      </c>
      <c r="K33" s="328">
        <f>ROUND((IF(MinBase2Day&gt;ROUND(((1-(TwoDayDiscount_21_Up+FedExExrpessEarnedDiscount))*'UPS 2Day Base'!K30),2),ROUND(MinBase2Day*(1+ExpressFuelSurcharge),2),ROUND(((1-(TwoDayDiscount_21_Up+FedExExrpessEarnedDiscount))*'UPS 2Day Base'!K30)*(1+ExpressFuelSurcharge),2)))*(1+FedEx_Markup),2)</f>
        <v>121.37</v>
      </c>
      <c r="L33" s="328">
        <f>ROUND((IF(MinBase2Day&gt;ROUND(((1-(TwoDayDiscount_21_Up+FedExExrpessEarnedDiscount))*'UPS 2Day Base'!L30),2),ROUND(MinBase2Day*(1+ExpressFuelSurcharge),2),ROUND(((1-(TwoDayDiscount_21_Up+FedExExrpessEarnedDiscount))*'UPS 2Day Base'!L30)*(1+ExpressFuelSurcharge),2)))*(1+FedEx_Markup),2)</f>
        <v>121.37</v>
      </c>
      <c r="M33" s="328">
        <f>ROUND((IF(MinBase2Day&gt;ROUND(((1-(TwoDayDiscount_21_Up+FedExExrpessEarnedDiscount))*'UPS 2Day Base'!M30),2),ROUND(MinBase2Day*(1+ExpressFuelSurcharge),2),ROUND(((1-(TwoDayDiscount_21_Up+FedExExrpessEarnedDiscount))*'UPS 2Day Base'!M30)*(1+ExpressFuelSurcharge),2)))*(1+FedEx_Markup),2)</f>
        <v>96.88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327">
        <v>29.0</v>
      </c>
      <c r="B34" s="328">
        <f>ROUND((IF(MinBase2Day&gt;ROUND(((1-(TwoDayDiscount_21_Up+FedExExrpessEarnedDiscount))*'UPS 2Day Base'!B31),2),ROUND(MinBase2Day*(1+ExpressFuelSurcharge),2),ROUND(((1-(TwoDayDiscount_21_Up+FedExExrpessEarnedDiscount))*'UPS 2Day Base'!B31)*(1+ExpressFuelSurcharge),2)))*(1+FedEx_Markup),2)</f>
        <v>29.23</v>
      </c>
      <c r="C34" s="328">
        <f>ROUND((IF(MinBase2Day&gt;ROUND(((1-(TwoDayDiscount_21_Up+FedExExrpessEarnedDiscount))*'UPS 2Day Base'!C31),2),ROUND(MinBase2Day*(1+ExpressFuelSurcharge),2),ROUND(((1-(TwoDayDiscount_21_Up+FedExExrpessEarnedDiscount))*'UPS 2Day Base'!C31)*(1+ExpressFuelSurcharge),2)))*(1+FedEx_Markup),2)</f>
        <v>34.72</v>
      </c>
      <c r="D34" s="328">
        <f>ROUND((IF(MinBase2Day&gt;ROUND(((1-(TwoDayDiscount_21_Up+FedExExrpessEarnedDiscount))*'UPS 2Day Base'!D31),2),ROUND(MinBase2Day*(1+ExpressFuelSurcharge),2),ROUND(((1-(TwoDayDiscount_21_Up+FedExExrpessEarnedDiscount))*'UPS 2Day Base'!D31)*(1+ExpressFuelSurcharge),2)))*(1+FedEx_Markup),2)</f>
        <v>43.93</v>
      </c>
      <c r="E34" s="328">
        <f>ROUND((IF(MinBase2Day&gt;ROUND(((1-(TwoDayDiscount_21_Up+FedExExrpessEarnedDiscount))*'UPS 2Day Base'!E31),2),ROUND(MinBase2Day*(1+ExpressFuelSurcharge),2),ROUND(((1-(TwoDayDiscount_21_Up+FedExExrpessEarnedDiscount))*'UPS 2Day Base'!E31)*(1+ExpressFuelSurcharge),2)))*(1+FedEx_Markup),2)</f>
        <v>67.17</v>
      </c>
      <c r="F34" s="328">
        <f>ROUND((IF(MinBase2Day&gt;ROUND(((1-(TwoDayDiscount_21_Up+FedExExrpessEarnedDiscount))*'UPS 2Day Base'!F31),2),ROUND(MinBase2Day*(1+ExpressFuelSurcharge),2),ROUND(((1-(TwoDayDiscount_21_Up+FedExExrpessEarnedDiscount))*'UPS 2Day Base'!F31)*(1+ExpressFuelSurcharge),2)))*(1+FedEx_Markup),2)</f>
        <v>99.85</v>
      </c>
      <c r="G34" s="328">
        <f>ROUND((IF(MinBase2Day&gt;ROUND(((1-(TwoDayDiscount_21_Up+FedExExrpessEarnedDiscount))*'UPS 2Day Base'!G31),2),ROUND(MinBase2Day*(1+ExpressFuelSurcharge),2),ROUND(((1-(TwoDayDiscount_21_Up+FedExExrpessEarnedDiscount))*'UPS 2Day Base'!G31)*(1+ExpressFuelSurcharge),2)))*(1+FedEx_Markup),2)</f>
        <v>109.61</v>
      </c>
      <c r="H34" s="328">
        <f>ROUND((IF(MinBase2Day&gt;ROUND(((1-(TwoDayDiscount_21_Up+FedExExrpessEarnedDiscount))*'UPS 2Day Base'!H31),2),ROUND(MinBase2Day*(1+ExpressFuelSurcharge),2),ROUND(((1-(TwoDayDiscount_21_Up+FedExExrpessEarnedDiscount))*'UPS 2Day Base'!H31)*(1+ExpressFuelSurcharge),2)))*(1+FedEx_Markup),2)</f>
        <v>113.55</v>
      </c>
      <c r="I34" s="328">
        <f>ROUND((IF(MinBase2Day&gt;ROUND(((1-(TwoDayDiscount_21_Up+FedExExrpessEarnedDiscount))*'UPS 2Day Base'!I31),2),ROUND(MinBase2Day*(1+ExpressFuelSurcharge),2),ROUND(((1-(TwoDayDiscount_21_Up+FedExExrpessEarnedDiscount))*'UPS 2Day Base'!I31)*(1+ExpressFuelSurcharge),2)))*(1+FedEx_Markup),2)</f>
        <v>118.35</v>
      </c>
      <c r="J34" s="328">
        <f>ROUND((IF(MinBase2Day&gt;ROUND(((1-(TwoDayDiscount_21_Up+FedExExrpessEarnedDiscount))*'UPS 2Day Base'!J31),2),ROUND(MinBase2Day*(1+ExpressFuelSurcharge),2),ROUND(((1-(TwoDayDiscount_21_Up+FedExExrpessEarnedDiscount))*'UPS 2Day Base'!J31)*(1+ExpressFuelSurcharge),2)))*(1+FedEx_Markup),2)</f>
        <v>118.35</v>
      </c>
      <c r="K34" s="328">
        <f>ROUND((IF(MinBase2Day&gt;ROUND(((1-(TwoDayDiscount_21_Up+FedExExrpessEarnedDiscount))*'UPS 2Day Base'!K31),2),ROUND(MinBase2Day*(1+ExpressFuelSurcharge),2),ROUND(((1-(TwoDayDiscount_21_Up+FedExExrpessEarnedDiscount))*'UPS 2Day Base'!K31)*(1+ExpressFuelSurcharge),2)))*(1+FedEx_Markup),2)</f>
        <v>124.78</v>
      </c>
      <c r="L34" s="328">
        <f>ROUND((IF(MinBase2Day&gt;ROUND(((1-(TwoDayDiscount_21_Up+FedExExrpessEarnedDiscount))*'UPS 2Day Base'!L31),2),ROUND(MinBase2Day*(1+ExpressFuelSurcharge),2),ROUND(((1-(TwoDayDiscount_21_Up+FedExExrpessEarnedDiscount))*'UPS 2Day Base'!L31)*(1+ExpressFuelSurcharge),2)))*(1+FedEx_Markup),2)</f>
        <v>124.78</v>
      </c>
      <c r="M34" s="328">
        <f>ROUND((IF(MinBase2Day&gt;ROUND(((1-(TwoDayDiscount_21_Up+FedExExrpessEarnedDiscount))*'UPS 2Day Base'!M31),2),ROUND(MinBase2Day*(1+ExpressFuelSurcharge),2),ROUND(((1-(TwoDayDiscount_21_Up+FedExExrpessEarnedDiscount))*'UPS 2Day Base'!M31)*(1+ExpressFuelSurcharge),2)))*(1+FedEx_Markup),2)</f>
        <v>99.51</v>
      </c>
    </row>
    <row r="35" ht="12.75" customHeight="1">
      <c r="A35" s="327">
        <v>30.0</v>
      </c>
      <c r="B35" s="328">
        <f>ROUND((IF(MinBase2Day&gt;ROUND(((1-(TwoDayDiscount_21_Up+FedExExrpessEarnedDiscount))*'UPS 2Day Base'!B32),2),ROUND(MinBase2Day*(1+ExpressFuelSurcharge),2),ROUND(((1-(TwoDayDiscount_21_Up+FedExExrpessEarnedDiscount))*'UPS 2Day Base'!B32)*(1+ExpressFuelSurcharge),2)))*(1+FedEx_Markup),2)</f>
        <v>29.35</v>
      </c>
      <c r="C35" s="328">
        <f>ROUND((IF(MinBase2Day&gt;ROUND(((1-(TwoDayDiscount_21_Up+FedExExrpessEarnedDiscount))*'UPS 2Day Base'!C32),2),ROUND(MinBase2Day*(1+ExpressFuelSurcharge),2),ROUND(((1-(TwoDayDiscount_21_Up+FedExExrpessEarnedDiscount))*'UPS 2Day Base'!C32)*(1+ExpressFuelSurcharge),2)))*(1+FedEx_Markup),2)</f>
        <v>35.66</v>
      </c>
      <c r="D35" s="328">
        <f>ROUND((IF(MinBase2Day&gt;ROUND(((1-(TwoDayDiscount_21_Up+FedExExrpessEarnedDiscount))*'UPS 2Day Base'!D32),2),ROUND(MinBase2Day*(1+ExpressFuelSurcharge),2),ROUND(((1-(TwoDayDiscount_21_Up+FedExExrpessEarnedDiscount))*'UPS 2Day Base'!D32)*(1+ExpressFuelSurcharge),2)))*(1+FedEx_Markup),2)</f>
        <v>45.45</v>
      </c>
      <c r="E35" s="328">
        <f>ROUND((IF(MinBase2Day&gt;ROUND(((1-(TwoDayDiscount_21_Up+FedExExrpessEarnedDiscount))*'UPS 2Day Base'!E32),2),ROUND(MinBase2Day*(1+ExpressFuelSurcharge),2),ROUND(((1-(TwoDayDiscount_21_Up+FedExExrpessEarnedDiscount))*'UPS 2Day Base'!E32)*(1+ExpressFuelSurcharge),2)))*(1+FedEx_Markup),2)</f>
        <v>69.37</v>
      </c>
      <c r="F35" s="328">
        <f>ROUND((IF(MinBase2Day&gt;ROUND(((1-(TwoDayDiscount_21_Up+FedExExrpessEarnedDiscount))*'UPS 2Day Base'!F32),2),ROUND(MinBase2Day*(1+ExpressFuelSurcharge),2),ROUND(((1-(TwoDayDiscount_21_Up+FedExExrpessEarnedDiscount))*'UPS 2Day Base'!F32)*(1+ExpressFuelSurcharge),2)))*(1+FedEx_Markup),2)</f>
        <v>102.59</v>
      </c>
      <c r="G35" s="328">
        <f>ROUND((IF(MinBase2Day&gt;ROUND(((1-(TwoDayDiscount_21_Up+FedExExrpessEarnedDiscount))*'UPS 2Day Base'!G32),2),ROUND(MinBase2Day*(1+ExpressFuelSurcharge),2),ROUND(((1-(TwoDayDiscount_21_Up+FedExExrpessEarnedDiscount))*'UPS 2Day Base'!G32)*(1+ExpressFuelSurcharge),2)))*(1+FedEx_Markup),2)</f>
        <v>112.57</v>
      </c>
      <c r="H35" s="328">
        <f>ROUND((IF(MinBase2Day&gt;ROUND(((1-(TwoDayDiscount_21_Up+FedExExrpessEarnedDiscount))*'UPS 2Day Base'!H32),2),ROUND(MinBase2Day*(1+ExpressFuelSurcharge),2),ROUND(((1-(TwoDayDiscount_21_Up+FedExExrpessEarnedDiscount))*'UPS 2Day Base'!H32)*(1+ExpressFuelSurcharge),2)))*(1+FedEx_Markup),2)</f>
        <v>116.43</v>
      </c>
      <c r="I35" s="328">
        <f>ROUND((IF(MinBase2Day&gt;ROUND(((1-(TwoDayDiscount_21_Up+FedExExrpessEarnedDiscount))*'UPS 2Day Base'!I32),2),ROUND(MinBase2Day*(1+ExpressFuelSurcharge),2),ROUND(((1-(TwoDayDiscount_21_Up+FedExExrpessEarnedDiscount))*'UPS 2Day Base'!I32)*(1+ExpressFuelSurcharge),2)))*(1+FedEx_Markup),2)</f>
        <v>122.1</v>
      </c>
      <c r="J35" s="328">
        <f>ROUND((IF(MinBase2Day&gt;ROUND(((1-(TwoDayDiscount_21_Up+FedExExrpessEarnedDiscount))*'UPS 2Day Base'!J32),2),ROUND(MinBase2Day*(1+ExpressFuelSurcharge),2),ROUND(((1-(TwoDayDiscount_21_Up+FedExExrpessEarnedDiscount))*'UPS 2Day Base'!J32)*(1+ExpressFuelSurcharge),2)))*(1+FedEx_Markup),2)</f>
        <v>122.1</v>
      </c>
      <c r="K35" s="328">
        <f>ROUND((IF(MinBase2Day&gt;ROUND(((1-(TwoDayDiscount_21_Up+FedExExrpessEarnedDiscount))*'UPS 2Day Base'!K32),2),ROUND(MinBase2Day*(1+ExpressFuelSurcharge),2),ROUND(((1-(TwoDayDiscount_21_Up+FedExExrpessEarnedDiscount))*'UPS 2Day Base'!K32)*(1+ExpressFuelSurcharge),2)))*(1+FedEx_Markup),2)</f>
        <v>127.97</v>
      </c>
      <c r="L35" s="328">
        <f>ROUND((IF(MinBase2Day&gt;ROUND(((1-(TwoDayDiscount_21_Up+FedExExrpessEarnedDiscount))*'UPS 2Day Base'!L32),2),ROUND(MinBase2Day*(1+ExpressFuelSurcharge),2),ROUND(((1-(TwoDayDiscount_21_Up+FedExExrpessEarnedDiscount))*'UPS 2Day Base'!L32)*(1+ExpressFuelSurcharge),2)))*(1+FedEx_Markup),2)</f>
        <v>127.97</v>
      </c>
      <c r="M35" s="328">
        <f>ROUND((IF(MinBase2Day&gt;ROUND(((1-(TwoDayDiscount_21_Up+FedExExrpessEarnedDiscount))*'UPS 2Day Base'!M32),2),ROUND(MinBase2Day*(1+ExpressFuelSurcharge),2),ROUND(((1-(TwoDayDiscount_21_Up+FedExExrpessEarnedDiscount))*'UPS 2Day Base'!M32)*(1+ExpressFuelSurcharge),2)))*(1+FedEx_Markup),2)</f>
        <v>102.42</v>
      </c>
    </row>
    <row r="36" ht="12.75" customHeight="1">
      <c r="A36" s="327">
        <v>31.0</v>
      </c>
      <c r="B36" s="328">
        <f>ROUND((IF(MinBase2Day&gt;ROUND(((1-(TwoDayDiscount_21_Up+FedExExrpessEarnedDiscount))*'UPS 2Day Base'!B33),2),ROUND(MinBase2Day*(1+ExpressFuelSurcharge),2),ROUND(((1-(TwoDayDiscount_21_Up+FedExExrpessEarnedDiscount))*'UPS 2Day Base'!B33)*(1+ExpressFuelSurcharge),2)))*(1+FedEx_Markup),2)</f>
        <v>29.46</v>
      </c>
      <c r="C36" s="328">
        <f>ROUND((IF(MinBase2Day&gt;ROUND(((1-(TwoDayDiscount_21_Up+FedExExrpessEarnedDiscount))*'UPS 2Day Base'!C33),2),ROUND(MinBase2Day*(1+ExpressFuelSurcharge),2),ROUND(((1-(TwoDayDiscount_21_Up+FedExExrpessEarnedDiscount))*'UPS 2Day Base'!C33)*(1+ExpressFuelSurcharge),2)))*(1+FedEx_Markup),2)</f>
        <v>36.86</v>
      </c>
      <c r="D36" s="328">
        <f>ROUND((IF(MinBase2Day&gt;ROUND(((1-(TwoDayDiscount_21_Up+FedExExrpessEarnedDiscount))*'UPS 2Day Base'!D33),2),ROUND(MinBase2Day*(1+ExpressFuelSurcharge),2),ROUND(((1-(TwoDayDiscount_21_Up+FedExExrpessEarnedDiscount))*'UPS 2Day Base'!D33)*(1+ExpressFuelSurcharge),2)))*(1+FedEx_Markup),2)</f>
        <v>46.68</v>
      </c>
      <c r="E36" s="328">
        <f>ROUND((IF(MinBase2Day&gt;ROUND(((1-(TwoDayDiscount_21_Up+FedExExrpessEarnedDiscount))*'UPS 2Day Base'!E33),2),ROUND(MinBase2Day*(1+ExpressFuelSurcharge),2),ROUND(((1-(TwoDayDiscount_21_Up+FedExExrpessEarnedDiscount))*'UPS 2Day Base'!E33)*(1+ExpressFuelSurcharge),2)))*(1+FedEx_Markup),2)</f>
        <v>70.92</v>
      </c>
      <c r="F36" s="328">
        <f>ROUND((IF(MinBase2Day&gt;ROUND(((1-(TwoDayDiscount_21_Up+FedExExrpessEarnedDiscount))*'UPS 2Day Base'!F33),2),ROUND(MinBase2Day*(1+ExpressFuelSurcharge),2),ROUND(((1-(TwoDayDiscount_21_Up+FedExExrpessEarnedDiscount))*'UPS 2Day Base'!F33)*(1+ExpressFuelSurcharge),2)))*(1+FedEx_Markup),2)</f>
        <v>104.94</v>
      </c>
      <c r="G36" s="328">
        <f>ROUND((IF(MinBase2Day&gt;ROUND(((1-(TwoDayDiscount_21_Up+FedExExrpessEarnedDiscount))*'UPS 2Day Base'!G33),2),ROUND(MinBase2Day*(1+ExpressFuelSurcharge),2),ROUND(((1-(TwoDayDiscount_21_Up+FedExExrpessEarnedDiscount))*'UPS 2Day Base'!G33)*(1+ExpressFuelSurcharge),2)))*(1+FedEx_Markup),2)</f>
        <v>115.01</v>
      </c>
      <c r="H36" s="328">
        <f>ROUND((IF(MinBase2Day&gt;ROUND(((1-(TwoDayDiscount_21_Up+FedExExrpessEarnedDiscount))*'UPS 2Day Base'!H33),2),ROUND(MinBase2Day*(1+ExpressFuelSurcharge),2),ROUND(((1-(TwoDayDiscount_21_Up+FedExExrpessEarnedDiscount))*'UPS 2Day Base'!H33)*(1+ExpressFuelSurcharge),2)))*(1+FedEx_Markup),2)</f>
        <v>119.54</v>
      </c>
      <c r="I36" s="328">
        <f>ROUND((IF(MinBase2Day&gt;ROUND(((1-(TwoDayDiscount_21_Up+FedExExrpessEarnedDiscount))*'UPS 2Day Base'!I33),2),ROUND(MinBase2Day*(1+ExpressFuelSurcharge),2),ROUND(((1-(TwoDayDiscount_21_Up+FedExExrpessEarnedDiscount))*'UPS 2Day Base'!I33)*(1+ExpressFuelSurcharge),2)))*(1+FedEx_Markup),2)</f>
        <v>125.1</v>
      </c>
      <c r="J36" s="328">
        <f>ROUND((IF(MinBase2Day&gt;ROUND(((1-(TwoDayDiscount_21_Up+FedExExrpessEarnedDiscount))*'UPS 2Day Base'!J33),2),ROUND(MinBase2Day*(1+ExpressFuelSurcharge),2),ROUND(((1-(TwoDayDiscount_21_Up+FedExExrpessEarnedDiscount))*'UPS 2Day Base'!J33)*(1+ExpressFuelSurcharge),2)))*(1+FedEx_Markup),2)</f>
        <v>125.1</v>
      </c>
      <c r="K36" s="328">
        <f>ROUND((IF(MinBase2Day&gt;ROUND(((1-(TwoDayDiscount_21_Up+FedExExrpessEarnedDiscount))*'UPS 2Day Base'!K33),2),ROUND(MinBase2Day*(1+ExpressFuelSurcharge),2),ROUND(((1-(TwoDayDiscount_21_Up+FedExExrpessEarnedDiscount))*'UPS 2Day Base'!K33)*(1+ExpressFuelSurcharge),2)))*(1+FedEx_Markup),2)</f>
        <v>131.82</v>
      </c>
      <c r="L36" s="328">
        <f>ROUND((IF(MinBase2Day&gt;ROUND(((1-(TwoDayDiscount_21_Up+FedExExrpessEarnedDiscount))*'UPS 2Day Base'!L33),2),ROUND(MinBase2Day*(1+ExpressFuelSurcharge),2),ROUND(((1-(TwoDayDiscount_21_Up+FedExExrpessEarnedDiscount))*'UPS 2Day Base'!L33)*(1+ExpressFuelSurcharge),2)))*(1+FedEx_Markup),2)</f>
        <v>131.82</v>
      </c>
      <c r="M36" s="328">
        <f>ROUND((IF(MinBase2Day&gt;ROUND(((1-(TwoDayDiscount_21_Up+FedExExrpessEarnedDiscount))*'UPS 2Day Base'!M33),2),ROUND(MinBase2Day*(1+ExpressFuelSurcharge),2),ROUND(((1-(TwoDayDiscount_21_Up+FedExExrpessEarnedDiscount))*'UPS 2Day Base'!M33)*(1+ExpressFuelSurcharge),2)))*(1+FedEx_Markup),2)</f>
        <v>105.23</v>
      </c>
    </row>
    <row r="37" ht="12.75" customHeight="1">
      <c r="A37" s="327">
        <v>32.0</v>
      </c>
      <c r="B37" s="328">
        <f>ROUND((IF(MinBase2Day&gt;ROUND(((1-(TwoDayDiscount_21_Up+FedExExrpessEarnedDiscount))*'UPS 2Day Base'!B34),2),ROUND(MinBase2Day*(1+ExpressFuelSurcharge),2),ROUND(((1-(TwoDayDiscount_21_Up+FedExExrpessEarnedDiscount))*'UPS 2Day Base'!B34)*(1+ExpressFuelSurcharge),2)))*(1+FedEx_Markup),2)</f>
        <v>29.6</v>
      </c>
      <c r="C37" s="328">
        <f>ROUND((IF(MinBase2Day&gt;ROUND(((1-(TwoDayDiscount_21_Up+FedExExrpessEarnedDiscount))*'UPS 2Day Base'!C34),2),ROUND(MinBase2Day*(1+ExpressFuelSurcharge),2),ROUND(((1-(TwoDayDiscount_21_Up+FedExExrpessEarnedDiscount))*'UPS 2Day Base'!C34)*(1+ExpressFuelSurcharge),2)))*(1+FedEx_Markup),2)</f>
        <v>37.67</v>
      </c>
      <c r="D37" s="328">
        <f>ROUND((IF(MinBase2Day&gt;ROUND(((1-(TwoDayDiscount_21_Up+FedExExrpessEarnedDiscount))*'UPS 2Day Base'!D34),2),ROUND(MinBase2Day*(1+ExpressFuelSurcharge),2),ROUND(((1-(TwoDayDiscount_21_Up+FedExExrpessEarnedDiscount))*'UPS 2Day Base'!D34)*(1+ExpressFuelSurcharge),2)))*(1+FedEx_Markup),2)</f>
        <v>48</v>
      </c>
      <c r="E37" s="328">
        <f>ROUND((IF(MinBase2Day&gt;ROUND(((1-(TwoDayDiscount_21_Up+FedExExrpessEarnedDiscount))*'UPS 2Day Base'!E34),2),ROUND(MinBase2Day*(1+ExpressFuelSurcharge),2),ROUND(((1-(TwoDayDiscount_21_Up+FedExExrpessEarnedDiscount))*'UPS 2Day Base'!E34)*(1+ExpressFuelSurcharge),2)))*(1+FedEx_Markup),2)</f>
        <v>72.65</v>
      </c>
      <c r="F37" s="328">
        <f>ROUND((IF(MinBase2Day&gt;ROUND(((1-(TwoDayDiscount_21_Up+FedExExrpessEarnedDiscount))*'UPS 2Day Base'!F34),2),ROUND(MinBase2Day*(1+ExpressFuelSurcharge),2),ROUND(((1-(TwoDayDiscount_21_Up+FedExExrpessEarnedDiscount))*'UPS 2Day Base'!F34)*(1+ExpressFuelSurcharge),2)))*(1+FedEx_Markup),2)</f>
        <v>108.01</v>
      </c>
      <c r="G37" s="328">
        <f>ROUND((IF(MinBase2Day&gt;ROUND(((1-(TwoDayDiscount_21_Up+FedExExrpessEarnedDiscount))*'UPS 2Day Base'!G34),2),ROUND(MinBase2Day*(1+ExpressFuelSurcharge),2),ROUND(((1-(TwoDayDiscount_21_Up+FedExExrpessEarnedDiscount))*'UPS 2Day Base'!G34)*(1+ExpressFuelSurcharge),2)))*(1+FedEx_Markup),2)</f>
        <v>118.21</v>
      </c>
      <c r="H37" s="328">
        <f>ROUND((IF(MinBase2Day&gt;ROUND(((1-(TwoDayDiscount_21_Up+FedExExrpessEarnedDiscount))*'UPS 2Day Base'!H34),2),ROUND(MinBase2Day*(1+ExpressFuelSurcharge),2),ROUND(((1-(TwoDayDiscount_21_Up+FedExExrpessEarnedDiscount))*'UPS 2Day Base'!H34)*(1+ExpressFuelSurcharge),2)))*(1+FedEx_Markup),2)</f>
        <v>122.43</v>
      </c>
      <c r="I37" s="328">
        <f>ROUND((IF(MinBase2Day&gt;ROUND(((1-(TwoDayDiscount_21_Up+FedExExrpessEarnedDiscount))*'UPS 2Day Base'!I34),2),ROUND(MinBase2Day*(1+ExpressFuelSurcharge),2),ROUND(((1-(TwoDayDiscount_21_Up+FedExExrpessEarnedDiscount))*'UPS 2Day Base'!I34)*(1+ExpressFuelSurcharge),2)))*(1+FedEx_Markup),2)</f>
        <v>129.03</v>
      </c>
      <c r="J37" s="328">
        <f>ROUND((IF(MinBase2Day&gt;ROUND(((1-(TwoDayDiscount_21_Up+FedExExrpessEarnedDiscount))*'UPS 2Day Base'!J34),2),ROUND(MinBase2Day*(1+ExpressFuelSurcharge),2),ROUND(((1-(TwoDayDiscount_21_Up+FedExExrpessEarnedDiscount))*'UPS 2Day Base'!J34)*(1+ExpressFuelSurcharge),2)))*(1+FedEx_Markup),2)</f>
        <v>129.03</v>
      </c>
      <c r="K37" s="328">
        <f>ROUND((IF(MinBase2Day&gt;ROUND(((1-(TwoDayDiscount_21_Up+FedExExrpessEarnedDiscount))*'UPS 2Day Base'!K34),2),ROUND(MinBase2Day*(1+ExpressFuelSurcharge),2),ROUND(((1-(TwoDayDiscount_21_Up+FedExExrpessEarnedDiscount))*'UPS 2Day Base'!K34)*(1+ExpressFuelSurcharge),2)))*(1+FedEx_Markup),2)</f>
        <v>135.34</v>
      </c>
      <c r="L37" s="328">
        <f>ROUND((IF(MinBase2Day&gt;ROUND(((1-(TwoDayDiscount_21_Up+FedExExrpessEarnedDiscount))*'UPS 2Day Base'!L34),2),ROUND(MinBase2Day*(1+ExpressFuelSurcharge),2),ROUND(((1-(TwoDayDiscount_21_Up+FedExExrpessEarnedDiscount))*'UPS 2Day Base'!L34)*(1+ExpressFuelSurcharge),2)))*(1+FedEx_Markup),2)</f>
        <v>135.34</v>
      </c>
      <c r="M37" s="328">
        <f>ROUND((IF(MinBase2Day&gt;ROUND(((1-(TwoDayDiscount_21_Up+FedExExrpessEarnedDiscount))*'UPS 2Day Base'!M34),2),ROUND(MinBase2Day*(1+ExpressFuelSurcharge),2),ROUND(((1-(TwoDayDiscount_21_Up+FedExExrpessEarnedDiscount))*'UPS 2Day Base'!M34)*(1+ExpressFuelSurcharge),2)))*(1+FedEx_Markup),2)</f>
        <v>108.31</v>
      </c>
    </row>
    <row r="38" ht="12.75" customHeight="1">
      <c r="A38" s="327">
        <v>33.0</v>
      </c>
      <c r="B38" s="328">
        <f>ROUND((IF(MinBase2Day&gt;ROUND(((1-(TwoDayDiscount_21_Up+FedExExrpessEarnedDiscount))*'UPS 2Day Base'!B35),2),ROUND(MinBase2Day*(1+ExpressFuelSurcharge),2),ROUND(((1-(TwoDayDiscount_21_Up+FedExExrpessEarnedDiscount))*'UPS 2Day Base'!B35)*(1+ExpressFuelSurcharge),2)))*(1+FedEx_Markup),2)</f>
        <v>32.04</v>
      </c>
      <c r="C38" s="328">
        <f>ROUND((IF(MinBase2Day&gt;ROUND(((1-(TwoDayDiscount_21_Up+FedExExrpessEarnedDiscount))*'UPS 2Day Base'!C35),2),ROUND(MinBase2Day*(1+ExpressFuelSurcharge),2),ROUND(((1-(TwoDayDiscount_21_Up+FedExExrpessEarnedDiscount))*'UPS 2Day Base'!C35)*(1+ExpressFuelSurcharge),2)))*(1+FedEx_Markup),2)</f>
        <v>38.66</v>
      </c>
      <c r="D38" s="328">
        <f>ROUND((IF(MinBase2Day&gt;ROUND(((1-(TwoDayDiscount_21_Up+FedExExrpessEarnedDiscount))*'UPS 2Day Base'!D35),2),ROUND(MinBase2Day*(1+ExpressFuelSurcharge),2),ROUND(((1-(TwoDayDiscount_21_Up+FedExExrpessEarnedDiscount))*'UPS 2Day Base'!D35)*(1+ExpressFuelSurcharge),2)))*(1+FedEx_Markup),2)</f>
        <v>49.34</v>
      </c>
      <c r="E38" s="328">
        <f>ROUND((IF(MinBase2Day&gt;ROUND(((1-(TwoDayDiscount_21_Up+FedExExrpessEarnedDiscount))*'UPS 2Day Base'!E35),2),ROUND(MinBase2Day*(1+ExpressFuelSurcharge),2),ROUND(((1-(TwoDayDiscount_21_Up+FedExExrpessEarnedDiscount))*'UPS 2Day Base'!E35)*(1+ExpressFuelSurcharge),2)))*(1+FedEx_Markup),2)</f>
        <v>74.19</v>
      </c>
      <c r="F38" s="328">
        <f>ROUND((IF(MinBase2Day&gt;ROUND(((1-(TwoDayDiscount_21_Up+FedExExrpessEarnedDiscount))*'UPS 2Day Base'!F35),2),ROUND(MinBase2Day*(1+ExpressFuelSurcharge),2),ROUND(((1-(TwoDayDiscount_21_Up+FedExExrpessEarnedDiscount))*'UPS 2Day Base'!F35)*(1+ExpressFuelSurcharge),2)))*(1+FedEx_Markup),2)</f>
        <v>110.91</v>
      </c>
      <c r="G38" s="328">
        <f>ROUND((IF(MinBase2Day&gt;ROUND(((1-(TwoDayDiscount_21_Up+FedExExrpessEarnedDiscount))*'UPS 2Day Base'!G35),2),ROUND(MinBase2Day*(1+ExpressFuelSurcharge),2),ROUND(((1-(TwoDayDiscount_21_Up+FedExExrpessEarnedDiscount))*'UPS 2Day Base'!G35)*(1+ExpressFuelSurcharge),2)))*(1+FedEx_Markup),2)</f>
        <v>120.92</v>
      </c>
      <c r="H38" s="328">
        <f>ROUND((IF(MinBase2Day&gt;ROUND(((1-(TwoDayDiscount_21_Up+FedExExrpessEarnedDiscount))*'UPS 2Day Base'!H35),2),ROUND(MinBase2Day*(1+ExpressFuelSurcharge),2),ROUND(((1-(TwoDayDiscount_21_Up+FedExExrpessEarnedDiscount))*'UPS 2Day Base'!H35)*(1+ExpressFuelSurcharge),2)))*(1+FedEx_Markup),2)</f>
        <v>125.53</v>
      </c>
      <c r="I38" s="328">
        <f>ROUND((IF(MinBase2Day&gt;ROUND(((1-(TwoDayDiscount_21_Up+FedExExrpessEarnedDiscount))*'UPS 2Day Base'!I35),2),ROUND(MinBase2Day*(1+ExpressFuelSurcharge),2),ROUND(((1-(TwoDayDiscount_21_Up+FedExExrpessEarnedDiscount))*'UPS 2Day Base'!I35)*(1+ExpressFuelSurcharge),2)))*(1+FedEx_Markup),2)</f>
        <v>129.43</v>
      </c>
      <c r="J38" s="328">
        <f>ROUND((IF(MinBase2Day&gt;ROUND(((1-(TwoDayDiscount_21_Up+FedExExrpessEarnedDiscount))*'UPS 2Day Base'!J35),2),ROUND(MinBase2Day*(1+ExpressFuelSurcharge),2),ROUND(((1-(TwoDayDiscount_21_Up+FedExExrpessEarnedDiscount))*'UPS 2Day Base'!J35)*(1+ExpressFuelSurcharge),2)))*(1+FedEx_Markup),2)</f>
        <v>129.43</v>
      </c>
      <c r="K38" s="328">
        <f>ROUND((IF(MinBase2Day&gt;ROUND(((1-(TwoDayDiscount_21_Up+FedExExrpessEarnedDiscount))*'UPS 2Day Base'!K35),2),ROUND(MinBase2Day*(1+ExpressFuelSurcharge),2),ROUND(((1-(TwoDayDiscount_21_Up+FedExExrpessEarnedDiscount))*'UPS 2Day Base'!K35)*(1+ExpressFuelSurcharge),2)))*(1+FedEx_Markup),2)</f>
        <v>136.68</v>
      </c>
      <c r="L38" s="328">
        <f>ROUND((IF(MinBase2Day&gt;ROUND(((1-(TwoDayDiscount_21_Up+FedExExrpessEarnedDiscount))*'UPS 2Day Base'!L35),2),ROUND(MinBase2Day*(1+ExpressFuelSurcharge),2),ROUND(((1-(TwoDayDiscount_21_Up+FedExExrpessEarnedDiscount))*'UPS 2Day Base'!L35)*(1+ExpressFuelSurcharge),2)))*(1+FedEx_Markup),2)</f>
        <v>136.68</v>
      </c>
      <c r="M38" s="328">
        <f>ROUND((IF(MinBase2Day&gt;ROUND(((1-(TwoDayDiscount_21_Up+FedExExrpessEarnedDiscount))*'UPS 2Day Base'!M35),2),ROUND(MinBase2Day*(1+ExpressFuelSurcharge),2),ROUND(((1-(TwoDayDiscount_21_Up+FedExExrpessEarnedDiscount))*'UPS 2Day Base'!M35)*(1+ExpressFuelSurcharge),2)))*(1+FedEx_Markup),2)</f>
        <v>111.27</v>
      </c>
    </row>
    <row r="39" ht="12.75" customHeight="1">
      <c r="A39" s="327">
        <v>34.0</v>
      </c>
      <c r="B39" s="328">
        <f>ROUND((IF(MinBase2Day&gt;ROUND(((1-(TwoDayDiscount_21_Up+FedExExrpessEarnedDiscount))*'UPS 2Day Base'!B36),2),ROUND(MinBase2Day*(1+ExpressFuelSurcharge),2),ROUND(((1-(TwoDayDiscount_21_Up+FedExExrpessEarnedDiscount))*'UPS 2Day Base'!B36)*(1+ExpressFuelSurcharge),2)))*(1+FedEx_Markup),2)</f>
        <v>33.04</v>
      </c>
      <c r="C39" s="328">
        <f>ROUND((IF(MinBase2Day&gt;ROUND(((1-(TwoDayDiscount_21_Up+FedExExrpessEarnedDiscount))*'UPS 2Day Base'!C36),2),ROUND(MinBase2Day*(1+ExpressFuelSurcharge),2),ROUND(((1-(TwoDayDiscount_21_Up+FedExExrpessEarnedDiscount))*'UPS 2Day Base'!C36)*(1+ExpressFuelSurcharge),2)))*(1+FedEx_Markup),2)</f>
        <v>39.38</v>
      </c>
      <c r="D39" s="328">
        <f>ROUND((IF(MinBase2Day&gt;ROUND(((1-(TwoDayDiscount_21_Up+FedExExrpessEarnedDiscount))*'UPS 2Day Base'!D36),2),ROUND(MinBase2Day*(1+ExpressFuelSurcharge),2),ROUND(((1-(TwoDayDiscount_21_Up+FedExExrpessEarnedDiscount))*'UPS 2Day Base'!D36)*(1+ExpressFuelSurcharge),2)))*(1+FedEx_Markup),2)</f>
        <v>50.38</v>
      </c>
      <c r="E39" s="328">
        <f>ROUND((IF(MinBase2Day&gt;ROUND(((1-(TwoDayDiscount_21_Up+FedExExrpessEarnedDiscount))*'UPS 2Day Base'!E36),2),ROUND(MinBase2Day*(1+ExpressFuelSurcharge),2),ROUND(((1-(TwoDayDiscount_21_Up+FedExExrpessEarnedDiscount))*'UPS 2Day Base'!E36)*(1+ExpressFuelSurcharge),2)))*(1+FedEx_Markup),2)</f>
        <v>76.79</v>
      </c>
      <c r="F39" s="328">
        <f>ROUND((IF(MinBase2Day&gt;ROUND(((1-(TwoDayDiscount_21_Up+FedExExrpessEarnedDiscount))*'UPS 2Day Base'!F36),2),ROUND(MinBase2Day*(1+ExpressFuelSurcharge),2),ROUND(((1-(TwoDayDiscount_21_Up+FedExExrpessEarnedDiscount))*'UPS 2Day Base'!F36)*(1+ExpressFuelSurcharge),2)))*(1+FedEx_Markup),2)</f>
        <v>114.26</v>
      </c>
      <c r="G39" s="328">
        <f>ROUND((IF(MinBase2Day&gt;ROUND(((1-(TwoDayDiscount_21_Up+FedExExrpessEarnedDiscount))*'UPS 2Day Base'!G36),2),ROUND(MinBase2Day*(1+ExpressFuelSurcharge),2),ROUND(((1-(TwoDayDiscount_21_Up+FedExExrpessEarnedDiscount))*'UPS 2Day Base'!G36)*(1+ExpressFuelSurcharge),2)))*(1+FedEx_Markup),2)</f>
        <v>123.94</v>
      </c>
      <c r="H39" s="328">
        <f>ROUND((IF(MinBase2Day&gt;ROUND(((1-(TwoDayDiscount_21_Up+FedExExrpessEarnedDiscount))*'UPS 2Day Base'!H36),2),ROUND(MinBase2Day*(1+ExpressFuelSurcharge),2),ROUND(((1-(TwoDayDiscount_21_Up+FedExExrpessEarnedDiscount))*'UPS 2Day Base'!H36)*(1+ExpressFuelSurcharge),2)))*(1+FedEx_Markup),2)</f>
        <v>128.63</v>
      </c>
      <c r="I39" s="328">
        <f>ROUND((IF(MinBase2Day&gt;ROUND(((1-(TwoDayDiscount_21_Up+FedExExrpessEarnedDiscount))*'UPS 2Day Base'!I36),2),ROUND(MinBase2Day*(1+ExpressFuelSurcharge),2),ROUND(((1-(TwoDayDiscount_21_Up+FedExExrpessEarnedDiscount))*'UPS 2Day Base'!I36)*(1+ExpressFuelSurcharge),2)))*(1+FedEx_Markup),2)</f>
        <v>131.56</v>
      </c>
      <c r="J39" s="328">
        <f>ROUND((IF(MinBase2Day&gt;ROUND(((1-(TwoDayDiscount_21_Up+FedExExrpessEarnedDiscount))*'UPS 2Day Base'!J36),2),ROUND(MinBase2Day*(1+ExpressFuelSurcharge),2),ROUND(((1-(TwoDayDiscount_21_Up+FedExExrpessEarnedDiscount))*'UPS 2Day Base'!J36)*(1+ExpressFuelSurcharge),2)))*(1+FedEx_Markup),2)</f>
        <v>131.56</v>
      </c>
      <c r="K39" s="328">
        <f>ROUND((IF(MinBase2Day&gt;ROUND(((1-(TwoDayDiscount_21_Up+FedExExrpessEarnedDiscount))*'UPS 2Day Base'!K36),2),ROUND(MinBase2Day*(1+ExpressFuelSurcharge),2),ROUND(((1-(TwoDayDiscount_21_Up+FedExExrpessEarnedDiscount))*'UPS 2Day Base'!K36)*(1+ExpressFuelSurcharge),2)))*(1+FedEx_Markup),2)</f>
        <v>136.82</v>
      </c>
      <c r="L39" s="328">
        <f>ROUND((IF(MinBase2Day&gt;ROUND(((1-(TwoDayDiscount_21_Up+FedExExrpessEarnedDiscount))*'UPS 2Day Base'!L36),2),ROUND(MinBase2Day*(1+ExpressFuelSurcharge),2),ROUND(((1-(TwoDayDiscount_21_Up+FedExExrpessEarnedDiscount))*'UPS 2Day Base'!L36)*(1+ExpressFuelSurcharge),2)))*(1+FedEx_Markup),2)</f>
        <v>136.82</v>
      </c>
      <c r="M39" s="328">
        <f>ROUND((IF(MinBase2Day&gt;ROUND(((1-(TwoDayDiscount_21_Up+FedExExrpessEarnedDiscount))*'UPS 2Day Base'!M36),2),ROUND(MinBase2Day*(1+ExpressFuelSurcharge),2),ROUND(((1-(TwoDayDiscount_21_Up+FedExExrpessEarnedDiscount))*'UPS 2Day Base'!M36)*(1+ExpressFuelSurcharge),2)))*(1+FedEx_Markup),2)</f>
        <v>114.18</v>
      </c>
    </row>
    <row r="40" ht="12.75" customHeight="1">
      <c r="A40" s="327">
        <v>35.0</v>
      </c>
      <c r="B40" s="328">
        <f>ROUND((IF(MinBase2Day&gt;ROUND(((1-(TwoDayDiscount_21_Up+FedExExrpessEarnedDiscount))*'UPS 2Day Base'!B37),2),ROUND(MinBase2Day*(1+ExpressFuelSurcharge),2),ROUND(((1-(TwoDayDiscount_21_Up+FedExExrpessEarnedDiscount))*'UPS 2Day Base'!B37)*(1+ExpressFuelSurcharge),2)))*(1+FedEx_Markup),2)</f>
        <v>33.72</v>
      </c>
      <c r="C40" s="328">
        <f>ROUND((IF(MinBase2Day&gt;ROUND(((1-(TwoDayDiscount_21_Up+FedExExrpessEarnedDiscount))*'UPS 2Day Base'!C37),2),ROUND(MinBase2Day*(1+ExpressFuelSurcharge),2),ROUND(((1-(TwoDayDiscount_21_Up+FedExExrpessEarnedDiscount))*'UPS 2Day Base'!C37)*(1+ExpressFuelSurcharge),2)))*(1+FedEx_Markup),2)</f>
        <v>40.57</v>
      </c>
      <c r="D40" s="328">
        <f>ROUND((IF(MinBase2Day&gt;ROUND(((1-(TwoDayDiscount_21_Up+FedExExrpessEarnedDiscount))*'UPS 2Day Base'!D37),2),ROUND(MinBase2Day*(1+ExpressFuelSurcharge),2),ROUND(((1-(TwoDayDiscount_21_Up+FedExExrpessEarnedDiscount))*'UPS 2Day Base'!D37)*(1+ExpressFuelSurcharge),2)))*(1+FedEx_Markup),2)</f>
        <v>51.46</v>
      </c>
      <c r="E40" s="328">
        <f>ROUND((IF(MinBase2Day&gt;ROUND(((1-(TwoDayDiscount_21_Up+FedExExrpessEarnedDiscount))*'UPS 2Day Base'!E37),2),ROUND(MinBase2Day*(1+ExpressFuelSurcharge),2),ROUND(((1-(TwoDayDiscount_21_Up+FedExExrpessEarnedDiscount))*'UPS 2Day Base'!E37)*(1+ExpressFuelSurcharge),2)))*(1+FedEx_Markup),2)</f>
        <v>78.3</v>
      </c>
      <c r="F40" s="328">
        <f>ROUND((IF(MinBase2Day&gt;ROUND(((1-(TwoDayDiscount_21_Up+FedExExrpessEarnedDiscount))*'UPS 2Day Base'!F37),2),ROUND(MinBase2Day*(1+ExpressFuelSurcharge),2),ROUND(((1-(TwoDayDiscount_21_Up+FedExExrpessEarnedDiscount))*'UPS 2Day Base'!F37)*(1+ExpressFuelSurcharge),2)))*(1+FedEx_Markup),2)</f>
        <v>117.69</v>
      </c>
      <c r="G40" s="328">
        <f>ROUND((IF(MinBase2Day&gt;ROUND(((1-(TwoDayDiscount_21_Up+FedExExrpessEarnedDiscount))*'UPS 2Day Base'!G37),2),ROUND(MinBase2Day*(1+ExpressFuelSurcharge),2),ROUND(((1-(TwoDayDiscount_21_Up+FedExExrpessEarnedDiscount))*'UPS 2Day Base'!G37)*(1+ExpressFuelSurcharge),2)))*(1+FedEx_Markup),2)</f>
        <v>126.66</v>
      </c>
      <c r="H40" s="328">
        <f>ROUND((IF(MinBase2Day&gt;ROUND(((1-(TwoDayDiscount_21_Up+FedExExrpessEarnedDiscount))*'UPS 2Day Base'!H37),2),ROUND(MinBase2Day*(1+ExpressFuelSurcharge),2),ROUND(((1-(TwoDayDiscount_21_Up+FedExExrpessEarnedDiscount))*'UPS 2Day Base'!H37)*(1+ExpressFuelSurcharge),2)))*(1+FedEx_Markup),2)</f>
        <v>129.19</v>
      </c>
      <c r="I40" s="328">
        <f>ROUND((IF(MinBase2Day&gt;ROUND(((1-(TwoDayDiscount_21_Up+FedExExrpessEarnedDiscount))*'UPS 2Day Base'!I37),2),ROUND(MinBase2Day*(1+ExpressFuelSurcharge),2),ROUND(((1-(TwoDayDiscount_21_Up+FedExExrpessEarnedDiscount))*'UPS 2Day Base'!I37)*(1+ExpressFuelSurcharge),2)))*(1+FedEx_Markup),2)</f>
        <v>131.78</v>
      </c>
      <c r="J40" s="328">
        <f>ROUND((IF(MinBase2Day&gt;ROUND(((1-(TwoDayDiscount_21_Up+FedExExrpessEarnedDiscount))*'UPS 2Day Base'!J37),2),ROUND(MinBase2Day*(1+ExpressFuelSurcharge),2),ROUND(((1-(TwoDayDiscount_21_Up+FedExExrpessEarnedDiscount))*'UPS 2Day Base'!J37)*(1+ExpressFuelSurcharge),2)))*(1+FedEx_Markup),2)</f>
        <v>131.78</v>
      </c>
      <c r="K40" s="328">
        <f>ROUND((IF(MinBase2Day&gt;ROUND(((1-(TwoDayDiscount_21_Up+FedExExrpessEarnedDiscount))*'UPS 2Day Base'!K37),2),ROUND(MinBase2Day*(1+ExpressFuelSurcharge),2),ROUND(((1-(TwoDayDiscount_21_Up+FedExExrpessEarnedDiscount))*'UPS 2Day Base'!K37)*(1+ExpressFuelSurcharge),2)))*(1+FedEx_Markup),2)</f>
        <v>136.98</v>
      </c>
      <c r="L40" s="328">
        <f>ROUND((IF(MinBase2Day&gt;ROUND(((1-(TwoDayDiscount_21_Up+FedExExrpessEarnedDiscount))*'UPS 2Day Base'!L37),2),ROUND(MinBase2Day*(1+ExpressFuelSurcharge),2),ROUND(((1-(TwoDayDiscount_21_Up+FedExExrpessEarnedDiscount))*'UPS 2Day Base'!L37)*(1+ExpressFuelSurcharge),2)))*(1+FedEx_Markup),2)</f>
        <v>136.98</v>
      </c>
      <c r="M40" s="328">
        <f>ROUND((IF(MinBase2Day&gt;ROUND(((1-(TwoDayDiscount_21_Up+FedExExrpessEarnedDiscount))*'UPS 2Day Base'!M37),2),ROUND(MinBase2Day*(1+ExpressFuelSurcharge),2),ROUND(((1-(TwoDayDiscount_21_Up+FedExExrpessEarnedDiscount))*'UPS 2Day Base'!M37)*(1+ExpressFuelSurcharge),2)))*(1+FedEx_Markup),2)</f>
        <v>117.21</v>
      </c>
    </row>
    <row r="41" ht="12.75" customHeight="1">
      <c r="A41" s="327">
        <v>36.0</v>
      </c>
      <c r="B41" s="328">
        <f>ROUND((IF(MinBase2Day&gt;ROUND(((1-(TwoDayDiscount_21_Up+FedExExrpessEarnedDiscount))*'UPS 2Day Base'!B38),2),ROUND(MinBase2Day*(1+ExpressFuelSurcharge),2),ROUND(((1-(TwoDayDiscount_21_Up+FedExExrpessEarnedDiscount))*'UPS 2Day Base'!B38)*(1+ExpressFuelSurcharge),2)))*(1+FedEx_Markup),2)</f>
        <v>34.24</v>
      </c>
      <c r="C41" s="328">
        <f>ROUND((IF(MinBase2Day&gt;ROUND(((1-(TwoDayDiscount_21_Up+FedExExrpessEarnedDiscount))*'UPS 2Day Base'!C38),2),ROUND(MinBase2Day*(1+ExpressFuelSurcharge),2),ROUND(((1-(TwoDayDiscount_21_Up+FedExExrpessEarnedDiscount))*'UPS 2Day Base'!C38)*(1+ExpressFuelSurcharge),2)))*(1+FedEx_Markup),2)</f>
        <v>41.46</v>
      </c>
      <c r="D41" s="328">
        <f>ROUND((IF(MinBase2Day&gt;ROUND(((1-(TwoDayDiscount_21_Up+FedExExrpessEarnedDiscount))*'UPS 2Day Base'!D38),2),ROUND(MinBase2Day*(1+ExpressFuelSurcharge),2),ROUND(((1-(TwoDayDiscount_21_Up+FedExExrpessEarnedDiscount))*'UPS 2Day Base'!D38)*(1+ExpressFuelSurcharge),2)))*(1+FedEx_Markup),2)</f>
        <v>52.53</v>
      </c>
      <c r="E41" s="328">
        <f>ROUND((IF(MinBase2Day&gt;ROUND(((1-(TwoDayDiscount_21_Up+FedExExrpessEarnedDiscount))*'UPS 2Day Base'!E38),2),ROUND(MinBase2Day*(1+ExpressFuelSurcharge),2),ROUND(((1-(TwoDayDiscount_21_Up+FedExExrpessEarnedDiscount))*'UPS 2Day Base'!E38)*(1+ExpressFuelSurcharge),2)))*(1+FedEx_Markup),2)</f>
        <v>79.91</v>
      </c>
      <c r="F41" s="328">
        <f>ROUND((IF(MinBase2Day&gt;ROUND(((1-(TwoDayDiscount_21_Up+FedExExrpessEarnedDiscount))*'UPS 2Day Base'!F38),2),ROUND(MinBase2Day*(1+ExpressFuelSurcharge),2),ROUND(((1-(TwoDayDiscount_21_Up+FedExExrpessEarnedDiscount))*'UPS 2Day Base'!F38)*(1+ExpressFuelSurcharge),2)))*(1+FedEx_Markup),2)</f>
        <v>120.85</v>
      </c>
      <c r="G41" s="328">
        <f>ROUND((IF(MinBase2Day&gt;ROUND(((1-(TwoDayDiscount_21_Up+FedExExrpessEarnedDiscount))*'UPS 2Day Base'!G38),2),ROUND(MinBase2Day*(1+ExpressFuelSurcharge),2),ROUND(((1-(TwoDayDiscount_21_Up+FedExExrpessEarnedDiscount))*'UPS 2Day Base'!G38)*(1+ExpressFuelSurcharge),2)))*(1+FedEx_Markup),2)</f>
        <v>129.92</v>
      </c>
      <c r="H41" s="328">
        <f>ROUND((IF(MinBase2Day&gt;ROUND(((1-(TwoDayDiscount_21_Up+FedExExrpessEarnedDiscount))*'UPS 2Day Base'!H38),2),ROUND(MinBase2Day*(1+ExpressFuelSurcharge),2),ROUND(((1-(TwoDayDiscount_21_Up+FedExExrpessEarnedDiscount))*'UPS 2Day Base'!H38)*(1+ExpressFuelSurcharge),2)))*(1+FedEx_Markup),2)</f>
        <v>132.53</v>
      </c>
      <c r="I41" s="328">
        <f>ROUND((IF(MinBase2Day&gt;ROUND(((1-(TwoDayDiscount_21_Up+FedExExrpessEarnedDiscount))*'UPS 2Day Base'!I38),2),ROUND(MinBase2Day*(1+ExpressFuelSurcharge),2),ROUND(((1-(TwoDayDiscount_21_Up+FedExExrpessEarnedDiscount))*'UPS 2Day Base'!I38)*(1+ExpressFuelSurcharge),2)))*(1+FedEx_Markup),2)</f>
        <v>135.18</v>
      </c>
      <c r="J41" s="328">
        <f>ROUND((IF(MinBase2Day&gt;ROUND(((1-(TwoDayDiscount_21_Up+FedExExrpessEarnedDiscount))*'UPS 2Day Base'!J38),2),ROUND(MinBase2Day*(1+ExpressFuelSurcharge),2),ROUND(((1-(TwoDayDiscount_21_Up+FedExExrpessEarnedDiscount))*'UPS 2Day Base'!J38)*(1+ExpressFuelSurcharge),2)))*(1+FedEx_Markup),2)</f>
        <v>135.18</v>
      </c>
      <c r="K41" s="328">
        <f>ROUND((IF(MinBase2Day&gt;ROUND(((1-(TwoDayDiscount_21_Up+FedExExrpessEarnedDiscount))*'UPS 2Day Base'!K38),2),ROUND(MinBase2Day*(1+ExpressFuelSurcharge),2),ROUND(((1-(TwoDayDiscount_21_Up+FedExExrpessEarnedDiscount))*'UPS 2Day Base'!K38)*(1+ExpressFuelSurcharge),2)))*(1+FedEx_Markup),2)</f>
        <v>139.93</v>
      </c>
      <c r="L41" s="328">
        <f>ROUND((IF(MinBase2Day&gt;ROUND(((1-(TwoDayDiscount_21_Up+FedExExrpessEarnedDiscount))*'UPS 2Day Base'!L38),2),ROUND(MinBase2Day*(1+ExpressFuelSurcharge),2),ROUND(((1-(TwoDayDiscount_21_Up+FedExExrpessEarnedDiscount))*'UPS 2Day Base'!L38)*(1+ExpressFuelSurcharge),2)))*(1+FedEx_Markup),2)</f>
        <v>139.93</v>
      </c>
      <c r="M41" s="328">
        <f>ROUND((IF(MinBase2Day&gt;ROUND(((1-(TwoDayDiscount_21_Up+FedExExrpessEarnedDiscount))*'UPS 2Day Base'!M38),2),ROUND(MinBase2Day*(1+ExpressFuelSurcharge),2),ROUND(((1-(TwoDayDiscount_21_Up+FedExExrpessEarnedDiscount))*'UPS 2Day Base'!M38)*(1+ExpressFuelSurcharge),2)))*(1+FedEx_Markup),2)</f>
        <v>122.35</v>
      </c>
    </row>
    <row r="42" ht="12.75" customHeight="1">
      <c r="A42" s="327">
        <v>37.0</v>
      </c>
      <c r="B42" s="328">
        <f>ROUND((IF(MinBase2Day&gt;ROUND(((1-(TwoDayDiscount_21_Up+FedExExrpessEarnedDiscount))*'UPS 2Day Base'!B39),2),ROUND(MinBase2Day*(1+ExpressFuelSurcharge),2),ROUND(((1-(TwoDayDiscount_21_Up+FedExExrpessEarnedDiscount))*'UPS 2Day Base'!B39)*(1+ExpressFuelSurcharge),2)))*(1+FedEx_Markup),2)</f>
        <v>34.87</v>
      </c>
      <c r="C42" s="328">
        <f>ROUND((IF(MinBase2Day&gt;ROUND(((1-(TwoDayDiscount_21_Up+FedExExrpessEarnedDiscount))*'UPS 2Day Base'!C39),2),ROUND(MinBase2Day*(1+ExpressFuelSurcharge),2),ROUND(((1-(TwoDayDiscount_21_Up+FedExExrpessEarnedDiscount))*'UPS 2Day Base'!C39)*(1+ExpressFuelSurcharge),2)))*(1+FedEx_Markup),2)</f>
        <v>42.06</v>
      </c>
      <c r="D42" s="328">
        <f>ROUND((IF(MinBase2Day&gt;ROUND(((1-(TwoDayDiscount_21_Up+FedExExrpessEarnedDiscount))*'UPS 2Day Base'!D39),2),ROUND(MinBase2Day*(1+ExpressFuelSurcharge),2),ROUND(((1-(TwoDayDiscount_21_Up+FedExExrpessEarnedDiscount))*'UPS 2Day Base'!D39)*(1+ExpressFuelSurcharge),2)))*(1+FedEx_Markup),2)</f>
        <v>53.81</v>
      </c>
      <c r="E42" s="328">
        <f>ROUND((IF(MinBase2Day&gt;ROUND(((1-(TwoDayDiscount_21_Up+FedExExrpessEarnedDiscount))*'UPS 2Day Base'!E39),2),ROUND(MinBase2Day*(1+ExpressFuelSurcharge),2),ROUND(((1-(TwoDayDiscount_21_Up+FedExExrpessEarnedDiscount))*'UPS 2Day Base'!E39)*(1+ExpressFuelSurcharge),2)))*(1+FedEx_Markup),2)</f>
        <v>81.98</v>
      </c>
      <c r="F42" s="328">
        <f>ROUND((IF(MinBase2Day&gt;ROUND(((1-(TwoDayDiscount_21_Up+FedExExrpessEarnedDiscount))*'UPS 2Day Base'!F39),2),ROUND(MinBase2Day*(1+ExpressFuelSurcharge),2),ROUND(((1-(TwoDayDiscount_21_Up+FedExExrpessEarnedDiscount))*'UPS 2Day Base'!F39)*(1+ExpressFuelSurcharge),2)))*(1+FedEx_Markup),2)</f>
        <v>124.14</v>
      </c>
      <c r="G42" s="328">
        <f>ROUND((IF(MinBase2Day&gt;ROUND(((1-(TwoDayDiscount_21_Up+FedExExrpessEarnedDiscount))*'UPS 2Day Base'!G39),2),ROUND(MinBase2Day*(1+ExpressFuelSurcharge),2),ROUND(((1-(TwoDayDiscount_21_Up+FedExExrpessEarnedDiscount))*'UPS 2Day Base'!G39)*(1+ExpressFuelSurcharge),2)))*(1+FedEx_Markup),2)</f>
        <v>134.54</v>
      </c>
      <c r="H42" s="328">
        <f>ROUND((IF(MinBase2Day&gt;ROUND(((1-(TwoDayDiscount_21_Up+FedExExrpessEarnedDiscount))*'UPS 2Day Base'!H39),2),ROUND(MinBase2Day*(1+ExpressFuelSurcharge),2),ROUND(((1-(TwoDayDiscount_21_Up+FedExExrpessEarnedDiscount))*'UPS 2Day Base'!H39)*(1+ExpressFuelSurcharge),2)))*(1+FedEx_Markup),2)</f>
        <v>138.74</v>
      </c>
      <c r="I42" s="328">
        <f>ROUND((IF(MinBase2Day&gt;ROUND(((1-(TwoDayDiscount_21_Up+FedExExrpessEarnedDiscount))*'UPS 2Day Base'!I39),2),ROUND(MinBase2Day*(1+ExpressFuelSurcharge),2),ROUND(((1-(TwoDayDiscount_21_Up+FedExExrpessEarnedDiscount))*'UPS 2Day Base'!I39)*(1+ExpressFuelSurcharge),2)))*(1+FedEx_Markup),2)</f>
        <v>145.98</v>
      </c>
      <c r="J42" s="328">
        <f>ROUND((IF(MinBase2Day&gt;ROUND(((1-(TwoDayDiscount_21_Up+FedExExrpessEarnedDiscount))*'UPS 2Day Base'!J39),2),ROUND(MinBase2Day*(1+ExpressFuelSurcharge),2),ROUND(((1-(TwoDayDiscount_21_Up+FedExExrpessEarnedDiscount))*'UPS 2Day Base'!J39)*(1+ExpressFuelSurcharge),2)))*(1+FedEx_Markup),2)</f>
        <v>145.98</v>
      </c>
      <c r="K42" s="328">
        <f>ROUND((IF(MinBase2Day&gt;ROUND(((1-(TwoDayDiscount_21_Up+FedExExrpessEarnedDiscount))*'UPS 2Day Base'!K39),2),ROUND(MinBase2Day*(1+ExpressFuelSurcharge),2),ROUND(((1-(TwoDayDiscount_21_Up+FedExExrpessEarnedDiscount))*'UPS 2Day Base'!K39)*(1+ExpressFuelSurcharge),2)))*(1+FedEx_Markup),2)</f>
        <v>149.1</v>
      </c>
      <c r="L42" s="328">
        <f>ROUND((IF(MinBase2Day&gt;ROUND(((1-(TwoDayDiscount_21_Up+FedExExrpessEarnedDiscount))*'UPS 2Day Base'!L39),2),ROUND(MinBase2Day*(1+ExpressFuelSurcharge),2),ROUND(((1-(TwoDayDiscount_21_Up+FedExExrpessEarnedDiscount))*'UPS 2Day Base'!L39)*(1+ExpressFuelSurcharge),2)))*(1+FedEx_Markup),2)</f>
        <v>149.1</v>
      </c>
      <c r="M42" s="328">
        <f>ROUND((IF(MinBase2Day&gt;ROUND(((1-(TwoDayDiscount_21_Up+FedExExrpessEarnedDiscount))*'UPS 2Day Base'!M39),2),ROUND(MinBase2Day*(1+ExpressFuelSurcharge),2),ROUND(((1-(TwoDayDiscount_21_Up+FedExExrpessEarnedDiscount))*'UPS 2Day Base'!M39)*(1+ExpressFuelSurcharge),2)))*(1+FedEx_Markup),2)</f>
        <v>125.45</v>
      </c>
    </row>
    <row r="43" ht="12.75" customHeight="1">
      <c r="A43" s="327">
        <v>38.0</v>
      </c>
      <c r="B43" s="328">
        <f>ROUND((IF(MinBase2Day&gt;ROUND(((1-(TwoDayDiscount_21_Up+FedExExrpessEarnedDiscount))*'UPS 2Day Base'!B40),2),ROUND(MinBase2Day*(1+ExpressFuelSurcharge),2),ROUND(((1-(TwoDayDiscount_21_Up+FedExExrpessEarnedDiscount))*'UPS 2Day Base'!B40)*(1+ExpressFuelSurcharge),2)))*(1+FedEx_Markup),2)</f>
        <v>35.45</v>
      </c>
      <c r="C43" s="328">
        <f>ROUND((IF(MinBase2Day&gt;ROUND(((1-(TwoDayDiscount_21_Up+FedExExrpessEarnedDiscount))*'UPS 2Day Base'!C40),2),ROUND(MinBase2Day*(1+ExpressFuelSurcharge),2),ROUND(((1-(TwoDayDiscount_21_Up+FedExExrpessEarnedDiscount))*'UPS 2Day Base'!C40)*(1+ExpressFuelSurcharge),2)))*(1+FedEx_Markup),2)</f>
        <v>42.7</v>
      </c>
      <c r="D43" s="328">
        <f>ROUND((IF(MinBase2Day&gt;ROUND(((1-(TwoDayDiscount_21_Up+FedExExrpessEarnedDiscount))*'UPS 2Day Base'!D40),2),ROUND(MinBase2Day*(1+ExpressFuelSurcharge),2),ROUND(((1-(TwoDayDiscount_21_Up+FedExExrpessEarnedDiscount))*'UPS 2Day Base'!D40)*(1+ExpressFuelSurcharge),2)))*(1+FedEx_Markup),2)</f>
        <v>55.17</v>
      </c>
      <c r="E43" s="328">
        <f>ROUND((IF(MinBase2Day&gt;ROUND(((1-(TwoDayDiscount_21_Up+FedExExrpessEarnedDiscount))*'UPS 2Day Base'!E40),2),ROUND(MinBase2Day*(1+ExpressFuelSurcharge),2),ROUND(((1-(TwoDayDiscount_21_Up+FedExExrpessEarnedDiscount))*'UPS 2Day Base'!E40)*(1+ExpressFuelSurcharge),2)))*(1+FedEx_Markup),2)</f>
        <v>83.64</v>
      </c>
      <c r="F43" s="328">
        <f>ROUND((IF(MinBase2Day&gt;ROUND(((1-(TwoDayDiscount_21_Up+FedExExrpessEarnedDiscount))*'UPS 2Day Base'!F40),2),ROUND(MinBase2Day*(1+ExpressFuelSurcharge),2),ROUND(((1-(TwoDayDiscount_21_Up+FedExExrpessEarnedDiscount))*'UPS 2Day Base'!F40)*(1+ExpressFuelSurcharge),2)))*(1+FedEx_Markup),2)</f>
        <v>127.31</v>
      </c>
      <c r="G43" s="328">
        <f>ROUND((IF(MinBase2Day&gt;ROUND(((1-(TwoDayDiscount_21_Up+FedExExrpessEarnedDiscount))*'UPS 2Day Base'!G40),2),ROUND(MinBase2Day*(1+ExpressFuelSurcharge),2),ROUND(((1-(TwoDayDiscount_21_Up+FedExExrpessEarnedDiscount))*'UPS 2Day Base'!G40)*(1+ExpressFuelSurcharge),2)))*(1+FedEx_Markup),2)</f>
        <v>138.03</v>
      </c>
      <c r="H43" s="328">
        <f>ROUND((IF(MinBase2Day&gt;ROUND(((1-(TwoDayDiscount_21_Up+FedExExrpessEarnedDiscount))*'UPS 2Day Base'!H40),2),ROUND(MinBase2Day*(1+ExpressFuelSurcharge),2),ROUND(((1-(TwoDayDiscount_21_Up+FedExExrpessEarnedDiscount))*'UPS 2Day Base'!H40)*(1+ExpressFuelSurcharge),2)))*(1+FedEx_Markup),2)</f>
        <v>142.52</v>
      </c>
      <c r="I43" s="328">
        <f>ROUND((IF(MinBase2Day&gt;ROUND(((1-(TwoDayDiscount_21_Up+FedExExrpessEarnedDiscount))*'UPS 2Day Base'!I40),2),ROUND(MinBase2Day*(1+ExpressFuelSurcharge),2),ROUND(((1-(TwoDayDiscount_21_Up+FedExExrpessEarnedDiscount))*'UPS 2Day Base'!I40)*(1+ExpressFuelSurcharge),2)))*(1+FedEx_Markup),2)</f>
        <v>147.07</v>
      </c>
      <c r="J43" s="328">
        <f>ROUND((IF(MinBase2Day&gt;ROUND(((1-(TwoDayDiscount_21_Up+FedExExrpessEarnedDiscount))*'UPS 2Day Base'!J40),2),ROUND(MinBase2Day*(1+ExpressFuelSurcharge),2),ROUND(((1-(TwoDayDiscount_21_Up+FedExExrpessEarnedDiscount))*'UPS 2Day Base'!J40)*(1+ExpressFuelSurcharge),2)))*(1+FedEx_Markup),2)</f>
        <v>147.07</v>
      </c>
      <c r="K43" s="328">
        <f>ROUND((IF(MinBase2Day&gt;ROUND(((1-(TwoDayDiscount_21_Up+FedExExrpessEarnedDiscount))*'UPS 2Day Base'!K40),2),ROUND(MinBase2Day*(1+ExpressFuelSurcharge),2),ROUND(((1-(TwoDayDiscount_21_Up+FedExExrpessEarnedDiscount))*'UPS 2Day Base'!K40)*(1+ExpressFuelSurcharge),2)))*(1+FedEx_Markup),2)</f>
        <v>150.02</v>
      </c>
      <c r="L43" s="328">
        <f>ROUND((IF(MinBase2Day&gt;ROUND(((1-(TwoDayDiscount_21_Up+FedExExrpessEarnedDiscount))*'UPS 2Day Base'!L40),2),ROUND(MinBase2Day*(1+ExpressFuelSurcharge),2),ROUND(((1-(TwoDayDiscount_21_Up+FedExExrpessEarnedDiscount))*'UPS 2Day Base'!L40)*(1+ExpressFuelSurcharge),2)))*(1+FedEx_Markup),2)</f>
        <v>150.02</v>
      </c>
      <c r="M43" s="328">
        <f>ROUND((IF(MinBase2Day&gt;ROUND(((1-(TwoDayDiscount_21_Up+FedExExrpessEarnedDiscount))*'UPS 2Day Base'!M40),2),ROUND(MinBase2Day*(1+ExpressFuelSurcharge),2),ROUND(((1-(TwoDayDiscount_21_Up+FedExExrpessEarnedDiscount))*'UPS 2Day Base'!M40)*(1+ExpressFuelSurcharge),2)))*(1+FedEx_Markup),2)</f>
        <v>128.4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27">
        <v>39.0</v>
      </c>
      <c r="B44" s="328">
        <f>ROUND((IF(MinBase2Day&gt;ROUND(((1-(TwoDayDiscount_21_Up+FedExExrpessEarnedDiscount))*'UPS 2Day Base'!B41),2),ROUND(MinBase2Day*(1+ExpressFuelSurcharge),2),ROUND(((1-(TwoDayDiscount_21_Up+FedExExrpessEarnedDiscount))*'UPS 2Day Base'!B41)*(1+ExpressFuelSurcharge),2)))*(1+FedEx_Markup),2)</f>
        <v>36.58</v>
      </c>
      <c r="C44" s="328">
        <f>ROUND((IF(MinBase2Day&gt;ROUND(((1-(TwoDayDiscount_21_Up+FedExExrpessEarnedDiscount))*'UPS 2Day Base'!C41),2),ROUND(MinBase2Day*(1+ExpressFuelSurcharge),2),ROUND(((1-(TwoDayDiscount_21_Up+FedExExrpessEarnedDiscount))*'UPS 2Day Base'!C41)*(1+ExpressFuelSurcharge),2)))*(1+FedEx_Markup),2)</f>
        <v>43.83</v>
      </c>
      <c r="D44" s="328">
        <f>ROUND((IF(MinBase2Day&gt;ROUND(((1-(TwoDayDiscount_21_Up+FedExExrpessEarnedDiscount))*'UPS 2Day Base'!D41),2),ROUND(MinBase2Day*(1+ExpressFuelSurcharge),2),ROUND(((1-(TwoDayDiscount_21_Up+FedExExrpessEarnedDiscount))*'UPS 2Day Base'!D41)*(1+ExpressFuelSurcharge),2)))*(1+FedEx_Markup),2)</f>
        <v>56.1</v>
      </c>
      <c r="E44" s="328">
        <f>ROUND((IF(MinBase2Day&gt;ROUND(((1-(TwoDayDiscount_21_Up+FedExExrpessEarnedDiscount))*'UPS 2Day Base'!E41),2),ROUND(MinBase2Day*(1+ExpressFuelSurcharge),2),ROUND(((1-(TwoDayDiscount_21_Up+FedExExrpessEarnedDiscount))*'UPS 2Day Base'!E41)*(1+ExpressFuelSurcharge),2)))*(1+FedEx_Markup),2)</f>
        <v>85.31</v>
      </c>
      <c r="F44" s="328">
        <f>ROUND((IF(MinBase2Day&gt;ROUND(((1-(TwoDayDiscount_21_Up+FedExExrpessEarnedDiscount))*'UPS 2Day Base'!F41),2),ROUND(MinBase2Day*(1+ExpressFuelSurcharge),2),ROUND(((1-(TwoDayDiscount_21_Up+FedExExrpessEarnedDiscount))*'UPS 2Day Base'!F41)*(1+ExpressFuelSurcharge),2)))*(1+FedEx_Markup),2)</f>
        <v>130.38</v>
      </c>
      <c r="G44" s="328">
        <f>ROUND((IF(MinBase2Day&gt;ROUND(((1-(TwoDayDiscount_21_Up+FedExExrpessEarnedDiscount))*'UPS 2Day Base'!G41),2),ROUND(MinBase2Day*(1+ExpressFuelSurcharge),2),ROUND(((1-(TwoDayDiscount_21_Up+FedExExrpessEarnedDiscount))*'UPS 2Day Base'!G41)*(1+ExpressFuelSurcharge),2)))*(1+FedEx_Markup),2)</f>
        <v>141.71</v>
      </c>
      <c r="H44" s="328">
        <f>ROUND((IF(MinBase2Day&gt;ROUND(((1-(TwoDayDiscount_21_Up+FedExExrpessEarnedDiscount))*'UPS 2Day Base'!H41),2),ROUND(MinBase2Day*(1+ExpressFuelSurcharge),2),ROUND(((1-(TwoDayDiscount_21_Up+FedExExrpessEarnedDiscount))*'UPS 2Day Base'!H41)*(1+ExpressFuelSurcharge),2)))*(1+FedEx_Markup),2)</f>
        <v>146.22</v>
      </c>
      <c r="I44" s="328">
        <f>ROUND((IF(MinBase2Day&gt;ROUND(((1-(TwoDayDiscount_21_Up+FedExExrpessEarnedDiscount))*'UPS 2Day Base'!I41),2),ROUND(MinBase2Day*(1+ExpressFuelSurcharge),2),ROUND(((1-(TwoDayDiscount_21_Up+FedExExrpessEarnedDiscount))*'UPS 2Day Base'!I41)*(1+ExpressFuelSurcharge),2)))*(1+FedEx_Markup),2)</f>
        <v>153.62</v>
      </c>
      <c r="J44" s="328">
        <f>ROUND((IF(MinBase2Day&gt;ROUND(((1-(TwoDayDiscount_21_Up+FedExExrpessEarnedDiscount))*'UPS 2Day Base'!J41),2),ROUND(MinBase2Day*(1+ExpressFuelSurcharge),2),ROUND(((1-(TwoDayDiscount_21_Up+FedExExrpessEarnedDiscount))*'UPS 2Day Base'!J41)*(1+ExpressFuelSurcharge),2)))*(1+FedEx_Markup),2)</f>
        <v>153.62</v>
      </c>
      <c r="K44" s="328">
        <f>ROUND((IF(MinBase2Day&gt;ROUND(((1-(TwoDayDiscount_21_Up+FedExExrpessEarnedDiscount))*'UPS 2Day Base'!K41),2),ROUND(MinBase2Day*(1+ExpressFuelSurcharge),2),ROUND(((1-(TwoDayDiscount_21_Up+FedExExrpessEarnedDiscount))*'UPS 2Day Base'!K41)*(1+ExpressFuelSurcharge),2)))*(1+FedEx_Markup),2)</f>
        <v>160.59</v>
      </c>
      <c r="L44" s="328">
        <f>ROUND((IF(MinBase2Day&gt;ROUND(((1-(TwoDayDiscount_21_Up+FedExExrpessEarnedDiscount))*'UPS 2Day Base'!L41),2),ROUND(MinBase2Day*(1+ExpressFuelSurcharge),2),ROUND(((1-(TwoDayDiscount_21_Up+FedExExrpessEarnedDiscount))*'UPS 2Day Base'!L41)*(1+ExpressFuelSurcharge),2)))*(1+FedEx_Markup),2)</f>
        <v>160.59</v>
      </c>
      <c r="M44" s="328">
        <f>ROUND((IF(MinBase2Day&gt;ROUND(((1-(TwoDayDiscount_21_Up+FedExExrpessEarnedDiscount))*'UPS 2Day Base'!M41),2),ROUND(MinBase2Day*(1+ExpressFuelSurcharge),2),ROUND(((1-(TwoDayDiscount_21_Up+FedExExrpessEarnedDiscount))*'UPS 2Day Base'!M41)*(1+ExpressFuelSurcharge),2)))*(1+FedEx_Markup),2)</f>
        <v>131.39</v>
      </c>
    </row>
    <row r="45" ht="12.75" customHeight="1">
      <c r="A45" s="327">
        <v>40.0</v>
      </c>
      <c r="B45" s="328">
        <f>ROUND((IF(MinBase2Day&gt;ROUND(((1-(TwoDayDiscount_21_Up+FedExExrpessEarnedDiscount))*'UPS 2Day Base'!B42),2),ROUND(MinBase2Day*(1+ExpressFuelSurcharge),2),ROUND(((1-(TwoDayDiscount_21_Up+FedExExrpessEarnedDiscount))*'UPS 2Day Base'!B42)*(1+ExpressFuelSurcharge),2)))*(1+FedEx_Markup),2)</f>
        <v>36.7</v>
      </c>
      <c r="C45" s="328">
        <f>ROUND((IF(MinBase2Day&gt;ROUND(((1-(TwoDayDiscount_21_Up+FedExExrpessEarnedDiscount))*'UPS 2Day Base'!C42),2),ROUND(MinBase2Day*(1+ExpressFuelSurcharge),2),ROUND(((1-(TwoDayDiscount_21_Up+FedExExrpessEarnedDiscount))*'UPS 2Day Base'!C42)*(1+ExpressFuelSurcharge),2)))*(1+FedEx_Markup),2)</f>
        <v>44.99</v>
      </c>
      <c r="D45" s="328">
        <f>ROUND((IF(MinBase2Day&gt;ROUND(((1-(TwoDayDiscount_21_Up+FedExExrpessEarnedDiscount))*'UPS 2Day Base'!D42),2),ROUND(MinBase2Day*(1+ExpressFuelSurcharge),2),ROUND(((1-(TwoDayDiscount_21_Up+FedExExrpessEarnedDiscount))*'UPS 2Day Base'!D42)*(1+ExpressFuelSurcharge),2)))*(1+FedEx_Markup),2)</f>
        <v>57.43</v>
      </c>
      <c r="E45" s="328">
        <f>ROUND((IF(MinBase2Day&gt;ROUND(((1-(TwoDayDiscount_21_Up+FedExExrpessEarnedDiscount))*'UPS 2Day Base'!E42),2),ROUND(MinBase2Day*(1+ExpressFuelSurcharge),2),ROUND(((1-(TwoDayDiscount_21_Up+FedExExrpessEarnedDiscount))*'UPS 2Day Base'!E42)*(1+ExpressFuelSurcharge),2)))*(1+FedEx_Markup),2)</f>
        <v>87.23</v>
      </c>
      <c r="F45" s="328">
        <f>ROUND((IF(MinBase2Day&gt;ROUND(((1-(TwoDayDiscount_21_Up+FedExExrpessEarnedDiscount))*'UPS 2Day Base'!F42),2),ROUND(MinBase2Day*(1+ExpressFuelSurcharge),2),ROUND(((1-(TwoDayDiscount_21_Up+FedExExrpessEarnedDiscount))*'UPS 2Day Base'!F42)*(1+ExpressFuelSurcharge),2)))*(1+FedEx_Markup),2)</f>
        <v>133.34</v>
      </c>
      <c r="G45" s="328">
        <f>ROUND((IF(MinBase2Day&gt;ROUND(((1-(TwoDayDiscount_21_Up+FedExExrpessEarnedDiscount))*'UPS 2Day Base'!G42),2),ROUND(MinBase2Day*(1+ExpressFuelSurcharge),2),ROUND(((1-(TwoDayDiscount_21_Up+FedExExrpessEarnedDiscount))*'UPS 2Day Base'!G42)*(1+ExpressFuelSurcharge),2)))*(1+FedEx_Markup),2)</f>
        <v>145.19</v>
      </c>
      <c r="H45" s="328">
        <f>ROUND((IF(MinBase2Day&gt;ROUND(((1-(TwoDayDiscount_21_Up+FedExExrpessEarnedDiscount))*'UPS 2Day Base'!H42),2),ROUND(MinBase2Day*(1+ExpressFuelSurcharge),2),ROUND(((1-(TwoDayDiscount_21_Up+FedExExrpessEarnedDiscount))*'UPS 2Day Base'!H42)*(1+ExpressFuelSurcharge),2)))*(1+FedEx_Markup),2)</f>
        <v>149.45</v>
      </c>
      <c r="I45" s="328">
        <f>ROUND((IF(MinBase2Day&gt;ROUND(((1-(TwoDayDiscount_21_Up+FedExExrpessEarnedDiscount))*'UPS 2Day Base'!I42),2),ROUND(MinBase2Day*(1+ExpressFuelSurcharge),2),ROUND(((1-(TwoDayDiscount_21_Up+FedExExrpessEarnedDiscount))*'UPS 2Day Base'!I42)*(1+ExpressFuelSurcharge),2)))*(1+FedEx_Markup),2)</f>
        <v>156.68</v>
      </c>
      <c r="J45" s="328">
        <f>ROUND((IF(MinBase2Day&gt;ROUND(((1-(TwoDayDiscount_21_Up+FedExExrpessEarnedDiscount))*'UPS 2Day Base'!J42),2),ROUND(MinBase2Day*(1+ExpressFuelSurcharge),2),ROUND(((1-(TwoDayDiscount_21_Up+FedExExrpessEarnedDiscount))*'UPS 2Day Base'!J42)*(1+ExpressFuelSurcharge),2)))*(1+FedEx_Markup),2)</f>
        <v>156.68</v>
      </c>
      <c r="K45" s="328">
        <f>ROUND((IF(MinBase2Day&gt;ROUND(((1-(TwoDayDiscount_21_Up+FedExExrpessEarnedDiscount))*'UPS 2Day Base'!K42),2),ROUND(MinBase2Day*(1+ExpressFuelSurcharge),2),ROUND(((1-(TwoDayDiscount_21_Up+FedExExrpessEarnedDiscount))*'UPS 2Day Base'!K42)*(1+ExpressFuelSurcharge),2)))*(1+FedEx_Markup),2)</f>
        <v>162.14</v>
      </c>
      <c r="L45" s="328">
        <f>ROUND((IF(MinBase2Day&gt;ROUND(((1-(TwoDayDiscount_21_Up+FedExExrpessEarnedDiscount))*'UPS 2Day Base'!L42),2),ROUND(MinBase2Day*(1+ExpressFuelSurcharge),2),ROUND(((1-(TwoDayDiscount_21_Up+FedExExrpessEarnedDiscount))*'UPS 2Day Base'!L42)*(1+ExpressFuelSurcharge),2)))*(1+FedEx_Markup),2)</f>
        <v>162.14</v>
      </c>
      <c r="M45" s="328">
        <f>ROUND((IF(MinBase2Day&gt;ROUND(((1-(TwoDayDiscount_21_Up+FedExExrpessEarnedDiscount))*'UPS 2Day Base'!M42),2),ROUND(MinBase2Day*(1+ExpressFuelSurcharge),2),ROUND(((1-(TwoDayDiscount_21_Up+FedExExrpessEarnedDiscount))*'UPS 2Day Base'!M42)*(1+ExpressFuelSurcharge),2)))*(1+FedEx_Markup),2)</f>
        <v>134.04</v>
      </c>
    </row>
    <row r="46" ht="12.75" customHeight="1">
      <c r="A46" s="327">
        <v>41.0</v>
      </c>
      <c r="B46" s="328">
        <f>ROUND((IF(MinBase2Day&gt;ROUND(((1-(TwoDayDiscount_21_Up+FedExExrpessEarnedDiscount))*'UPS 2Day Base'!B43),2),ROUND(MinBase2Day*(1+ExpressFuelSurcharge),2),ROUND(((1-(TwoDayDiscount_21_Up+FedExExrpessEarnedDiscount))*'UPS 2Day Base'!B43)*(1+ExpressFuelSurcharge),2)))*(1+FedEx_Markup),2)</f>
        <v>38.48</v>
      </c>
      <c r="C46" s="328">
        <f>ROUND((IF(MinBase2Day&gt;ROUND(((1-(TwoDayDiscount_21_Up+FedExExrpessEarnedDiscount))*'UPS 2Day Base'!C43),2),ROUND(MinBase2Day*(1+ExpressFuelSurcharge),2),ROUND(((1-(TwoDayDiscount_21_Up+FedExExrpessEarnedDiscount))*'UPS 2Day Base'!C43)*(1+ExpressFuelSurcharge),2)))*(1+FedEx_Markup),2)</f>
        <v>46.07</v>
      </c>
      <c r="D46" s="328">
        <f>ROUND((IF(MinBase2Day&gt;ROUND(((1-(TwoDayDiscount_21_Up+FedExExrpessEarnedDiscount))*'UPS 2Day Base'!D43),2),ROUND(MinBase2Day*(1+ExpressFuelSurcharge),2),ROUND(((1-(TwoDayDiscount_21_Up+FedExExrpessEarnedDiscount))*'UPS 2Day Base'!D43)*(1+ExpressFuelSurcharge),2)))*(1+FedEx_Markup),2)</f>
        <v>58.1</v>
      </c>
      <c r="E46" s="328">
        <f>ROUND((IF(MinBase2Day&gt;ROUND(((1-(TwoDayDiscount_21_Up+FedExExrpessEarnedDiscount))*'UPS 2Day Base'!E43),2),ROUND(MinBase2Day*(1+ExpressFuelSurcharge),2),ROUND(((1-(TwoDayDiscount_21_Up+FedExExrpessEarnedDiscount))*'UPS 2Day Base'!E43)*(1+ExpressFuelSurcharge),2)))*(1+FedEx_Markup),2)</f>
        <v>88.83</v>
      </c>
      <c r="F46" s="328">
        <f>ROUND((IF(MinBase2Day&gt;ROUND(((1-(TwoDayDiscount_21_Up+FedExExrpessEarnedDiscount))*'UPS 2Day Base'!F43),2),ROUND(MinBase2Day*(1+ExpressFuelSurcharge),2),ROUND(((1-(TwoDayDiscount_21_Up+FedExExrpessEarnedDiscount))*'UPS 2Day Base'!F43)*(1+ExpressFuelSurcharge),2)))*(1+FedEx_Markup),2)</f>
        <v>136.36</v>
      </c>
      <c r="G46" s="328">
        <f>ROUND((IF(MinBase2Day&gt;ROUND(((1-(TwoDayDiscount_21_Up+FedExExrpessEarnedDiscount))*'UPS 2Day Base'!G43),2),ROUND(MinBase2Day*(1+ExpressFuelSurcharge),2),ROUND(((1-(TwoDayDiscount_21_Up+FedExExrpessEarnedDiscount))*'UPS 2Day Base'!G43)*(1+ExpressFuelSurcharge),2)))*(1+FedEx_Markup),2)</f>
        <v>148.97</v>
      </c>
      <c r="H46" s="328">
        <f>ROUND((IF(MinBase2Day&gt;ROUND(((1-(TwoDayDiscount_21_Up+FedExExrpessEarnedDiscount))*'UPS 2Day Base'!H43),2),ROUND(MinBase2Day*(1+ExpressFuelSurcharge),2),ROUND(((1-(TwoDayDiscount_21_Up+FedExExrpessEarnedDiscount))*'UPS 2Day Base'!H43)*(1+ExpressFuelSurcharge),2)))*(1+FedEx_Markup),2)</f>
        <v>153.49</v>
      </c>
      <c r="I46" s="328">
        <f>ROUND((IF(MinBase2Day&gt;ROUND(((1-(TwoDayDiscount_21_Up+FedExExrpessEarnedDiscount))*'UPS 2Day Base'!I43),2),ROUND(MinBase2Day*(1+ExpressFuelSurcharge),2),ROUND(((1-(TwoDayDiscount_21_Up+FedExExrpessEarnedDiscount))*'UPS 2Day Base'!I43)*(1+ExpressFuelSurcharge),2)))*(1+FedEx_Markup),2)</f>
        <v>160.1</v>
      </c>
      <c r="J46" s="328">
        <f>ROUND((IF(MinBase2Day&gt;ROUND(((1-(TwoDayDiscount_21_Up+FedExExrpessEarnedDiscount))*'UPS 2Day Base'!J43),2),ROUND(MinBase2Day*(1+ExpressFuelSurcharge),2),ROUND(((1-(TwoDayDiscount_21_Up+FedExExrpessEarnedDiscount))*'UPS 2Day Base'!J43)*(1+ExpressFuelSurcharge),2)))*(1+FedEx_Markup),2)</f>
        <v>160.1</v>
      </c>
      <c r="K46" s="328">
        <f>ROUND((IF(MinBase2Day&gt;ROUND(((1-(TwoDayDiscount_21_Up+FedExExrpessEarnedDiscount))*'UPS 2Day Base'!K43),2),ROUND(MinBase2Day*(1+ExpressFuelSurcharge),2),ROUND(((1-(TwoDayDiscount_21_Up+FedExExrpessEarnedDiscount))*'UPS 2Day Base'!K43)*(1+ExpressFuelSurcharge),2)))*(1+FedEx_Markup),2)</f>
        <v>165.89</v>
      </c>
      <c r="L46" s="328">
        <f>ROUND((IF(MinBase2Day&gt;ROUND(((1-(TwoDayDiscount_21_Up+FedExExrpessEarnedDiscount))*'UPS 2Day Base'!L43),2),ROUND(MinBase2Day*(1+ExpressFuelSurcharge),2),ROUND(((1-(TwoDayDiscount_21_Up+FedExExrpessEarnedDiscount))*'UPS 2Day Base'!L43)*(1+ExpressFuelSurcharge),2)))*(1+FedEx_Markup),2)</f>
        <v>165.89</v>
      </c>
      <c r="M46" s="328">
        <f>ROUND((IF(MinBase2Day&gt;ROUND(((1-(TwoDayDiscount_21_Up+FedExExrpessEarnedDiscount))*'UPS 2Day Base'!M43),2),ROUND(MinBase2Day*(1+ExpressFuelSurcharge),2),ROUND(((1-(TwoDayDiscount_21_Up+FedExExrpessEarnedDiscount))*'UPS 2Day Base'!M43)*(1+ExpressFuelSurcharge),2)))*(1+FedEx_Markup),2)</f>
        <v>136.93</v>
      </c>
    </row>
    <row r="47" ht="12.75" customHeight="1">
      <c r="A47" s="327">
        <v>42.0</v>
      </c>
      <c r="B47" s="328">
        <f>ROUND((IF(MinBase2Day&gt;ROUND(((1-(TwoDayDiscount_21_Up+FedExExrpessEarnedDiscount))*'UPS 2Day Base'!B44),2),ROUND(MinBase2Day*(1+ExpressFuelSurcharge),2),ROUND(((1-(TwoDayDiscount_21_Up+FedExExrpessEarnedDiscount))*'UPS 2Day Base'!B44)*(1+ExpressFuelSurcharge),2)))*(1+FedEx_Markup),2)</f>
        <v>39.11</v>
      </c>
      <c r="C47" s="328">
        <f>ROUND((IF(MinBase2Day&gt;ROUND(((1-(TwoDayDiscount_21_Up+FedExExrpessEarnedDiscount))*'UPS 2Day Base'!C44),2),ROUND(MinBase2Day*(1+ExpressFuelSurcharge),2),ROUND(((1-(TwoDayDiscount_21_Up+FedExExrpessEarnedDiscount))*'UPS 2Day Base'!C44)*(1+ExpressFuelSurcharge),2)))*(1+FedEx_Markup),2)</f>
        <v>47.2</v>
      </c>
      <c r="D47" s="328">
        <f>ROUND((IF(MinBase2Day&gt;ROUND(((1-(TwoDayDiscount_21_Up+FedExExrpessEarnedDiscount))*'UPS 2Day Base'!D44),2),ROUND(MinBase2Day*(1+ExpressFuelSurcharge),2),ROUND(((1-(TwoDayDiscount_21_Up+FedExExrpessEarnedDiscount))*'UPS 2Day Base'!D44)*(1+ExpressFuelSurcharge),2)))*(1+FedEx_Markup),2)</f>
        <v>59.28</v>
      </c>
      <c r="E47" s="328">
        <f>ROUND((IF(MinBase2Day&gt;ROUND(((1-(TwoDayDiscount_21_Up+FedExExrpessEarnedDiscount))*'UPS 2Day Base'!E44),2),ROUND(MinBase2Day*(1+ExpressFuelSurcharge),2),ROUND(((1-(TwoDayDiscount_21_Up+FedExExrpessEarnedDiscount))*'UPS 2Day Base'!E44)*(1+ExpressFuelSurcharge),2)))*(1+FedEx_Markup),2)</f>
        <v>90.7</v>
      </c>
      <c r="F47" s="328">
        <f>ROUND((IF(MinBase2Day&gt;ROUND(((1-(TwoDayDiscount_21_Up+FedExExrpessEarnedDiscount))*'UPS 2Day Base'!F44),2),ROUND(MinBase2Day*(1+ExpressFuelSurcharge),2),ROUND(((1-(TwoDayDiscount_21_Up+FedExExrpessEarnedDiscount))*'UPS 2Day Base'!F44)*(1+ExpressFuelSurcharge),2)))*(1+FedEx_Markup),2)</f>
        <v>139.28</v>
      </c>
      <c r="G47" s="328">
        <f>ROUND((IF(MinBase2Day&gt;ROUND(((1-(TwoDayDiscount_21_Up+FedExExrpessEarnedDiscount))*'UPS 2Day Base'!G44),2),ROUND(MinBase2Day*(1+ExpressFuelSurcharge),2),ROUND(((1-(TwoDayDiscount_21_Up+FedExExrpessEarnedDiscount))*'UPS 2Day Base'!G44)*(1+ExpressFuelSurcharge),2)))*(1+FedEx_Markup),2)</f>
        <v>152.64</v>
      </c>
      <c r="H47" s="328">
        <f>ROUND((IF(MinBase2Day&gt;ROUND(((1-(TwoDayDiscount_21_Up+FedExExrpessEarnedDiscount))*'UPS 2Day Base'!H44),2),ROUND(MinBase2Day*(1+ExpressFuelSurcharge),2),ROUND(((1-(TwoDayDiscount_21_Up+FedExExrpessEarnedDiscount))*'UPS 2Day Base'!H44)*(1+ExpressFuelSurcharge),2)))*(1+FedEx_Markup),2)</f>
        <v>157.35</v>
      </c>
      <c r="I47" s="328">
        <f>ROUND((IF(MinBase2Day&gt;ROUND(((1-(TwoDayDiscount_21_Up+FedExExrpessEarnedDiscount))*'UPS 2Day Base'!I44),2),ROUND(MinBase2Day*(1+ExpressFuelSurcharge),2),ROUND(((1-(TwoDayDiscount_21_Up+FedExExrpessEarnedDiscount))*'UPS 2Day Base'!I44)*(1+ExpressFuelSurcharge),2)))*(1+FedEx_Markup),2)</f>
        <v>162.99</v>
      </c>
      <c r="J47" s="328">
        <f>ROUND((IF(MinBase2Day&gt;ROUND(((1-(TwoDayDiscount_21_Up+FedExExrpessEarnedDiscount))*'UPS 2Day Base'!J44),2),ROUND(MinBase2Day*(1+ExpressFuelSurcharge),2),ROUND(((1-(TwoDayDiscount_21_Up+FedExExrpessEarnedDiscount))*'UPS 2Day Base'!J44)*(1+ExpressFuelSurcharge),2)))*(1+FedEx_Markup),2)</f>
        <v>162.99</v>
      </c>
      <c r="K47" s="328">
        <f>ROUND((IF(MinBase2Day&gt;ROUND(((1-(TwoDayDiscount_21_Up+FedExExrpessEarnedDiscount))*'UPS 2Day Base'!K44),2),ROUND(MinBase2Day*(1+ExpressFuelSurcharge),2),ROUND(((1-(TwoDayDiscount_21_Up+FedExExrpessEarnedDiscount))*'UPS 2Day Base'!K44)*(1+ExpressFuelSurcharge),2)))*(1+FedEx_Markup),2)</f>
        <v>166.26</v>
      </c>
      <c r="L47" s="328">
        <f>ROUND((IF(MinBase2Day&gt;ROUND(((1-(TwoDayDiscount_21_Up+FedExExrpessEarnedDiscount))*'UPS 2Day Base'!L44),2),ROUND(MinBase2Day*(1+ExpressFuelSurcharge),2),ROUND(((1-(TwoDayDiscount_21_Up+FedExExrpessEarnedDiscount))*'UPS 2Day Base'!L44)*(1+ExpressFuelSurcharge),2)))*(1+FedEx_Markup),2)</f>
        <v>166.26</v>
      </c>
      <c r="M47" s="328">
        <f>ROUND((IF(MinBase2Day&gt;ROUND(((1-(TwoDayDiscount_21_Up+FedExExrpessEarnedDiscount))*'UPS 2Day Base'!M44),2),ROUND(MinBase2Day*(1+ExpressFuelSurcharge),2),ROUND(((1-(TwoDayDiscount_21_Up+FedExExrpessEarnedDiscount))*'UPS 2Day Base'!M44)*(1+ExpressFuelSurcharge),2)))*(1+FedEx_Markup),2)</f>
        <v>140.07</v>
      </c>
    </row>
    <row r="48" ht="12.75" customHeight="1">
      <c r="A48" s="327">
        <v>43.0</v>
      </c>
      <c r="B48" s="328">
        <f>ROUND((IF(MinBase2Day&gt;ROUND(((1-(TwoDayDiscount_21_Up+FedExExrpessEarnedDiscount))*'UPS 2Day Base'!B45),2),ROUND(MinBase2Day*(1+ExpressFuelSurcharge),2),ROUND(((1-(TwoDayDiscount_21_Up+FedExExrpessEarnedDiscount))*'UPS 2Day Base'!B45)*(1+ExpressFuelSurcharge),2)))*(1+FedEx_Markup),2)</f>
        <v>39.93</v>
      </c>
      <c r="C48" s="328">
        <f>ROUND((IF(MinBase2Day&gt;ROUND(((1-(TwoDayDiscount_21_Up+FedExExrpessEarnedDiscount))*'UPS 2Day Base'!C45),2),ROUND(MinBase2Day*(1+ExpressFuelSurcharge),2),ROUND(((1-(TwoDayDiscount_21_Up+FedExExrpessEarnedDiscount))*'UPS 2Day Base'!C45)*(1+ExpressFuelSurcharge),2)))*(1+FedEx_Markup),2)</f>
        <v>48.17</v>
      </c>
      <c r="D48" s="328">
        <f>ROUND((IF(MinBase2Day&gt;ROUND(((1-(TwoDayDiscount_21_Up+FedExExrpessEarnedDiscount))*'UPS 2Day Base'!D45),2),ROUND(MinBase2Day*(1+ExpressFuelSurcharge),2),ROUND(((1-(TwoDayDiscount_21_Up+FedExExrpessEarnedDiscount))*'UPS 2Day Base'!D45)*(1+ExpressFuelSurcharge),2)))*(1+FedEx_Markup),2)</f>
        <v>60.19</v>
      </c>
      <c r="E48" s="328">
        <f>ROUND((IF(MinBase2Day&gt;ROUND(((1-(TwoDayDiscount_21_Up+FedExExrpessEarnedDiscount))*'UPS 2Day Base'!E45),2),ROUND(MinBase2Day*(1+ExpressFuelSurcharge),2),ROUND(((1-(TwoDayDiscount_21_Up+FedExExrpessEarnedDiscount))*'UPS 2Day Base'!E45)*(1+ExpressFuelSurcharge),2)))*(1+FedEx_Markup),2)</f>
        <v>92.22</v>
      </c>
      <c r="F48" s="328">
        <f>ROUND((IF(MinBase2Day&gt;ROUND(((1-(TwoDayDiscount_21_Up+FedExExrpessEarnedDiscount))*'UPS 2Day Base'!F45),2),ROUND(MinBase2Day*(1+ExpressFuelSurcharge),2),ROUND(((1-(TwoDayDiscount_21_Up+FedExExrpessEarnedDiscount))*'UPS 2Day Base'!F45)*(1+ExpressFuelSurcharge),2)))*(1+FedEx_Markup),2)</f>
        <v>142.55</v>
      </c>
      <c r="G48" s="328">
        <f>ROUND((IF(MinBase2Day&gt;ROUND(((1-(TwoDayDiscount_21_Up+FedExExrpessEarnedDiscount))*'UPS 2Day Base'!G45),2),ROUND(MinBase2Day*(1+ExpressFuelSurcharge),2),ROUND(((1-(TwoDayDiscount_21_Up+FedExExrpessEarnedDiscount))*'UPS 2Day Base'!G45)*(1+ExpressFuelSurcharge),2)))*(1+FedEx_Markup),2)</f>
        <v>155.48</v>
      </c>
      <c r="H48" s="328">
        <f>ROUND((IF(MinBase2Day&gt;ROUND(((1-(TwoDayDiscount_21_Up+FedExExrpessEarnedDiscount))*'UPS 2Day Base'!H45),2),ROUND(MinBase2Day*(1+ExpressFuelSurcharge),2),ROUND(((1-(TwoDayDiscount_21_Up+FedExExrpessEarnedDiscount))*'UPS 2Day Base'!H45)*(1+ExpressFuelSurcharge),2)))*(1+FedEx_Markup),2)</f>
        <v>160.63</v>
      </c>
      <c r="I48" s="328">
        <f>ROUND((IF(MinBase2Day&gt;ROUND(((1-(TwoDayDiscount_21_Up+FedExExrpessEarnedDiscount))*'UPS 2Day Base'!I45),2),ROUND(MinBase2Day*(1+ExpressFuelSurcharge),2),ROUND(((1-(TwoDayDiscount_21_Up+FedExExrpessEarnedDiscount))*'UPS 2Day Base'!I45)*(1+ExpressFuelSurcharge),2)))*(1+FedEx_Markup),2)</f>
        <v>166.81</v>
      </c>
      <c r="J48" s="328">
        <f>ROUND((IF(MinBase2Day&gt;ROUND(((1-(TwoDayDiscount_21_Up+FedExExrpessEarnedDiscount))*'UPS 2Day Base'!J45),2),ROUND(MinBase2Day*(1+ExpressFuelSurcharge),2),ROUND(((1-(TwoDayDiscount_21_Up+FedExExrpessEarnedDiscount))*'UPS 2Day Base'!J45)*(1+ExpressFuelSurcharge),2)))*(1+FedEx_Markup),2)</f>
        <v>166.81</v>
      </c>
      <c r="K48" s="328">
        <f>ROUND((IF(MinBase2Day&gt;ROUND(((1-(TwoDayDiscount_21_Up+FedExExrpessEarnedDiscount))*'UPS 2Day Base'!K45),2),ROUND(MinBase2Day*(1+ExpressFuelSurcharge),2),ROUND(((1-(TwoDayDiscount_21_Up+FedExExrpessEarnedDiscount))*'UPS 2Day Base'!K45)*(1+ExpressFuelSurcharge),2)))*(1+FedEx_Markup),2)</f>
        <v>173.64</v>
      </c>
      <c r="L48" s="328">
        <f>ROUND((IF(MinBase2Day&gt;ROUND(((1-(TwoDayDiscount_21_Up+FedExExrpessEarnedDiscount))*'UPS 2Day Base'!L45),2),ROUND(MinBase2Day*(1+ExpressFuelSurcharge),2),ROUND(((1-(TwoDayDiscount_21_Up+FedExExrpessEarnedDiscount))*'UPS 2Day Base'!L45)*(1+ExpressFuelSurcharge),2)))*(1+FedEx_Markup),2)</f>
        <v>173.64</v>
      </c>
      <c r="M48" s="328">
        <f>ROUND((IF(MinBase2Day&gt;ROUND(((1-(TwoDayDiscount_21_Up+FedExExrpessEarnedDiscount))*'UPS 2Day Base'!M45),2),ROUND(MinBase2Day*(1+ExpressFuelSurcharge),2),ROUND(((1-(TwoDayDiscount_21_Up+FedExExrpessEarnedDiscount))*'UPS 2Day Base'!M45)*(1+ExpressFuelSurcharge),2)))*(1+FedEx_Markup),2)</f>
        <v>142.8</v>
      </c>
    </row>
    <row r="49" ht="12.75" customHeight="1">
      <c r="A49" s="327">
        <v>44.0</v>
      </c>
      <c r="B49" s="328">
        <f>ROUND((IF(MinBase2Day&gt;ROUND(((1-(TwoDayDiscount_21_Up+FedExExrpessEarnedDiscount))*'UPS 2Day Base'!B46),2),ROUND(MinBase2Day*(1+ExpressFuelSurcharge),2),ROUND(((1-(TwoDayDiscount_21_Up+FedExExrpessEarnedDiscount))*'UPS 2Day Base'!B46)*(1+ExpressFuelSurcharge),2)))*(1+FedEx_Markup),2)</f>
        <v>40.61</v>
      </c>
      <c r="C49" s="328">
        <f>ROUND((IF(MinBase2Day&gt;ROUND(((1-(TwoDayDiscount_21_Up+FedExExrpessEarnedDiscount))*'UPS 2Day Base'!C46),2),ROUND(MinBase2Day*(1+ExpressFuelSurcharge),2),ROUND(((1-(TwoDayDiscount_21_Up+FedExExrpessEarnedDiscount))*'UPS 2Day Base'!C46)*(1+ExpressFuelSurcharge),2)))*(1+FedEx_Markup),2)</f>
        <v>48.76</v>
      </c>
      <c r="D49" s="328">
        <f>ROUND((IF(MinBase2Day&gt;ROUND(((1-(TwoDayDiscount_21_Up+FedExExrpessEarnedDiscount))*'UPS 2Day Base'!D46),2),ROUND(MinBase2Day*(1+ExpressFuelSurcharge),2),ROUND(((1-(TwoDayDiscount_21_Up+FedExExrpessEarnedDiscount))*'UPS 2Day Base'!D46)*(1+ExpressFuelSurcharge),2)))*(1+FedEx_Markup),2)</f>
        <v>61.55</v>
      </c>
      <c r="E49" s="328">
        <f>ROUND((IF(MinBase2Day&gt;ROUND(((1-(TwoDayDiscount_21_Up+FedExExrpessEarnedDiscount))*'UPS 2Day Base'!E46),2),ROUND(MinBase2Day*(1+ExpressFuelSurcharge),2),ROUND(((1-(TwoDayDiscount_21_Up+FedExExrpessEarnedDiscount))*'UPS 2Day Base'!E46)*(1+ExpressFuelSurcharge),2)))*(1+FedEx_Markup),2)</f>
        <v>93.86</v>
      </c>
      <c r="F49" s="328">
        <f>ROUND((IF(MinBase2Day&gt;ROUND(((1-(TwoDayDiscount_21_Up+FedExExrpessEarnedDiscount))*'UPS 2Day Base'!F46),2),ROUND(MinBase2Day*(1+ExpressFuelSurcharge),2),ROUND(((1-(TwoDayDiscount_21_Up+FedExExrpessEarnedDiscount))*'UPS 2Day Base'!F46)*(1+ExpressFuelSurcharge),2)))*(1+FedEx_Markup),2)</f>
        <v>145.33</v>
      </c>
      <c r="G49" s="328">
        <f>ROUND((IF(MinBase2Day&gt;ROUND(((1-(TwoDayDiscount_21_Up+FedExExrpessEarnedDiscount))*'UPS 2Day Base'!G46),2),ROUND(MinBase2Day*(1+ExpressFuelSurcharge),2),ROUND(((1-(TwoDayDiscount_21_Up+FedExExrpessEarnedDiscount))*'UPS 2Day Base'!G46)*(1+ExpressFuelSurcharge),2)))*(1+FedEx_Markup),2)</f>
        <v>158.11</v>
      </c>
      <c r="H49" s="328">
        <f>ROUND((IF(MinBase2Day&gt;ROUND(((1-(TwoDayDiscount_21_Up+FedExExrpessEarnedDiscount))*'UPS 2Day Base'!H46),2),ROUND(MinBase2Day*(1+ExpressFuelSurcharge),2),ROUND(((1-(TwoDayDiscount_21_Up+FedExExrpessEarnedDiscount))*'UPS 2Day Base'!H46)*(1+ExpressFuelSurcharge),2)))*(1+FedEx_Markup),2)</f>
        <v>163.79</v>
      </c>
      <c r="I49" s="328">
        <f>ROUND((IF(MinBase2Day&gt;ROUND(((1-(TwoDayDiscount_21_Up+FedExExrpessEarnedDiscount))*'UPS 2Day Base'!I46),2),ROUND(MinBase2Day*(1+ExpressFuelSurcharge),2),ROUND(((1-(TwoDayDiscount_21_Up+FedExExrpessEarnedDiscount))*'UPS 2Day Base'!I46)*(1+ExpressFuelSurcharge),2)))*(1+FedEx_Markup),2)</f>
        <v>170.12</v>
      </c>
      <c r="J49" s="328">
        <f>ROUND((IF(MinBase2Day&gt;ROUND(((1-(TwoDayDiscount_21_Up+FedExExrpessEarnedDiscount))*'UPS 2Day Base'!J46),2),ROUND(MinBase2Day*(1+ExpressFuelSurcharge),2),ROUND(((1-(TwoDayDiscount_21_Up+FedExExrpessEarnedDiscount))*'UPS 2Day Base'!J46)*(1+ExpressFuelSurcharge),2)))*(1+FedEx_Markup),2)</f>
        <v>170.12</v>
      </c>
      <c r="K49" s="328">
        <f>ROUND((IF(MinBase2Day&gt;ROUND(((1-(TwoDayDiscount_21_Up+FedExExrpessEarnedDiscount))*'UPS 2Day Base'!K46),2),ROUND(MinBase2Day*(1+ExpressFuelSurcharge),2),ROUND(((1-(TwoDayDiscount_21_Up+FedExExrpessEarnedDiscount))*'UPS 2Day Base'!K46)*(1+ExpressFuelSurcharge),2)))*(1+FedEx_Markup),2)</f>
        <v>176.56</v>
      </c>
      <c r="L49" s="328">
        <f>ROUND((IF(MinBase2Day&gt;ROUND(((1-(TwoDayDiscount_21_Up+FedExExrpessEarnedDiscount))*'UPS 2Day Base'!L46),2),ROUND(MinBase2Day*(1+ExpressFuelSurcharge),2),ROUND(((1-(TwoDayDiscount_21_Up+FedExExrpessEarnedDiscount))*'UPS 2Day Base'!L46)*(1+ExpressFuelSurcharge),2)))*(1+FedEx_Markup),2)</f>
        <v>176.56</v>
      </c>
      <c r="M49" s="328">
        <f>ROUND((IF(MinBase2Day&gt;ROUND(((1-(TwoDayDiscount_21_Up+FedExExrpessEarnedDiscount))*'UPS 2Day Base'!M46),2),ROUND(MinBase2Day*(1+ExpressFuelSurcharge),2),ROUND(((1-(TwoDayDiscount_21_Up+FedExExrpessEarnedDiscount))*'UPS 2Day Base'!M46)*(1+ExpressFuelSurcharge),2)))*(1+FedEx_Markup),2)</f>
        <v>145.5</v>
      </c>
    </row>
    <row r="50" ht="12.75" customHeight="1">
      <c r="A50" s="327">
        <v>45.0</v>
      </c>
      <c r="B50" s="328">
        <f>ROUND((IF(MinBase2Day&gt;ROUND(((1-(TwoDayDiscount_21_Up+FedExExrpessEarnedDiscount))*'UPS 2Day Base'!B47),2),ROUND(MinBase2Day*(1+ExpressFuelSurcharge),2),ROUND(((1-(TwoDayDiscount_21_Up+FedExExrpessEarnedDiscount))*'UPS 2Day Base'!B47)*(1+ExpressFuelSurcharge),2)))*(1+FedEx_Markup),2)</f>
        <v>40.78</v>
      </c>
      <c r="C50" s="328">
        <f>ROUND((IF(MinBase2Day&gt;ROUND(((1-(TwoDayDiscount_21_Up+FedExExrpessEarnedDiscount))*'UPS 2Day Base'!C47),2),ROUND(MinBase2Day*(1+ExpressFuelSurcharge),2),ROUND(((1-(TwoDayDiscount_21_Up+FedExExrpessEarnedDiscount))*'UPS 2Day Base'!C47)*(1+ExpressFuelSurcharge),2)))*(1+FedEx_Markup),2)</f>
        <v>49.96</v>
      </c>
      <c r="D50" s="328">
        <f>ROUND((IF(MinBase2Day&gt;ROUND(((1-(TwoDayDiscount_21_Up+FedExExrpessEarnedDiscount))*'UPS 2Day Base'!D47),2),ROUND(MinBase2Day*(1+ExpressFuelSurcharge),2),ROUND(((1-(TwoDayDiscount_21_Up+FedExExrpessEarnedDiscount))*'UPS 2Day Base'!D47)*(1+ExpressFuelSurcharge),2)))*(1+FedEx_Markup),2)</f>
        <v>62.45</v>
      </c>
      <c r="E50" s="328">
        <f>ROUND((IF(MinBase2Day&gt;ROUND(((1-(TwoDayDiscount_21_Up+FedExExrpessEarnedDiscount))*'UPS 2Day Base'!E47),2),ROUND(MinBase2Day*(1+ExpressFuelSurcharge),2),ROUND(((1-(TwoDayDiscount_21_Up+FedExExrpessEarnedDiscount))*'UPS 2Day Base'!E47)*(1+ExpressFuelSurcharge),2)))*(1+FedEx_Markup),2)</f>
        <v>95.16</v>
      </c>
      <c r="F50" s="328">
        <f>ROUND((IF(MinBase2Day&gt;ROUND(((1-(TwoDayDiscount_21_Up+FedExExrpessEarnedDiscount))*'UPS 2Day Base'!F47),2),ROUND(MinBase2Day*(1+ExpressFuelSurcharge),2),ROUND(((1-(TwoDayDiscount_21_Up+FedExExrpessEarnedDiscount))*'UPS 2Day Base'!F47)*(1+ExpressFuelSurcharge),2)))*(1+FedEx_Markup),2)</f>
        <v>147.98</v>
      </c>
      <c r="G50" s="328">
        <f>ROUND((IF(MinBase2Day&gt;ROUND(((1-(TwoDayDiscount_21_Up+FedExExrpessEarnedDiscount))*'UPS 2Day Base'!G47),2),ROUND(MinBase2Day*(1+ExpressFuelSurcharge),2),ROUND(((1-(TwoDayDiscount_21_Up+FedExExrpessEarnedDiscount))*'UPS 2Day Base'!G47)*(1+ExpressFuelSurcharge),2)))*(1+FedEx_Markup),2)</f>
        <v>161.08</v>
      </c>
      <c r="H50" s="328">
        <f>ROUND((IF(MinBase2Day&gt;ROUND(((1-(TwoDayDiscount_21_Up+FedExExrpessEarnedDiscount))*'UPS 2Day Base'!H47),2),ROUND(MinBase2Day*(1+ExpressFuelSurcharge),2),ROUND(((1-(TwoDayDiscount_21_Up+FedExExrpessEarnedDiscount))*'UPS 2Day Base'!H47)*(1+ExpressFuelSurcharge),2)))*(1+FedEx_Markup),2)</f>
        <v>166.24</v>
      </c>
      <c r="I50" s="328">
        <f>ROUND((IF(MinBase2Day&gt;ROUND(((1-(TwoDayDiscount_21_Up+FedExExrpessEarnedDiscount))*'UPS 2Day Base'!I47),2),ROUND(MinBase2Day*(1+ExpressFuelSurcharge),2),ROUND(((1-(TwoDayDiscount_21_Up+FedExExrpessEarnedDiscount))*'UPS 2Day Base'!I47)*(1+ExpressFuelSurcharge),2)))*(1+FedEx_Markup),2)</f>
        <v>172.6</v>
      </c>
      <c r="J50" s="328">
        <f>ROUND((IF(MinBase2Day&gt;ROUND(((1-(TwoDayDiscount_21_Up+FedExExrpessEarnedDiscount))*'UPS 2Day Base'!J47),2),ROUND(MinBase2Day*(1+ExpressFuelSurcharge),2),ROUND(((1-(TwoDayDiscount_21_Up+FedExExrpessEarnedDiscount))*'UPS 2Day Base'!J47)*(1+ExpressFuelSurcharge),2)))*(1+FedEx_Markup),2)</f>
        <v>172.6</v>
      </c>
      <c r="K50" s="328">
        <f>ROUND((IF(MinBase2Day&gt;ROUND(((1-(TwoDayDiscount_21_Up+FedExExrpessEarnedDiscount))*'UPS 2Day Base'!K47),2),ROUND(MinBase2Day*(1+ExpressFuelSurcharge),2),ROUND(((1-(TwoDayDiscount_21_Up+FedExExrpessEarnedDiscount))*'UPS 2Day Base'!K47)*(1+ExpressFuelSurcharge),2)))*(1+FedEx_Markup),2)</f>
        <v>178.14</v>
      </c>
      <c r="L50" s="328">
        <f>ROUND((IF(MinBase2Day&gt;ROUND(((1-(TwoDayDiscount_21_Up+FedExExrpessEarnedDiscount))*'UPS 2Day Base'!L47),2),ROUND(MinBase2Day*(1+ExpressFuelSurcharge),2),ROUND(((1-(TwoDayDiscount_21_Up+FedExExrpessEarnedDiscount))*'UPS 2Day Base'!L47)*(1+ExpressFuelSurcharge),2)))*(1+FedEx_Markup),2)</f>
        <v>178.14</v>
      </c>
      <c r="M50" s="328">
        <f>ROUND((IF(MinBase2Day&gt;ROUND(((1-(TwoDayDiscount_21_Up+FedExExrpessEarnedDiscount))*'UPS 2Day Base'!M47),2),ROUND(MinBase2Day*(1+ExpressFuelSurcharge),2),ROUND(((1-(TwoDayDiscount_21_Up+FedExExrpessEarnedDiscount))*'UPS 2Day Base'!M47)*(1+ExpressFuelSurcharge),2)))*(1+FedEx_Markup),2)</f>
        <v>147.69</v>
      </c>
    </row>
    <row r="51" ht="12.75" customHeight="1">
      <c r="A51" s="327">
        <v>46.0</v>
      </c>
      <c r="B51" s="328">
        <f>ROUND((IF(MinBase2Day&gt;ROUND(((1-(TwoDayDiscount_21_Up+FedExExrpessEarnedDiscount))*'UPS 2Day Base'!B48),2),ROUND(MinBase2Day*(1+ExpressFuelSurcharge),2),ROUND(((1-(TwoDayDiscount_21_Up+FedExExrpessEarnedDiscount))*'UPS 2Day Base'!B48)*(1+ExpressFuelSurcharge),2)))*(1+FedEx_Markup),2)</f>
        <v>42.04</v>
      </c>
      <c r="C51" s="328">
        <f>ROUND((IF(MinBase2Day&gt;ROUND(((1-(TwoDayDiscount_21_Up+FedExExrpessEarnedDiscount))*'UPS 2Day Base'!C48),2),ROUND(MinBase2Day*(1+ExpressFuelSurcharge),2),ROUND(((1-(TwoDayDiscount_21_Up+FedExExrpessEarnedDiscount))*'UPS 2Day Base'!C48)*(1+ExpressFuelSurcharge),2)))*(1+FedEx_Markup),2)</f>
        <v>50.52</v>
      </c>
      <c r="D51" s="328">
        <f>ROUND((IF(MinBase2Day&gt;ROUND(((1-(TwoDayDiscount_21_Up+FedExExrpessEarnedDiscount))*'UPS 2Day Base'!D48),2),ROUND(MinBase2Day*(1+ExpressFuelSurcharge),2),ROUND(((1-(TwoDayDiscount_21_Up+FedExExrpessEarnedDiscount))*'UPS 2Day Base'!D48)*(1+ExpressFuelSurcharge),2)))*(1+FedEx_Markup),2)</f>
        <v>63.7</v>
      </c>
      <c r="E51" s="328">
        <f>ROUND((IF(MinBase2Day&gt;ROUND(((1-(TwoDayDiscount_21_Up+FedExExrpessEarnedDiscount))*'UPS 2Day Base'!E48),2),ROUND(MinBase2Day*(1+ExpressFuelSurcharge),2),ROUND(((1-(TwoDayDiscount_21_Up+FedExExrpessEarnedDiscount))*'UPS 2Day Base'!E48)*(1+ExpressFuelSurcharge),2)))*(1+FedEx_Markup),2)</f>
        <v>96.13</v>
      </c>
      <c r="F51" s="328">
        <f>ROUND((IF(MinBase2Day&gt;ROUND(((1-(TwoDayDiscount_21_Up+FedExExrpessEarnedDiscount))*'UPS 2Day Base'!F48),2),ROUND(MinBase2Day*(1+ExpressFuelSurcharge),2),ROUND(((1-(TwoDayDiscount_21_Up+FedExExrpessEarnedDiscount))*'UPS 2Day Base'!F48)*(1+ExpressFuelSurcharge),2)))*(1+FedEx_Markup),2)</f>
        <v>150.48</v>
      </c>
      <c r="G51" s="328">
        <f>ROUND((IF(MinBase2Day&gt;ROUND(((1-(TwoDayDiscount_21_Up+FedExExrpessEarnedDiscount))*'UPS 2Day Base'!G48),2),ROUND(MinBase2Day*(1+ExpressFuelSurcharge),2),ROUND(((1-(TwoDayDiscount_21_Up+FedExExrpessEarnedDiscount))*'UPS 2Day Base'!G48)*(1+ExpressFuelSurcharge),2)))*(1+FedEx_Markup),2)</f>
        <v>163.68</v>
      </c>
      <c r="H51" s="328">
        <f>ROUND((IF(MinBase2Day&gt;ROUND(((1-(TwoDayDiscount_21_Up+FedExExrpessEarnedDiscount))*'UPS 2Day Base'!H48),2),ROUND(MinBase2Day*(1+ExpressFuelSurcharge),2),ROUND(((1-(TwoDayDiscount_21_Up+FedExExrpessEarnedDiscount))*'UPS 2Day Base'!H48)*(1+ExpressFuelSurcharge),2)))*(1+FedEx_Markup),2)</f>
        <v>169.83</v>
      </c>
      <c r="I51" s="328">
        <f>ROUND((IF(MinBase2Day&gt;ROUND(((1-(TwoDayDiscount_21_Up+FedExExrpessEarnedDiscount))*'UPS 2Day Base'!I48),2),ROUND(MinBase2Day*(1+ExpressFuelSurcharge),2),ROUND(((1-(TwoDayDiscount_21_Up+FedExExrpessEarnedDiscount))*'UPS 2Day Base'!I48)*(1+ExpressFuelSurcharge),2)))*(1+FedEx_Markup),2)</f>
        <v>173.44</v>
      </c>
      <c r="J51" s="328">
        <f>ROUND((IF(MinBase2Day&gt;ROUND(((1-(TwoDayDiscount_21_Up+FedExExrpessEarnedDiscount))*'UPS 2Day Base'!J48),2),ROUND(MinBase2Day*(1+ExpressFuelSurcharge),2),ROUND(((1-(TwoDayDiscount_21_Up+FedExExrpessEarnedDiscount))*'UPS 2Day Base'!J48)*(1+ExpressFuelSurcharge),2)))*(1+FedEx_Markup),2)</f>
        <v>173.44</v>
      </c>
      <c r="K51" s="328">
        <f>ROUND((IF(MinBase2Day&gt;ROUND(((1-(TwoDayDiscount_21_Up+FedExExrpessEarnedDiscount))*'UPS 2Day Base'!K48),2),ROUND(MinBase2Day*(1+ExpressFuelSurcharge),2),ROUND(((1-(TwoDayDiscount_21_Up+FedExExrpessEarnedDiscount))*'UPS 2Day Base'!K48)*(1+ExpressFuelSurcharge),2)))*(1+FedEx_Markup),2)</f>
        <v>178.3</v>
      </c>
      <c r="L51" s="328">
        <f>ROUND((IF(MinBase2Day&gt;ROUND(((1-(TwoDayDiscount_21_Up+FedExExrpessEarnedDiscount))*'UPS 2Day Base'!L48),2),ROUND(MinBase2Day*(1+ExpressFuelSurcharge),2),ROUND(((1-(TwoDayDiscount_21_Up+FedExExrpessEarnedDiscount))*'UPS 2Day Base'!L48)*(1+ExpressFuelSurcharge),2)))*(1+FedEx_Markup),2)</f>
        <v>178.3</v>
      </c>
      <c r="M51" s="328">
        <f>ROUND((IF(MinBase2Day&gt;ROUND(((1-(TwoDayDiscount_21_Up+FedExExrpessEarnedDiscount))*'UPS 2Day Base'!M48),2),ROUND(MinBase2Day*(1+ExpressFuelSurcharge),2),ROUND(((1-(TwoDayDiscount_21_Up+FedExExrpessEarnedDiscount))*'UPS 2Day Base'!M48)*(1+ExpressFuelSurcharge),2)))*(1+FedEx_Markup),2)</f>
        <v>151.26</v>
      </c>
    </row>
    <row r="52" ht="12.75" customHeight="1">
      <c r="A52" s="327">
        <v>47.0</v>
      </c>
      <c r="B52" s="328">
        <f>ROUND((IF(MinBase2Day&gt;ROUND(((1-(TwoDayDiscount_21_Up+FedExExrpessEarnedDiscount))*'UPS 2Day Base'!B49),2),ROUND(MinBase2Day*(1+ExpressFuelSurcharge),2),ROUND(((1-(TwoDayDiscount_21_Up+FedExExrpessEarnedDiscount))*'UPS 2Day Base'!B49)*(1+ExpressFuelSurcharge),2)))*(1+FedEx_Markup),2)</f>
        <v>42.17</v>
      </c>
      <c r="C52" s="328">
        <f>ROUND((IF(MinBase2Day&gt;ROUND(((1-(TwoDayDiscount_21_Up+FedExExrpessEarnedDiscount))*'UPS 2Day Base'!C49),2),ROUND(MinBase2Day*(1+ExpressFuelSurcharge),2),ROUND(((1-(TwoDayDiscount_21_Up+FedExExrpessEarnedDiscount))*'UPS 2Day Base'!C49)*(1+ExpressFuelSurcharge),2)))*(1+FedEx_Markup),2)</f>
        <v>50.63</v>
      </c>
      <c r="D52" s="328">
        <f>ROUND((IF(MinBase2Day&gt;ROUND(((1-(TwoDayDiscount_21_Up+FedExExrpessEarnedDiscount))*'UPS 2Day Base'!D49),2),ROUND(MinBase2Day*(1+ExpressFuelSurcharge),2),ROUND(((1-(TwoDayDiscount_21_Up+FedExExrpessEarnedDiscount))*'UPS 2Day Base'!D49)*(1+ExpressFuelSurcharge),2)))*(1+FedEx_Markup),2)</f>
        <v>64.77</v>
      </c>
      <c r="E52" s="328">
        <f>ROUND((IF(MinBase2Day&gt;ROUND(((1-(TwoDayDiscount_21_Up+FedExExrpessEarnedDiscount))*'UPS 2Day Base'!E49),2),ROUND(MinBase2Day*(1+ExpressFuelSurcharge),2),ROUND(((1-(TwoDayDiscount_21_Up+FedExExrpessEarnedDiscount))*'UPS 2Day Base'!E49)*(1+ExpressFuelSurcharge),2)))*(1+FedEx_Markup),2)</f>
        <v>96.26</v>
      </c>
      <c r="F52" s="328">
        <f>ROUND((IF(MinBase2Day&gt;ROUND(((1-(TwoDayDiscount_21_Up+FedExExrpessEarnedDiscount))*'UPS 2Day Base'!F49),2),ROUND(MinBase2Day*(1+ExpressFuelSurcharge),2),ROUND(((1-(TwoDayDiscount_21_Up+FedExExrpessEarnedDiscount))*'UPS 2Day Base'!F49)*(1+ExpressFuelSurcharge),2)))*(1+FedEx_Markup),2)</f>
        <v>150.75</v>
      </c>
      <c r="G52" s="328">
        <f>ROUND((IF(MinBase2Day&gt;ROUND(((1-(TwoDayDiscount_21_Up+FedExExrpessEarnedDiscount))*'UPS 2Day Base'!G49),2),ROUND(MinBase2Day*(1+ExpressFuelSurcharge),2),ROUND(((1-(TwoDayDiscount_21_Up+FedExExrpessEarnedDiscount))*'UPS 2Day Base'!G49)*(1+ExpressFuelSurcharge),2)))*(1+FedEx_Markup),2)</f>
        <v>163.94</v>
      </c>
      <c r="H52" s="328">
        <f>ROUND((IF(MinBase2Day&gt;ROUND(((1-(TwoDayDiscount_21_Up+FedExExrpessEarnedDiscount))*'UPS 2Day Base'!H49),2),ROUND(MinBase2Day*(1+ExpressFuelSurcharge),2),ROUND(((1-(TwoDayDiscount_21_Up+FedExExrpessEarnedDiscount))*'UPS 2Day Base'!H49)*(1+ExpressFuelSurcharge),2)))*(1+FedEx_Markup),2)</f>
        <v>170.19</v>
      </c>
      <c r="I52" s="328">
        <f>ROUND((IF(MinBase2Day&gt;ROUND(((1-(TwoDayDiscount_21_Up+FedExExrpessEarnedDiscount))*'UPS 2Day Base'!I49),2),ROUND(MinBase2Day*(1+ExpressFuelSurcharge),2),ROUND(((1-(TwoDayDiscount_21_Up+FedExExrpessEarnedDiscount))*'UPS 2Day Base'!I49)*(1+ExpressFuelSurcharge),2)))*(1+FedEx_Markup),2)</f>
        <v>173.59</v>
      </c>
      <c r="J52" s="328">
        <f>ROUND((IF(MinBase2Day&gt;ROUND(((1-(TwoDayDiscount_21_Up+FedExExrpessEarnedDiscount))*'UPS 2Day Base'!J49),2),ROUND(MinBase2Day*(1+ExpressFuelSurcharge),2),ROUND(((1-(TwoDayDiscount_21_Up+FedExExrpessEarnedDiscount))*'UPS 2Day Base'!J49)*(1+ExpressFuelSurcharge),2)))*(1+FedEx_Markup),2)</f>
        <v>173.59</v>
      </c>
      <c r="K52" s="328">
        <f>ROUND((IF(MinBase2Day&gt;ROUND(((1-(TwoDayDiscount_21_Up+FedExExrpessEarnedDiscount))*'UPS 2Day Base'!K49),2),ROUND(MinBase2Day*(1+ExpressFuelSurcharge),2),ROUND(((1-(TwoDayDiscount_21_Up+FedExExrpessEarnedDiscount))*'UPS 2Day Base'!K49)*(1+ExpressFuelSurcharge),2)))*(1+FedEx_Markup),2)</f>
        <v>178.42</v>
      </c>
      <c r="L52" s="328">
        <f>ROUND((IF(MinBase2Day&gt;ROUND(((1-(TwoDayDiscount_21_Up+FedExExrpessEarnedDiscount))*'UPS 2Day Base'!L49),2),ROUND(MinBase2Day*(1+ExpressFuelSurcharge),2),ROUND(((1-(TwoDayDiscount_21_Up+FedExExrpessEarnedDiscount))*'UPS 2Day Base'!L49)*(1+ExpressFuelSurcharge),2)))*(1+FedEx_Markup),2)</f>
        <v>178.42</v>
      </c>
      <c r="M52" s="328">
        <f>ROUND((IF(MinBase2Day&gt;ROUND(((1-(TwoDayDiscount_21_Up+FedExExrpessEarnedDiscount))*'UPS 2Day Base'!M49),2),ROUND(MinBase2Day*(1+ExpressFuelSurcharge),2),ROUND(((1-(TwoDayDiscount_21_Up+FedExExrpessEarnedDiscount))*'UPS 2Day Base'!M49)*(1+ExpressFuelSurcharge),2)))*(1+FedEx_Markup),2)</f>
        <v>154.15</v>
      </c>
    </row>
    <row r="53" ht="12.75" customHeight="1">
      <c r="A53" s="327">
        <v>48.0</v>
      </c>
      <c r="B53" s="328">
        <f>ROUND((IF(MinBase2Day&gt;ROUND(((1-(TwoDayDiscount_21_Up+FedExExrpessEarnedDiscount))*'UPS 2Day Base'!B50),2),ROUND(MinBase2Day*(1+ExpressFuelSurcharge),2),ROUND(((1-(TwoDayDiscount_21_Up+FedExExrpessEarnedDiscount))*'UPS 2Day Base'!B50)*(1+ExpressFuelSurcharge),2)))*(1+FedEx_Markup),2)</f>
        <v>43.06</v>
      </c>
      <c r="C53" s="328">
        <f>ROUND((IF(MinBase2Day&gt;ROUND(((1-(TwoDayDiscount_21_Up+FedExExrpessEarnedDiscount))*'UPS 2Day Base'!C50),2),ROUND(MinBase2Day*(1+ExpressFuelSurcharge),2),ROUND(((1-(TwoDayDiscount_21_Up+FedExExrpessEarnedDiscount))*'UPS 2Day Base'!C50)*(1+ExpressFuelSurcharge),2)))*(1+FedEx_Markup),2)</f>
        <v>52.67</v>
      </c>
      <c r="D53" s="328">
        <f>ROUND((IF(MinBase2Day&gt;ROUND(((1-(TwoDayDiscount_21_Up+FedExExrpessEarnedDiscount))*'UPS 2Day Base'!D50),2),ROUND(MinBase2Day*(1+ExpressFuelSurcharge),2),ROUND(((1-(TwoDayDiscount_21_Up+FedExExrpessEarnedDiscount))*'UPS 2Day Base'!D50)*(1+ExpressFuelSurcharge),2)))*(1+FedEx_Markup),2)</f>
        <v>65.92</v>
      </c>
      <c r="E53" s="328">
        <f>ROUND((IF(MinBase2Day&gt;ROUND(((1-(TwoDayDiscount_21_Up+FedExExrpessEarnedDiscount))*'UPS 2Day Base'!E50),2),ROUND(MinBase2Day*(1+ExpressFuelSurcharge),2),ROUND(((1-(TwoDayDiscount_21_Up+FedExExrpessEarnedDiscount))*'UPS 2Day Base'!E50)*(1+ExpressFuelSurcharge),2)))*(1+FedEx_Markup),2)</f>
        <v>96.38</v>
      </c>
      <c r="F53" s="328">
        <f>ROUND((IF(MinBase2Day&gt;ROUND(((1-(TwoDayDiscount_21_Up+FedExExrpessEarnedDiscount))*'UPS 2Day Base'!F50),2),ROUND(MinBase2Day*(1+ExpressFuelSurcharge),2),ROUND(((1-(TwoDayDiscount_21_Up+FedExExrpessEarnedDiscount))*'UPS 2Day Base'!F50)*(1+ExpressFuelSurcharge),2)))*(1+FedEx_Markup),2)</f>
        <v>156.15</v>
      </c>
      <c r="G53" s="328">
        <f>ROUND((IF(MinBase2Day&gt;ROUND(((1-(TwoDayDiscount_21_Up+FedExExrpessEarnedDiscount))*'UPS 2Day Base'!G50),2),ROUND(MinBase2Day*(1+ExpressFuelSurcharge),2),ROUND(((1-(TwoDayDiscount_21_Up+FedExExrpessEarnedDiscount))*'UPS 2Day Base'!G50)*(1+ExpressFuelSurcharge),2)))*(1+FedEx_Markup),2)</f>
        <v>167.93</v>
      </c>
      <c r="H53" s="328">
        <f>ROUND((IF(MinBase2Day&gt;ROUND(((1-(TwoDayDiscount_21_Up+FedExExrpessEarnedDiscount))*'UPS 2Day Base'!H50),2),ROUND(MinBase2Day*(1+ExpressFuelSurcharge),2),ROUND(((1-(TwoDayDiscount_21_Up+FedExExrpessEarnedDiscount))*'UPS 2Day Base'!H50)*(1+ExpressFuelSurcharge),2)))*(1+FedEx_Markup),2)</f>
        <v>171.57</v>
      </c>
      <c r="I53" s="328">
        <f>ROUND((IF(MinBase2Day&gt;ROUND(((1-(TwoDayDiscount_21_Up+FedExExrpessEarnedDiscount))*'UPS 2Day Base'!I50),2),ROUND(MinBase2Day*(1+ExpressFuelSurcharge),2),ROUND(((1-(TwoDayDiscount_21_Up+FedExExrpessEarnedDiscount))*'UPS 2Day Base'!I50)*(1+ExpressFuelSurcharge),2)))*(1+FedEx_Markup),2)</f>
        <v>175.01</v>
      </c>
      <c r="J53" s="328">
        <f>ROUND((IF(MinBase2Day&gt;ROUND(((1-(TwoDayDiscount_21_Up+FedExExrpessEarnedDiscount))*'UPS 2Day Base'!J50),2),ROUND(MinBase2Day*(1+ExpressFuelSurcharge),2),ROUND(((1-(TwoDayDiscount_21_Up+FedExExrpessEarnedDiscount))*'UPS 2Day Base'!J50)*(1+ExpressFuelSurcharge),2)))*(1+FedEx_Markup),2)</f>
        <v>175.01</v>
      </c>
      <c r="K53" s="328">
        <f>ROUND((IF(MinBase2Day&gt;ROUND(((1-(TwoDayDiscount_21_Up+FedExExrpessEarnedDiscount))*'UPS 2Day Base'!K50),2),ROUND(MinBase2Day*(1+ExpressFuelSurcharge),2),ROUND(((1-(TwoDayDiscount_21_Up+FedExExrpessEarnedDiscount))*'UPS 2Day Base'!K50)*(1+ExpressFuelSurcharge),2)))*(1+FedEx_Markup),2)</f>
        <v>178.54</v>
      </c>
      <c r="L53" s="328">
        <f>ROUND((IF(MinBase2Day&gt;ROUND(((1-(TwoDayDiscount_21_Up+FedExExrpessEarnedDiscount))*'UPS 2Day Base'!L50),2),ROUND(MinBase2Day*(1+ExpressFuelSurcharge),2),ROUND(((1-(TwoDayDiscount_21_Up+FedExExrpessEarnedDiscount))*'UPS 2Day Base'!L50)*(1+ExpressFuelSurcharge),2)))*(1+FedEx_Markup),2)</f>
        <v>178.54</v>
      </c>
      <c r="M53" s="328">
        <f>ROUND((IF(MinBase2Day&gt;ROUND(((1-(TwoDayDiscount_21_Up+FedExExrpessEarnedDiscount))*'UPS 2Day Base'!M50),2),ROUND(MinBase2Day*(1+ExpressFuelSurcharge),2),ROUND(((1-(TwoDayDiscount_21_Up+FedExExrpessEarnedDiscount))*'UPS 2Day Base'!M50)*(1+ExpressFuelSurcharge),2)))*(1+FedEx_Markup),2)</f>
        <v>156.8</v>
      </c>
    </row>
    <row r="54" ht="12.75" customHeight="1">
      <c r="A54" s="327">
        <v>49.0</v>
      </c>
      <c r="B54" s="328">
        <f>ROUND((IF(MinBase2Day&gt;ROUND(((1-(TwoDayDiscount_21_Up+FedExExrpessEarnedDiscount))*'UPS 2Day Base'!B51),2),ROUND(MinBase2Day*(1+ExpressFuelSurcharge),2),ROUND(((1-(TwoDayDiscount_21_Up+FedExExrpessEarnedDiscount))*'UPS 2Day Base'!B51)*(1+ExpressFuelSurcharge),2)))*(1+FedEx_Markup),2)</f>
        <v>43.17</v>
      </c>
      <c r="C54" s="328">
        <f>ROUND((IF(MinBase2Day&gt;ROUND(((1-(TwoDayDiscount_21_Up+FedExExrpessEarnedDiscount))*'UPS 2Day Base'!C51),2),ROUND(MinBase2Day*(1+ExpressFuelSurcharge),2),ROUND(((1-(TwoDayDiscount_21_Up+FedExExrpessEarnedDiscount))*'UPS 2Day Base'!C51)*(1+ExpressFuelSurcharge),2)))*(1+FedEx_Markup),2)</f>
        <v>52.88</v>
      </c>
      <c r="D54" s="328">
        <f>ROUND((IF(MinBase2Day&gt;ROUND(((1-(TwoDayDiscount_21_Up+FedExExrpessEarnedDiscount))*'UPS 2Day Base'!D51),2),ROUND(MinBase2Day*(1+ExpressFuelSurcharge),2),ROUND(((1-(TwoDayDiscount_21_Up+FedExExrpessEarnedDiscount))*'UPS 2Day Base'!D51)*(1+ExpressFuelSurcharge),2)))*(1+FedEx_Markup),2)</f>
        <v>66.04</v>
      </c>
      <c r="E54" s="328">
        <f>ROUND((IF(MinBase2Day&gt;ROUND(((1-(TwoDayDiscount_21_Up+FedExExrpessEarnedDiscount))*'UPS 2Day Base'!E51),2),ROUND(MinBase2Day*(1+ExpressFuelSurcharge),2),ROUND(((1-(TwoDayDiscount_21_Up+FedExExrpessEarnedDiscount))*'UPS 2Day Base'!E51)*(1+ExpressFuelSurcharge),2)))*(1+FedEx_Markup),2)</f>
        <v>96.5</v>
      </c>
      <c r="F54" s="328">
        <f>ROUND((IF(MinBase2Day&gt;ROUND(((1-(TwoDayDiscount_21_Up+FedExExrpessEarnedDiscount))*'UPS 2Day Base'!F51),2),ROUND(MinBase2Day*(1+ExpressFuelSurcharge),2),ROUND(((1-(TwoDayDiscount_21_Up+FedExExrpessEarnedDiscount))*'UPS 2Day Base'!F51)*(1+ExpressFuelSurcharge),2)))*(1+FedEx_Markup),2)</f>
        <v>158.8</v>
      </c>
      <c r="G54" s="328">
        <f>ROUND((IF(MinBase2Day&gt;ROUND(((1-(TwoDayDiscount_21_Up+FedExExrpessEarnedDiscount))*'UPS 2Day Base'!G51),2),ROUND(MinBase2Day*(1+ExpressFuelSurcharge),2),ROUND(((1-(TwoDayDiscount_21_Up+FedExExrpessEarnedDiscount))*'UPS 2Day Base'!G51)*(1+ExpressFuelSurcharge),2)))*(1+FedEx_Markup),2)</f>
        <v>168.34</v>
      </c>
      <c r="H54" s="328">
        <f>ROUND((IF(MinBase2Day&gt;ROUND(((1-(TwoDayDiscount_21_Up+FedExExrpessEarnedDiscount))*'UPS 2Day Base'!H51),2),ROUND(MinBase2Day*(1+ExpressFuelSurcharge),2),ROUND(((1-(TwoDayDiscount_21_Up+FedExExrpessEarnedDiscount))*'UPS 2Day Base'!H51)*(1+ExpressFuelSurcharge),2)))*(1+FedEx_Markup),2)</f>
        <v>171.71</v>
      </c>
      <c r="I54" s="328">
        <f>ROUND((IF(MinBase2Day&gt;ROUND(((1-(TwoDayDiscount_21_Up+FedExExrpessEarnedDiscount))*'UPS 2Day Base'!I51),2),ROUND(MinBase2Day*(1+ExpressFuelSurcharge),2),ROUND(((1-(TwoDayDiscount_21_Up+FedExExrpessEarnedDiscount))*'UPS 2Day Base'!I51)*(1+ExpressFuelSurcharge),2)))*(1+FedEx_Markup),2)</f>
        <v>175.15</v>
      </c>
      <c r="J54" s="328">
        <f>ROUND((IF(MinBase2Day&gt;ROUND(((1-(TwoDayDiscount_21_Up+FedExExrpessEarnedDiscount))*'UPS 2Day Base'!J51),2),ROUND(MinBase2Day*(1+ExpressFuelSurcharge),2),ROUND(((1-(TwoDayDiscount_21_Up+FedExExrpessEarnedDiscount))*'UPS 2Day Base'!J51)*(1+ExpressFuelSurcharge),2)))*(1+FedEx_Markup),2)</f>
        <v>175.15</v>
      </c>
      <c r="K54" s="328">
        <f>ROUND((IF(MinBase2Day&gt;ROUND(((1-(TwoDayDiscount_21_Up+FedExExrpessEarnedDiscount))*'UPS 2Day Base'!K51),2),ROUND(MinBase2Day*(1+ExpressFuelSurcharge),2),ROUND(((1-(TwoDayDiscount_21_Up+FedExExrpessEarnedDiscount))*'UPS 2Day Base'!K51)*(1+ExpressFuelSurcharge),2)))*(1+FedEx_Markup),2)</f>
        <v>178.65</v>
      </c>
      <c r="L54" s="328">
        <f>ROUND((IF(MinBase2Day&gt;ROUND(((1-(TwoDayDiscount_21_Up+FedExExrpessEarnedDiscount))*'UPS 2Day Base'!L51),2),ROUND(MinBase2Day*(1+ExpressFuelSurcharge),2),ROUND(((1-(TwoDayDiscount_21_Up+FedExExrpessEarnedDiscount))*'UPS 2Day Base'!L51)*(1+ExpressFuelSurcharge),2)))*(1+FedEx_Markup),2)</f>
        <v>178.65</v>
      </c>
      <c r="M54" s="328">
        <f>ROUND((IF(MinBase2Day&gt;ROUND(((1-(TwoDayDiscount_21_Up+FedExExrpessEarnedDiscount))*'UPS 2Day Base'!M51),2),ROUND(MinBase2Day*(1+ExpressFuelSurcharge),2),ROUND(((1-(TwoDayDiscount_21_Up+FedExExrpessEarnedDiscount))*'UPS 2Day Base'!M51)*(1+ExpressFuelSurcharge),2)))*(1+FedEx_Markup),2)</f>
        <v>159.75</v>
      </c>
    </row>
    <row r="55" ht="12.75" customHeight="1">
      <c r="A55" s="327">
        <v>50.0</v>
      </c>
      <c r="B55" s="328">
        <f>ROUND((IF(MinBase2Day&gt;ROUND(((1-(TwoDayDiscount_21_Up+FedExExrpessEarnedDiscount))*'UPS 2Day Base'!B52),2),ROUND(MinBase2Day*(1+ExpressFuelSurcharge),2),ROUND(((1-(TwoDayDiscount_21_Up+FedExExrpessEarnedDiscount))*'UPS 2Day Base'!B52)*(1+ExpressFuelSurcharge),2)))*(1+FedEx_Markup),2)</f>
        <v>43.29</v>
      </c>
      <c r="C55" s="328">
        <f>ROUND((IF(MinBase2Day&gt;ROUND(((1-(TwoDayDiscount_21_Up+FedExExrpessEarnedDiscount))*'UPS 2Day Base'!C52),2),ROUND(MinBase2Day*(1+ExpressFuelSurcharge),2),ROUND(((1-(TwoDayDiscount_21_Up+FedExExrpessEarnedDiscount))*'UPS 2Day Base'!C52)*(1+ExpressFuelSurcharge),2)))*(1+FedEx_Markup),2)</f>
        <v>52.99</v>
      </c>
      <c r="D55" s="328">
        <f>ROUND((IF(MinBase2Day&gt;ROUND(((1-(TwoDayDiscount_21_Up+FedExExrpessEarnedDiscount))*'UPS 2Day Base'!D52),2),ROUND(MinBase2Day*(1+ExpressFuelSurcharge),2),ROUND(((1-(TwoDayDiscount_21_Up+FedExExrpessEarnedDiscount))*'UPS 2Day Base'!D52)*(1+ExpressFuelSurcharge),2)))*(1+FedEx_Markup),2)</f>
        <v>68.11</v>
      </c>
      <c r="E55" s="328">
        <f>ROUND((IF(MinBase2Day&gt;ROUND(((1-(TwoDayDiscount_21_Up+FedExExrpessEarnedDiscount))*'UPS 2Day Base'!E52),2),ROUND(MinBase2Day*(1+ExpressFuelSurcharge),2),ROUND(((1-(TwoDayDiscount_21_Up+FedExExrpessEarnedDiscount))*'UPS 2Day Base'!E52)*(1+ExpressFuelSurcharge),2)))*(1+FedEx_Markup),2)</f>
        <v>96.67</v>
      </c>
      <c r="F55" s="328">
        <f>ROUND((IF(MinBase2Day&gt;ROUND(((1-(TwoDayDiscount_21_Up+FedExExrpessEarnedDiscount))*'UPS 2Day Base'!F52),2),ROUND(MinBase2Day*(1+ExpressFuelSurcharge),2),ROUND(((1-(TwoDayDiscount_21_Up+FedExExrpessEarnedDiscount))*'UPS 2Day Base'!F52)*(1+ExpressFuelSurcharge),2)))*(1+FedEx_Markup),2)</f>
        <v>161.52</v>
      </c>
      <c r="G55" s="328">
        <f>ROUND((IF(MinBase2Day&gt;ROUND(((1-(TwoDayDiscount_21_Up+FedExExrpessEarnedDiscount))*'UPS 2Day Base'!G52),2),ROUND(MinBase2Day*(1+ExpressFuelSurcharge),2),ROUND(((1-(TwoDayDiscount_21_Up+FedExExrpessEarnedDiscount))*'UPS 2Day Base'!G52)*(1+ExpressFuelSurcharge),2)))*(1+FedEx_Markup),2)</f>
        <v>168.58</v>
      </c>
      <c r="H55" s="328">
        <f>ROUND((IF(MinBase2Day&gt;ROUND(((1-(TwoDayDiscount_21_Up+FedExExrpessEarnedDiscount))*'UPS 2Day Base'!H52),2),ROUND(MinBase2Day*(1+ExpressFuelSurcharge),2),ROUND(((1-(TwoDayDiscount_21_Up+FedExExrpessEarnedDiscount))*'UPS 2Day Base'!H52)*(1+ExpressFuelSurcharge),2)))*(1+FedEx_Markup),2)</f>
        <v>171.96</v>
      </c>
      <c r="I55" s="328">
        <f>ROUND((IF(MinBase2Day&gt;ROUND(((1-(TwoDayDiscount_21_Up+FedExExrpessEarnedDiscount))*'UPS 2Day Base'!I52),2),ROUND(MinBase2Day*(1+ExpressFuelSurcharge),2),ROUND(((1-(TwoDayDiscount_21_Up+FedExExrpessEarnedDiscount))*'UPS 2Day Base'!I52)*(1+ExpressFuelSurcharge),2)))*(1+FedEx_Markup),2)</f>
        <v>175.4</v>
      </c>
      <c r="J55" s="328">
        <f>ROUND((IF(MinBase2Day&gt;ROUND(((1-(TwoDayDiscount_21_Up+FedExExrpessEarnedDiscount))*'UPS 2Day Base'!J52),2),ROUND(MinBase2Day*(1+ExpressFuelSurcharge),2),ROUND(((1-(TwoDayDiscount_21_Up+FedExExrpessEarnedDiscount))*'UPS 2Day Base'!J52)*(1+ExpressFuelSurcharge),2)))*(1+FedEx_Markup),2)</f>
        <v>175.4</v>
      </c>
      <c r="K55" s="328">
        <f>ROUND((IF(MinBase2Day&gt;ROUND(((1-(TwoDayDiscount_21_Up+FedExExrpessEarnedDiscount))*'UPS 2Day Base'!K52),2),ROUND(MinBase2Day*(1+ExpressFuelSurcharge),2),ROUND(((1-(TwoDayDiscount_21_Up+FedExExrpessEarnedDiscount))*'UPS 2Day Base'!K52)*(1+ExpressFuelSurcharge),2)))*(1+FedEx_Markup),2)</f>
        <v>178.91</v>
      </c>
      <c r="L55" s="328">
        <f>ROUND((IF(MinBase2Day&gt;ROUND(((1-(TwoDayDiscount_21_Up+FedExExrpessEarnedDiscount))*'UPS 2Day Base'!L52),2),ROUND(MinBase2Day*(1+ExpressFuelSurcharge),2),ROUND(((1-(TwoDayDiscount_21_Up+FedExExrpessEarnedDiscount))*'UPS 2Day Base'!L52)*(1+ExpressFuelSurcharge),2)))*(1+FedEx_Markup),2)</f>
        <v>178.91</v>
      </c>
      <c r="M55" s="328">
        <f>ROUND((IF(MinBase2Day&gt;ROUND(((1-(TwoDayDiscount_21_Up+FedExExrpessEarnedDiscount))*'UPS 2Day Base'!M52),2),ROUND(MinBase2Day*(1+ExpressFuelSurcharge),2),ROUND(((1-(TwoDayDiscount_21_Up+FedExExrpessEarnedDiscount))*'UPS 2Day Base'!M52)*(1+ExpressFuelSurcharge),2)))*(1+FedEx_Markup),2)</f>
        <v>159.79</v>
      </c>
    </row>
    <row r="56" ht="12.75" customHeight="1">
      <c r="A56" s="327">
        <v>51.0</v>
      </c>
      <c r="B56" s="328">
        <f>ROUND((IF(MinBase2Day&gt;ROUND(((1-(TwoDayDiscount_21_Up+FedExExrpessEarnedDiscount))*'UPS 2Day Base'!B53),2),ROUND(MinBase2Day*(1+ExpressFuelSurcharge),2),ROUND(((1-(TwoDayDiscount_21_Up+FedExExrpessEarnedDiscount))*'UPS 2Day Base'!B53)*(1+ExpressFuelSurcharge),2)))*(1+FedEx_Markup),2)</f>
        <v>43.69</v>
      </c>
      <c r="C56" s="328">
        <f>ROUND((IF(MinBase2Day&gt;ROUND(((1-(TwoDayDiscount_21_Up+FedExExrpessEarnedDiscount))*'UPS 2Day Base'!C53),2),ROUND(MinBase2Day*(1+ExpressFuelSurcharge),2),ROUND(((1-(TwoDayDiscount_21_Up+FedExExrpessEarnedDiscount))*'UPS 2Day Base'!C53)*(1+ExpressFuelSurcharge),2)))*(1+FedEx_Markup),2)</f>
        <v>53.22</v>
      </c>
      <c r="D56" s="328">
        <f>ROUND((IF(MinBase2Day&gt;ROUND(((1-(TwoDayDiscount_21_Up+FedExExrpessEarnedDiscount))*'UPS 2Day Base'!D53),2),ROUND(MinBase2Day*(1+ExpressFuelSurcharge),2),ROUND(((1-(TwoDayDiscount_21_Up+FedExExrpessEarnedDiscount))*'UPS 2Day Base'!D53)*(1+ExpressFuelSurcharge),2)))*(1+FedEx_Markup),2)</f>
        <v>69.62</v>
      </c>
      <c r="E56" s="328">
        <f>ROUND((IF(MinBase2Day&gt;ROUND(((1-(TwoDayDiscount_21_Up+FedExExrpessEarnedDiscount))*'UPS 2Day Base'!E53),2),ROUND(MinBase2Day*(1+ExpressFuelSurcharge),2),ROUND(((1-(TwoDayDiscount_21_Up+FedExExrpessEarnedDiscount))*'UPS 2Day Base'!E53)*(1+ExpressFuelSurcharge),2)))*(1+FedEx_Markup),2)</f>
        <v>99.95</v>
      </c>
      <c r="F56" s="328">
        <f>ROUND((IF(MinBase2Day&gt;ROUND(((1-(TwoDayDiscount_21_Up+FedExExrpessEarnedDiscount))*'UPS 2Day Base'!F53),2),ROUND(MinBase2Day*(1+ExpressFuelSurcharge),2),ROUND(((1-(TwoDayDiscount_21_Up+FedExExrpessEarnedDiscount))*'UPS 2Day Base'!F53)*(1+ExpressFuelSurcharge),2)))*(1+FedEx_Markup),2)</f>
        <v>169.29</v>
      </c>
      <c r="G56" s="328">
        <f>ROUND((IF(MinBase2Day&gt;ROUND(((1-(TwoDayDiscount_21_Up+FedExExrpessEarnedDiscount))*'UPS 2Day Base'!G53),2),ROUND(MinBase2Day*(1+ExpressFuelSurcharge),2),ROUND(((1-(TwoDayDiscount_21_Up+FedExExrpessEarnedDiscount))*'UPS 2Day Base'!G53)*(1+ExpressFuelSurcharge),2)))*(1+FedEx_Markup),2)</f>
        <v>173.31</v>
      </c>
      <c r="H56" s="328">
        <f>ROUND((IF(MinBase2Day&gt;ROUND(((1-(TwoDayDiscount_21_Up+FedExExrpessEarnedDiscount))*'UPS 2Day Base'!H53),2),ROUND(MinBase2Day*(1+ExpressFuelSurcharge),2),ROUND(((1-(TwoDayDiscount_21_Up+FedExExrpessEarnedDiscount))*'UPS 2Day Base'!H53)*(1+ExpressFuelSurcharge),2)))*(1+FedEx_Markup),2)</f>
        <v>176.78</v>
      </c>
      <c r="I56" s="328">
        <f>ROUND((IF(MinBase2Day&gt;ROUND(((1-(TwoDayDiscount_21_Up+FedExExrpessEarnedDiscount))*'UPS 2Day Base'!I53),2),ROUND(MinBase2Day*(1+ExpressFuelSurcharge),2),ROUND(((1-(TwoDayDiscount_21_Up+FedExExrpessEarnedDiscount))*'UPS 2Day Base'!I53)*(1+ExpressFuelSurcharge),2)))*(1+FedEx_Markup),2)</f>
        <v>180.32</v>
      </c>
      <c r="J56" s="328">
        <f>ROUND((IF(MinBase2Day&gt;ROUND(((1-(TwoDayDiscount_21_Up+FedExExrpessEarnedDiscount))*'UPS 2Day Base'!J53),2),ROUND(MinBase2Day*(1+ExpressFuelSurcharge),2),ROUND(((1-(TwoDayDiscount_21_Up+FedExExrpessEarnedDiscount))*'UPS 2Day Base'!J53)*(1+ExpressFuelSurcharge),2)))*(1+FedEx_Markup),2)</f>
        <v>180.32</v>
      </c>
      <c r="K56" s="328">
        <f>ROUND((IF(MinBase2Day&gt;ROUND(((1-(TwoDayDiscount_21_Up+FedExExrpessEarnedDiscount))*'UPS 2Day Base'!K53),2),ROUND(MinBase2Day*(1+ExpressFuelSurcharge),2),ROUND(((1-(TwoDayDiscount_21_Up+FedExExrpessEarnedDiscount))*'UPS 2Day Base'!K53)*(1+ExpressFuelSurcharge),2)))*(1+FedEx_Markup),2)</f>
        <v>183.93</v>
      </c>
      <c r="L56" s="328">
        <f>ROUND((IF(MinBase2Day&gt;ROUND(((1-(TwoDayDiscount_21_Up+FedExExrpessEarnedDiscount))*'UPS 2Day Base'!L53),2),ROUND(MinBase2Day*(1+ExpressFuelSurcharge),2),ROUND(((1-(TwoDayDiscount_21_Up+FedExExrpessEarnedDiscount))*'UPS 2Day Base'!L53)*(1+ExpressFuelSurcharge),2)))*(1+FedEx_Markup),2)</f>
        <v>183.93</v>
      </c>
      <c r="M56" s="328">
        <f>ROUND((IF(MinBase2Day&gt;ROUND(((1-(TwoDayDiscount_21_Up+FedExExrpessEarnedDiscount))*'UPS 2Day Base'!M53),2),ROUND(MinBase2Day*(1+ExpressFuelSurcharge),2),ROUND(((1-(TwoDayDiscount_21_Up+FedExExrpessEarnedDiscount))*'UPS 2Day Base'!M53)*(1+ExpressFuelSurcharge),2)))*(1+FedEx_Markup),2)</f>
        <v>165.17</v>
      </c>
    </row>
    <row r="57" ht="12.75" customHeight="1">
      <c r="A57" s="327">
        <v>52.0</v>
      </c>
      <c r="B57" s="328">
        <f>ROUND((IF(MinBase2Day&gt;ROUND(((1-(TwoDayDiscount_21_Up+FedExExrpessEarnedDiscount))*'UPS 2Day Base'!B54),2),ROUND(MinBase2Day*(1+ExpressFuelSurcharge),2),ROUND(((1-(TwoDayDiscount_21_Up+FedExExrpessEarnedDiscount))*'UPS 2Day Base'!B54)*(1+ExpressFuelSurcharge),2)))*(1+FedEx_Markup),2)</f>
        <v>46.77</v>
      </c>
      <c r="C57" s="328">
        <f>ROUND((IF(MinBase2Day&gt;ROUND(((1-(TwoDayDiscount_21_Up+FedExExrpessEarnedDiscount))*'UPS 2Day Base'!C54),2),ROUND(MinBase2Day*(1+ExpressFuelSurcharge),2),ROUND(((1-(TwoDayDiscount_21_Up+FedExExrpessEarnedDiscount))*'UPS 2Day Base'!C54)*(1+ExpressFuelSurcharge),2)))*(1+FedEx_Markup),2)</f>
        <v>56.09</v>
      </c>
      <c r="D57" s="328">
        <f>ROUND((IF(MinBase2Day&gt;ROUND(((1-(TwoDayDiscount_21_Up+FedExExrpessEarnedDiscount))*'UPS 2Day Base'!D54),2),ROUND(MinBase2Day*(1+ExpressFuelSurcharge),2),ROUND(((1-(TwoDayDiscount_21_Up+FedExExrpessEarnedDiscount))*'UPS 2Day Base'!D54)*(1+ExpressFuelSurcharge),2)))*(1+FedEx_Markup),2)</f>
        <v>71.86</v>
      </c>
      <c r="E57" s="328">
        <f>ROUND((IF(MinBase2Day&gt;ROUND(((1-(TwoDayDiscount_21_Up+FedExExrpessEarnedDiscount))*'UPS 2Day Base'!E54),2),ROUND(MinBase2Day*(1+ExpressFuelSurcharge),2),ROUND(((1-(TwoDayDiscount_21_Up+FedExExrpessEarnedDiscount))*'UPS 2Day Base'!E54)*(1+ExpressFuelSurcharge),2)))*(1+FedEx_Markup),2)</f>
        <v>105.44</v>
      </c>
      <c r="F57" s="328">
        <f>ROUND((IF(MinBase2Day&gt;ROUND(((1-(TwoDayDiscount_21_Up+FedExExrpessEarnedDiscount))*'UPS 2Day Base'!F54),2),ROUND(MinBase2Day*(1+ExpressFuelSurcharge),2),ROUND(((1-(TwoDayDiscount_21_Up+FedExExrpessEarnedDiscount))*'UPS 2Day Base'!F54)*(1+ExpressFuelSurcharge),2)))*(1+FedEx_Markup),2)</f>
        <v>171.87</v>
      </c>
      <c r="G57" s="328">
        <f>ROUND((IF(MinBase2Day&gt;ROUND(((1-(TwoDayDiscount_21_Up+FedExExrpessEarnedDiscount))*'UPS 2Day Base'!G54),2),ROUND(MinBase2Day*(1+ExpressFuelSurcharge),2),ROUND(((1-(TwoDayDiscount_21_Up+FedExExrpessEarnedDiscount))*'UPS 2Day Base'!G54)*(1+ExpressFuelSurcharge),2)))*(1+FedEx_Markup),2)</f>
        <v>185.68</v>
      </c>
      <c r="H57" s="328">
        <f>ROUND((IF(MinBase2Day&gt;ROUND(((1-(TwoDayDiscount_21_Up+FedExExrpessEarnedDiscount))*'UPS 2Day Base'!H54),2),ROUND(MinBase2Day*(1+ExpressFuelSurcharge),2),ROUND(((1-(TwoDayDiscount_21_Up+FedExExrpessEarnedDiscount))*'UPS 2Day Base'!H54)*(1+ExpressFuelSurcharge),2)))*(1+FedEx_Markup),2)</f>
        <v>190</v>
      </c>
      <c r="I57" s="328">
        <f>ROUND((IF(MinBase2Day&gt;ROUND(((1-(TwoDayDiscount_21_Up+FedExExrpessEarnedDiscount))*'UPS 2Day Base'!I54),2),ROUND(MinBase2Day*(1+ExpressFuelSurcharge),2),ROUND(((1-(TwoDayDiscount_21_Up+FedExExrpessEarnedDiscount))*'UPS 2Day Base'!I54)*(1+ExpressFuelSurcharge),2)))*(1+FedEx_Markup),2)</f>
        <v>193.8</v>
      </c>
      <c r="J57" s="328">
        <f>ROUND((IF(MinBase2Day&gt;ROUND(((1-(TwoDayDiscount_21_Up+FedExExrpessEarnedDiscount))*'UPS 2Day Base'!J54),2),ROUND(MinBase2Day*(1+ExpressFuelSurcharge),2),ROUND(((1-(TwoDayDiscount_21_Up+FedExExrpessEarnedDiscount))*'UPS 2Day Base'!J54)*(1+ExpressFuelSurcharge),2)))*(1+FedEx_Markup),2)</f>
        <v>193.8</v>
      </c>
      <c r="K57" s="328">
        <f>ROUND((IF(MinBase2Day&gt;ROUND(((1-(TwoDayDiscount_21_Up+FedExExrpessEarnedDiscount))*'UPS 2Day Base'!K54),2),ROUND(MinBase2Day*(1+ExpressFuelSurcharge),2),ROUND(((1-(TwoDayDiscount_21_Up+FedExExrpessEarnedDiscount))*'UPS 2Day Base'!K54)*(1+ExpressFuelSurcharge),2)))*(1+FedEx_Markup),2)</f>
        <v>199.73</v>
      </c>
      <c r="L57" s="328">
        <f>ROUND((IF(MinBase2Day&gt;ROUND(((1-(TwoDayDiscount_21_Up+FedExExrpessEarnedDiscount))*'UPS 2Day Base'!L54),2),ROUND(MinBase2Day*(1+ExpressFuelSurcharge),2),ROUND(((1-(TwoDayDiscount_21_Up+FedExExrpessEarnedDiscount))*'UPS 2Day Base'!L54)*(1+ExpressFuelSurcharge),2)))*(1+FedEx_Markup),2)</f>
        <v>199.73</v>
      </c>
      <c r="M57" s="328">
        <f>ROUND((IF(MinBase2Day&gt;ROUND(((1-(TwoDayDiscount_21_Up+FedExExrpessEarnedDiscount))*'UPS 2Day Base'!M54),2),ROUND(MinBase2Day*(1+ExpressFuelSurcharge),2),ROUND(((1-(TwoDayDiscount_21_Up+FedExExrpessEarnedDiscount))*'UPS 2Day Base'!M54)*(1+ExpressFuelSurcharge),2)))*(1+FedEx_Markup),2)</f>
        <v>165.53</v>
      </c>
    </row>
    <row r="58" ht="12.75" customHeight="1">
      <c r="A58" s="327">
        <v>53.0</v>
      </c>
      <c r="B58" s="328">
        <f>ROUND((IF(MinBase2Day&gt;ROUND(((1-(TwoDayDiscount_21_Up+FedExExrpessEarnedDiscount))*'UPS 2Day Base'!B55),2),ROUND(MinBase2Day*(1+ExpressFuelSurcharge),2),ROUND(((1-(TwoDayDiscount_21_Up+FedExExrpessEarnedDiscount))*'UPS 2Day Base'!B55)*(1+ExpressFuelSurcharge),2)))*(1+FedEx_Markup),2)</f>
        <v>47.71</v>
      </c>
      <c r="C58" s="328">
        <f>ROUND((IF(MinBase2Day&gt;ROUND(((1-(TwoDayDiscount_21_Up+FedExExrpessEarnedDiscount))*'UPS 2Day Base'!C55),2),ROUND(MinBase2Day*(1+ExpressFuelSurcharge),2),ROUND(((1-(TwoDayDiscount_21_Up+FedExExrpessEarnedDiscount))*'UPS 2Day Base'!C55)*(1+ExpressFuelSurcharge),2)))*(1+FedEx_Markup),2)</f>
        <v>57.22</v>
      </c>
      <c r="D58" s="328">
        <f>ROUND((IF(MinBase2Day&gt;ROUND(((1-(TwoDayDiscount_21_Up+FedExExrpessEarnedDiscount))*'UPS 2Day Base'!D55),2),ROUND(MinBase2Day*(1+ExpressFuelSurcharge),2),ROUND(((1-(TwoDayDiscount_21_Up+FedExExrpessEarnedDiscount))*'UPS 2Day Base'!D55)*(1+ExpressFuelSurcharge),2)))*(1+FedEx_Markup),2)</f>
        <v>72.88</v>
      </c>
      <c r="E58" s="328">
        <f>ROUND((IF(MinBase2Day&gt;ROUND(((1-(TwoDayDiscount_21_Up+FedExExrpessEarnedDiscount))*'UPS 2Day Base'!E55),2),ROUND(MinBase2Day*(1+ExpressFuelSurcharge),2),ROUND(((1-(TwoDayDiscount_21_Up+FedExExrpessEarnedDiscount))*'UPS 2Day Base'!E55)*(1+ExpressFuelSurcharge),2)))*(1+FedEx_Markup),2)</f>
        <v>106.23</v>
      </c>
      <c r="F58" s="328">
        <f>ROUND((IF(MinBase2Day&gt;ROUND(((1-(TwoDayDiscount_21_Up+FedExExrpessEarnedDiscount))*'UPS 2Day Base'!F55),2),ROUND(MinBase2Day*(1+ExpressFuelSurcharge),2),ROUND(((1-(TwoDayDiscount_21_Up+FedExExrpessEarnedDiscount))*'UPS 2Day Base'!F55)*(1+ExpressFuelSurcharge),2)))*(1+FedEx_Markup),2)</f>
        <v>172.13</v>
      </c>
      <c r="G58" s="328">
        <f>ROUND((IF(MinBase2Day&gt;ROUND(((1-(TwoDayDiscount_21_Up+FedExExrpessEarnedDiscount))*'UPS 2Day Base'!G55),2),ROUND(MinBase2Day*(1+ExpressFuelSurcharge),2),ROUND(((1-(TwoDayDiscount_21_Up+FedExExrpessEarnedDiscount))*'UPS 2Day Base'!G55)*(1+ExpressFuelSurcharge),2)))*(1+FedEx_Markup),2)</f>
        <v>187.58</v>
      </c>
      <c r="H58" s="328">
        <f>ROUND((IF(MinBase2Day&gt;ROUND(((1-(TwoDayDiscount_21_Up+FedExExrpessEarnedDiscount))*'UPS 2Day Base'!H55),2),ROUND(MinBase2Day*(1+ExpressFuelSurcharge),2),ROUND(((1-(TwoDayDiscount_21_Up+FedExExrpessEarnedDiscount))*'UPS 2Day Base'!H55)*(1+ExpressFuelSurcharge),2)))*(1+FedEx_Markup),2)</f>
        <v>191.33</v>
      </c>
      <c r="I58" s="328">
        <f>ROUND((IF(MinBase2Day&gt;ROUND(((1-(TwoDayDiscount_21_Up+FedExExrpessEarnedDiscount))*'UPS 2Day Base'!I55),2),ROUND(MinBase2Day*(1+ExpressFuelSurcharge),2),ROUND(((1-(TwoDayDiscount_21_Up+FedExExrpessEarnedDiscount))*'UPS 2Day Base'!I55)*(1+ExpressFuelSurcharge),2)))*(1+FedEx_Markup),2)</f>
        <v>195.16</v>
      </c>
      <c r="J58" s="328">
        <f>ROUND((IF(MinBase2Day&gt;ROUND(((1-(TwoDayDiscount_21_Up+FedExExrpessEarnedDiscount))*'UPS 2Day Base'!J55),2),ROUND(MinBase2Day*(1+ExpressFuelSurcharge),2),ROUND(((1-(TwoDayDiscount_21_Up+FedExExrpessEarnedDiscount))*'UPS 2Day Base'!J55)*(1+ExpressFuelSurcharge),2)))*(1+FedEx_Markup),2)</f>
        <v>195.16</v>
      </c>
      <c r="K58" s="328">
        <f>ROUND((IF(MinBase2Day&gt;ROUND(((1-(TwoDayDiscount_21_Up+FedExExrpessEarnedDiscount))*'UPS 2Day Base'!K55),2),ROUND(MinBase2Day*(1+ExpressFuelSurcharge),2),ROUND(((1-(TwoDayDiscount_21_Up+FedExExrpessEarnedDiscount))*'UPS 2Day Base'!K55)*(1+ExpressFuelSurcharge),2)))*(1+FedEx_Markup),2)</f>
        <v>201.32</v>
      </c>
      <c r="L58" s="328">
        <f>ROUND((IF(MinBase2Day&gt;ROUND(((1-(TwoDayDiscount_21_Up+FedExExrpessEarnedDiscount))*'UPS 2Day Base'!L55),2),ROUND(MinBase2Day*(1+ExpressFuelSurcharge),2),ROUND(((1-(TwoDayDiscount_21_Up+FedExExrpessEarnedDiscount))*'UPS 2Day Base'!L55)*(1+ExpressFuelSurcharge),2)))*(1+FedEx_Markup),2)</f>
        <v>201.32</v>
      </c>
      <c r="M58" s="328">
        <f>ROUND((IF(MinBase2Day&gt;ROUND(((1-(TwoDayDiscount_21_Up+FedExExrpessEarnedDiscount))*'UPS 2Day Base'!M55),2),ROUND(MinBase2Day*(1+ExpressFuelSurcharge),2),ROUND(((1-(TwoDayDiscount_21_Up+FedExExrpessEarnedDiscount))*'UPS 2Day Base'!M55)*(1+ExpressFuelSurcharge),2)))*(1+FedEx_Markup),2)</f>
        <v>167.99</v>
      </c>
    </row>
    <row r="59" ht="12.75" customHeight="1">
      <c r="A59" s="327">
        <v>54.0</v>
      </c>
      <c r="B59" s="328">
        <f>ROUND((IF(MinBase2Day&gt;ROUND(((1-(TwoDayDiscount_21_Up+FedExExrpessEarnedDiscount))*'UPS 2Day Base'!B56),2),ROUND(MinBase2Day*(1+ExpressFuelSurcharge),2),ROUND(((1-(TwoDayDiscount_21_Up+FedExExrpessEarnedDiscount))*'UPS 2Day Base'!B56)*(1+ExpressFuelSurcharge),2)))*(1+FedEx_Markup),2)</f>
        <v>48.38</v>
      </c>
      <c r="C59" s="328">
        <f>ROUND((IF(MinBase2Day&gt;ROUND(((1-(TwoDayDiscount_21_Up+FedExExrpessEarnedDiscount))*'UPS 2Day Base'!C56),2),ROUND(MinBase2Day*(1+ExpressFuelSurcharge),2),ROUND(((1-(TwoDayDiscount_21_Up+FedExExrpessEarnedDiscount))*'UPS 2Day Base'!C56)*(1+ExpressFuelSurcharge),2)))*(1+FedEx_Markup),2)</f>
        <v>57.91</v>
      </c>
      <c r="D59" s="328">
        <f>ROUND((IF(MinBase2Day&gt;ROUND(((1-(TwoDayDiscount_21_Up+FedExExrpessEarnedDiscount))*'UPS 2Day Base'!D56),2),ROUND(MinBase2Day*(1+ExpressFuelSurcharge),2),ROUND(((1-(TwoDayDiscount_21_Up+FedExExrpessEarnedDiscount))*'UPS 2Day Base'!D56)*(1+ExpressFuelSurcharge),2)))*(1+FedEx_Markup),2)</f>
        <v>74.01</v>
      </c>
      <c r="E59" s="328">
        <f>ROUND((IF(MinBase2Day&gt;ROUND(((1-(TwoDayDiscount_21_Up+FedExExrpessEarnedDiscount))*'UPS 2Day Base'!E56),2),ROUND(MinBase2Day*(1+ExpressFuelSurcharge),2),ROUND(((1-(TwoDayDiscount_21_Up+FedExExrpessEarnedDiscount))*'UPS 2Day Base'!E56)*(1+ExpressFuelSurcharge),2)))*(1+FedEx_Markup),2)</f>
        <v>106.47</v>
      </c>
      <c r="F59" s="328">
        <f>ROUND((IF(MinBase2Day&gt;ROUND(((1-(TwoDayDiscount_21_Up+FedExExrpessEarnedDiscount))*'UPS 2Day Base'!F56),2),ROUND(MinBase2Day*(1+ExpressFuelSurcharge),2),ROUND(((1-(TwoDayDiscount_21_Up+FedExExrpessEarnedDiscount))*'UPS 2Day Base'!F56)*(1+ExpressFuelSurcharge),2)))*(1+FedEx_Markup),2)</f>
        <v>172.51</v>
      </c>
      <c r="G59" s="328">
        <f>ROUND((IF(MinBase2Day&gt;ROUND(((1-(TwoDayDiscount_21_Up+FedExExrpessEarnedDiscount))*'UPS 2Day Base'!G56),2),ROUND(MinBase2Day*(1+ExpressFuelSurcharge),2),ROUND(((1-(TwoDayDiscount_21_Up+FedExExrpessEarnedDiscount))*'UPS 2Day Base'!G56)*(1+ExpressFuelSurcharge),2)))*(1+FedEx_Markup),2)</f>
        <v>187.81</v>
      </c>
      <c r="H59" s="328">
        <f>ROUND((IF(MinBase2Day&gt;ROUND(((1-(TwoDayDiscount_21_Up+FedExExrpessEarnedDiscount))*'UPS 2Day Base'!H56),2),ROUND(MinBase2Day*(1+ExpressFuelSurcharge),2),ROUND(((1-(TwoDayDiscount_21_Up+FedExExrpessEarnedDiscount))*'UPS 2Day Base'!H56)*(1+ExpressFuelSurcharge),2)))*(1+FedEx_Markup),2)</f>
        <v>191.57</v>
      </c>
      <c r="I59" s="328">
        <f>ROUND((IF(MinBase2Day&gt;ROUND(((1-(TwoDayDiscount_21_Up+FedExExrpessEarnedDiscount))*'UPS 2Day Base'!I56),2),ROUND(MinBase2Day*(1+ExpressFuelSurcharge),2),ROUND(((1-(TwoDayDiscount_21_Up+FedExExrpessEarnedDiscount))*'UPS 2Day Base'!I56)*(1+ExpressFuelSurcharge),2)))*(1+FedEx_Markup),2)</f>
        <v>195.41</v>
      </c>
      <c r="J59" s="328">
        <f>ROUND((IF(MinBase2Day&gt;ROUND(((1-(TwoDayDiscount_21_Up+FedExExrpessEarnedDiscount))*'UPS 2Day Base'!J56),2),ROUND(MinBase2Day*(1+ExpressFuelSurcharge),2),ROUND(((1-(TwoDayDiscount_21_Up+FedExExrpessEarnedDiscount))*'UPS 2Day Base'!J56)*(1+ExpressFuelSurcharge),2)))*(1+FedEx_Markup),2)</f>
        <v>195.41</v>
      </c>
      <c r="K59" s="328">
        <f>ROUND((IF(MinBase2Day&gt;ROUND(((1-(TwoDayDiscount_21_Up+FedExExrpessEarnedDiscount))*'UPS 2Day Base'!K56),2),ROUND(MinBase2Day*(1+ExpressFuelSurcharge),2),ROUND(((1-(TwoDayDiscount_21_Up+FedExExrpessEarnedDiscount))*'UPS 2Day Base'!K56)*(1+ExpressFuelSurcharge),2)))*(1+FedEx_Markup),2)</f>
        <v>201.56</v>
      </c>
      <c r="L59" s="328">
        <f>ROUND((IF(MinBase2Day&gt;ROUND(((1-(TwoDayDiscount_21_Up+FedExExrpessEarnedDiscount))*'UPS 2Day Base'!L56),2),ROUND(MinBase2Day*(1+ExpressFuelSurcharge),2),ROUND(((1-(TwoDayDiscount_21_Up+FedExExrpessEarnedDiscount))*'UPS 2Day Base'!L56)*(1+ExpressFuelSurcharge),2)))*(1+FedEx_Markup),2)</f>
        <v>201.56</v>
      </c>
      <c r="M59" s="328">
        <f>ROUND((IF(MinBase2Day&gt;ROUND(((1-(TwoDayDiscount_21_Up+FedExExrpessEarnedDiscount))*'UPS 2Day Base'!M56),2),ROUND(MinBase2Day*(1+ExpressFuelSurcharge),2),ROUND(((1-(TwoDayDiscount_21_Up+FedExExrpessEarnedDiscount))*'UPS 2Day Base'!M56)*(1+ExpressFuelSurcharge),2)))*(1+FedEx_Markup),2)</f>
        <v>170.07</v>
      </c>
    </row>
    <row r="60" ht="12.75" customHeight="1">
      <c r="A60" s="327">
        <v>55.0</v>
      </c>
      <c r="B60" s="328">
        <f>ROUND((IF(MinBase2Day&gt;ROUND(((1-(TwoDayDiscount_21_Up+FedExExrpessEarnedDiscount))*'UPS 2Day Base'!B57),2),ROUND(MinBase2Day*(1+ExpressFuelSurcharge),2),ROUND(((1-(TwoDayDiscount_21_Up+FedExExrpessEarnedDiscount))*'UPS 2Day Base'!B57)*(1+ExpressFuelSurcharge),2)))*(1+FedEx_Markup),2)</f>
        <v>49.28</v>
      </c>
      <c r="C60" s="328">
        <f>ROUND((IF(MinBase2Day&gt;ROUND(((1-(TwoDayDiscount_21_Up+FedExExrpessEarnedDiscount))*'UPS 2Day Base'!C57),2),ROUND(MinBase2Day*(1+ExpressFuelSurcharge),2),ROUND(((1-(TwoDayDiscount_21_Up+FedExExrpessEarnedDiscount))*'UPS 2Day Base'!C57)*(1+ExpressFuelSurcharge),2)))*(1+FedEx_Markup),2)</f>
        <v>58.14</v>
      </c>
      <c r="D60" s="328">
        <f>ROUND((IF(MinBase2Day&gt;ROUND(((1-(TwoDayDiscount_21_Up+FedExExrpessEarnedDiscount))*'UPS 2Day Base'!D57),2),ROUND(MinBase2Day*(1+ExpressFuelSurcharge),2),ROUND(((1-(TwoDayDiscount_21_Up+FedExExrpessEarnedDiscount))*'UPS 2Day Base'!D57)*(1+ExpressFuelSurcharge),2)))*(1+FedEx_Markup),2)</f>
        <v>74.66</v>
      </c>
      <c r="E60" s="328">
        <f>ROUND((IF(MinBase2Day&gt;ROUND(((1-(TwoDayDiscount_21_Up+FedExExrpessEarnedDiscount))*'UPS 2Day Base'!E57),2),ROUND(MinBase2Day*(1+ExpressFuelSurcharge),2),ROUND(((1-(TwoDayDiscount_21_Up+FedExExrpessEarnedDiscount))*'UPS 2Day Base'!E57)*(1+ExpressFuelSurcharge),2)))*(1+FedEx_Markup),2)</f>
        <v>106.71</v>
      </c>
      <c r="F60" s="328">
        <f>ROUND((IF(MinBase2Day&gt;ROUND(((1-(TwoDayDiscount_21_Up+FedExExrpessEarnedDiscount))*'UPS 2Day Base'!F57),2),ROUND(MinBase2Day*(1+ExpressFuelSurcharge),2),ROUND(((1-(TwoDayDiscount_21_Up+FedExExrpessEarnedDiscount))*'UPS 2Day Base'!F57)*(1+ExpressFuelSurcharge),2)))*(1+FedEx_Markup),2)</f>
        <v>179.89</v>
      </c>
      <c r="G60" s="328">
        <f>ROUND((IF(MinBase2Day&gt;ROUND(((1-(TwoDayDiscount_21_Up+FedExExrpessEarnedDiscount))*'UPS 2Day Base'!G57),2),ROUND(MinBase2Day*(1+ExpressFuelSurcharge),2),ROUND(((1-(TwoDayDiscount_21_Up+FedExExrpessEarnedDiscount))*'UPS 2Day Base'!G57)*(1+ExpressFuelSurcharge),2)))*(1+FedEx_Markup),2)</f>
        <v>188.04</v>
      </c>
      <c r="H60" s="328">
        <f>ROUND((IF(MinBase2Day&gt;ROUND(((1-(TwoDayDiscount_21_Up+FedExExrpessEarnedDiscount))*'UPS 2Day Base'!H57),2),ROUND(MinBase2Day*(1+ExpressFuelSurcharge),2),ROUND(((1-(TwoDayDiscount_21_Up+FedExExrpessEarnedDiscount))*'UPS 2Day Base'!H57)*(1+ExpressFuelSurcharge),2)))*(1+FedEx_Markup),2)</f>
        <v>191.81</v>
      </c>
      <c r="I60" s="328">
        <f>ROUND((IF(MinBase2Day&gt;ROUND(((1-(TwoDayDiscount_21_Up+FedExExrpessEarnedDiscount))*'UPS 2Day Base'!I57),2),ROUND(MinBase2Day*(1+ExpressFuelSurcharge),2),ROUND(((1-(TwoDayDiscount_21_Up+FedExExrpessEarnedDiscount))*'UPS 2Day Base'!I57)*(1+ExpressFuelSurcharge),2)))*(1+FedEx_Markup),2)</f>
        <v>195.64</v>
      </c>
      <c r="J60" s="328">
        <f>ROUND((IF(MinBase2Day&gt;ROUND(((1-(TwoDayDiscount_21_Up+FedExExrpessEarnedDiscount))*'UPS 2Day Base'!J57),2),ROUND(MinBase2Day*(1+ExpressFuelSurcharge),2),ROUND(((1-(TwoDayDiscount_21_Up+FedExExrpessEarnedDiscount))*'UPS 2Day Base'!J57)*(1+ExpressFuelSurcharge),2)))*(1+FedEx_Markup),2)</f>
        <v>195.64</v>
      </c>
      <c r="K60" s="328">
        <f>ROUND((IF(MinBase2Day&gt;ROUND(((1-(TwoDayDiscount_21_Up+FedExExrpessEarnedDiscount))*'UPS 2Day Base'!K57),2),ROUND(MinBase2Day*(1+ExpressFuelSurcharge),2),ROUND(((1-(TwoDayDiscount_21_Up+FedExExrpessEarnedDiscount))*'UPS 2Day Base'!K57)*(1+ExpressFuelSurcharge),2)))*(1+FedEx_Markup),2)</f>
        <v>201.78</v>
      </c>
      <c r="L60" s="328">
        <f>ROUND((IF(MinBase2Day&gt;ROUND(((1-(TwoDayDiscount_21_Up+FedExExrpessEarnedDiscount))*'UPS 2Day Base'!L57),2),ROUND(MinBase2Day*(1+ExpressFuelSurcharge),2),ROUND(((1-(TwoDayDiscount_21_Up+FedExExrpessEarnedDiscount))*'UPS 2Day Base'!L57)*(1+ExpressFuelSurcharge),2)))*(1+FedEx_Markup),2)</f>
        <v>201.78</v>
      </c>
      <c r="M60" s="328">
        <f>ROUND((IF(MinBase2Day&gt;ROUND(((1-(TwoDayDiscount_21_Up+FedExExrpessEarnedDiscount))*'UPS 2Day Base'!M57),2),ROUND(MinBase2Day*(1+ExpressFuelSurcharge),2),ROUND(((1-(TwoDayDiscount_21_Up+FedExExrpessEarnedDiscount))*'UPS 2Day Base'!M57)*(1+ExpressFuelSurcharge),2)))*(1+FedEx_Markup),2)</f>
        <v>175.21</v>
      </c>
    </row>
    <row r="61" ht="12.75" customHeight="1">
      <c r="A61" s="327">
        <v>56.0</v>
      </c>
      <c r="B61" s="328">
        <f>ROUND((IF(MinBase2Day&gt;ROUND(((1-(TwoDayDiscount_21_Up+FedExExrpessEarnedDiscount))*'UPS 2Day Base'!B58),2),ROUND(MinBase2Day*(1+ExpressFuelSurcharge),2),ROUND(((1-(TwoDayDiscount_21_Up+FedExExrpessEarnedDiscount))*'UPS 2Day Base'!B58)*(1+ExpressFuelSurcharge),2)))*(1+FedEx_Markup),2)</f>
        <v>49.67</v>
      </c>
      <c r="C61" s="328">
        <f>ROUND((IF(MinBase2Day&gt;ROUND(((1-(TwoDayDiscount_21_Up+FedExExrpessEarnedDiscount))*'UPS 2Day Base'!C58),2),ROUND(MinBase2Day*(1+ExpressFuelSurcharge),2),ROUND(((1-(TwoDayDiscount_21_Up+FedExExrpessEarnedDiscount))*'UPS 2Day Base'!C58)*(1+ExpressFuelSurcharge),2)))*(1+FedEx_Markup),2)</f>
        <v>58.37</v>
      </c>
      <c r="D61" s="328">
        <f>ROUND((IF(MinBase2Day&gt;ROUND(((1-(TwoDayDiscount_21_Up+FedExExrpessEarnedDiscount))*'UPS 2Day Base'!D58),2),ROUND(MinBase2Day*(1+ExpressFuelSurcharge),2),ROUND(((1-(TwoDayDiscount_21_Up+FedExExrpessEarnedDiscount))*'UPS 2Day Base'!D58)*(1+ExpressFuelSurcharge),2)))*(1+FedEx_Markup),2)</f>
        <v>74.89</v>
      </c>
      <c r="E61" s="328">
        <f>ROUND((IF(MinBase2Day&gt;ROUND(((1-(TwoDayDiscount_21_Up+FedExExrpessEarnedDiscount))*'UPS 2Day Base'!E58),2),ROUND(MinBase2Day*(1+ExpressFuelSurcharge),2),ROUND(((1-(TwoDayDiscount_21_Up+FedExExrpessEarnedDiscount))*'UPS 2Day Base'!E58)*(1+ExpressFuelSurcharge),2)))*(1+FedEx_Markup),2)</f>
        <v>107.02</v>
      </c>
      <c r="F61" s="328">
        <f>ROUND((IF(MinBase2Day&gt;ROUND(((1-(TwoDayDiscount_21_Up+FedExExrpessEarnedDiscount))*'UPS 2Day Base'!F58),2),ROUND(MinBase2Day*(1+ExpressFuelSurcharge),2),ROUND(((1-(TwoDayDiscount_21_Up+FedExExrpessEarnedDiscount))*'UPS 2Day Base'!F58)*(1+ExpressFuelSurcharge),2)))*(1+FedEx_Markup),2)</f>
        <v>180.64</v>
      </c>
      <c r="G61" s="328">
        <f>ROUND((IF(MinBase2Day&gt;ROUND(((1-(TwoDayDiscount_21_Up+FedExExrpessEarnedDiscount))*'UPS 2Day Base'!G58),2),ROUND(MinBase2Day*(1+ExpressFuelSurcharge),2),ROUND(((1-(TwoDayDiscount_21_Up+FedExExrpessEarnedDiscount))*'UPS 2Day Base'!G58)*(1+ExpressFuelSurcharge),2)))*(1+FedEx_Markup),2)</f>
        <v>188.27</v>
      </c>
      <c r="H61" s="328">
        <f>ROUND((IF(MinBase2Day&gt;ROUND(((1-(TwoDayDiscount_21_Up+FedExExrpessEarnedDiscount))*'UPS 2Day Base'!H58),2),ROUND(MinBase2Day*(1+ExpressFuelSurcharge),2),ROUND(((1-(TwoDayDiscount_21_Up+FedExExrpessEarnedDiscount))*'UPS 2Day Base'!H58)*(1+ExpressFuelSurcharge),2)))*(1+FedEx_Markup),2)</f>
        <v>192.04</v>
      </c>
      <c r="I61" s="328">
        <f>ROUND((IF(MinBase2Day&gt;ROUND(((1-(TwoDayDiscount_21_Up+FedExExrpessEarnedDiscount))*'UPS 2Day Base'!I58),2),ROUND(MinBase2Day*(1+ExpressFuelSurcharge),2),ROUND(((1-(TwoDayDiscount_21_Up+FedExExrpessEarnedDiscount))*'UPS 2Day Base'!I58)*(1+ExpressFuelSurcharge),2)))*(1+FedEx_Markup),2)</f>
        <v>195.89</v>
      </c>
      <c r="J61" s="328">
        <f>ROUND((IF(MinBase2Day&gt;ROUND(((1-(TwoDayDiscount_21_Up+FedExExrpessEarnedDiscount))*'UPS 2Day Base'!J58),2),ROUND(MinBase2Day*(1+ExpressFuelSurcharge),2),ROUND(((1-(TwoDayDiscount_21_Up+FedExExrpessEarnedDiscount))*'UPS 2Day Base'!J58)*(1+ExpressFuelSurcharge),2)))*(1+FedEx_Markup),2)</f>
        <v>195.89</v>
      </c>
      <c r="K61" s="328">
        <f>ROUND((IF(MinBase2Day&gt;ROUND(((1-(TwoDayDiscount_21_Up+FedExExrpessEarnedDiscount))*'UPS 2Day Base'!K58),2),ROUND(MinBase2Day*(1+ExpressFuelSurcharge),2),ROUND(((1-(TwoDayDiscount_21_Up+FedExExrpessEarnedDiscount))*'UPS 2Day Base'!K58)*(1+ExpressFuelSurcharge),2)))*(1+FedEx_Markup),2)</f>
        <v>202</v>
      </c>
      <c r="L61" s="328">
        <f>ROUND((IF(MinBase2Day&gt;ROUND(((1-(TwoDayDiscount_21_Up+FedExExrpessEarnedDiscount))*'UPS 2Day Base'!L58),2),ROUND(MinBase2Day*(1+ExpressFuelSurcharge),2),ROUND(((1-(TwoDayDiscount_21_Up+FedExExrpessEarnedDiscount))*'UPS 2Day Base'!L58)*(1+ExpressFuelSurcharge),2)))*(1+FedEx_Markup),2)</f>
        <v>202</v>
      </c>
      <c r="M61" s="328">
        <f>ROUND((IF(MinBase2Day&gt;ROUND(((1-(TwoDayDiscount_21_Up+FedExExrpessEarnedDiscount))*'UPS 2Day Base'!M58),2),ROUND(MinBase2Day*(1+ExpressFuelSurcharge),2),ROUND(((1-(TwoDayDiscount_21_Up+FedExExrpessEarnedDiscount))*'UPS 2Day Base'!M58)*(1+ExpressFuelSurcharge),2)))*(1+FedEx_Markup),2)</f>
        <v>175.72</v>
      </c>
    </row>
    <row r="62" ht="12.75" customHeight="1">
      <c r="A62" s="327">
        <v>57.0</v>
      </c>
      <c r="B62" s="328">
        <f>ROUND((IF(MinBase2Day&gt;ROUND(((1-(TwoDayDiscount_21_Up+FedExExrpessEarnedDiscount))*'UPS 2Day Base'!B59),2),ROUND(MinBase2Day*(1+ExpressFuelSurcharge),2),ROUND(((1-(TwoDayDiscount_21_Up+FedExExrpessEarnedDiscount))*'UPS 2Day Base'!B59)*(1+ExpressFuelSurcharge),2)))*(1+FedEx_Markup),2)</f>
        <v>49.9</v>
      </c>
      <c r="C62" s="328">
        <f>ROUND((IF(MinBase2Day&gt;ROUND(((1-(TwoDayDiscount_21_Up+FedExExrpessEarnedDiscount))*'UPS 2Day Base'!C59),2),ROUND(MinBase2Day*(1+ExpressFuelSurcharge),2),ROUND(((1-(TwoDayDiscount_21_Up+FedExExrpessEarnedDiscount))*'UPS 2Day Base'!C59)*(1+ExpressFuelSurcharge),2)))*(1+FedEx_Markup),2)</f>
        <v>60.88</v>
      </c>
      <c r="D62" s="328">
        <f>ROUND((IF(MinBase2Day&gt;ROUND(((1-(TwoDayDiscount_21_Up+FedExExrpessEarnedDiscount))*'UPS 2Day Base'!D59),2),ROUND(MinBase2Day*(1+ExpressFuelSurcharge),2),ROUND(((1-(TwoDayDiscount_21_Up+FedExExrpessEarnedDiscount))*'UPS 2Day Base'!D59)*(1+ExpressFuelSurcharge),2)))*(1+FedEx_Markup),2)</f>
        <v>77.19</v>
      </c>
      <c r="E62" s="328">
        <f>ROUND((IF(MinBase2Day&gt;ROUND(((1-(TwoDayDiscount_21_Up+FedExExrpessEarnedDiscount))*'UPS 2Day Base'!E59),2),ROUND(MinBase2Day*(1+ExpressFuelSurcharge),2),ROUND(((1-(TwoDayDiscount_21_Up+FedExExrpessEarnedDiscount))*'UPS 2Day Base'!E59)*(1+ExpressFuelSurcharge),2)))*(1+FedEx_Markup),2)</f>
        <v>113.06</v>
      </c>
      <c r="F62" s="328">
        <f>ROUND((IF(MinBase2Day&gt;ROUND(((1-(TwoDayDiscount_21_Up+FedExExrpessEarnedDiscount))*'UPS 2Day Base'!F59),2),ROUND(MinBase2Day*(1+ExpressFuelSurcharge),2),ROUND(((1-(TwoDayDiscount_21_Up+FedExExrpessEarnedDiscount))*'UPS 2Day Base'!F59)*(1+ExpressFuelSurcharge),2)))*(1+FedEx_Markup),2)</f>
        <v>186.52</v>
      </c>
      <c r="G62" s="328">
        <f>ROUND((IF(MinBase2Day&gt;ROUND(((1-(TwoDayDiscount_21_Up+FedExExrpessEarnedDiscount))*'UPS 2Day Base'!G59),2),ROUND(MinBase2Day*(1+ExpressFuelSurcharge),2),ROUND(((1-(TwoDayDiscount_21_Up+FedExExrpessEarnedDiscount))*'UPS 2Day Base'!G59)*(1+ExpressFuelSurcharge),2)))*(1+FedEx_Markup),2)</f>
        <v>192.07</v>
      </c>
      <c r="H62" s="328">
        <f>ROUND((IF(MinBase2Day&gt;ROUND(((1-(TwoDayDiscount_21_Up+FedExExrpessEarnedDiscount))*'UPS 2Day Base'!H59),2),ROUND(MinBase2Day*(1+ExpressFuelSurcharge),2),ROUND(((1-(TwoDayDiscount_21_Up+FedExExrpessEarnedDiscount))*'UPS 2Day Base'!H59)*(1+ExpressFuelSurcharge),2)))*(1+FedEx_Markup),2)</f>
        <v>195.91</v>
      </c>
      <c r="I62" s="328">
        <f>ROUND((IF(MinBase2Day&gt;ROUND(((1-(TwoDayDiscount_21_Up+FedExExrpessEarnedDiscount))*'UPS 2Day Base'!I59),2),ROUND(MinBase2Day*(1+ExpressFuelSurcharge),2),ROUND(((1-(TwoDayDiscount_21_Up+FedExExrpessEarnedDiscount))*'UPS 2Day Base'!I59)*(1+ExpressFuelSurcharge),2)))*(1+FedEx_Markup),2)</f>
        <v>199.84</v>
      </c>
      <c r="J62" s="328">
        <f>ROUND((IF(MinBase2Day&gt;ROUND(((1-(TwoDayDiscount_21_Up+FedExExrpessEarnedDiscount))*'UPS 2Day Base'!J59),2),ROUND(MinBase2Day*(1+ExpressFuelSurcharge),2),ROUND(((1-(TwoDayDiscount_21_Up+FedExExrpessEarnedDiscount))*'UPS 2Day Base'!J59)*(1+ExpressFuelSurcharge),2)))*(1+FedEx_Markup),2)</f>
        <v>199.84</v>
      </c>
      <c r="K62" s="328">
        <f>ROUND((IF(MinBase2Day&gt;ROUND(((1-(TwoDayDiscount_21_Up+FedExExrpessEarnedDiscount))*'UPS 2Day Base'!K59),2),ROUND(MinBase2Day*(1+ExpressFuelSurcharge),2),ROUND(((1-(TwoDayDiscount_21_Up+FedExExrpessEarnedDiscount))*'UPS 2Day Base'!K59)*(1+ExpressFuelSurcharge),2)))*(1+FedEx_Markup),2)</f>
        <v>205.61</v>
      </c>
      <c r="L62" s="328">
        <f>ROUND((IF(MinBase2Day&gt;ROUND(((1-(TwoDayDiscount_21_Up+FedExExrpessEarnedDiscount))*'UPS 2Day Base'!L59),2),ROUND(MinBase2Day*(1+ExpressFuelSurcharge),2),ROUND(((1-(TwoDayDiscount_21_Up+FedExExrpessEarnedDiscount))*'UPS 2Day Base'!L59)*(1+ExpressFuelSurcharge),2)))*(1+FedEx_Markup),2)</f>
        <v>205.61</v>
      </c>
      <c r="M62" s="328">
        <f>ROUND((IF(MinBase2Day&gt;ROUND(((1-(TwoDayDiscount_21_Up+FedExExrpessEarnedDiscount))*'UPS 2Day Base'!M59),2),ROUND(MinBase2Day*(1+ExpressFuelSurcharge),2),ROUND(((1-(TwoDayDiscount_21_Up+FedExExrpessEarnedDiscount))*'UPS 2Day Base'!M59)*(1+ExpressFuelSurcharge),2)))*(1+FedEx_Markup),2)</f>
        <v>178.91</v>
      </c>
    </row>
    <row r="63" ht="12.75" customHeight="1">
      <c r="A63" s="327">
        <v>58.0</v>
      </c>
      <c r="B63" s="328">
        <f>ROUND((IF(MinBase2Day&gt;ROUND(((1-(TwoDayDiscount_21_Up+FedExExrpessEarnedDiscount))*'UPS 2Day Base'!B60),2),ROUND(MinBase2Day*(1+ExpressFuelSurcharge),2),ROUND(((1-(TwoDayDiscount_21_Up+FedExExrpessEarnedDiscount))*'UPS 2Day Base'!B60)*(1+ExpressFuelSurcharge),2)))*(1+FedEx_Markup),2)</f>
        <v>50.13</v>
      </c>
      <c r="C63" s="328">
        <f>ROUND((IF(MinBase2Day&gt;ROUND(((1-(TwoDayDiscount_21_Up+FedExExrpessEarnedDiscount))*'UPS 2Day Base'!C60),2),ROUND(MinBase2Day*(1+ExpressFuelSurcharge),2),ROUND(((1-(TwoDayDiscount_21_Up+FedExExrpessEarnedDiscount))*'UPS 2Day Base'!C60)*(1+ExpressFuelSurcharge),2)))*(1+FedEx_Markup),2)</f>
        <v>61.15</v>
      </c>
      <c r="D63" s="328">
        <f>ROUND((IF(MinBase2Day&gt;ROUND(((1-(TwoDayDiscount_21_Up+FedExExrpessEarnedDiscount))*'UPS 2Day Base'!D60),2),ROUND(MinBase2Day*(1+ExpressFuelSurcharge),2),ROUND(((1-(TwoDayDiscount_21_Up+FedExExrpessEarnedDiscount))*'UPS 2Day Base'!D60)*(1+ExpressFuelSurcharge),2)))*(1+FedEx_Markup),2)</f>
        <v>77.42</v>
      </c>
      <c r="E63" s="328">
        <f>ROUND((IF(MinBase2Day&gt;ROUND(((1-(TwoDayDiscount_21_Up+FedExExrpessEarnedDiscount))*'UPS 2Day Base'!E60),2),ROUND(MinBase2Day*(1+ExpressFuelSurcharge),2),ROUND(((1-(TwoDayDiscount_21_Up+FedExExrpessEarnedDiscount))*'UPS 2Day Base'!E60)*(1+ExpressFuelSurcharge),2)))*(1+FedEx_Markup),2)</f>
        <v>113.68</v>
      </c>
      <c r="F63" s="328">
        <f>ROUND((IF(MinBase2Day&gt;ROUND(((1-(TwoDayDiscount_21_Up+FedExExrpessEarnedDiscount))*'UPS 2Day Base'!F60),2),ROUND(MinBase2Day*(1+ExpressFuelSurcharge),2),ROUND(((1-(TwoDayDiscount_21_Up+FedExExrpessEarnedDiscount))*'UPS 2Day Base'!F60)*(1+ExpressFuelSurcharge),2)))*(1+FedEx_Markup),2)</f>
        <v>188.68</v>
      </c>
      <c r="G63" s="328">
        <f>ROUND((IF(MinBase2Day&gt;ROUND(((1-(TwoDayDiscount_21_Up+FedExExrpessEarnedDiscount))*'UPS 2Day Base'!G60),2),ROUND(MinBase2Day*(1+ExpressFuelSurcharge),2),ROUND(((1-(TwoDayDiscount_21_Up+FedExExrpessEarnedDiscount))*'UPS 2Day Base'!G60)*(1+ExpressFuelSurcharge),2)))*(1+FedEx_Markup),2)</f>
        <v>192.46</v>
      </c>
      <c r="H63" s="328">
        <f>ROUND((IF(MinBase2Day&gt;ROUND(((1-(TwoDayDiscount_21_Up+FedExExrpessEarnedDiscount))*'UPS 2Day Base'!H60),2),ROUND(MinBase2Day*(1+ExpressFuelSurcharge),2),ROUND(((1-(TwoDayDiscount_21_Up+FedExExrpessEarnedDiscount))*'UPS 2Day Base'!H60)*(1+ExpressFuelSurcharge),2)))*(1+FedEx_Markup),2)</f>
        <v>196.31</v>
      </c>
      <c r="I63" s="328">
        <f>ROUND((IF(MinBase2Day&gt;ROUND(((1-(TwoDayDiscount_21_Up+FedExExrpessEarnedDiscount))*'UPS 2Day Base'!I60),2),ROUND(MinBase2Day*(1+ExpressFuelSurcharge),2),ROUND(((1-(TwoDayDiscount_21_Up+FedExExrpessEarnedDiscount))*'UPS 2Day Base'!I60)*(1+ExpressFuelSurcharge),2)))*(1+FedEx_Markup),2)</f>
        <v>200.24</v>
      </c>
      <c r="J63" s="328">
        <f>ROUND((IF(MinBase2Day&gt;ROUND(((1-(TwoDayDiscount_21_Up+FedExExrpessEarnedDiscount))*'UPS 2Day Base'!J60),2),ROUND(MinBase2Day*(1+ExpressFuelSurcharge),2),ROUND(((1-(TwoDayDiscount_21_Up+FedExExrpessEarnedDiscount))*'UPS 2Day Base'!J60)*(1+ExpressFuelSurcharge),2)))*(1+FedEx_Markup),2)</f>
        <v>200.24</v>
      </c>
      <c r="K63" s="328">
        <f>ROUND((IF(MinBase2Day&gt;ROUND(((1-(TwoDayDiscount_21_Up+FedExExrpessEarnedDiscount))*'UPS 2Day Base'!K60),2),ROUND(MinBase2Day*(1+ExpressFuelSurcharge),2),ROUND(((1-(TwoDayDiscount_21_Up+FedExExrpessEarnedDiscount))*'UPS 2Day Base'!K60)*(1+ExpressFuelSurcharge),2)))*(1+FedEx_Markup),2)</f>
        <v>205.98</v>
      </c>
      <c r="L63" s="328">
        <f>ROUND((IF(MinBase2Day&gt;ROUND(((1-(TwoDayDiscount_21_Up+FedExExrpessEarnedDiscount))*'UPS 2Day Base'!L60),2),ROUND(MinBase2Day*(1+ExpressFuelSurcharge),2),ROUND(((1-(TwoDayDiscount_21_Up+FedExExrpessEarnedDiscount))*'UPS 2Day Base'!L60)*(1+ExpressFuelSurcharge),2)))*(1+FedEx_Markup),2)</f>
        <v>205.98</v>
      </c>
      <c r="M63" s="328">
        <f>ROUND((IF(MinBase2Day&gt;ROUND(((1-(TwoDayDiscount_21_Up+FedExExrpessEarnedDiscount))*'UPS 2Day Base'!M60),2),ROUND(MinBase2Day*(1+ExpressFuelSurcharge),2),ROUND(((1-(TwoDayDiscount_21_Up+FedExExrpessEarnedDiscount))*'UPS 2Day Base'!M60)*(1+ExpressFuelSurcharge),2)))*(1+FedEx_Markup),2)</f>
        <v>181.9</v>
      </c>
    </row>
    <row r="64" ht="12.75" customHeight="1">
      <c r="A64" s="327">
        <v>59.0</v>
      </c>
      <c r="B64" s="328">
        <f>ROUND((IF(MinBase2Day&gt;ROUND(((1-(TwoDayDiscount_21_Up+FedExExrpessEarnedDiscount))*'UPS 2Day Base'!B61),2),ROUND(MinBase2Day*(1+ExpressFuelSurcharge),2),ROUND(((1-(TwoDayDiscount_21_Up+FedExExrpessEarnedDiscount))*'UPS 2Day Base'!B61)*(1+ExpressFuelSurcharge),2)))*(1+FedEx_Markup),2)</f>
        <v>50.36</v>
      </c>
      <c r="C64" s="328">
        <f>ROUND((IF(MinBase2Day&gt;ROUND(((1-(TwoDayDiscount_21_Up+FedExExrpessEarnedDiscount))*'UPS 2Day Base'!C61),2),ROUND(MinBase2Day*(1+ExpressFuelSurcharge),2),ROUND(((1-(TwoDayDiscount_21_Up+FedExExrpessEarnedDiscount))*'UPS 2Day Base'!C61)*(1+ExpressFuelSurcharge),2)))*(1+FedEx_Markup),2)</f>
        <v>61.5</v>
      </c>
      <c r="D64" s="328">
        <f>ROUND((IF(MinBase2Day&gt;ROUND(((1-(TwoDayDiscount_21_Up+FedExExrpessEarnedDiscount))*'UPS 2Day Base'!D61),2),ROUND(MinBase2Day*(1+ExpressFuelSurcharge),2),ROUND(((1-(TwoDayDiscount_21_Up+FedExExrpessEarnedDiscount))*'UPS 2Day Base'!D61)*(1+ExpressFuelSurcharge),2)))*(1+FedEx_Markup),2)</f>
        <v>80.1</v>
      </c>
      <c r="E64" s="328">
        <f>ROUND((IF(MinBase2Day&gt;ROUND(((1-(TwoDayDiscount_21_Up+FedExExrpessEarnedDiscount))*'UPS 2Day Base'!E61),2),ROUND(MinBase2Day*(1+ExpressFuelSurcharge),2),ROUND(((1-(TwoDayDiscount_21_Up+FedExExrpessEarnedDiscount))*'UPS 2Day Base'!E61)*(1+ExpressFuelSurcharge),2)))*(1+FedEx_Markup),2)</f>
        <v>113.92</v>
      </c>
      <c r="F64" s="328">
        <f>ROUND((IF(MinBase2Day&gt;ROUND(((1-(TwoDayDiscount_21_Up+FedExExrpessEarnedDiscount))*'UPS 2Day Base'!F61),2),ROUND(MinBase2Day*(1+ExpressFuelSurcharge),2),ROUND(((1-(TwoDayDiscount_21_Up+FedExExrpessEarnedDiscount))*'UPS 2Day Base'!F61)*(1+ExpressFuelSurcharge),2)))*(1+FedEx_Markup),2)</f>
        <v>191.03</v>
      </c>
      <c r="G64" s="328">
        <f>ROUND((IF(MinBase2Day&gt;ROUND(((1-(TwoDayDiscount_21_Up+FedExExrpessEarnedDiscount))*'UPS 2Day Base'!G61),2),ROUND(MinBase2Day*(1+ExpressFuelSurcharge),2),ROUND(((1-(TwoDayDiscount_21_Up+FedExExrpessEarnedDiscount))*'UPS 2Day Base'!G61)*(1+ExpressFuelSurcharge),2)))*(1+FedEx_Markup),2)</f>
        <v>194.86</v>
      </c>
      <c r="H64" s="328">
        <f>ROUND((IF(MinBase2Day&gt;ROUND(((1-(TwoDayDiscount_21_Up+FedExExrpessEarnedDiscount))*'UPS 2Day Base'!H61),2),ROUND(MinBase2Day*(1+ExpressFuelSurcharge),2),ROUND(((1-(TwoDayDiscount_21_Up+FedExExrpessEarnedDiscount))*'UPS 2Day Base'!H61)*(1+ExpressFuelSurcharge),2)))*(1+FedEx_Markup),2)</f>
        <v>198.75</v>
      </c>
      <c r="I64" s="328">
        <f>ROUND((IF(MinBase2Day&gt;ROUND(((1-(TwoDayDiscount_21_Up+FedExExrpessEarnedDiscount))*'UPS 2Day Base'!I61),2),ROUND(MinBase2Day*(1+ExpressFuelSurcharge),2),ROUND(((1-(TwoDayDiscount_21_Up+FedExExrpessEarnedDiscount))*'UPS 2Day Base'!I61)*(1+ExpressFuelSurcharge),2)))*(1+FedEx_Markup),2)</f>
        <v>202.73</v>
      </c>
      <c r="J64" s="328">
        <f>ROUND((IF(MinBase2Day&gt;ROUND(((1-(TwoDayDiscount_21_Up+FedExExrpessEarnedDiscount))*'UPS 2Day Base'!J61),2),ROUND(MinBase2Day*(1+ExpressFuelSurcharge),2),ROUND(((1-(TwoDayDiscount_21_Up+FedExExrpessEarnedDiscount))*'UPS 2Day Base'!J61)*(1+ExpressFuelSurcharge),2)))*(1+FedEx_Markup),2)</f>
        <v>202.73</v>
      </c>
      <c r="K64" s="328">
        <f>ROUND((IF(MinBase2Day&gt;ROUND(((1-(TwoDayDiscount_21_Up+FedExExrpessEarnedDiscount))*'UPS 2Day Base'!K61),2),ROUND(MinBase2Day*(1+ExpressFuelSurcharge),2),ROUND(((1-(TwoDayDiscount_21_Up+FedExExrpessEarnedDiscount))*'UPS 2Day Base'!K61)*(1+ExpressFuelSurcharge),2)))*(1+FedEx_Markup),2)</f>
        <v>206.79</v>
      </c>
      <c r="L64" s="328">
        <f>ROUND((IF(MinBase2Day&gt;ROUND(((1-(TwoDayDiscount_21_Up+FedExExrpessEarnedDiscount))*'UPS 2Day Base'!L61),2),ROUND(MinBase2Day*(1+ExpressFuelSurcharge),2),ROUND(((1-(TwoDayDiscount_21_Up+FedExExrpessEarnedDiscount))*'UPS 2Day Base'!L61)*(1+ExpressFuelSurcharge),2)))*(1+FedEx_Markup),2)</f>
        <v>206.79</v>
      </c>
      <c r="M64" s="328">
        <f>ROUND((IF(MinBase2Day&gt;ROUND(((1-(TwoDayDiscount_21_Up+FedExExrpessEarnedDiscount))*'UPS 2Day Base'!M61),2),ROUND(MinBase2Day*(1+ExpressFuelSurcharge),2),ROUND(((1-(TwoDayDiscount_21_Up+FedExExrpessEarnedDiscount))*'UPS 2Day Base'!M61)*(1+ExpressFuelSurcharge),2)))*(1+FedEx_Markup),2)</f>
        <v>184.36</v>
      </c>
    </row>
    <row r="65" ht="12.75" customHeight="1">
      <c r="A65" s="327">
        <v>60.0</v>
      </c>
      <c r="B65" s="328">
        <f>ROUND((IF(MinBase2Day&gt;ROUND(((1-(TwoDayDiscount_21_Up+FedExExrpessEarnedDiscount))*'UPS 2Day Base'!B62),2),ROUND(MinBase2Day*(1+ExpressFuelSurcharge),2),ROUND(((1-(TwoDayDiscount_21_Up+FedExExrpessEarnedDiscount))*'UPS 2Day Base'!B62)*(1+ExpressFuelSurcharge),2)))*(1+FedEx_Markup),2)</f>
        <v>50.6</v>
      </c>
      <c r="C65" s="328">
        <f>ROUND((IF(MinBase2Day&gt;ROUND(((1-(TwoDayDiscount_21_Up+FedExExrpessEarnedDiscount))*'UPS 2Day Base'!C62),2),ROUND(MinBase2Day*(1+ExpressFuelSurcharge),2),ROUND(((1-(TwoDayDiscount_21_Up+FedExExrpessEarnedDiscount))*'UPS 2Day Base'!C62)*(1+ExpressFuelSurcharge),2)))*(1+FedEx_Markup),2)</f>
        <v>61.73</v>
      </c>
      <c r="D65" s="328">
        <f>ROUND((IF(MinBase2Day&gt;ROUND(((1-(TwoDayDiscount_21_Up+FedExExrpessEarnedDiscount))*'UPS 2Day Base'!D62),2),ROUND(MinBase2Day*(1+ExpressFuelSurcharge),2),ROUND(((1-(TwoDayDiscount_21_Up+FedExExrpessEarnedDiscount))*'UPS 2Day Base'!D62)*(1+ExpressFuelSurcharge),2)))*(1+FedEx_Markup),2)</f>
        <v>80.55</v>
      </c>
      <c r="E65" s="328">
        <f>ROUND((IF(MinBase2Day&gt;ROUND(((1-(TwoDayDiscount_21_Up+FedExExrpessEarnedDiscount))*'UPS 2Day Base'!E62),2),ROUND(MinBase2Day*(1+ExpressFuelSurcharge),2),ROUND(((1-(TwoDayDiscount_21_Up+FedExExrpessEarnedDiscount))*'UPS 2Day Base'!E62)*(1+ExpressFuelSurcharge),2)))*(1+FedEx_Markup),2)</f>
        <v>117.09</v>
      </c>
      <c r="F65" s="328">
        <f>ROUND((IF(MinBase2Day&gt;ROUND(((1-(TwoDayDiscount_21_Up+FedExExrpessEarnedDiscount))*'UPS 2Day Base'!F62),2),ROUND(MinBase2Day*(1+ExpressFuelSurcharge),2),ROUND(((1-(TwoDayDiscount_21_Up+FedExExrpessEarnedDiscount))*'UPS 2Day Base'!F62)*(1+ExpressFuelSurcharge),2)))*(1+FedEx_Markup),2)</f>
        <v>193.97</v>
      </c>
      <c r="G65" s="328">
        <f>ROUND((IF(MinBase2Day&gt;ROUND(((1-(TwoDayDiscount_21_Up+FedExExrpessEarnedDiscount))*'UPS 2Day Base'!G62),2),ROUND(MinBase2Day*(1+ExpressFuelSurcharge),2),ROUND(((1-(TwoDayDiscount_21_Up+FedExExrpessEarnedDiscount))*'UPS 2Day Base'!G62)*(1+ExpressFuelSurcharge),2)))*(1+FedEx_Markup),2)</f>
        <v>199.18</v>
      </c>
      <c r="H65" s="328">
        <f>ROUND((IF(MinBase2Day&gt;ROUND(((1-(TwoDayDiscount_21_Up+FedExExrpessEarnedDiscount))*'UPS 2Day Base'!H62),2),ROUND(MinBase2Day*(1+ExpressFuelSurcharge),2),ROUND(((1-(TwoDayDiscount_21_Up+FedExExrpessEarnedDiscount))*'UPS 2Day Base'!H62)*(1+ExpressFuelSurcharge),2)))*(1+FedEx_Markup),2)</f>
        <v>203.16</v>
      </c>
      <c r="I65" s="328">
        <f>ROUND((IF(MinBase2Day&gt;ROUND(((1-(TwoDayDiscount_21_Up+FedExExrpessEarnedDiscount))*'UPS 2Day Base'!I62),2),ROUND(MinBase2Day*(1+ExpressFuelSurcharge),2),ROUND(((1-(TwoDayDiscount_21_Up+FedExExrpessEarnedDiscount))*'UPS 2Day Base'!I62)*(1+ExpressFuelSurcharge),2)))*(1+FedEx_Markup),2)</f>
        <v>207.23</v>
      </c>
      <c r="J65" s="328">
        <f>ROUND((IF(MinBase2Day&gt;ROUND(((1-(TwoDayDiscount_21_Up+FedExExrpessEarnedDiscount))*'UPS 2Day Base'!J62),2),ROUND(MinBase2Day*(1+ExpressFuelSurcharge),2),ROUND(((1-(TwoDayDiscount_21_Up+FedExExrpessEarnedDiscount))*'UPS 2Day Base'!J62)*(1+ExpressFuelSurcharge),2)))*(1+FedEx_Markup),2)</f>
        <v>207.23</v>
      </c>
      <c r="K65" s="328">
        <f>ROUND((IF(MinBase2Day&gt;ROUND(((1-(TwoDayDiscount_21_Up+FedExExrpessEarnedDiscount))*'UPS 2Day Base'!K62),2),ROUND(MinBase2Day*(1+ExpressFuelSurcharge),2),ROUND(((1-(TwoDayDiscount_21_Up+FedExExrpessEarnedDiscount))*'UPS 2Day Base'!K62)*(1+ExpressFuelSurcharge),2)))*(1+FedEx_Markup),2)</f>
        <v>211.38</v>
      </c>
      <c r="L65" s="328">
        <f>ROUND((IF(MinBase2Day&gt;ROUND(((1-(TwoDayDiscount_21_Up+FedExExrpessEarnedDiscount))*'UPS 2Day Base'!L62),2),ROUND(MinBase2Day*(1+ExpressFuelSurcharge),2),ROUND(((1-(TwoDayDiscount_21_Up+FedExExrpessEarnedDiscount))*'UPS 2Day Base'!L62)*(1+ExpressFuelSurcharge),2)))*(1+FedEx_Markup),2)</f>
        <v>211.38</v>
      </c>
      <c r="M65" s="328">
        <f>ROUND((IF(MinBase2Day&gt;ROUND(((1-(TwoDayDiscount_21_Up+FedExExrpessEarnedDiscount))*'UPS 2Day Base'!M62),2),ROUND(MinBase2Day*(1+ExpressFuelSurcharge),2),ROUND(((1-(TwoDayDiscount_21_Up+FedExExrpessEarnedDiscount))*'UPS 2Day Base'!M62)*(1+ExpressFuelSurcharge),2)))*(1+FedEx_Markup),2)</f>
        <v>186.62</v>
      </c>
    </row>
    <row r="66" ht="12.75" customHeight="1">
      <c r="A66" s="327">
        <v>61.0</v>
      </c>
      <c r="B66" s="328">
        <f>ROUND((IF(MinBase2Day&gt;ROUND(((1-(TwoDayDiscount_21_Up+FedExExrpessEarnedDiscount))*'UPS 2Day Base'!B63),2),ROUND(MinBase2Day*(1+ExpressFuelSurcharge),2),ROUND(((1-(TwoDayDiscount_21_Up+FedExExrpessEarnedDiscount))*'UPS 2Day Base'!B63)*(1+ExpressFuelSurcharge),2)))*(1+FedEx_Markup),2)</f>
        <v>50.83</v>
      </c>
      <c r="C66" s="328">
        <f>ROUND((IF(MinBase2Day&gt;ROUND(((1-(TwoDayDiscount_21_Up+FedExExrpessEarnedDiscount))*'UPS 2Day Base'!C63),2),ROUND(MinBase2Day*(1+ExpressFuelSurcharge),2),ROUND(((1-(TwoDayDiscount_21_Up+FedExExrpessEarnedDiscount))*'UPS 2Day Base'!C63)*(1+ExpressFuelSurcharge),2)))*(1+FedEx_Markup),2)</f>
        <v>61.97</v>
      </c>
      <c r="D66" s="328">
        <f>ROUND((IF(MinBase2Day&gt;ROUND(((1-(TwoDayDiscount_21_Up+FedExExrpessEarnedDiscount))*'UPS 2Day Base'!D63),2),ROUND(MinBase2Day*(1+ExpressFuelSurcharge),2),ROUND(((1-(TwoDayDiscount_21_Up+FedExExrpessEarnedDiscount))*'UPS 2Day Base'!D63)*(1+ExpressFuelSurcharge),2)))*(1+FedEx_Markup),2)</f>
        <v>80.78</v>
      </c>
      <c r="E66" s="328">
        <f>ROUND((IF(MinBase2Day&gt;ROUND(((1-(TwoDayDiscount_21_Up+FedExExrpessEarnedDiscount))*'UPS 2Day Base'!E63),2),ROUND(MinBase2Day*(1+ExpressFuelSurcharge),2),ROUND(((1-(TwoDayDiscount_21_Up+FedExExrpessEarnedDiscount))*'UPS 2Day Base'!E63)*(1+ExpressFuelSurcharge),2)))*(1+FedEx_Markup),2)</f>
        <v>117.43</v>
      </c>
      <c r="F66" s="328">
        <f>ROUND((IF(MinBase2Day&gt;ROUND(((1-(TwoDayDiscount_21_Up+FedExExrpessEarnedDiscount))*'UPS 2Day Base'!F63),2),ROUND(MinBase2Day*(1+ExpressFuelSurcharge),2),ROUND(((1-(TwoDayDiscount_21_Up+FedExExrpessEarnedDiscount))*'UPS 2Day Base'!F63)*(1+ExpressFuelSurcharge),2)))*(1+FedEx_Markup),2)</f>
        <v>196.72</v>
      </c>
      <c r="G66" s="328">
        <f>ROUND((IF(MinBase2Day&gt;ROUND(((1-(TwoDayDiscount_21_Up+FedExExrpessEarnedDiscount))*'UPS 2Day Base'!G63),2),ROUND(MinBase2Day*(1+ExpressFuelSurcharge),2),ROUND(((1-(TwoDayDiscount_21_Up+FedExExrpessEarnedDiscount))*'UPS 2Day Base'!G63)*(1+ExpressFuelSurcharge),2)))*(1+FedEx_Markup),2)</f>
        <v>200.81</v>
      </c>
      <c r="H66" s="328">
        <f>ROUND((IF(MinBase2Day&gt;ROUND(((1-(TwoDayDiscount_21_Up+FedExExrpessEarnedDiscount))*'UPS 2Day Base'!H63),2),ROUND(MinBase2Day*(1+ExpressFuelSurcharge),2),ROUND(((1-(TwoDayDiscount_21_Up+FedExExrpessEarnedDiscount))*'UPS 2Day Base'!H63)*(1+ExpressFuelSurcharge),2)))*(1+FedEx_Markup),2)</f>
        <v>204.83</v>
      </c>
      <c r="I66" s="328">
        <f>ROUND((IF(MinBase2Day&gt;ROUND(((1-(TwoDayDiscount_21_Up+FedExExrpessEarnedDiscount))*'UPS 2Day Base'!I63),2),ROUND(MinBase2Day*(1+ExpressFuelSurcharge),2),ROUND(((1-(TwoDayDiscount_21_Up+FedExExrpessEarnedDiscount))*'UPS 2Day Base'!I63)*(1+ExpressFuelSurcharge),2)))*(1+FedEx_Markup),2)</f>
        <v>208.93</v>
      </c>
      <c r="J66" s="328">
        <f>ROUND((IF(MinBase2Day&gt;ROUND(((1-(TwoDayDiscount_21_Up+FedExExrpessEarnedDiscount))*'UPS 2Day Base'!J63),2),ROUND(MinBase2Day*(1+ExpressFuelSurcharge),2),ROUND(((1-(TwoDayDiscount_21_Up+FedExExrpessEarnedDiscount))*'UPS 2Day Base'!J63)*(1+ExpressFuelSurcharge),2)))*(1+FedEx_Markup),2)</f>
        <v>208.93</v>
      </c>
      <c r="K66" s="328">
        <f>ROUND((IF(MinBase2Day&gt;ROUND(((1-(TwoDayDiscount_21_Up+FedExExrpessEarnedDiscount))*'UPS 2Day Base'!K63),2),ROUND(MinBase2Day*(1+ExpressFuelSurcharge),2),ROUND(((1-(TwoDayDiscount_21_Up+FedExExrpessEarnedDiscount))*'UPS 2Day Base'!K63)*(1+ExpressFuelSurcharge),2)))*(1+FedEx_Markup),2)</f>
        <v>213.11</v>
      </c>
      <c r="L66" s="328">
        <f>ROUND((IF(MinBase2Day&gt;ROUND(((1-(TwoDayDiscount_21_Up+FedExExrpessEarnedDiscount))*'UPS 2Day Base'!L63),2),ROUND(MinBase2Day*(1+ExpressFuelSurcharge),2),ROUND(((1-(TwoDayDiscount_21_Up+FedExExrpessEarnedDiscount))*'UPS 2Day Base'!L63)*(1+ExpressFuelSurcharge),2)))*(1+FedEx_Markup),2)</f>
        <v>213.11</v>
      </c>
      <c r="M66" s="328">
        <f>ROUND((IF(MinBase2Day&gt;ROUND(((1-(TwoDayDiscount_21_Up+FedExExrpessEarnedDiscount))*'UPS 2Day Base'!M63),2),ROUND(MinBase2Day*(1+ExpressFuelSurcharge),2),ROUND(((1-(TwoDayDiscount_21_Up+FedExExrpessEarnedDiscount))*'UPS 2Day Base'!M63)*(1+ExpressFuelSurcharge),2)))*(1+FedEx_Markup),2)</f>
        <v>189.95</v>
      </c>
    </row>
    <row r="67" ht="12.75" customHeight="1">
      <c r="A67" s="327">
        <v>62.0</v>
      </c>
      <c r="B67" s="328">
        <f>ROUND((IF(MinBase2Day&gt;ROUND(((1-(TwoDayDiscount_21_Up+FedExExrpessEarnedDiscount))*'UPS 2Day Base'!B64),2),ROUND(MinBase2Day*(1+ExpressFuelSurcharge),2),ROUND(((1-(TwoDayDiscount_21_Up+FedExExrpessEarnedDiscount))*'UPS 2Day Base'!B64)*(1+ExpressFuelSurcharge),2)))*(1+FedEx_Markup),2)</f>
        <v>51.06</v>
      </c>
      <c r="C67" s="328">
        <f>ROUND((IF(MinBase2Day&gt;ROUND(((1-(TwoDayDiscount_21_Up+FedExExrpessEarnedDiscount))*'UPS 2Day Base'!C64),2),ROUND(MinBase2Day*(1+ExpressFuelSurcharge),2),ROUND(((1-(TwoDayDiscount_21_Up+FedExExrpessEarnedDiscount))*'UPS 2Day Base'!C64)*(1+ExpressFuelSurcharge),2)))*(1+FedEx_Markup),2)</f>
        <v>62.2</v>
      </c>
      <c r="D67" s="328">
        <f>ROUND((IF(MinBase2Day&gt;ROUND(((1-(TwoDayDiscount_21_Up+FedExExrpessEarnedDiscount))*'UPS 2Day Base'!D64),2),ROUND(MinBase2Day*(1+ExpressFuelSurcharge),2),ROUND(((1-(TwoDayDiscount_21_Up+FedExExrpessEarnedDiscount))*'UPS 2Day Base'!D64)*(1+ExpressFuelSurcharge),2)))*(1+FedEx_Markup),2)</f>
        <v>81.02</v>
      </c>
      <c r="E67" s="328">
        <f>ROUND((IF(MinBase2Day&gt;ROUND(((1-(TwoDayDiscount_21_Up+FedExExrpessEarnedDiscount))*'UPS 2Day Base'!E64),2),ROUND(MinBase2Day*(1+ExpressFuelSurcharge),2),ROUND(((1-(TwoDayDiscount_21_Up+FedExExrpessEarnedDiscount))*'UPS 2Day Base'!E64)*(1+ExpressFuelSurcharge),2)))*(1+FedEx_Markup),2)</f>
        <v>117.67</v>
      </c>
      <c r="F67" s="328">
        <f>ROUND((IF(MinBase2Day&gt;ROUND(((1-(TwoDayDiscount_21_Up+FedExExrpessEarnedDiscount))*'UPS 2Day Base'!F64),2),ROUND(MinBase2Day*(1+ExpressFuelSurcharge),2),ROUND(((1-(TwoDayDiscount_21_Up+FedExExrpessEarnedDiscount))*'UPS 2Day Base'!F64)*(1+ExpressFuelSurcharge),2)))*(1+FedEx_Markup),2)</f>
        <v>197.14</v>
      </c>
      <c r="G67" s="328">
        <f>ROUND((IF(MinBase2Day&gt;ROUND(((1-(TwoDayDiscount_21_Up+FedExExrpessEarnedDiscount))*'UPS 2Day Base'!G64),2),ROUND(MinBase2Day*(1+ExpressFuelSurcharge),2),ROUND(((1-(TwoDayDiscount_21_Up+FedExExrpessEarnedDiscount))*'UPS 2Day Base'!G64)*(1+ExpressFuelSurcharge),2)))*(1+FedEx_Markup),2)</f>
        <v>201.18</v>
      </c>
      <c r="H67" s="328">
        <f>ROUND((IF(MinBase2Day&gt;ROUND(((1-(TwoDayDiscount_21_Up+FedExExrpessEarnedDiscount))*'UPS 2Day Base'!H64),2),ROUND(MinBase2Day*(1+ExpressFuelSurcharge),2),ROUND(((1-(TwoDayDiscount_21_Up+FedExExrpessEarnedDiscount))*'UPS 2Day Base'!H64)*(1+ExpressFuelSurcharge),2)))*(1+FedEx_Markup),2)</f>
        <v>205.21</v>
      </c>
      <c r="I67" s="328">
        <f>ROUND((IF(MinBase2Day&gt;ROUND(((1-(TwoDayDiscount_21_Up+FedExExrpessEarnedDiscount))*'UPS 2Day Base'!I64),2),ROUND(MinBase2Day*(1+ExpressFuelSurcharge),2),ROUND(((1-(TwoDayDiscount_21_Up+FedExExrpessEarnedDiscount))*'UPS 2Day Base'!I64)*(1+ExpressFuelSurcharge),2)))*(1+FedEx_Markup),2)</f>
        <v>209.32</v>
      </c>
      <c r="J67" s="328">
        <f>ROUND((IF(MinBase2Day&gt;ROUND(((1-(TwoDayDiscount_21_Up+FedExExrpessEarnedDiscount))*'UPS 2Day Base'!J64),2),ROUND(MinBase2Day*(1+ExpressFuelSurcharge),2),ROUND(((1-(TwoDayDiscount_21_Up+FedExExrpessEarnedDiscount))*'UPS 2Day Base'!J64)*(1+ExpressFuelSurcharge),2)))*(1+FedEx_Markup),2)</f>
        <v>209.32</v>
      </c>
      <c r="K67" s="328">
        <f>ROUND((IF(MinBase2Day&gt;ROUND(((1-(TwoDayDiscount_21_Up+FedExExrpessEarnedDiscount))*'UPS 2Day Base'!K64),2),ROUND(MinBase2Day*(1+ExpressFuelSurcharge),2),ROUND(((1-(TwoDayDiscount_21_Up+FedExExrpessEarnedDiscount))*'UPS 2Day Base'!K64)*(1+ExpressFuelSurcharge),2)))*(1+FedEx_Markup),2)</f>
        <v>213.51</v>
      </c>
      <c r="L67" s="328">
        <f>ROUND((IF(MinBase2Day&gt;ROUND(((1-(TwoDayDiscount_21_Up+FedExExrpessEarnedDiscount))*'UPS 2Day Base'!L64),2),ROUND(MinBase2Day*(1+ExpressFuelSurcharge),2),ROUND(((1-(TwoDayDiscount_21_Up+FedExExrpessEarnedDiscount))*'UPS 2Day Base'!L64)*(1+ExpressFuelSurcharge),2)))*(1+FedEx_Markup),2)</f>
        <v>213.51</v>
      </c>
      <c r="M67" s="328">
        <f>ROUND((IF(MinBase2Day&gt;ROUND(((1-(TwoDayDiscount_21_Up+FedExExrpessEarnedDiscount))*'UPS 2Day Base'!M64),2),ROUND(MinBase2Day*(1+ExpressFuelSurcharge),2),ROUND(((1-(TwoDayDiscount_21_Up+FedExExrpessEarnedDiscount))*'UPS 2Day Base'!M64)*(1+ExpressFuelSurcharge),2)))*(1+FedEx_Markup),2)</f>
        <v>196.12</v>
      </c>
    </row>
    <row r="68" ht="12.75" customHeight="1">
      <c r="A68" s="327">
        <v>63.0</v>
      </c>
      <c r="B68" s="328">
        <f>ROUND((IF(MinBase2Day&gt;ROUND(((1-(TwoDayDiscount_21_Up+FedExExrpessEarnedDiscount))*'UPS 2Day Base'!B65),2),ROUND(MinBase2Day*(1+ExpressFuelSurcharge),2),ROUND(((1-(TwoDayDiscount_21_Up+FedExExrpessEarnedDiscount))*'UPS 2Day Base'!B65)*(1+ExpressFuelSurcharge),2)))*(1+FedEx_Markup),2)</f>
        <v>51.29</v>
      </c>
      <c r="C68" s="328">
        <f>ROUND((IF(MinBase2Day&gt;ROUND(((1-(TwoDayDiscount_21_Up+FedExExrpessEarnedDiscount))*'UPS 2Day Base'!C65),2),ROUND(MinBase2Day*(1+ExpressFuelSurcharge),2),ROUND(((1-(TwoDayDiscount_21_Up+FedExExrpessEarnedDiscount))*'UPS 2Day Base'!C65)*(1+ExpressFuelSurcharge),2)))*(1+FedEx_Markup),2)</f>
        <v>62.43</v>
      </c>
      <c r="D68" s="328">
        <f>ROUND((IF(MinBase2Day&gt;ROUND(((1-(TwoDayDiscount_21_Up+FedExExrpessEarnedDiscount))*'UPS 2Day Base'!D65),2),ROUND(MinBase2Day*(1+ExpressFuelSurcharge),2),ROUND(((1-(TwoDayDiscount_21_Up+FedExExrpessEarnedDiscount))*'UPS 2Day Base'!D65)*(1+ExpressFuelSurcharge),2)))*(1+FedEx_Markup),2)</f>
        <v>81.25</v>
      </c>
      <c r="E68" s="328">
        <f>ROUND((IF(MinBase2Day&gt;ROUND(((1-(TwoDayDiscount_21_Up+FedExExrpessEarnedDiscount))*'UPS 2Day Base'!E65),2),ROUND(MinBase2Day*(1+ExpressFuelSurcharge),2),ROUND(((1-(TwoDayDiscount_21_Up+FedExExrpessEarnedDiscount))*'UPS 2Day Base'!E65)*(1+ExpressFuelSurcharge),2)))*(1+FedEx_Markup),2)</f>
        <v>120.11</v>
      </c>
      <c r="F68" s="328">
        <f>ROUND((IF(MinBase2Day&gt;ROUND(((1-(TwoDayDiscount_21_Up+FedExExrpessEarnedDiscount))*'UPS 2Day Base'!F65),2),ROUND(MinBase2Day*(1+ExpressFuelSurcharge),2),ROUND(((1-(TwoDayDiscount_21_Up+FedExExrpessEarnedDiscount))*'UPS 2Day Base'!F65)*(1+ExpressFuelSurcharge),2)))*(1+FedEx_Markup),2)</f>
        <v>204.26</v>
      </c>
      <c r="G68" s="328">
        <f>ROUND((IF(MinBase2Day&gt;ROUND(((1-(TwoDayDiscount_21_Up+FedExExrpessEarnedDiscount))*'UPS 2Day Base'!G65),2),ROUND(MinBase2Day*(1+ExpressFuelSurcharge),2),ROUND(((1-(TwoDayDiscount_21_Up+FedExExrpessEarnedDiscount))*'UPS 2Day Base'!G65)*(1+ExpressFuelSurcharge),2)))*(1+FedEx_Markup),2)</f>
        <v>208.36</v>
      </c>
      <c r="H68" s="328">
        <f>ROUND((IF(MinBase2Day&gt;ROUND(((1-(TwoDayDiscount_21_Up+FedExExrpessEarnedDiscount))*'UPS 2Day Base'!H65),2),ROUND(MinBase2Day*(1+ExpressFuelSurcharge),2),ROUND(((1-(TwoDayDiscount_21_Up+FedExExrpessEarnedDiscount))*'UPS 2Day Base'!H65)*(1+ExpressFuelSurcharge),2)))*(1+FedEx_Markup),2)</f>
        <v>212.52</v>
      </c>
      <c r="I68" s="328">
        <f>ROUND((IF(MinBase2Day&gt;ROUND(((1-(TwoDayDiscount_21_Up+FedExExrpessEarnedDiscount))*'UPS 2Day Base'!I65),2),ROUND(MinBase2Day*(1+ExpressFuelSurcharge),2),ROUND(((1-(TwoDayDiscount_21_Up+FedExExrpessEarnedDiscount))*'UPS 2Day Base'!I65)*(1+ExpressFuelSurcharge),2)))*(1+FedEx_Markup),2)</f>
        <v>216.78</v>
      </c>
      <c r="J68" s="328">
        <f>ROUND((IF(MinBase2Day&gt;ROUND(((1-(TwoDayDiscount_21_Up+FedExExrpessEarnedDiscount))*'UPS 2Day Base'!J65),2),ROUND(MinBase2Day*(1+ExpressFuelSurcharge),2),ROUND(((1-(TwoDayDiscount_21_Up+FedExExrpessEarnedDiscount))*'UPS 2Day Base'!J65)*(1+ExpressFuelSurcharge),2)))*(1+FedEx_Markup),2)</f>
        <v>216.78</v>
      </c>
      <c r="K68" s="328">
        <f>ROUND((IF(MinBase2Day&gt;ROUND(((1-(TwoDayDiscount_21_Up+FedExExrpessEarnedDiscount))*'UPS 2Day Base'!K65),2),ROUND(MinBase2Day*(1+ExpressFuelSurcharge),2),ROUND(((1-(TwoDayDiscount_21_Up+FedExExrpessEarnedDiscount))*'UPS 2Day Base'!K65)*(1+ExpressFuelSurcharge),2)))*(1+FedEx_Markup),2)</f>
        <v>221.12</v>
      </c>
      <c r="L68" s="328">
        <f>ROUND((IF(MinBase2Day&gt;ROUND(((1-(TwoDayDiscount_21_Up+FedExExrpessEarnedDiscount))*'UPS 2Day Base'!L65),2),ROUND(MinBase2Day*(1+ExpressFuelSurcharge),2),ROUND(((1-(TwoDayDiscount_21_Up+FedExExrpessEarnedDiscount))*'UPS 2Day Base'!L65)*(1+ExpressFuelSurcharge),2)))*(1+FedEx_Markup),2)</f>
        <v>221.12</v>
      </c>
      <c r="M68" s="328">
        <f>ROUND((IF(MinBase2Day&gt;ROUND(((1-(TwoDayDiscount_21_Up+FedExExrpessEarnedDiscount))*'UPS 2Day Base'!M65),2),ROUND(MinBase2Day*(1+ExpressFuelSurcharge),2),ROUND(((1-(TwoDayDiscount_21_Up+FedExExrpessEarnedDiscount))*'UPS 2Day Base'!M65)*(1+ExpressFuelSurcharge),2)))*(1+FedEx_Markup),2)</f>
        <v>199.44</v>
      </c>
    </row>
    <row r="69" ht="12.75" customHeight="1">
      <c r="A69" s="327">
        <v>64.0</v>
      </c>
      <c r="B69" s="328">
        <f>ROUND((IF(MinBase2Day&gt;ROUND(((1-(TwoDayDiscount_21_Up+FedExExrpessEarnedDiscount))*'UPS 2Day Base'!B66),2),ROUND(MinBase2Day*(1+ExpressFuelSurcharge),2),ROUND(((1-(TwoDayDiscount_21_Up+FedExExrpessEarnedDiscount))*'UPS 2Day Base'!B66)*(1+ExpressFuelSurcharge),2)))*(1+FedEx_Markup),2)</f>
        <v>54.51</v>
      </c>
      <c r="C69" s="328">
        <f>ROUND((IF(MinBase2Day&gt;ROUND(((1-(TwoDayDiscount_21_Up+FedExExrpessEarnedDiscount))*'UPS 2Day Base'!C66),2),ROUND(MinBase2Day*(1+ExpressFuelSurcharge),2),ROUND(((1-(TwoDayDiscount_21_Up+FedExExrpessEarnedDiscount))*'UPS 2Day Base'!C66)*(1+ExpressFuelSurcharge),2)))*(1+FedEx_Markup),2)</f>
        <v>63.66</v>
      </c>
      <c r="D69" s="328">
        <f>ROUND((IF(MinBase2Day&gt;ROUND(((1-(TwoDayDiscount_21_Up+FedExExrpessEarnedDiscount))*'UPS 2Day Base'!D66),2),ROUND(MinBase2Day*(1+ExpressFuelSurcharge),2),ROUND(((1-(TwoDayDiscount_21_Up+FedExExrpessEarnedDiscount))*'UPS 2Day Base'!D66)*(1+ExpressFuelSurcharge),2)))*(1+FedEx_Markup),2)</f>
        <v>81.48</v>
      </c>
      <c r="E69" s="328">
        <f>ROUND((IF(MinBase2Day&gt;ROUND(((1-(TwoDayDiscount_21_Up+FedExExrpessEarnedDiscount))*'UPS 2Day Base'!E66),2),ROUND(MinBase2Day*(1+ExpressFuelSurcharge),2),ROUND(((1-(TwoDayDiscount_21_Up+FedExExrpessEarnedDiscount))*'UPS 2Day Base'!E66)*(1+ExpressFuelSurcharge),2)))*(1+FedEx_Markup),2)</f>
        <v>120.35</v>
      </c>
      <c r="F69" s="328">
        <f>ROUND((IF(MinBase2Day&gt;ROUND(((1-(TwoDayDiscount_21_Up+FedExExrpessEarnedDiscount))*'UPS 2Day Base'!F66),2),ROUND(MinBase2Day*(1+ExpressFuelSurcharge),2),ROUND(((1-(TwoDayDiscount_21_Up+FedExExrpessEarnedDiscount))*'UPS 2Day Base'!F66)*(1+ExpressFuelSurcharge),2)))*(1+FedEx_Markup),2)</f>
        <v>204.98</v>
      </c>
      <c r="G69" s="328">
        <f>ROUND((IF(MinBase2Day&gt;ROUND(((1-(TwoDayDiscount_21_Up+FedExExrpessEarnedDiscount))*'UPS 2Day Base'!G66),2),ROUND(MinBase2Day*(1+ExpressFuelSurcharge),2),ROUND(((1-(TwoDayDiscount_21_Up+FedExExrpessEarnedDiscount))*'UPS 2Day Base'!G66)*(1+ExpressFuelSurcharge),2)))*(1+FedEx_Markup),2)</f>
        <v>209.07</v>
      </c>
      <c r="H69" s="328">
        <f>ROUND((IF(MinBase2Day&gt;ROUND(((1-(TwoDayDiscount_21_Up+FedExExrpessEarnedDiscount))*'UPS 2Day Base'!H66),2),ROUND(MinBase2Day*(1+ExpressFuelSurcharge),2),ROUND(((1-(TwoDayDiscount_21_Up+FedExExrpessEarnedDiscount))*'UPS 2Day Base'!H66)*(1+ExpressFuelSurcharge),2)))*(1+FedEx_Markup),2)</f>
        <v>213.26</v>
      </c>
      <c r="I69" s="328">
        <f>ROUND((IF(MinBase2Day&gt;ROUND(((1-(TwoDayDiscount_21_Up+FedExExrpessEarnedDiscount))*'UPS 2Day Base'!I66),2),ROUND(MinBase2Day*(1+ExpressFuelSurcharge),2),ROUND(((1-(TwoDayDiscount_21_Up+FedExExrpessEarnedDiscount))*'UPS 2Day Base'!I66)*(1+ExpressFuelSurcharge),2)))*(1+FedEx_Markup),2)</f>
        <v>217.52</v>
      </c>
      <c r="J69" s="328">
        <f>ROUND((IF(MinBase2Day&gt;ROUND(((1-(TwoDayDiscount_21_Up+FedExExrpessEarnedDiscount))*'UPS 2Day Base'!J66),2),ROUND(MinBase2Day*(1+ExpressFuelSurcharge),2),ROUND(((1-(TwoDayDiscount_21_Up+FedExExrpessEarnedDiscount))*'UPS 2Day Base'!J66)*(1+ExpressFuelSurcharge),2)))*(1+FedEx_Markup),2)</f>
        <v>217.52</v>
      </c>
      <c r="K69" s="328">
        <f>ROUND((IF(MinBase2Day&gt;ROUND(((1-(TwoDayDiscount_21_Up+FedExExrpessEarnedDiscount))*'UPS 2Day Base'!K66),2),ROUND(MinBase2Day*(1+ExpressFuelSurcharge),2),ROUND(((1-(TwoDayDiscount_21_Up+FedExExrpessEarnedDiscount))*'UPS 2Day Base'!K66)*(1+ExpressFuelSurcharge),2)))*(1+FedEx_Markup),2)</f>
        <v>221.88</v>
      </c>
      <c r="L69" s="328">
        <f>ROUND((IF(MinBase2Day&gt;ROUND(((1-(TwoDayDiscount_21_Up+FedExExrpessEarnedDiscount))*'UPS 2Day Base'!L66),2),ROUND(MinBase2Day*(1+ExpressFuelSurcharge),2),ROUND(((1-(TwoDayDiscount_21_Up+FedExExrpessEarnedDiscount))*'UPS 2Day Base'!L66)*(1+ExpressFuelSurcharge),2)))*(1+FedEx_Markup),2)</f>
        <v>221.88</v>
      </c>
      <c r="M69" s="328">
        <f>ROUND((IF(MinBase2Day&gt;ROUND(((1-(TwoDayDiscount_21_Up+FedExExrpessEarnedDiscount))*'UPS 2Day Base'!M66),2),ROUND(MinBase2Day*(1+ExpressFuelSurcharge),2),ROUND(((1-(TwoDayDiscount_21_Up+FedExExrpessEarnedDiscount))*'UPS 2Day Base'!M66)*(1+ExpressFuelSurcharge),2)))*(1+FedEx_Markup),2)</f>
        <v>199.58</v>
      </c>
    </row>
    <row r="70" ht="12.75" customHeight="1">
      <c r="A70" s="327">
        <v>65.0</v>
      </c>
      <c r="B70" s="328">
        <f>ROUND((IF(MinBase2Day&gt;ROUND(((1-(TwoDayDiscount_21_Up+FedExExrpessEarnedDiscount))*'UPS 2Day Base'!B67),2),ROUND(MinBase2Day*(1+ExpressFuelSurcharge),2),ROUND(((1-(TwoDayDiscount_21_Up+FedExExrpessEarnedDiscount))*'UPS 2Day Base'!B67)*(1+ExpressFuelSurcharge),2)))*(1+FedEx_Markup),2)</f>
        <v>56.56</v>
      </c>
      <c r="C70" s="328">
        <f>ROUND((IF(MinBase2Day&gt;ROUND(((1-(TwoDayDiscount_21_Up+FedExExrpessEarnedDiscount))*'UPS 2Day Base'!C67),2),ROUND(MinBase2Day*(1+ExpressFuelSurcharge),2),ROUND(((1-(TwoDayDiscount_21_Up+FedExExrpessEarnedDiscount))*'UPS 2Day Base'!C67)*(1+ExpressFuelSurcharge),2)))*(1+FedEx_Markup),2)</f>
        <v>65.34</v>
      </c>
      <c r="D70" s="328">
        <f>ROUND((IF(MinBase2Day&gt;ROUND(((1-(TwoDayDiscount_21_Up+FedExExrpessEarnedDiscount))*'UPS 2Day Base'!D67),2),ROUND(MinBase2Day*(1+ExpressFuelSurcharge),2),ROUND(((1-(TwoDayDiscount_21_Up+FedExExrpessEarnedDiscount))*'UPS 2Day Base'!D67)*(1+ExpressFuelSurcharge),2)))*(1+FedEx_Markup),2)</f>
        <v>81.71</v>
      </c>
      <c r="E70" s="328">
        <f>ROUND((IF(MinBase2Day&gt;ROUND(((1-(TwoDayDiscount_21_Up+FedExExrpessEarnedDiscount))*'UPS 2Day Base'!E67),2),ROUND(MinBase2Day*(1+ExpressFuelSurcharge),2),ROUND(((1-(TwoDayDiscount_21_Up+FedExExrpessEarnedDiscount))*'UPS 2Day Base'!E67)*(1+ExpressFuelSurcharge),2)))*(1+FedEx_Markup),2)</f>
        <v>123.54</v>
      </c>
      <c r="F70" s="328">
        <f>ROUND((IF(MinBase2Day&gt;ROUND(((1-(TwoDayDiscount_21_Up+FedExExrpessEarnedDiscount))*'UPS 2Day Base'!F67),2),ROUND(MinBase2Day*(1+ExpressFuelSurcharge),2),ROUND(((1-(TwoDayDiscount_21_Up+FedExExrpessEarnedDiscount))*'UPS 2Day Base'!F67)*(1+ExpressFuelSurcharge),2)))*(1+FedEx_Markup),2)</f>
        <v>205.19</v>
      </c>
      <c r="G70" s="328">
        <f>ROUND((IF(MinBase2Day&gt;ROUND(((1-(TwoDayDiscount_21_Up+FedExExrpessEarnedDiscount))*'UPS 2Day Base'!G67),2),ROUND(MinBase2Day*(1+ExpressFuelSurcharge),2),ROUND(((1-(TwoDayDiscount_21_Up+FedExExrpessEarnedDiscount))*'UPS 2Day Base'!G67)*(1+ExpressFuelSurcharge),2)))*(1+FedEx_Markup),2)</f>
        <v>209.3</v>
      </c>
      <c r="H70" s="328">
        <f>ROUND((IF(MinBase2Day&gt;ROUND(((1-(TwoDayDiscount_21_Up+FedExExrpessEarnedDiscount))*'UPS 2Day Base'!H67),2),ROUND(MinBase2Day*(1+ExpressFuelSurcharge),2),ROUND(((1-(TwoDayDiscount_21_Up+FedExExrpessEarnedDiscount))*'UPS 2Day Base'!H67)*(1+ExpressFuelSurcharge),2)))*(1+FedEx_Markup),2)</f>
        <v>213.49</v>
      </c>
      <c r="I70" s="328">
        <f>ROUND((IF(MinBase2Day&gt;ROUND(((1-(TwoDayDiscount_21_Up+FedExExrpessEarnedDiscount))*'UPS 2Day Base'!I67),2),ROUND(MinBase2Day*(1+ExpressFuelSurcharge),2),ROUND(((1-(TwoDayDiscount_21_Up+FedExExrpessEarnedDiscount))*'UPS 2Day Base'!I67)*(1+ExpressFuelSurcharge),2)))*(1+FedEx_Markup),2)</f>
        <v>217.76</v>
      </c>
      <c r="J70" s="328">
        <f>ROUND((IF(MinBase2Day&gt;ROUND(((1-(TwoDayDiscount_21_Up+FedExExrpessEarnedDiscount))*'UPS 2Day Base'!J67),2),ROUND(MinBase2Day*(1+ExpressFuelSurcharge),2),ROUND(((1-(TwoDayDiscount_21_Up+FedExExrpessEarnedDiscount))*'UPS 2Day Base'!J67)*(1+ExpressFuelSurcharge),2)))*(1+FedEx_Markup),2)</f>
        <v>217.76</v>
      </c>
      <c r="K70" s="328">
        <f>ROUND((IF(MinBase2Day&gt;ROUND(((1-(TwoDayDiscount_21_Up+FedExExrpessEarnedDiscount))*'UPS 2Day Base'!K67),2),ROUND(MinBase2Day*(1+ExpressFuelSurcharge),2),ROUND(((1-(TwoDayDiscount_21_Up+FedExExrpessEarnedDiscount))*'UPS 2Day Base'!K67)*(1+ExpressFuelSurcharge),2)))*(1+FedEx_Markup),2)</f>
        <v>222.12</v>
      </c>
      <c r="L70" s="328">
        <f>ROUND((IF(MinBase2Day&gt;ROUND(((1-(TwoDayDiscount_21_Up+FedExExrpessEarnedDiscount))*'UPS 2Day Base'!L67),2),ROUND(MinBase2Day*(1+ExpressFuelSurcharge),2),ROUND(((1-(TwoDayDiscount_21_Up+FedExExrpessEarnedDiscount))*'UPS 2Day Base'!L67)*(1+ExpressFuelSurcharge),2)))*(1+FedEx_Markup),2)</f>
        <v>222.12</v>
      </c>
      <c r="M70" s="328">
        <f>ROUND((IF(MinBase2Day&gt;ROUND(((1-(TwoDayDiscount_21_Up+FedExExrpessEarnedDiscount))*'UPS 2Day Base'!M67),2),ROUND(MinBase2Day*(1+ExpressFuelSurcharge),2),ROUND(((1-(TwoDayDiscount_21_Up+FedExExrpessEarnedDiscount))*'UPS 2Day Base'!M67)*(1+ExpressFuelSurcharge),2)))*(1+FedEx_Markup),2)</f>
        <v>203.08</v>
      </c>
    </row>
    <row r="71" ht="12.75" customHeight="1">
      <c r="A71" s="327">
        <v>66.0</v>
      </c>
      <c r="B71" s="328">
        <f>ROUND((IF(MinBase2Day&gt;ROUND(((1-(TwoDayDiscount_21_Up+FedExExrpessEarnedDiscount))*'UPS 2Day Base'!B68),2),ROUND(MinBase2Day*(1+ExpressFuelSurcharge),2),ROUND(((1-(TwoDayDiscount_21_Up+FedExExrpessEarnedDiscount))*'UPS 2Day Base'!B68)*(1+ExpressFuelSurcharge),2)))*(1+FedEx_Markup),2)</f>
        <v>56.79</v>
      </c>
      <c r="C71" s="328">
        <f>ROUND((IF(MinBase2Day&gt;ROUND(((1-(TwoDayDiscount_21_Up+FedExExrpessEarnedDiscount))*'UPS 2Day Base'!C68),2),ROUND(MinBase2Day*(1+ExpressFuelSurcharge),2),ROUND(((1-(TwoDayDiscount_21_Up+FedExExrpessEarnedDiscount))*'UPS 2Day Base'!C68)*(1+ExpressFuelSurcharge),2)))*(1+FedEx_Markup),2)</f>
        <v>65.57</v>
      </c>
      <c r="D71" s="328">
        <f>ROUND((IF(MinBase2Day&gt;ROUND(((1-(TwoDayDiscount_21_Up+FedExExrpessEarnedDiscount))*'UPS 2Day Base'!D68),2),ROUND(MinBase2Day*(1+ExpressFuelSurcharge),2),ROUND(((1-(TwoDayDiscount_21_Up+FedExExrpessEarnedDiscount))*'UPS 2Day Base'!D68)*(1+ExpressFuelSurcharge),2)))*(1+FedEx_Markup),2)</f>
        <v>82.63</v>
      </c>
      <c r="E71" s="328">
        <f>ROUND((IF(MinBase2Day&gt;ROUND(((1-(TwoDayDiscount_21_Up+FedExExrpessEarnedDiscount))*'UPS 2Day Base'!E68),2),ROUND(MinBase2Day*(1+ExpressFuelSurcharge),2),ROUND(((1-(TwoDayDiscount_21_Up+FedExExrpessEarnedDiscount))*'UPS 2Day Base'!E68)*(1+ExpressFuelSurcharge),2)))*(1+FedEx_Markup),2)</f>
        <v>123.87</v>
      </c>
      <c r="F71" s="328">
        <f>ROUND((IF(MinBase2Day&gt;ROUND(((1-(TwoDayDiscount_21_Up+FedExExrpessEarnedDiscount))*'UPS 2Day Base'!F68),2),ROUND(MinBase2Day*(1+ExpressFuelSurcharge),2),ROUND(((1-(TwoDayDiscount_21_Up+FedExExrpessEarnedDiscount))*'UPS 2Day Base'!F68)*(1+ExpressFuelSurcharge),2)))*(1+FedEx_Markup),2)</f>
        <v>205.55</v>
      </c>
      <c r="G71" s="328">
        <f>ROUND((IF(MinBase2Day&gt;ROUND(((1-(TwoDayDiscount_21_Up+FedExExrpessEarnedDiscount))*'UPS 2Day Base'!G68),2),ROUND(MinBase2Day*(1+ExpressFuelSurcharge),2),ROUND(((1-(TwoDayDiscount_21_Up+FedExExrpessEarnedDiscount))*'UPS 2Day Base'!G68)*(1+ExpressFuelSurcharge),2)))*(1+FedEx_Markup),2)</f>
        <v>209.67</v>
      </c>
      <c r="H71" s="328">
        <f>ROUND((IF(MinBase2Day&gt;ROUND(((1-(TwoDayDiscount_21_Up+FedExExrpessEarnedDiscount))*'UPS 2Day Base'!H68),2),ROUND(MinBase2Day*(1+ExpressFuelSurcharge),2),ROUND(((1-(TwoDayDiscount_21_Up+FedExExrpessEarnedDiscount))*'UPS 2Day Base'!H68)*(1+ExpressFuelSurcharge),2)))*(1+FedEx_Markup),2)</f>
        <v>213.87</v>
      </c>
      <c r="I71" s="328">
        <f>ROUND((IF(MinBase2Day&gt;ROUND(((1-(TwoDayDiscount_21_Up+FedExExrpessEarnedDiscount))*'UPS 2Day Base'!I68),2),ROUND(MinBase2Day*(1+ExpressFuelSurcharge),2),ROUND(((1-(TwoDayDiscount_21_Up+FedExExrpessEarnedDiscount))*'UPS 2Day Base'!I68)*(1+ExpressFuelSurcharge),2)))*(1+FedEx_Markup),2)</f>
        <v>218.14</v>
      </c>
      <c r="J71" s="328">
        <f>ROUND((IF(MinBase2Day&gt;ROUND(((1-(TwoDayDiscount_21_Up+FedExExrpessEarnedDiscount))*'UPS 2Day Base'!J68),2),ROUND(MinBase2Day*(1+ExpressFuelSurcharge),2),ROUND(((1-(TwoDayDiscount_21_Up+FedExExrpessEarnedDiscount))*'UPS 2Day Base'!J68)*(1+ExpressFuelSurcharge),2)))*(1+FedEx_Markup),2)</f>
        <v>218.14</v>
      </c>
      <c r="K71" s="328">
        <f>ROUND((IF(MinBase2Day&gt;ROUND(((1-(TwoDayDiscount_21_Up+FedExExrpessEarnedDiscount))*'UPS 2Day Base'!K68),2),ROUND(MinBase2Day*(1+ExpressFuelSurcharge),2),ROUND(((1-(TwoDayDiscount_21_Up+FedExExrpessEarnedDiscount))*'UPS 2Day Base'!K68)*(1+ExpressFuelSurcharge),2)))*(1+FedEx_Markup),2)</f>
        <v>222.51</v>
      </c>
      <c r="L71" s="328">
        <f>ROUND((IF(MinBase2Day&gt;ROUND(((1-(TwoDayDiscount_21_Up+FedExExrpessEarnedDiscount))*'UPS 2Day Base'!L68),2),ROUND(MinBase2Day*(1+ExpressFuelSurcharge),2),ROUND(((1-(TwoDayDiscount_21_Up+FedExExrpessEarnedDiscount))*'UPS 2Day Base'!L68)*(1+ExpressFuelSurcharge),2)))*(1+FedEx_Markup),2)</f>
        <v>222.51</v>
      </c>
      <c r="M71" s="328">
        <f>ROUND((IF(MinBase2Day&gt;ROUND(((1-(TwoDayDiscount_21_Up+FedExExrpessEarnedDiscount))*'UPS 2Day Base'!M68),2),ROUND(MinBase2Day*(1+ExpressFuelSurcharge),2),ROUND(((1-(TwoDayDiscount_21_Up+FedExExrpessEarnedDiscount))*'UPS 2Day Base'!M68)*(1+ExpressFuelSurcharge),2)))*(1+FedEx_Markup),2)</f>
        <v>206.52</v>
      </c>
    </row>
    <row r="72" ht="12.75" customHeight="1">
      <c r="A72" s="327">
        <v>67.0</v>
      </c>
      <c r="B72" s="328">
        <f>ROUND((IF(MinBase2Day&gt;ROUND(((1-(TwoDayDiscount_21_Up+FedExExrpessEarnedDiscount))*'UPS 2Day Base'!B69),2),ROUND(MinBase2Day*(1+ExpressFuelSurcharge),2),ROUND(((1-(TwoDayDiscount_21_Up+FedExExrpessEarnedDiscount))*'UPS 2Day Base'!B69)*(1+ExpressFuelSurcharge),2)))*(1+FedEx_Markup),2)</f>
        <v>57.02</v>
      </c>
      <c r="C72" s="328">
        <f>ROUND((IF(MinBase2Day&gt;ROUND(((1-(TwoDayDiscount_21_Up+FedExExrpessEarnedDiscount))*'UPS 2Day Base'!C69),2),ROUND(MinBase2Day*(1+ExpressFuelSurcharge),2),ROUND(((1-(TwoDayDiscount_21_Up+FedExExrpessEarnedDiscount))*'UPS 2Day Base'!C69)*(1+ExpressFuelSurcharge),2)))*(1+FedEx_Markup),2)</f>
        <v>66.88</v>
      </c>
      <c r="D72" s="328">
        <f>ROUND((IF(MinBase2Day&gt;ROUND(((1-(TwoDayDiscount_21_Up+FedExExrpessEarnedDiscount))*'UPS 2Day Base'!D69),2),ROUND(MinBase2Day*(1+ExpressFuelSurcharge),2),ROUND(((1-(TwoDayDiscount_21_Up+FedExExrpessEarnedDiscount))*'UPS 2Day Base'!D69)*(1+ExpressFuelSurcharge),2)))*(1+FedEx_Markup),2)</f>
        <v>82.83</v>
      </c>
      <c r="E72" s="328">
        <f>ROUND((IF(MinBase2Day&gt;ROUND(((1-(TwoDayDiscount_21_Up+FedExExrpessEarnedDiscount))*'UPS 2Day Base'!E69),2),ROUND(MinBase2Day*(1+ExpressFuelSurcharge),2),ROUND(((1-(TwoDayDiscount_21_Up+FedExExrpessEarnedDiscount))*'UPS 2Day Base'!E69)*(1+ExpressFuelSurcharge),2)))*(1+FedEx_Markup),2)</f>
        <v>124.11</v>
      </c>
      <c r="F72" s="328">
        <f>ROUND((IF(MinBase2Day&gt;ROUND(((1-(TwoDayDiscount_21_Up+FedExExrpessEarnedDiscount))*'UPS 2Day Base'!F69),2),ROUND(MinBase2Day*(1+ExpressFuelSurcharge),2),ROUND(((1-(TwoDayDiscount_21_Up+FedExExrpessEarnedDiscount))*'UPS 2Day Base'!F69)*(1+ExpressFuelSurcharge),2)))*(1+FedEx_Markup),2)</f>
        <v>205.78</v>
      </c>
      <c r="G72" s="328">
        <f>ROUND((IF(MinBase2Day&gt;ROUND(((1-(TwoDayDiscount_21_Up+FedExExrpessEarnedDiscount))*'UPS 2Day Base'!G69),2),ROUND(MinBase2Day*(1+ExpressFuelSurcharge),2),ROUND(((1-(TwoDayDiscount_21_Up+FedExExrpessEarnedDiscount))*'UPS 2Day Base'!G69)*(1+ExpressFuelSurcharge),2)))*(1+FedEx_Markup),2)</f>
        <v>209.9</v>
      </c>
      <c r="H72" s="328">
        <f>ROUND((IF(MinBase2Day&gt;ROUND(((1-(TwoDayDiscount_21_Up+FedExExrpessEarnedDiscount))*'UPS 2Day Base'!H69),2),ROUND(MinBase2Day*(1+ExpressFuelSurcharge),2),ROUND(((1-(TwoDayDiscount_21_Up+FedExExrpessEarnedDiscount))*'UPS 2Day Base'!H69)*(1+ExpressFuelSurcharge),2)))*(1+FedEx_Markup),2)</f>
        <v>214.1</v>
      </c>
      <c r="I72" s="328">
        <f>ROUND((IF(MinBase2Day&gt;ROUND(((1-(TwoDayDiscount_21_Up+FedExExrpessEarnedDiscount))*'UPS 2Day Base'!I69),2),ROUND(MinBase2Day*(1+ExpressFuelSurcharge),2),ROUND(((1-(TwoDayDiscount_21_Up+FedExExrpessEarnedDiscount))*'UPS 2Day Base'!I69)*(1+ExpressFuelSurcharge),2)))*(1+FedEx_Markup),2)</f>
        <v>218.39</v>
      </c>
      <c r="J72" s="328">
        <f>ROUND((IF(MinBase2Day&gt;ROUND(((1-(TwoDayDiscount_21_Up+FedExExrpessEarnedDiscount))*'UPS 2Day Base'!J69),2),ROUND(MinBase2Day*(1+ExpressFuelSurcharge),2),ROUND(((1-(TwoDayDiscount_21_Up+FedExExrpessEarnedDiscount))*'UPS 2Day Base'!J69)*(1+ExpressFuelSurcharge),2)))*(1+FedEx_Markup),2)</f>
        <v>218.39</v>
      </c>
      <c r="K72" s="328">
        <f>ROUND((IF(MinBase2Day&gt;ROUND(((1-(TwoDayDiscount_21_Up+FedExExrpessEarnedDiscount))*'UPS 2Day Base'!K69),2),ROUND(MinBase2Day*(1+ExpressFuelSurcharge),2),ROUND(((1-(TwoDayDiscount_21_Up+FedExExrpessEarnedDiscount))*'UPS 2Day Base'!K69)*(1+ExpressFuelSurcharge),2)))*(1+FedEx_Markup),2)</f>
        <v>222.76</v>
      </c>
      <c r="L72" s="328">
        <f>ROUND((IF(MinBase2Day&gt;ROUND(((1-(TwoDayDiscount_21_Up+FedExExrpessEarnedDiscount))*'UPS 2Day Base'!L69),2),ROUND(MinBase2Day*(1+ExpressFuelSurcharge),2),ROUND(((1-(TwoDayDiscount_21_Up+FedExExrpessEarnedDiscount))*'UPS 2Day Base'!L69)*(1+ExpressFuelSurcharge),2)))*(1+FedEx_Markup),2)</f>
        <v>222.76</v>
      </c>
      <c r="M72" s="328">
        <f>ROUND((IF(MinBase2Day&gt;ROUND(((1-(TwoDayDiscount_21_Up+FedExExrpessEarnedDiscount))*'UPS 2Day Base'!M69),2),ROUND(MinBase2Day*(1+ExpressFuelSurcharge),2),ROUND(((1-(TwoDayDiscount_21_Up+FedExExrpessEarnedDiscount))*'UPS 2Day Base'!M69)*(1+ExpressFuelSurcharge),2)))*(1+FedEx_Markup),2)</f>
        <v>207.26</v>
      </c>
    </row>
    <row r="73" ht="12.75" customHeight="1">
      <c r="A73" s="327">
        <v>68.0</v>
      </c>
      <c r="B73" s="328">
        <f>ROUND((IF(MinBase2Day&gt;ROUND(((1-(TwoDayDiscount_21_Up+FedExExrpessEarnedDiscount))*'UPS 2Day Base'!B70),2),ROUND(MinBase2Day*(1+ExpressFuelSurcharge),2),ROUND(((1-(TwoDayDiscount_21_Up+FedExExrpessEarnedDiscount))*'UPS 2Day Base'!B70)*(1+ExpressFuelSurcharge),2)))*(1+FedEx_Markup),2)</f>
        <v>57.25</v>
      </c>
      <c r="C73" s="328">
        <f>ROUND((IF(MinBase2Day&gt;ROUND(((1-(TwoDayDiscount_21_Up+FedExExrpessEarnedDiscount))*'UPS 2Day Base'!C70),2),ROUND(MinBase2Day*(1+ExpressFuelSurcharge),2),ROUND(((1-(TwoDayDiscount_21_Up+FedExExrpessEarnedDiscount))*'UPS 2Day Base'!C70)*(1+ExpressFuelSurcharge),2)))*(1+FedEx_Markup),2)</f>
        <v>67.42</v>
      </c>
      <c r="D73" s="328">
        <f>ROUND((IF(MinBase2Day&gt;ROUND(((1-(TwoDayDiscount_21_Up+FedExExrpessEarnedDiscount))*'UPS 2Day Base'!D70),2),ROUND(MinBase2Day*(1+ExpressFuelSurcharge),2),ROUND(((1-(TwoDayDiscount_21_Up+FedExExrpessEarnedDiscount))*'UPS 2Day Base'!D70)*(1+ExpressFuelSurcharge),2)))*(1+FedEx_Markup),2)</f>
        <v>85.13</v>
      </c>
      <c r="E73" s="328">
        <f>ROUND((IF(MinBase2Day&gt;ROUND(((1-(TwoDayDiscount_21_Up+FedExExrpessEarnedDiscount))*'UPS 2Day Base'!E70),2),ROUND(MinBase2Day*(1+ExpressFuelSurcharge),2),ROUND(((1-(TwoDayDiscount_21_Up+FedExExrpessEarnedDiscount))*'UPS 2Day Base'!E70)*(1+ExpressFuelSurcharge),2)))*(1+FedEx_Markup),2)</f>
        <v>124.35</v>
      </c>
      <c r="F73" s="328">
        <f>ROUND((IF(MinBase2Day&gt;ROUND(((1-(TwoDayDiscount_21_Up+FedExExrpessEarnedDiscount))*'UPS 2Day Base'!F70),2),ROUND(MinBase2Day*(1+ExpressFuelSurcharge),2),ROUND(((1-(TwoDayDiscount_21_Up+FedExExrpessEarnedDiscount))*'UPS 2Day Base'!F70)*(1+ExpressFuelSurcharge),2)))*(1+FedEx_Markup),2)</f>
        <v>206</v>
      </c>
      <c r="G73" s="328">
        <f>ROUND((IF(MinBase2Day&gt;ROUND(((1-(TwoDayDiscount_21_Up+FedExExrpessEarnedDiscount))*'UPS 2Day Base'!G70),2),ROUND(MinBase2Day*(1+ExpressFuelSurcharge),2),ROUND(((1-(TwoDayDiscount_21_Up+FedExExrpessEarnedDiscount))*'UPS 2Day Base'!G70)*(1+ExpressFuelSurcharge),2)))*(1+FedEx_Markup),2)</f>
        <v>210.13</v>
      </c>
      <c r="H73" s="328">
        <f>ROUND((IF(MinBase2Day&gt;ROUND(((1-(TwoDayDiscount_21_Up+FedExExrpessEarnedDiscount))*'UPS 2Day Base'!H70),2),ROUND(MinBase2Day*(1+ExpressFuelSurcharge),2),ROUND(((1-(TwoDayDiscount_21_Up+FedExExrpessEarnedDiscount))*'UPS 2Day Base'!H70)*(1+ExpressFuelSurcharge),2)))*(1+FedEx_Markup),2)</f>
        <v>214.33</v>
      </c>
      <c r="I73" s="328">
        <f>ROUND((IF(MinBase2Day&gt;ROUND(((1-(TwoDayDiscount_21_Up+FedExExrpessEarnedDiscount))*'UPS 2Day Base'!I70),2),ROUND(MinBase2Day*(1+ExpressFuelSurcharge),2),ROUND(((1-(TwoDayDiscount_21_Up+FedExExrpessEarnedDiscount))*'UPS 2Day Base'!I70)*(1+ExpressFuelSurcharge),2)))*(1+FedEx_Markup),2)</f>
        <v>218.62</v>
      </c>
      <c r="J73" s="328">
        <f>ROUND((IF(MinBase2Day&gt;ROUND(((1-(TwoDayDiscount_21_Up+FedExExrpessEarnedDiscount))*'UPS 2Day Base'!J70),2),ROUND(MinBase2Day*(1+ExpressFuelSurcharge),2),ROUND(((1-(TwoDayDiscount_21_Up+FedExExrpessEarnedDiscount))*'UPS 2Day Base'!J70)*(1+ExpressFuelSurcharge),2)))*(1+FedEx_Markup),2)</f>
        <v>218.62</v>
      </c>
      <c r="K73" s="328">
        <f>ROUND((IF(MinBase2Day&gt;ROUND(((1-(TwoDayDiscount_21_Up+FedExExrpessEarnedDiscount))*'UPS 2Day Base'!K70),2),ROUND(MinBase2Day*(1+ExpressFuelSurcharge),2),ROUND(((1-(TwoDayDiscount_21_Up+FedExExrpessEarnedDiscount))*'UPS 2Day Base'!K70)*(1+ExpressFuelSurcharge),2)))*(1+FedEx_Markup),2)</f>
        <v>223</v>
      </c>
      <c r="L73" s="328">
        <f>ROUND((IF(MinBase2Day&gt;ROUND(((1-(TwoDayDiscount_21_Up+FedExExrpessEarnedDiscount))*'UPS 2Day Base'!L70),2),ROUND(MinBase2Day*(1+ExpressFuelSurcharge),2),ROUND(((1-(TwoDayDiscount_21_Up+FedExExrpessEarnedDiscount))*'UPS 2Day Base'!L70)*(1+ExpressFuelSurcharge),2)))*(1+FedEx_Markup),2)</f>
        <v>223</v>
      </c>
      <c r="M73" s="328">
        <f>ROUND((IF(MinBase2Day&gt;ROUND(((1-(TwoDayDiscount_21_Up+FedExExrpessEarnedDiscount))*'UPS 2Day Base'!M70),2),ROUND(MinBase2Day*(1+ExpressFuelSurcharge),2),ROUND(((1-(TwoDayDiscount_21_Up+FedExExrpessEarnedDiscount))*'UPS 2Day Base'!M70)*(1+ExpressFuelSurcharge),2)))*(1+FedEx_Markup),2)</f>
        <v>212.69</v>
      </c>
    </row>
    <row r="74" ht="12.75" customHeight="1">
      <c r="A74" s="327">
        <v>69.0</v>
      </c>
      <c r="B74" s="328">
        <f>ROUND((IF(MinBase2Day&gt;ROUND(((1-(TwoDayDiscount_21_Up+FedExExrpessEarnedDiscount))*'UPS 2Day Base'!B71),2),ROUND(MinBase2Day*(1+ExpressFuelSurcharge),2),ROUND(((1-(TwoDayDiscount_21_Up+FedExExrpessEarnedDiscount))*'UPS 2Day Base'!B71)*(1+ExpressFuelSurcharge),2)))*(1+FedEx_Markup),2)</f>
        <v>57.49</v>
      </c>
      <c r="C74" s="328">
        <f>ROUND((IF(MinBase2Day&gt;ROUND(((1-(TwoDayDiscount_21_Up+FedExExrpessEarnedDiscount))*'UPS 2Day Base'!C71),2),ROUND(MinBase2Day*(1+ExpressFuelSurcharge),2),ROUND(((1-(TwoDayDiscount_21_Up+FedExExrpessEarnedDiscount))*'UPS 2Day Base'!C71)*(1+ExpressFuelSurcharge),2)))*(1+FedEx_Markup),2)</f>
        <v>68.92</v>
      </c>
      <c r="D74" s="328">
        <f>ROUND((IF(MinBase2Day&gt;ROUND(((1-(TwoDayDiscount_21_Up+FedExExrpessEarnedDiscount))*'UPS 2Day Base'!D71),2),ROUND(MinBase2Day*(1+ExpressFuelSurcharge),2),ROUND(((1-(TwoDayDiscount_21_Up+FedExExrpessEarnedDiscount))*'UPS 2Day Base'!D71)*(1+ExpressFuelSurcharge),2)))*(1+FedEx_Markup),2)</f>
        <v>85.38</v>
      </c>
      <c r="E74" s="328">
        <f>ROUND((IF(MinBase2Day&gt;ROUND(((1-(TwoDayDiscount_21_Up+FedExExrpessEarnedDiscount))*'UPS 2Day Base'!E71),2),ROUND(MinBase2Day*(1+ExpressFuelSurcharge),2),ROUND(((1-(TwoDayDiscount_21_Up+FedExExrpessEarnedDiscount))*'UPS 2Day Base'!E71)*(1+ExpressFuelSurcharge),2)))*(1+FedEx_Markup),2)</f>
        <v>124.9</v>
      </c>
      <c r="F74" s="328">
        <f>ROUND((IF(MinBase2Day&gt;ROUND(((1-(TwoDayDiscount_21_Up+FedExExrpessEarnedDiscount))*'UPS 2Day Base'!F71),2),ROUND(MinBase2Day*(1+ExpressFuelSurcharge),2),ROUND(((1-(TwoDayDiscount_21_Up+FedExExrpessEarnedDiscount))*'UPS 2Day Base'!F71)*(1+ExpressFuelSurcharge),2)))*(1+FedEx_Markup),2)</f>
        <v>206.7</v>
      </c>
      <c r="G74" s="328">
        <f>ROUND((IF(MinBase2Day&gt;ROUND(((1-(TwoDayDiscount_21_Up+FedExExrpessEarnedDiscount))*'UPS 2Day Base'!G71),2),ROUND(MinBase2Day*(1+ExpressFuelSurcharge),2),ROUND(((1-(TwoDayDiscount_21_Up+FedExExrpessEarnedDiscount))*'UPS 2Day Base'!G71)*(1+ExpressFuelSurcharge),2)))*(1+FedEx_Markup),2)</f>
        <v>210.84</v>
      </c>
      <c r="H74" s="328">
        <f>ROUND((IF(MinBase2Day&gt;ROUND(((1-(TwoDayDiscount_21_Up+FedExExrpessEarnedDiscount))*'UPS 2Day Base'!H71),2),ROUND(MinBase2Day*(1+ExpressFuelSurcharge),2),ROUND(((1-(TwoDayDiscount_21_Up+FedExExrpessEarnedDiscount))*'UPS 2Day Base'!H71)*(1+ExpressFuelSurcharge),2)))*(1+FedEx_Markup),2)</f>
        <v>215.06</v>
      </c>
      <c r="I74" s="328">
        <f>ROUND((IF(MinBase2Day&gt;ROUND(((1-(TwoDayDiscount_21_Up+FedExExrpessEarnedDiscount))*'UPS 2Day Base'!I71),2),ROUND(MinBase2Day*(1+ExpressFuelSurcharge),2),ROUND(((1-(TwoDayDiscount_21_Up+FedExExrpessEarnedDiscount))*'UPS 2Day Base'!I71)*(1+ExpressFuelSurcharge),2)))*(1+FedEx_Markup),2)</f>
        <v>219.36</v>
      </c>
      <c r="J74" s="328">
        <f>ROUND((IF(MinBase2Day&gt;ROUND(((1-(TwoDayDiscount_21_Up+FedExExrpessEarnedDiscount))*'UPS 2Day Base'!J71),2),ROUND(MinBase2Day*(1+ExpressFuelSurcharge),2),ROUND(((1-(TwoDayDiscount_21_Up+FedExExrpessEarnedDiscount))*'UPS 2Day Base'!J71)*(1+ExpressFuelSurcharge),2)))*(1+FedEx_Markup),2)</f>
        <v>219.36</v>
      </c>
      <c r="K74" s="328">
        <f>ROUND((IF(MinBase2Day&gt;ROUND(((1-(TwoDayDiscount_21_Up+FedExExrpessEarnedDiscount))*'UPS 2Day Base'!K71),2),ROUND(MinBase2Day*(1+ExpressFuelSurcharge),2),ROUND(((1-(TwoDayDiscount_21_Up+FedExExrpessEarnedDiscount))*'UPS 2Day Base'!K71)*(1+ExpressFuelSurcharge),2)))*(1+FedEx_Markup),2)</f>
        <v>223.76</v>
      </c>
      <c r="L74" s="328">
        <f>ROUND((IF(MinBase2Day&gt;ROUND(((1-(TwoDayDiscount_21_Up+FedExExrpessEarnedDiscount))*'UPS 2Day Base'!L71),2),ROUND(MinBase2Day*(1+ExpressFuelSurcharge),2),ROUND(((1-(TwoDayDiscount_21_Up+FedExExrpessEarnedDiscount))*'UPS 2Day Base'!L71)*(1+ExpressFuelSurcharge),2)))*(1+FedEx_Markup),2)</f>
        <v>223.76</v>
      </c>
      <c r="M74" s="328">
        <f>ROUND((IF(MinBase2Day&gt;ROUND(((1-(TwoDayDiscount_21_Up+FedExExrpessEarnedDiscount))*'UPS 2Day Base'!M71),2),ROUND(MinBase2Day*(1+ExpressFuelSurcharge),2),ROUND(((1-(TwoDayDiscount_21_Up+FedExExrpessEarnedDiscount))*'UPS 2Day Base'!M71)*(1+ExpressFuelSurcharge),2)))*(1+FedEx_Markup),2)</f>
        <v>215.77</v>
      </c>
    </row>
    <row r="75" ht="12.75" customHeight="1">
      <c r="A75" s="327">
        <v>70.0</v>
      </c>
      <c r="B75" s="328">
        <f>ROUND((IF(MinBase2Day&gt;ROUND(((1-(TwoDayDiscount_21_Up+FedExExrpessEarnedDiscount))*'UPS 2Day Base'!B72),2),ROUND(MinBase2Day*(1+ExpressFuelSurcharge),2),ROUND(((1-(TwoDayDiscount_21_Up+FedExExrpessEarnedDiscount))*'UPS 2Day Base'!B72)*(1+ExpressFuelSurcharge),2)))*(1+FedEx_Markup),2)</f>
        <v>57.72</v>
      </c>
      <c r="C75" s="328">
        <f>ROUND((IF(MinBase2Day&gt;ROUND(((1-(TwoDayDiscount_21_Up+FedExExrpessEarnedDiscount))*'UPS 2Day Base'!C72),2),ROUND(MinBase2Day*(1+ExpressFuelSurcharge),2),ROUND(((1-(TwoDayDiscount_21_Up+FedExExrpessEarnedDiscount))*'UPS 2Day Base'!C72)*(1+ExpressFuelSurcharge),2)))*(1+FedEx_Markup),2)</f>
        <v>75.12</v>
      </c>
      <c r="D75" s="328">
        <f>ROUND((IF(MinBase2Day&gt;ROUND(((1-(TwoDayDiscount_21_Up+FedExExrpessEarnedDiscount))*'UPS 2Day Base'!D72),2),ROUND(MinBase2Day*(1+ExpressFuelSurcharge),2),ROUND(((1-(TwoDayDiscount_21_Up+FedExExrpessEarnedDiscount))*'UPS 2Day Base'!D72)*(1+ExpressFuelSurcharge),2)))*(1+FedEx_Markup),2)</f>
        <v>88.37</v>
      </c>
      <c r="E75" s="328">
        <f>ROUND((IF(MinBase2Day&gt;ROUND(((1-(TwoDayDiscount_21_Up+FedExExrpessEarnedDiscount))*'UPS 2Day Base'!E72),2),ROUND(MinBase2Day*(1+ExpressFuelSurcharge),2),ROUND(((1-(TwoDayDiscount_21_Up+FedExExrpessEarnedDiscount))*'UPS 2Day Base'!E72)*(1+ExpressFuelSurcharge),2)))*(1+FedEx_Markup),2)</f>
        <v>135.48</v>
      </c>
      <c r="F75" s="328">
        <f>ROUND((IF(MinBase2Day&gt;ROUND(((1-(TwoDayDiscount_21_Up+FedExExrpessEarnedDiscount))*'UPS 2Day Base'!F72),2),ROUND(MinBase2Day*(1+ExpressFuelSurcharge),2),ROUND(((1-(TwoDayDiscount_21_Up+FedExExrpessEarnedDiscount))*'UPS 2Day Base'!F72)*(1+ExpressFuelSurcharge),2)))*(1+FedEx_Markup),2)</f>
        <v>217.56</v>
      </c>
      <c r="G75" s="328">
        <f>ROUND((IF(MinBase2Day&gt;ROUND(((1-(TwoDayDiscount_21_Up+FedExExrpessEarnedDiscount))*'UPS 2Day Base'!G72),2),ROUND(MinBase2Day*(1+ExpressFuelSurcharge),2),ROUND(((1-(TwoDayDiscount_21_Up+FedExExrpessEarnedDiscount))*'UPS 2Day Base'!G72)*(1+ExpressFuelSurcharge),2)))*(1+FedEx_Markup),2)</f>
        <v>224.49</v>
      </c>
      <c r="H75" s="328">
        <f>ROUND((IF(MinBase2Day&gt;ROUND(((1-(TwoDayDiscount_21_Up+FedExExrpessEarnedDiscount))*'UPS 2Day Base'!H72),2),ROUND(MinBase2Day*(1+ExpressFuelSurcharge),2),ROUND(((1-(TwoDayDiscount_21_Up+FedExExrpessEarnedDiscount))*'UPS 2Day Base'!H72)*(1+ExpressFuelSurcharge),2)))*(1+FedEx_Markup),2)</f>
        <v>228.99</v>
      </c>
      <c r="I75" s="328">
        <f>ROUND((IF(MinBase2Day&gt;ROUND(((1-(TwoDayDiscount_21_Up+FedExExrpessEarnedDiscount))*'UPS 2Day Base'!I72),2),ROUND(MinBase2Day*(1+ExpressFuelSurcharge),2),ROUND(((1-(TwoDayDiscount_21_Up+FedExExrpessEarnedDiscount))*'UPS 2Day Base'!I72)*(1+ExpressFuelSurcharge),2)))*(1+FedEx_Markup),2)</f>
        <v>233.58</v>
      </c>
      <c r="J75" s="328">
        <f>ROUND((IF(MinBase2Day&gt;ROUND(((1-(TwoDayDiscount_21_Up+FedExExrpessEarnedDiscount))*'UPS 2Day Base'!J72),2),ROUND(MinBase2Day*(1+ExpressFuelSurcharge),2),ROUND(((1-(TwoDayDiscount_21_Up+FedExExrpessEarnedDiscount))*'UPS 2Day Base'!J72)*(1+ExpressFuelSurcharge),2)))*(1+FedEx_Markup),2)</f>
        <v>233.58</v>
      </c>
      <c r="K75" s="328">
        <f>ROUND((IF(MinBase2Day&gt;ROUND(((1-(TwoDayDiscount_21_Up+FedExExrpessEarnedDiscount))*'UPS 2Day Base'!K72),2),ROUND(MinBase2Day*(1+ExpressFuelSurcharge),2),ROUND(((1-(TwoDayDiscount_21_Up+FedExExrpessEarnedDiscount))*'UPS 2Day Base'!K72)*(1+ExpressFuelSurcharge),2)))*(1+FedEx_Markup),2)</f>
        <v>238.25</v>
      </c>
      <c r="L75" s="328">
        <f>ROUND((IF(MinBase2Day&gt;ROUND(((1-(TwoDayDiscount_21_Up+FedExExrpessEarnedDiscount))*'UPS 2Day Base'!L72),2),ROUND(MinBase2Day*(1+ExpressFuelSurcharge),2),ROUND(((1-(TwoDayDiscount_21_Up+FedExExrpessEarnedDiscount))*'UPS 2Day Base'!L72)*(1+ExpressFuelSurcharge),2)))*(1+FedEx_Markup),2)</f>
        <v>238.25</v>
      </c>
      <c r="M75" s="328">
        <f>ROUND((IF(MinBase2Day&gt;ROUND(((1-(TwoDayDiscount_21_Up+FedExExrpessEarnedDiscount))*'UPS 2Day Base'!M72),2),ROUND(MinBase2Day*(1+ExpressFuelSurcharge),2),ROUND(((1-(TwoDayDiscount_21_Up+FedExExrpessEarnedDiscount))*'UPS 2Day Base'!M72)*(1+ExpressFuelSurcharge),2)))*(1+FedEx_Markup),2)</f>
        <v>218.41</v>
      </c>
    </row>
    <row r="76" ht="12.75" customHeight="1">
      <c r="A76" s="327">
        <v>71.0</v>
      </c>
      <c r="B76" s="328">
        <f>ROUND((IF(MinBase2Day&gt;ROUND(((1-(TwoDayDiscount_21_Up+FedExExrpessEarnedDiscount))*'UPS 2Day Base'!B73),2),ROUND(MinBase2Day*(1+ExpressFuelSurcharge),2),ROUND(((1-(TwoDayDiscount_21_Up+FedExExrpessEarnedDiscount))*'UPS 2Day Base'!B73)*(1+ExpressFuelSurcharge),2)))*(1+FedEx_Markup),2)</f>
        <v>61.21</v>
      </c>
      <c r="C76" s="328">
        <f>ROUND((IF(MinBase2Day&gt;ROUND(((1-(TwoDayDiscount_21_Up+FedExExrpessEarnedDiscount))*'UPS 2Day Base'!C73),2),ROUND(MinBase2Day*(1+ExpressFuelSurcharge),2),ROUND(((1-(TwoDayDiscount_21_Up+FedExExrpessEarnedDiscount))*'UPS 2Day Base'!C73)*(1+ExpressFuelSurcharge),2)))*(1+FedEx_Markup),2)</f>
        <v>76.13</v>
      </c>
      <c r="D76" s="328">
        <f>ROUND((IF(MinBase2Day&gt;ROUND(((1-(TwoDayDiscount_21_Up+FedExExrpessEarnedDiscount))*'UPS 2Day Base'!D73),2),ROUND(MinBase2Day*(1+ExpressFuelSurcharge),2),ROUND(((1-(TwoDayDiscount_21_Up+FedExExrpessEarnedDiscount))*'UPS 2Day Base'!D73)*(1+ExpressFuelSurcharge),2)))*(1+FedEx_Markup),2)</f>
        <v>88.67</v>
      </c>
      <c r="E76" s="328">
        <f>ROUND((IF(MinBase2Day&gt;ROUND(((1-(TwoDayDiscount_21_Up+FedExExrpessEarnedDiscount))*'UPS 2Day Base'!E73),2),ROUND(MinBase2Day*(1+ExpressFuelSurcharge),2),ROUND(((1-(TwoDayDiscount_21_Up+FedExExrpessEarnedDiscount))*'UPS 2Day Base'!E73)*(1+ExpressFuelSurcharge),2)))*(1+FedEx_Markup),2)</f>
        <v>136.55</v>
      </c>
      <c r="F76" s="328">
        <f>ROUND((IF(MinBase2Day&gt;ROUND(((1-(TwoDayDiscount_21_Up+FedExExrpessEarnedDiscount))*'UPS 2Day Base'!F73),2),ROUND(MinBase2Day*(1+ExpressFuelSurcharge),2),ROUND(((1-(TwoDayDiscount_21_Up+FedExExrpessEarnedDiscount))*'UPS 2Day Base'!F73)*(1+ExpressFuelSurcharge),2)))*(1+FedEx_Markup),2)</f>
        <v>218.65</v>
      </c>
      <c r="G76" s="328">
        <f>ROUND((IF(MinBase2Day&gt;ROUND(((1-(TwoDayDiscount_21_Up+FedExExrpessEarnedDiscount))*'UPS 2Day Base'!G73),2),ROUND(MinBase2Day*(1+ExpressFuelSurcharge),2),ROUND(((1-(TwoDayDiscount_21_Up+FedExExrpessEarnedDiscount))*'UPS 2Day Base'!G73)*(1+ExpressFuelSurcharge),2)))*(1+FedEx_Markup),2)</f>
        <v>226.73</v>
      </c>
      <c r="H76" s="328">
        <f>ROUND((IF(MinBase2Day&gt;ROUND(((1-(TwoDayDiscount_21_Up+FedExExrpessEarnedDiscount))*'UPS 2Day Base'!H73),2),ROUND(MinBase2Day*(1+ExpressFuelSurcharge),2),ROUND(((1-(TwoDayDiscount_21_Up+FedExExrpessEarnedDiscount))*'UPS 2Day Base'!H73)*(1+ExpressFuelSurcharge),2)))*(1+FedEx_Markup),2)</f>
        <v>231.28</v>
      </c>
      <c r="I76" s="328">
        <f>ROUND((IF(MinBase2Day&gt;ROUND(((1-(TwoDayDiscount_21_Up+FedExExrpessEarnedDiscount))*'UPS 2Day Base'!I73),2),ROUND(MinBase2Day*(1+ExpressFuelSurcharge),2),ROUND(((1-(TwoDayDiscount_21_Up+FedExExrpessEarnedDiscount))*'UPS 2Day Base'!I73)*(1+ExpressFuelSurcharge),2)))*(1+FedEx_Markup),2)</f>
        <v>235.91</v>
      </c>
      <c r="J76" s="328">
        <f>ROUND((IF(MinBase2Day&gt;ROUND(((1-(TwoDayDiscount_21_Up+FedExExrpessEarnedDiscount))*'UPS 2Day Base'!J73),2),ROUND(MinBase2Day*(1+ExpressFuelSurcharge),2),ROUND(((1-(TwoDayDiscount_21_Up+FedExExrpessEarnedDiscount))*'UPS 2Day Base'!J73)*(1+ExpressFuelSurcharge),2)))*(1+FedEx_Markup),2)</f>
        <v>235.91</v>
      </c>
      <c r="K76" s="328">
        <f>ROUND((IF(MinBase2Day&gt;ROUND(((1-(TwoDayDiscount_21_Up+FedExExrpessEarnedDiscount))*'UPS 2Day Base'!K73),2),ROUND(MinBase2Day*(1+ExpressFuelSurcharge),2),ROUND(((1-(TwoDayDiscount_21_Up+FedExExrpessEarnedDiscount))*'UPS 2Day Base'!K73)*(1+ExpressFuelSurcharge),2)))*(1+FedEx_Markup),2)</f>
        <v>240.64</v>
      </c>
      <c r="L76" s="328">
        <f>ROUND((IF(MinBase2Day&gt;ROUND(((1-(TwoDayDiscount_21_Up+FedExExrpessEarnedDiscount))*'UPS 2Day Base'!L73),2),ROUND(MinBase2Day*(1+ExpressFuelSurcharge),2),ROUND(((1-(TwoDayDiscount_21_Up+FedExExrpessEarnedDiscount))*'UPS 2Day Base'!L73)*(1+ExpressFuelSurcharge),2)))*(1+FedEx_Markup),2)</f>
        <v>240.64</v>
      </c>
      <c r="M76" s="328">
        <f>ROUND((IF(MinBase2Day&gt;ROUND(((1-(TwoDayDiscount_21_Up+FedExExrpessEarnedDiscount))*'UPS 2Day Base'!M73),2),ROUND(MinBase2Day*(1+ExpressFuelSurcharge),2),ROUND(((1-(TwoDayDiscount_21_Up+FedExExrpessEarnedDiscount))*'UPS 2Day Base'!M73)*(1+ExpressFuelSurcharge),2)))*(1+FedEx_Markup),2)</f>
        <v>219.01</v>
      </c>
    </row>
    <row r="77" ht="12.75" customHeight="1">
      <c r="A77" s="327">
        <v>72.0</v>
      </c>
      <c r="B77" s="328">
        <f>ROUND((IF(MinBase2Day&gt;ROUND(((1-(TwoDayDiscount_21_Up+FedExExrpessEarnedDiscount))*'UPS 2Day Base'!B74),2),ROUND(MinBase2Day*(1+ExpressFuelSurcharge),2),ROUND(((1-(TwoDayDiscount_21_Up+FedExExrpessEarnedDiscount))*'UPS 2Day Base'!B74)*(1+ExpressFuelSurcharge),2)))*(1+FedEx_Markup),2)</f>
        <v>61.57</v>
      </c>
      <c r="C77" s="328">
        <f>ROUND((IF(MinBase2Day&gt;ROUND(((1-(TwoDayDiscount_21_Up+FedExExrpessEarnedDiscount))*'UPS 2Day Base'!C74),2),ROUND(MinBase2Day*(1+ExpressFuelSurcharge),2),ROUND(((1-(TwoDayDiscount_21_Up+FedExExrpessEarnedDiscount))*'UPS 2Day Base'!C74)*(1+ExpressFuelSurcharge),2)))*(1+FedEx_Markup),2)</f>
        <v>76.36</v>
      </c>
      <c r="D77" s="328">
        <f>ROUND((IF(MinBase2Day&gt;ROUND(((1-(TwoDayDiscount_21_Up+FedExExrpessEarnedDiscount))*'UPS 2Day Base'!D74),2),ROUND(MinBase2Day*(1+ExpressFuelSurcharge),2),ROUND(((1-(TwoDayDiscount_21_Up+FedExExrpessEarnedDiscount))*'UPS 2Day Base'!D74)*(1+ExpressFuelSurcharge),2)))*(1+FedEx_Markup),2)</f>
        <v>88.9</v>
      </c>
      <c r="E77" s="328">
        <f>ROUND((IF(MinBase2Day&gt;ROUND(((1-(TwoDayDiscount_21_Up+FedExExrpessEarnedDiscount))*'UPS 2Day Base'!E74),2),ROUND(MinBase2Day*(1+ExpressFuelSurcharge),2),ROUND(((1-(TwoDayDiscount_21_Up+FedExExrpessEarnedDiscount))*'UPS 2Day Base'!E74)*(1+ExpressFuelSurcharge),2)))*(1+FedEx_Markup),2)</f>
        <v>136.79</v>
      </c>
      <c r="F77" s="328">
        <f>ROUND((IF(MinBase2Day&gt;ROUND(((1-(TwoDayDiscount_21_Up+FedExExrpessEarnedDiscount))*'UPS 2Day Base'!F74),2),ROUND(MinBase2Day*(1+ExpressFuelSurcharge),2),ROUND(((1-(TwoDayDiscount_21_Up+FedExExrpessEarnedDiscount))*'UPS 2Day Base'!F74)*(1+ExpressFuelSurcharge),2)))*(1+FedEx_Markup),2)</f>
        <v>222.36</v>
      </c>
      <c r="G77" s="328">
        <f>ROUND((IF(MinBase2Day&gt;ROUND(((1-(TwoDayDiscount_21_Up+FedExExrpessEarnedDiscount))*'UPS 2Day Base'!G74),2),ROUND(MinBase2Day*(1+ExpressFuelSurcharge),2),ROUND(((1-(TwoDayDiscount_21_Up+FedExExrpessEarnedDiscount))*'UPS 2Day Base'!G74)*(1+ExpressFuelSurcharge),2)))*(1+FedEx_Markup),2)</f>
        <v>226.96</v>
      </c>
      <c r="H77" s="328">
        <f>ROUND((IF(MinBase2Day&gt;ROUND(((1-(TwoDayDiscount_21_Up+FedExExrpessEarnedDiscount))*'UPS 2Day Base'!H74),2),ROUND(MinBase2Day*(1+ExpressFuelSurcharge),2),ROUND(((1-(TwoDayDiscount_21_Up+FedExExrpessEarnedDiscount))*'UPS 2Day Base'!H74)*(1+ExpressFuelSurcharge),2)))*(1+FedEx_Markup),2)</f>
        <v>231.51</v>
      </c>
      <c r="I77" s="328">
        <f>ROUND((IF(MinBase2Day&gt;ROUND(((1-(TwoDayDiscount_21_Up+FedExExrpessEarnedDiscount))*'UPS 2Day Base'!I74),2),ROUND(MinBase2Day*(1+ExpressFuelSurcharge),2),ROUND(((1-(TwoDayDiscount_21_Up+FedExExrpessEarnedDiscount))*'UPS 2Day Base'!I74)*(1+ExpressFuelSurcharge),2)))*(1+FedEx_Markup),2)</f>
        <v>236.14</v>
      </c>
      <c r="J77" s="328">
        <f>ROUND((IF(MinBase2Day&gt;ROUND(((1-(TwoDayDiscount_21_Up+FedExExrpessEarnedDiscount))*'UPS 2Day Base'!J74),2),ROUND(MinBase2Day*(1+ExpressFuelSurcharge),2),ROUND(((1-(TwoDayDiscount_21_Up+FedExExrpessEarnedDiscount))*'UPS 2Day Base'!J74)*(1+ExpressFuelSurcharge),2)))*(1+FedEx_Markup),2)</f>
        <v>236.14</v>
      </c>
      <c r="K77" s="328">
        <f>ROUND((IF(MinBase2Day&gt;ROUND(((1-(TwoDayDiscount_21_Up+FedExExrpessEarnedDiscount))*'UPS 2Day Base'!K74),2),ROUND(MinBase2Day*(1+ExpressFuelSurcharge),2),ROUND(((1-(TwoDayDiscount_21_Up+FedExExrpessEarnedDiscount))*'UPS 2Day Base'!K74)*(1+ExpressFuelSurcharge),2)))*(1+FedEx_Markup),2)</f>
        <v>240.87</v>
      </c>
      <c r="L77" s="328">
        <f>ROUND((IF(MinBase2Day&gt;ROUND(((1-(TwoDayDiscount_21_Up+FedExExrpessEarnedDiscount))*'UPS 2Day Base'!L74),2),ROUND(MinBase2Day*(1+ExpressFuelSurcharge),2),ROUND(((1-(TwoDayDiscount_21_Up+FedExExrpessEarnedDiscount))*'UPS 2Day Base'!L74)*(1+ExpressFuelSurcharge),2)))*(1+FedEx_Markup),2)</f>
        <v>240.87</v>
      </c>
      <c r="M77" s="328">
        <f>ROUND((IF(MinBase2Day&gt;ROUND(((1-(TwoDayDiscount_21_Up+FedExExrpessEarnedDiscount))*'UPS 2Day Base'!M74),2),ROUND(MinBase2Day*(1+ExpressFuelSurcharge),2),ROUND(((1-(TwoDayDiscount_21_Up+FedExExrpessEarnedDiscount))*'UPS 2Day Base'!M74)*(1+ExpressFuelSurcharge),2)))*(1+FedEx_Markup),2)</f>
        <v>219.51</v>
      </c>
    </row>
    <row r="78" ht="12.75" customHeight="1">
      <c r="A78" s="327">
        <v>73.0</v>
      </c>
      <c r="B78" s="328">
        <f>ROUND((IF(MinBase2Day&gt;ROUND(((1-(TwoDayDiscount_21_Up+FedExExrpessEarnedDiscount))*'UPS 2Day Base'!B75),2),ROUND(MinBase2Day*(1+ExpressFuelSurcharge),2),ROUND(((1-(TwoDayDiscount_21_Up+FedExExrpessEarnedDiscount))*'UPS 2Day Base'!B75)*(1+ExpressFuelSurcharge),2)))*(1+FedEx_Markup),2)</f>
        <v>61.78</v>
      </c>
      <c r="C78" s="328">
        <f>ROUND((IF(MinBase2Day&gt;ROUND(((1-(TwoDayDiscount_21_Up+FedExExrpessEarnedDiscount))*'UPS 2Day Base'!C75),2),ROUND(MinBase2Day*(1+ExpressFuelSurcharge),2),ROUND(((1-(TwoDayDiscount_21_Up+FedExExrpessEarnedDiscount))*'UPS 2Day Base'!C75)*(1+ExpressFuelSurcharge),2)))*(1+FedEx_Markup),2)</f>
        <v>76.6</v>
      </c>
      <c r="D78" s="328">
        <f>ROUND((IF(MinBase2Day&gt;ROUND(((1-(TwoDayDiscount_21_Up+FedExExrpessEarnedDiscount))*'UPS 2Day Base'!D75),2),ROUND(MinBase2Day*(1+ExpressFuelSurcharge),2),ROUND(((1-(TwoDayDiscount_21_Up+FedExExrpessEarnedDiscount))*'UPS 2Day Base'!D75)*(1+ExpressFuelSurcharge),2)))*(1+FedEx_Markup),2)</f>
        <v>89.33</v>
      </c>
      <c r="E78" s="328">
        <f>ROUND((IF(MinBase2Day&gt;ROUND(((1-(TwoDayDiscount_21_Up+FedExExrpessEarnedDiscount))*'UPS 2Day Base'!E75),2),ROUND(MinBase2Day*(1+ExpressFuelSurcharge),2),ROUND(((1-(TwoDayDiscount_21_Up+FedExExrpessEarnedDiscount))*'UPS 2Day Base'!E75)*(1+ExpressFuelSurcharge),2)))*(1+FedEx_Markup),2)</f>
        <v>139.05</v>
      </c>
      <c r="F78" s="328">
        <f>ROUND((IF(MinBase2Day&gt;ROUND(((1-(TwoDayDiscount_21_Up+FedExExrpessEarnedDiscount))*'UPS 2Day Base'!F75),2),ROUND(MinBase2Day*(1+ExpressFuelSurcharge),2),ROUND(((1-(TwoDayDiscount_21_Up+FedExExrpessEarnedDiscount))*'UPS 2Day Base'!F75)*(1+ExpressFuelSurcharge),2)))*(1+FedEx_Markup),2)</f>
        <v>222.74</v>
      </c>
      <c r="G78" s="328">
        <f>ROUND((IF(MinBase2Day&gt;ROUND(((1-(TwoDayDiscount_21_Up+FedExExrpessEarnedDiscount))*'UPS 2Day Base'!G75),2),ROUND(MinBase2Day*(1+ExpressFuelSurcharge),2),ROUND(((1-(TwoDayDiscount_21_Up+FedExExrpessEarnedDiscount))*'UPS 2Day Base'!G75)*(1+ExpressFuelSurcharge),2)))*(1+FedEx_Markup),2)</f>
        <v>227.19</v>
      </c>
      <c r="H78" s="328">
        <f>ROUND((IF(MinBase2Day&gt;ROUND(((1-(TwoDayDiscount_21_Up+FedExExrpessEarnedDiscount))*'UPS 2Day Base'!H75),2),ROUND(MinBase2Day*(1+ExpressFuelSurcharge),2),ROUND(((1-(TwoDayDiscount_21_Up+FedExExrpessEarnedDiscount))*'UPS 2Day Base'!H75)*(1+ExpressFuelSurcharge),2)))*(1+FedEx_Markup),2)</f>
        <v>231.74</v>
      </c>
      <c r="I78" s="328">
        <f>ROUND((IF(MinBase2Day&gt;ROUND(((1-(TwoDayDiscount_21_Up+FedExExrpessEarnedDiscount))*'UPS 2Day Base'!I75),2),ROUND(MinBase2Day*(1+ExpressFuelSurcharge),2),ROUND(((1-(TwoDayDiscount_21_Up+FedExExrpessEarnedDiscount))*'UPS 2Day Base'!I75)*(1+ExpressFuelSurcharge),2)))*(1+FedEx_Markup),2)</f>
        <v>236.38</v>
      </c>
      <c r="J78" s="328">
        <f>ROUND((IF(MinBase2Day&gt;ROUND(((1-(TwoDayDiscount_21_Up+FedExExrpessEarnedDiscount))*'UPS 2Day Base'!J75),2),ROUND(MinBase2Day*(1+ExpressFuelSurcharge),2),ROUND(((1-(TwoDayDiscount_21_Up+FedExExrpessEarnedDiscount))*'UPS 2Day Base'!J75)*(1+ExpressFuelSurcharge),2)))*(1+FedEx_Markup),2)</f>
        <v>236.38</v>
      </c>
      <c r="K78" s="328">
        <f>ROUND((IF(MinBase2Day&gt;ROUND(((1-(TwoDayDiscount_21_Up+FedExExrpessEarnedDiscount))*'UPS 2Day Base'!K75),2),ROUND(MinBase2Day*(1+ExpressFuelSurcharge),2),ROUND(((1-(TwoDayDiscount_21_Up+FedExExrpessEarnedDiscount))*'UPS 2Day Base'!K75)*(1+ExpressFuelSurcharge),2)))*(1+FedEx_Markup),2)</f>
        <v>241.11</v>
      </c>
      <c r="L78" s="328">
        <f>ROUND((IF(MinBase2Day&gt;ROUND(((1-(TwoDayDiscount_21_Up+FedExExrpessEarnedDiscount))*'UPS 2Day Base'!L75),2),ROUND(MinBase2Day*(1+ExpressFuelSurcharge),2),ROUND(((1-(TwoDayDiscount_21_Up+FedExExrpessEarnedDiscount))*'UPS 2Day Base'!L75)*(1+ExpressFuelSurcharge),2)))*(1+FedEx_Markup),2)</f>
        <v>241.11</v>
      </c>
      <c r="M78" s="328">
        <f>ROUND((IF(MinBase2Day&gt;ROUND(((1-(TwoDayDiscount_21_Up+FedExExrpessEarnedDiscount))*'UPS 2Day Base'!M75),2),ROUND(MinBase2Day*(1+ExpressFuelSurcharge),2),ROUND(((1-(TwoDayDiscount_21_Up+FedExExrpessEarnedDiscount))*'UPS 2Day Base'!M75)*(1+ExpressFuelSurcharge),2)))*(1+FedEx_Markup),2)</f>
        <v>221.8</v>
      </c>
    </row>
    <row r="79" ht="12.75" customHeight="1">
      <c r="A79" s="327">
        <v>74.0</v>
      </c>
      <c r="B79" s="328">
        <f>ROUND((IF(MinBase2Day&gt;ROUND(((1-(TwoDayDiscount_21_Up+FedExExrpessEarnedDiscount))*'UPS 2Day Base'!B76),2),ROUND(MinBase2Day*(1+ExpressFuelSurcharge),2),ROUND(((1-(TwoDayDiscount_21_Up+FedExExrpessEarnedDiscount))*'UPS 2Day Base'!B76)*(1+ExpressFuelSurcharge),2)))*(1+FedEx_Markup),2)</f>
        <v>62</v>
      </c>
      <c r="C79" s="328">
        <f>ROUND((IF(MinBase2Day&gt;ROUND(((1-(TwoDayDiscount_21_Up+FedExExrpessEarnedDiscount))*'UPS 2Day Base'!C76),2),ROUND(MinBase2Day*(1+ExpressFuelSurcharge),2),ROUND(((1-(TwoDayDiscount_21_Up+FedExExrpessEarnedDiscount))*'UPS 2Day Base'!C76)*(1+ExpressFuelSurcharge),2)))*(1+FedEx_Markup),2)</f>
        <v>76.83</v>
      </c>
      <c r="D79" s="328">
        <f>ROUND((IF(MinBase2Day&gt;ROUND(((1-(TwoDayDiscount_21_Up+FedExExrpessEarnedDiscount))*'UPS 2Day Base'!D76),2),ROUND(MinBase2Day*(1+ExpressFuelSurcharge),2),ROUND(((1-(TwoDayDiscount_21_Up+FedExExrpessEarnedDiscount))*'UPS 2Day Base'!D76)*(1+ExpressFuelSurcharge),2)))*(1+FedEx_Markup),2)</f>
        <v>89.55</v>
      </c>
      <c r="E79" s="328">
        <f>ROUND((IF(MinBase2Day&gt;ROUND(((1-(TwoDayDiscount_21_Up+FedExExrpessEarnedDiscount))*'UPS 2Day Base'!E76),2),ROUND(MinBase2Day*(1+ExpressFuelSurcharge),2),ROUND(((1-(TwoDayDiscount_21_Up+FedExExrpessEarnedDiscount))*'UPS 2Day Base'!E76)*(1+ExpressFuelSurcharge),2)))*(1+FedEx_Markup),2)</f>
        <v>139.29</v>
      </c>
      <c r="F79" s="328">
        <f>ROUND((IF(MinBase2Day&gt;ROUND(((1-(TwoDayDiscount_21_Up+FedExExrpessEarnedDiscount))*'UPS 2Day Base'!F76),2),ROUND(MinBase2Day*(1+ExpressFuelSurcharge),2),ROUND(((1-(TwoDayDiscount_21_Up+FedExExrpessEarnedDiscount))*'UPS 2Day Base'!F76)*(1+ExpressFuelSurcharge),2)))*(1+FedEx_Markup),2)</f>
        <v>223.05</v>
      </c>
      <c r="G79" s="328">
        <f>ROUND((IF(MinBase2Day&gt;ROUND(((1-(TwoDayDiscount_21_Up+FedExExrpessEarnedDiscount))*'UPS 2Day Base'!G76),2),ROUND(MinBase2Day*(1+ExpressFuelSurcharge),2),ROUND(((1-(TwoDayDiscount_21_Up+FedExExrpessEarnedDiscount))*'UPS 2Day Base'!G76)*(1+ExpressFuelSurcharge),2)))*(1+FedEx_Markup),2)</f>
        <v>227.52</v>
      </c>
      <c r="H79" s="328">
        <f>ROUND((IF(MinBase2Day&gt;ROUND(((1-(TwoDayDiscount_21_Up+FedExExrpessEarnedDiscount))*'UPS 2Day Base'!H76),2),ROUND(MinBase2Day*(1+ExpressFuelSurcharge),2),ROUND(((1-(TwoDayDiscount_21_Up+FedExExrpessEarnedDiscount))*'UPS 2Day Base'!H76)*(1+ExpressFuelSurcharge),2)))*(1+FedEx_Markup),2)</f>
        <v>232.07</v>
      </c>
      <c r="I79" s="328">
        <f>ROUND((IF(MinBase2Day&gt;ROUND(((1-(TwoDayDiscount_21_Up+FedExExrpessEarnedDiscount))*'UPS 2Day Base'!I76),2),ROUND(MinBase2Day*(1+ExpressFuelSurcharge),2),ROUND(((1-(TwoDayDiscount_21_Up+FedExExrpessEarnedDiscount))*'UPS 2Day Base'!I76)*(1+ExpressFuelSurcharge),2)))*(1+FedEx_Markup),2)</f>
        <v>236.72</v>
      </c>
      <c r="J79" s="328">
        <f>ROUND((IF(MinBase2Day&gt;ROUND(((1-(TwoDayDiscount_21_Up+FedExExrpessEarnedDiscount))*'UPS 2Day Base'!J76),2),ROUND(MinBase2Day*(1+ExpressFuelSurcharge),2),ROUND(((1-(TwoDayDiscount_21_Up+FedExExrpessEarnedDiscount))*'UPS 2Day Base'!J76)*(1+ExpressFuelSurcharge),2)))*(1+FedEx_Markup),2)</f>
        <v>236.72</v>
      </c>
      <c r="K79" s="328">
        <f>ROUND((IF(MinBase2Day&gt;ROUND(((1-(TwoDayDiscount_21_Up+FedExExrpessEarnedDiscount))*'UPS 2Day Base'!K76),2),ROUND(MinBase2Day*(1+ExpressFuelSurcharge),2),ROUND(((1-(TwoDayDiscount_21_Up+FedExExrpessEarnedDiscount))*'UPS 2Day Base'!K76)*(1+ExpressFuelSurcharge),2)))*(1+FedEx_Markup),2)</f>
        <v>241.45</v>
      </c>
      <c r="L79" s="328">
        <f>ROUND((IF(MinBase2Day&gt;ROUND(((1-(TwoDayDiscount_21_Up+FedExExrpessEarnedDiscount))*'UPS 2Day Base'!L76),2),ROUND(MinBase2Day*(1+ExpressFuelSurcharge),2),ROUND(((1-(TwoDayDiscount_21_Up+FedExExrpessEarnedDiscount))*'UPS 2Day Base'!L76)*(1+ExpressFuelSurcharge),2)))*(1+FedEx_Markup),2)</f>
        <v>241.45</v>
      </c>
      <c r="M79" s="328">
        <f>ROUND((IF(MinBase2Day&gt;ROUND(((1-(TwoDayDiscount_21_Up+FedExExrpessEarnedDiscount))*'UPS 2Day Base'!M76),2),ROUND(MinBase2Day*(1+ExpressFuelSurcharge),2),ROUND(((1-(TwoDayDiscount_21_Up+FedExExrpessEarnedDiscount))*'UPS 2Day Base'!M76)*(1+ExpressFuelSurcharge),2)))*(1+FedEx_Markup),2)</f>
        <v>235.74</v>
      </c>
    </row>
    <row r="80" ht="12.75" customHeight="1">
      <c r="A80" s="327">
        <v>75.0</v>
      </c>
      <c r="B80" s="328">
        <f>ROUND((IF(MinBase2Day&gt;ROUND(((1-(TwoDayDiscount_21_Up+FedExExrpessEarnedDiscount))*'UPS 2Day Base'!B77),2),ROUND(MinBase2Day*(1+ExpressFuelSurcharge),2),ROUND(((1-(TwoDayDiscount_21_Up+FedExExrpessEarnedDiscount))*'UPS 2Day Base'!B77)*(1+ExpressFuelSurcharge),2)))*(1+FedEx_Markup),2)</f>
        <v>62.41</v>
      </c>
      <c r="C80" s="328">
        <f>ROUND((IF(MinBase2Day&gt;ROUND(((1-(TwoDayDiscount_21_Up+FedExExrpessEarnedDiscount))*'UPS 2Day Base'!C77),2),ROUND(MinBase2Day*(1+ExpressFuelSurcharge),2),ROUND(((1-(TwoDayDiscount_21_Up+FedExExrpessEarnedDiscount))*'UPS 2Day Base'!C77)*(1+ExpressFuelSurcharge),2)))*(1+FedEx_Markup),2)</f>
        <v>77.3</v>
      </c>
      <c r="D80" s="328">
        <f>ROUND((IF(MinBase2Day&gt;ROUND(((1-(TwoDayDiscount_21_Up+FedExExrpessEarnedDiscount))*'UPS 2Day Base'!D77),2),ROUND(MinBase2Day*(1+ExpressFuelSurcharge),2),ROUND(((1-(TwoDayDiscount_21_Up+FedExExrpessEarnedDiscount))*'UPS 2Day Base'!D77)*(1+ExpressFuelSurcharge),2)))*(1+FedEx_Markup),2)</f>
        <v>90.02</v>
      </c>
      <c r="E80" s="328">
        <f>ROUND((IF(MinBase2Day&gt;ROUND(((1-(TwoDayDiscount_21_Up+FedExExrpessEarnedDiscount))*'UPS 2Day Base'!E77),2),ROUND(MinBase2Day*(1+ExpressFuelSurcharge),2),ROUND(((1-(TwoDayDiscount_21_Up+FedExExrpessEarnedDiscount))*'UPS 2Day Base'!E77)*(1+ExpressFuelSurcharge),2)))*(1+FedEx_Markup),2)</f>
        <v>142.09</v>
      </c>
      <c r="F80" s="328">
        <f>ROUND((IF(MinBase2Day&gt;ROUND(((1-(TwoDayDiscount_21_Up+FedExExrpessEarnedDiscount))*'UPS 2Day Base'!F77),2),ROUND(MinBase2Day*(1+ExpressFuelSurcharge),2),ROUND(((1-(TwoDayDiscount_21_Up+FedExExrpessEarnedDiscount))*'UPS 2Day Base'!F77)*(1+ExpressFuelSurcharge),2)))*(1+FedEx_Markup),2)</f>
        <v>229.23</v>
      </c>
      <c r="G80" s="328">
        <f>ROUND((IF(MinBase2Day&gt;ROUND(((1-(TwoDayDiscount_21_Up+FedExExrpessEarnedDiscount))*'UPS 2Day Base'!G77),2),ROUND(MinBase2Day*(1+ExpressFuelSurcharge),2),ROUND(((1-(TwoDayDiscount_21_Up+FedExExrpessEarnedDiscount))*'UPS 2Day Base'!G77)*(1+ExpressFuelSurcharge),2)))*(1+FedEx_Markup),2)</f>
        <v>233.82</v>
      </c>
      <c r="H80" s="328">
        <f>ROUND((IF(MinBase2Day&gt;ROUND(((1-(TwoDayDiscount_21_Up+FedExExrpessEarnedDiscount))*'UPS 2Day Base'!H77),2),ROUND(MinBase2Day*(1+ExpressFuelSurcharge),2),ROUND(((1-(TwoDayDiscount_21_Up+FedExExrpessEarnedDiscount))*'UPS 2Day Base'!H77)*(1+ExpressFuelSurcharge),2)))*(1+FedEx_Markup),2)</f>
        <v>238.5</v>
      </c>
      <c r="I80" s="328">
        <f>ROUND((IF(MinBase2Day&gt;ROUND(((1-(TwoDayDiscount_21_Up+FedExExrpessEarnedDiscount))*'UPS 2Day Base'!I77),2),ROUND(MinBase2Day*(1+ExpressFuelSurcharge),2),ROUND(((1-(TwoDayDiscount_21_Up+FedExExrpessEarnedDiscount))*'UPS 2Day Base'!I77)*(1+ExpressFuelSurcharge),2)))*(1+FedEx_Markup),2)</f>
        <v>243.27</v>
      </c>
      <c r="J80" s="328">
        <f>ROUND((IF(MinBase2Day&gt;ROUND(((1-(TwoDayDiscount_21_Up+FedExExrpessEarnedDiscount))*'UPS 2Day Base'!J77),2),ROUND(MinBase2Day*(1+ExpressFuelSurcharge),2),ROUND(((1-(TwoDayDiscount_21_Up+FedExExrpessEarnedDiscount))*'UPS 2Day Base'!J77)*(1+ExpressFuelSurcharge),2)))*(1+FedEx_Markup),2)</f>
        <v>243.27</v>
      </c>
      <c r="K80" s="328">
        <f>ROUND((IF(MinBase2Day&gt;ROUND(((1-(TwoDayDiscount_21_Up+FedExExrpessEarnedDiscount))*'UPS 2Day Base'!K77),2),ROUND(MinBase2Day*(1+ExpressFuelSurcharge),2),ROUND(((1-(TwoDayDiscount_21_Up+FedExExrpessEarnedDiscount))*'UPS 2Day Base'!K77)*(1+ExpressFuelSurcharge),2)))*(1+FedEx_Markup),2)</f>
        <v>248.14</v>
      </c>
      <c r="L80" s="328">
        <f>ROUND((IF(MinBase2Day&gt;ROUND(((1-(TwoDayDiscount_21_Up+FedExExrpessEarnedDiscount))*'UPS 2Day Base'!L77),2),ROUND(MinBase2Day*(1+ExpressFuelSurcharge),2),ROUND(((1-(TwoDayDiscount_21_Up+FedExExrpessEarnedDiscount))*'UPS 2Day Base'!L77)*(1+ExpressFuelSurcharge),2)))*(1+FedEx_Markup),2)</f>
        <v>248.14</v>
      </c>
      <c r="M80" s="328">
        <f>ROUND((IF(MinBase2Day&gt;ROUND(((1-(TwoDayDiscount_21_Up+FedExExrpessEarnedDiscount))*'UPS 2Day Base'!M77),2),ROUND(MinBase2Day*(1+ExpressFuelSurcharge),2),ROUND(((1-(TwoDayDiscount_21_Up+FedExExrpessEarnedDiscount))*'UPS 2Day Base'!M77)*(1+ExpressFuelSurcharge),2)))*(1+FedEx_Markup),2)</f>
        <v>235.75</v>
      </c>
    </row>
    <row r="81" ht="12.75" customHeight="1">
      <c r="A81" s="327">
        <v>76.0</v>
      </c>
      <c r="B81" s="328">
        <f>ROUND((IF(MinBase2Day&gt;ROUND(((1-(TwoDayDiscount_21_Up+FedExExrpessEarnedDiscount))*'UPS 2Day Base'!B78),2),ROUND(MinBase2Day*(1+ExpressFuelSurcharge),2),ROUND(((1-(TwoDayDiscount_21_Up+FedExExrpessEarnedDiscount))*'UPS 2Day Base'!B78)*(1+ExpressFuelSurcharge),2)))*(1+FedEx_Markup),2)</f>
        <v>63.61</v>
      </c>
      <c r="C81" s="328">
        <f>ROUND((IF(MinBase2Day&gt;ROUND(((1-(TwoDayDiscount_21_Up+FedExExrpessEarnedDiscount))*'UPS 2Day Base'!C78),2),ROUND(MinBase2Day*(1+ExpressFuelSurcharge),2),ROUND(((1-(TwoDayDiscount_21_Up+FedExExrpessEarnedDiscount))*'UPS 2Day Base'!C78)*(1+ExpressFuelSurcharge),2)))*(1+FedEx_Markup),2)</f>
        <v>77.75</v>
      </c>
      <c r="D81" s="328">
        <f>ROUND((IF(MinBase2Day&gt;ROUND(((1-(TwoDayDiscount_21_Up+FedExExrpessEarnedDiscount))*'UPS 2Day Base'!D78),2),ROUND(MinBase2Day*(1+ExpressFuelSurcharge),2),ROUND(((1-(TwoDayDiscount_21_Up+FedExExrpessEarnedDiscount))*'UPS 2Day Base'!D78)*(1+ExpressFuelSurcharge),2)))*(1+FedEx_Markup),2)</f>
        <v>90.48</v>
      </c>
      <c r="E81" s="328">
        <f>ROUND((IF(MinBase2Day&gt;ROUND(((1-(TwoDayDiscount_21_Up+FedExExrpessEarnedDiscount))*'UPS 2Day Base'!E78),2),ROUND(MinBase2Day*(1+ExpressFuelSurcharge),2),ROUND(((1-(TwoDayDiscount_21_Up+FedExExrpessEarnedDiscount))*'UPS 2Day Base'!E78)*(1+ExpressFuelSurcharge),2)))*(1+FedEx_Markup),2)</f>
        <v>143.12</v>
      </c>
      <c r="F81" s="328">
        <f>ROUND((IF(MinBase2Day&gt;ROUND(((1-(TwoDayDiscount_21_Up+FedExExrpessEarnedDiscount))*'UPS 2Day Base'!F78),2),ROUND(MinBase2Day*(1+ExpressFuelSurcharge),2),ROUND(((1-(TwoDayDiscount_21_Up+FedExExrpessEarnedDiscount))*'UPS 2Day Base'!F78)*(1+ExpressFuelSurcharge),2)))*(1+FedEx_Markup),2)</f>
        <v>232.82</v>
      </c>
      <c r="G81" s="328">
        <f>ROUND((IF(MinBase2Day&gt;ROUND(((1-(TwoDayDiscount_21_Up+FedExExrpessEarnedDiscount))*'UPS 2Day Base'!G78),2),ROUND(MinBase2Day*(1+ExpressFuelSurcharge),2),ROUND(((1-(TwoDayDiscount_21_Up+FedExExrpessEarnedDiscount))*'UPS 2Day Base'!G78)*(1+ExpressFuelSurcharge),2)))*(1+FedEx_Markup),2)</f>
        <v>237.48</v>
      </c>
      <c r="H81" s="328">
        <f>ROUND((IF(MinBase2Day&gt;ROUND(((1-(TwoDayDiscount_21_Up+FedExExrpessEarnedDiscount))*'UPS 2Day Base'!H78),2),ROUND(MinBase2Day*(1+ExpressFuelSurcharge),2),ROUND(((1-(TwoDayDiscount_21_Up+FedExExrpessEarnedDiscount))*'UPS 2Day Base'!H78)*(1+ExpressFuelSurcharge),2)))*(1+FedEx_Markup),2)</f>
        <v>242.22</v>
      </c>
      <c r="I81" s="328">
        <f>ROUND((IF(MinBase2Day&gt;ROUND(((1-(TwoDayDiscount_21_Up+FedExExrpessEarnedDiscount))*'UPS 2Day Base'!I78),2),ROUND(MinBase2Day*(1+ExpressFuelSurcharge),2),ROUND(((1-(TwoDayDiscount_21_Up+FedExExrpessEarnedDiscount))*'UPS 2Day Base'!I78)*(1+ExpressFuelSurcharge),2)))*(1+FedEx_Markup),2)</f>
        <v>247.07</v>
      </c>
      <c r="J81" s="328">
        <f>ROUND((IF(MinBase2Day&gt;ROUND(((1-(TwoDayDiscount_21_Up+FedExExrpessEarnedDiscount))*'UPS 2Day Base'!J78),2),ROUND(MinBase2Day*(1+ExpressFuelSurcharge),2),ROUND(((1-(TwoDayDiscount_21_Up+FedExExrpessEarnedDiscount))*'UPS 2Day Base'!J78)*(1+ExpressFuelSurcharge),2)))*(1+FedEx_Markup),2)</f>
        <v>247.07</v>
      </c>
      <c r="K81" s="328">
        <f>ROUND((IF(MinBase2Day&gt;ROUND(((1-(TwoDayDiscount_21_Up+FedExExrpessEarnedDiscount))*'UPS 2Day Base'!K78),2),ROUND(MinBase2Day*(1+ExpressFuelSurcharge),2),ROUND(((1-(TwoDayDiscount_21_Up+FedExExrpessEarnedDiscount))*'UPS 2Day Base'!K78)*(1+ExpressFuelSurcharge),2)))*(1+FedEx_Markup),2)</f>
        <v>252.01</v>
      </c>
      <c r="L81" s="328">
        <f>ROUND((IF(MinBase2Day&gt;ROUND(((1-(TwoDayDiscount_21_Up+FedExExrpessEarnedDiscount))*'UPS 2Day Base'!L78),2),ROUND(MinBase2Day*(1+ExpressFuelSurcharge),2),ROUND(((1-(TwoDayDiscount_21_Up+FedExExrpessEarnedDiscount))*'UPS 2Day Base'!L78)*(1+ExpressFuelSurcharge),2)))*(1+FedEx_Markup),2)</f>
        <v>252.01</v>
      </c>
      <c r="M81" s="328">
        <f>ROUND((IF(MinBase2Day&gt;ROUND(((1-(TwoDayDiscount_21_Up+FedExExrpessEarnedDiscount))*'UPS 2Day Base'!M78),2),ROUND(MinBase2Day*(1+ExpressFuelSurcharge),2),ROUND(((1-(TwoDayDiscount_21_Up+FedExExrpessEarnedDiscount))*'UPS 2Day Base'!M78)*(1+ExpressFuelSurcharge),2)))*(1+FedEx_Markup),2)</f>
        <v>235.77</v>
      </c>
    </row>
    <row r="82" ht="12.75" customHeight="1">
      <c r="A82" s="327">
        <v>77.0</v>
      </c>
      <c r="B82" s="328">
        <f>ROUND((IF(MinBase2Day&gt;ROUND(((1-(TwoDayDiscount_21_Up+FedExExrpessEarnedDiscount))*'UPS 2Day Base'!B79),2),ROUND(MinBase2Day*(1+ExpressFuelSurcharge),2),ROUND(((1-(TwoDayDiscount_21_Up+FedExExrpessEarnedDiscount))*'UPS 2Day Base'!B79)*(1+ExpressFuelSurcharge),2)))*(1+FedEx_Markup),2)</f>
        <v>64.07</v>
      </c>
      <c r="C82" s="328">
        <f>ROUND((IF(MinBase2Day&gt;ROUND(((1-(TwoDayDiscount_21_Up+FedExExrpessEarnedDiscount))*'UPS 2Day Base'!C79),2),ROUND(MinBase2Day*(1+ExpressFuelSurcharge),2),ROUND(((1-(TwoDayDiscount_21_Up+FedExExrpessEarnedDiscount))*'UPS 2Day Base'!C79)*(1+ExpressFuelSurcharge),2)))*(1+FedEx_Markup),2)</f>
        <v>78.22</v>
      </c>
      <c r="D82" s="328">
        <f>ROUND((IF(MinBase2Day&gt;ROUND(((1-(TwoDayDiscount_21_Up+FedExExrpessEarnedDiscount))*'UPS 2Day Base'!D79),2),ROUND(MinBase2Day*(1+ExpressFuelSurcharge),2),ROUND(((1-(TwoDayDiscount_21_Up+FedExExrpessEarnedDiscount))*'UPS 2Day Base'!D79)*(1+ExpressFuelSurcharge),2)))*(1+FedEx_Markup),2)</f>
        <v>92.33</v>
      </c>
      <c r="E82" s="328">
        <f>ROUND((IF(MinBase2Day&gt;ROUND(((1-(TwoDayDiscount_21_Up+FedExExrpessEarnedDiscount))*'UPS 2Day Base'!E79),2),ROUND(MinBase2Day*(1+ExpressFuelSurcharge),2),ROUND(((1-(TwoDayDiscount_21_Up+FedExExrpessEarnedDiscount))*'UPS 2Day Base'!E79)*(1+ExpressFuelSurcharge),2)))*(1+FedEx_Markup),2)</f>
        <v>143.61</v>
      </c>
      <c r="F82" s="328">
        <f>ROUND((IF(MinBase2Day&gt;ROUND(((1-(TwoDayDiscount_21_Up+FedExExrpessEarnedDiscount))*'UPS 2Day Base'!F79),2),ROUND(MinBase2Day*(1+ExpressFuelSurcharge),2),ROUND(((1-(TwoDayDiscount_21_Up+FedExExrpessEarnedDiscount))*'UPS 2Day Base'!F79)*(1+ExpressFuelSurcharge),2)))*(1+FedEx_Markup),2)</f>
        <v>239.92</v>
      </c>
      <c r="G82" s="328">
        <f>ROUND((IF(MinBase2Day&gt;ROUND(((1-(TwoDayDiscount_21_Up+FedExExrpessEarnedDiscount))*'UPS 2Day Base'!G79),2),ROUND(MinBase2Day*(1+ExpressFuelSurcharge),2),ROUND(((1-(TwoDayDiscount_21_Up+FedExExrpessEarnedDiscount))*'UPS 2Day Base'!G79)*(1+ExpressFuelSurcharge),2)))*(1+FedEx_Markup),2)</f>
        <v>244.79</v>
      </c>
      <c r="H82" s="328">
        <f>ROUND((IF(MinBase2Day&gt;ROUND(((1-(TwoDayDiscount_21_Up+FedExExrpessEarnedDiscount))*'UPS 2Day Base'!H79),2),ROUND(MinBase2Day*(1+ExpressFuelSurcharge),2),ROUND(((1-(TwoDayDiscount_21_Up+FedExExrpessEarnedDiscount))*'UPS 2Day Base'!H79)*(1+ExpressFuelSurcharge),2)))*(1+FedEx_Markup),2)</f>
        <v>249.68</v>
      </c>
      <c r="I82" s="328">
        <f>ROUND((IF(MinBase2Day&gt;ROUND(((1-(TwoDayDiscount_21_Up+FedExExrpessEarnedDiscount))*'UPS 2Day Base'!I79),2),ROUND(MinBase2Day*(1+ExpressFuelSurcharge),2),ROUND(((1-(TwoDayDiscount_21_Up+FedExExrpessEarnedDiscount))*'UPS 2Day Base'!I79)*(1+ExpressFuelSurcharge),2)))*(1+FedEx_Markup),2)</f>
        <v>254.68</v>
      </c>
      <c r="J82" s="328">
        <f>ROUND((IF(MinBase2Day&gt;ROUND(((1-(TwoDayDiscount_21_Up+FedExExrpessEarnedDiscount))*'UPS 2Day Base'!J79),2),ROUND(MinBase2Day*(1+ExpressFuelSurcharge),2),ROUND(((1-(TwoDayDiscount_21_Up+FedExExrpessEarnedDiscount))*'UPS 2Day Base'!J79)*(1+ExpressFuelSurcharge),2)))*(1+FedEx_Markup),2)</f>
        <v>254.68</v>
      </c>
      <c r="K82" s="328">
        <f>ROUND((IF(MinBase2Day&gt;ROUND(((1-(TwoDayDiscount_21_Up+FedExExrpessEarnedDiscount))*'UPS 2Day Base'!K79),2),ROUND(MinBase2Day*(1+ExpressFuelSurcharge),2),ROUND(((1-(TwoDayDiscount_21_Up+FedExExrpessEarnedDiscount))*'UPS 2Day Base'!K79)*(1+ExpressFuelSurcharge),2)))*(1+FedEx_Markup),2)</f>
        <v>259.77</v>
      </c>
      <c r="L82" s="328">
        <f>ROUND((IF(MinBase2Day&gt;ROUND(((1-(TwoDayDiscount_21_Up+FedExExrpessEarnedDiscount))*'UPS 2Day Base'!L79),2),ROUND(MinBase2Day*(1+ExpressFuelSurcharge),2),ROUND(((1-(TwoDayDiscount_21_Up+FedExExrpessEarnedDiscount))*'UPS 2Day Base'!L79)*(1+ExpressFuelSurcharge),2)))*(1+FedEx_Markup),2)</f>
        <v>259.77</v>
      </c>
      <c r="M82" s="328">
        <f>ROUND((IF(MinBase2Day&gt;ROUND(((1-(TwoDayDiscount_21_Up+FedExExrpessEarnedDiscount))*'UPS 2Day Base'!M79),2),ROUND(MinBase2Day*(1+ExpressFuelSurcharge),2),ROUND(((1-(TwoDayDiscount_21_Up+FedExExrpessEarnedDiscount))*'UPS 2Day Base'!M79)*(1+ExpressFuelSurcharge),2)))*(1+FedEx_Markup),2)</f>
        <v>235.8</v>
      </c>
    </row>
    <row r="83" ht="12.75" customHeight="1">
      <c r="A83" s="327">
        <v>78.0</v>
      </c>
      <c r="B83" s="328">
        <f>ROUND((IF(MinBase2Day&gt;ROUND(((1-(TwoDayDiscount_21_Up+FedExExrpessEarnedDiscount))*'UPS 2Day Base'!B80),2),ROUND(MinBase2Day*(1+ExpressFuelSurcharge),2),ROUND(((1-(TwoDayDiscount_21_Up+FedExExrpessEarnedDiscount))*'UPS 2Day Base'!B80)*(1+ExpressFuelSurcharge),2)))*(1+FedEx_Markup),2)</f>
        <v>64.54</v>
      </c>
      <c r="C83" s="328">
        <f>ROUND((IF(MinBase2Day&gt;ROUND(((1-(TwoDayDiscount_21_Up+FedExExrpessEarnedDiscount))*'UPS 2Day Base'!C80),2),ROUND(MinBase2Day*(1+ExpressFuelSurcharge),2),ROUND(((1-(TwoDayDiscount_21_Up+FedExExrpessEarnedDiscount))*'UPS 2Day Base'!C80)*(1+ExpressFuelSurcharge),2)))*(1+FedEx_Markup),2)</f>
        <v>78.68</v>
      </c>
      <c r="D83" s="328">
        <f>ROUND((IF(MinBase2Day&gt;ROUND(((1-(TwoDayDiscount_21_Up+FedExExrpessEarnedDiscount))*'UPS 2Day Base'!D80),2),ROUND(MinBase2Day*(1+ExpressFuelSurcharge),2),ROUND(((1-(TwoDayDiscount_21_Up+FedExExrpessEarnedDiscount))*'UPS 2Day Base'!D80)*(1+ExpressFuelSurcharge),2)))*(1+FedEx_Markup),2)</f>
        <v>94.1</v>
      </c>
      <c r="E83" s="328">
        <f>ROUND((IF(MinBase2Day&gt;ROUND(((1-(TwoDayDiscount_21_Up+FedExExrpessEarnedDiscount))*'UPS 2Day Base'!E80),2),ROUND(MinBase2Day*(1+ExpressFuelSurcharge),2),ROUND(((1-(TwoDayDiscount_21_Up+FedExExrpessEarnedDiscount))*'UPS 2Day Base'!E80)*(1+ExpressFuelSurcharge),2)))*(1+FedEx_Markup),2)</f>
        <v>150.49</v>
      </c>
      <c r="F83" s="328">
        <f>ROUND((IF(MinBase2Day&gt;ROUND(((1-(TwoDayDiscount_21_Up+FedExExrpessEarnedDiscount))*'UPS 2Day Base'!F80),2),ROUND(MinBase2Day*(1+ExpressFuelSurcharge),2),ROUND(((1-(TwoDayDiscount_21_Up+FedExExrpessEarnedDiscount))*'UPS 2Day Base'!F80)*(1+ExpressFuelSurcharge),2)))*(1+FedEx_Markup),2)</f>
        <v>240.65</v>
      </c>
      <c r="G83" s="328">
        <f>ROUND((IF(MinBase2Day&gt;ROUND(((1-(TwoDayDiscount_21_Up+FedExExrpessEarnedDiscount))*'UPS 2Day Base'!G80),2),ROUND(MinBase2Day*(1+ExpressFuelSurcharge),2),ROUND(((1-(TwoDayDiscount_21_Up+FedExExrpessEarnedDiscount))*'UPS 2Day Base'!G80)*(1+ExpressFuelSurcharge),2)))*(1+FedEx_Markup),2)</f>
        <v>249.17</v>
      </c>
      <c r="H83" s="328">
        <f>ROUND((IF(MinBase2Day&gt;ROUND(((1-(TwoDayDiscount_21_Up+FedExExrpessEarnedDiscount))*'UPS 2Day Base'!H80),2),ROUND(MinBase2Day*(1+ExpressFuelSurcharge),2),ROUND(((1-(TwoDayDiscount_21_Up+FedExExrpessEarnedDiscount))*'UPS 2Day Base'!H80)*(1+ExpressFuelSurcharge),2)))*(1+FedEx_Markup),2)</f>
        <v>267.46</v>
      </c>
      <c r="I83" s="328">
        <f>ROUND((IF(MinBase2Day&gt;ROUND(((1-(TwoDayDiscount_21_Up+FedExExrpessEarnedDiscount))*'UPS 2Day Base'!I80),2),ROUND(MinBase2Day*(1+ExpressFuelSurcharge),2),ROUND(((1-(TwoDayDiscount_21_Up+FedExExrpessEarnedDiscount))*'UPS 2Day Base'!I80)*(1+ExpressFuelSurcharge),2)))*(1+FedEx_Markup),2)</f>
        <v>272.81</v>
      </c>
      <c r="J83" s="328">
        <f>ROUND((IF(MinBase2Day&gt;ROUND(((1-(TwoDayDiscount_21_Up+FedExExrpessEarnedDiscount))*'UPS 2Day Base'!J80),2),ROUND(MinBase2Day*(1+ExpressFuelSurcharge),2),ROUND(((1-(TwoDayDiscount_21_Up+FedExExrpessEarnedDiscount))*'UPS 2Day Base'!J80)*(1+ExpressFuelSurcharge),2)))*(1+FedEx_Markup),2)</f>
        <v>272.81</v>
      </c>
      <c r="K83" s="328">
        <f>ROUND((IF(MinBase2Day&gt;ROUND(((1-(TwoDayDiscount_21_Up+FedExExrpessEarnedDiscount))*'UPS 2Day Base'!K80),2),ROUND(MinBase2Day*(1+ExpressFuelSurcharge),2),ROUND(((1-(TwoDayDiscount_21_Up+FedExExrpessEarnedDiscount))*'UPS 2Day Base'!K80)*(1+ExpressFuelSurcharge),2)))*(1+FedEx_Markup),2)</f>
        <v>278.28</v>
      </c>
      <c r="L83" s="328">
        <f>ROUND((IF(MinBase2Day&gt;ROUND(((1-(TwoDayDiscount_21_Up+FedExExrpessEarnedDiscount))*'UPS 2Day Base'!L80),2),ROUND(MinBase2Day*(1+ExpressFuelSurcharge),2),ROUND(((1-(TwoDayDiscount_21_Up+FedExExrpessEarnedDiscount))*'UPS 2Day Base'!L80)*(1+ExpressFuelSurcharge),2)))*(1+FedEx_Markup),2)</f>
        <v>278.28</v>
      </c>
      <c r="M83" s="328">
        <f>ROUND((IF(MinBase2Day&gt;ROUND(((1-(TwoDayDiscount_21_Up+FedExExrpessEarnedDiscount))*'UPS 2Day Base'!M80),2),ROUND(MinBase2Day*(1+ExpressFuelSurcharge),2),ROUND(((1-(TwoDayDiscount_21_Up+FedExExrpessEarnedDiscount))*'UPS 2Day Base'!M80)*(1+ExpressFuelSurcharge),2)))*(1+FedEx_Markup),2)</f>
        <v>235.82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27">
        <v>79.0</v>
      </c>
      <c r="B84" s="328">
        <f>ROUND((IF(MinBase2Day&gt;ROUND(((1-(TwoDayDiscount_21_Up+FedExExrpessEarnedDiscount))*'UPS 2Day Base'!B81),2),ROUND(MinBase2Day*(1+ExpressFuelSurcharge),2),ROUND(((1-(TwoDayDiscount_21_Up+FedExExrpessEarnedDiscount))*'UPS 2Day Base'!B81)*(1+ExpressFuelSurcharge),2)))*(1+FedEx_Markup),2)</f>
        <v>65</v>
      </c>
      <c r="C84" s="328">
        <f>ROUND((IF(MinBase2Day&gt;ROUND(((1-(TwoDayDiscount_21_Up+FedExExrpessEarnedDiscount))*'UPS 2Day Base'!C81),2),ROUND(MinBase2Day*(1+ExpressFuelSurcharge),2),ROUND(((1-(TwoDayDiscount_21_Up+FedExExrpessEarnedDiscount))*'UPS 2Day Base'!C81)*(1+ExpressFuelSurcharge),2)))*(1+FedEx_Markup),2)</f>
        <v>79.15</v>
      </c>
      <c r="D84" s="328">
        <f>ROUND((IF(MinBase2Day&gt;ROUND(((1-(TwoDayDiscount_21_Up+FedExExrpessEarnedDiscount))*'UPS 2Day Base'!D81),2),ROUND(MinBase2Day*(1+ExpressFuelSurcharge),2),ROUND(((1-(TwoDayDiscount_21_Up+FedExExrpessEarnedDiscount))*'UPS 2Day Base'!D81)*(1+ExpressFuelSurcharge),2)))*(1+FedEx_Markup),2)</f>
        <v>94.56</v>
      </c>
      <c r="E84" s="328">
        <f>ROUND((IF(MinBase2Day&gt;ROUND(((1-(TwoDayDiscount_21_Up+FedExExrpessEarnedDiscount))*'UPS 2Day Base'!E81),2),ROUND(MinBase2Day*(1+ExpressFuelSurcharge),2),ROUND(((1-(TwoDayDiscount_21_Up+FedExExrpessEarnedDiscount))*'UPS 2Day Base'!E81)*(1+ExpressFuelSurcharge),2)))*(1+FedEx_Markup),2)</f>
        <v>151.19</v>
      </c>
      <c r="F84" s="328">
        <f>ROUND((IF(MinBase2Day&gt;ROUND(((1-(TwoDayDiscount_21_Up+FedExExrpessEarnedDiscount))*'UPS 2Day Base'!F81),2),ROUND(MinBase2Day*(1+ExpressFuelSurcharge),2),ROUND(((1-(TwoDayDiscount_21_Up+FedExExrpessEarnedDiscount))*'UPS 2Day Base'!F81)*(1+ExpressFuelSurcharge),2)))*(1+FedEx_Markup),2)</f>
        <v>241.94</v>
      </c>
      <c r="G84" s="328">
        <f>ROUND((IF(MinBase2Day&gt;ROUND(((1-(TwoDayDiscount_21_Up+FedExExrpessEarnedDiscount))*'UPS 2Day Base'!G81),2),ROUND(MinBase2Day*(1+ExpressFuelSurcharge),2),ROUND(((1-(TwoDayDiscount_21_Up+FedExExrpessEarnedDiscount))*'UPS 2Day Base'!G81)*(1+ExpressFuelSurcharge),2)))*(1+FedEx_Markup),2)</f>
        <v>263.96</v>
      </c>
      <c r="H84" s="328">
        <f>ROUND((IF(MinBase2Day&gt;ROUND(((1-(TwoDayDiscount_21_Up+FedExExrpessEarnedDiscount))*'UPS 2Day Base'!H81),2),ROUND(MinBase2Day*(1+ExpressFuelSurcharge),2),ROUND(((1-(TwoDayDiscount_21_Up+FedExExrpessEarnedDiscount))*'UPS 2Day Base'!H81)*(1+ExpressFuelSurcharge),2)))*(1+FedEx_Markup),2)</f>
        <v>269.24</v>
      </c>
      <c r="I84" s="328">
        <f>ROUND((IF(MinBase2Day&gt;ROUND(((1-(TwoDayDiscount_21_Up+FedExExrpessEarnedDiscount))*'UPS 2Day Base'!I81),2),ROUND(MinBase2Day*(1+ExpressFuelSurcharge),2),ROUND(((1-(TwoDayDiscount_21_Up+FedExExrpessEarnedDiscount))*'UPS 2Day Base'!I81)*(1+ExpressFuelSurcharge),2)))*(1+FedEx_Markup),2)</f>
        <v>274.63</v>
      </c>
      <c r="J84" s="328">
        <f>ROUND((IF(MinBase2Day&gt;ROUND(((1-(TwoDayDiscount_21_Up+FedExExrpessEarnedDiscount))*'UPS 2Day Base'!J81),2),ROUND(MinBase2Day*(1+ExpressFuelSurcharge),2),ROUND(((1-(TwoDayDiscount_21_Up+FedExExrpessEarnedDiscount))*'UPS 2Day Base'!J81)*(1+ExpressFuelSurcharge),2)))*(1+FedEx_Markup),2)</f>
        <v>274.63</v>
      </c>
      <c r="K84" s="328">
        <f>ROUND((IF(MinBase2Day&gt;ROUND(((1-(TwoDayDiscount_21_Up+FedExExrpessEarnedDiscount))*'UPS 2Day Base'!K81),2),ROUND(MinBase2Day*(1+ExpressFuelSurcharge),2),ROUND(((1-(TwoDayDiscount_21_Up+FedExExrpessEarnedDiscount))*'UPS 2Day Base'!K81)*(1+ExpressFuelSurcharge),2)))*(1+FedEx_Markup),2)</f>
        <v>280.13</v>
      </c>
      <c r="L84" s="328">
        <f>ROUND((IF(MinBase2Day&gt;ROUND(((1-(TwoDayDiscount_21_Up+FedExExrpessEarnedDiscount))*'UPS 2Day Base'!L81),2),ROUND(MinBase2Day*(1+ExpressFuelSurcharge),2),ROUND(((1-(TwoDayDiscount_21_Up+FedExExrpessEarnedDiscount))*'UPS 2Day Base'!L81)*(1+ExpressFuelSurcharge),2)))*(1+FedEx_Markup),2)</f>
        <v>280.13</v>
      </c>
      <c r="M84" s="328">
        <f>ROUND((IF(MinBase2Day&gt;ROUND(((1-(TwoDayDiscount_21_Up+FedExExrpessEarnedDiscount))*'UPS 2Day Base'!M81),2),ROUND(MinBase2Day*(1+ExpressFuelSurcharge),2),ROUND(((1-(TwoDayDiscount_21_Up+FedExExrpessEarnedDiscount))*'UPS 2Day Base'!M81)*(1+ExpressFuelSurcharge),2)))*(1+FedEx_Markup),2)</f>
        <v>244.73</v>
      </c>
    </row>
    <row r="85" ht="12.75" customHeight="1">
      <c r="A85" s="327">
        <v>80.0</v>
      </c>
      <c r="B85" s="328">
        <f>ROUND((IF(MinBase2Day&gt;ROUND(((1-(TwoDayDiscount_21_Up+FedExExrpessEarnedDiscount))*'UPS 2Day Base'!B82),2),ROUND(MinBase2Day*(1+ExpressFuelSurcharge),2),ROUND(((1-(TwoDayDiscount_21_Up+FedExExrpessEarnedDiscount))*'UPS 2Day Base'!B82)*(1+ExpressFuelSurcharge),2)))*(1+FedEx_Markup),2)</f>
        <v>65.47</v>
      </c>
      <c r="C85" s="328">
        <f>ROUND((IF(MinBase2Day&gt;ROUND(((1-(TwoDayDiscount_21_Up+FedExExrpessEarnedDiscount))*'UPS 2Day Base'!C82),2),ROUND(MinBase2Day*(1+ExpressFuelSurcharge),2),ROUND(((1-(TwoDayDiscount_21_Up+FedExExrpessEarnedDiscount))*'UPS 2Day Base'!C82)*(1+ExpressFuelSurcharge),2)))*(1+FedEx_Markup),2)</f>
        <v>79.61</v>
      </c>
      <c r="D85" s="328">
        <f>ROUND((IF(MinBase2Day&gt;ROUND(((1-(TwoDayDiscount_21_Up+FedExExrpessEarnedDiscount))*'UPS 2Day Base'!D82),2),ROUND(MinBase2Day*(1+ExpressFuelSurcharge),2),ROUND(((1-(TwoDayDiscount_21_Up+FedExExrpessEarnedDiscount))*'UPS 2Day Base'!D82)*(1+ExpressFuelSurcharge),2)))*(1+FedEx_Markup),2)</f>
        <v>95.04</v>
      </c>
      <c r="E85" s="328">
        <f>ROUND((IF(MinBase2Day&gt;ROUND(((1-(TwoDayDiscount_21_Up+FedExExrpessEarnedDiscount))*'UPS 2Day Base'!E82),2),ROUND(MinBase2Day*(1+ExpressFuelSurcharge),2),ROUND(((1-(TwoDayDiscount_21_Up+FedExExrpessEarnedDiscount))*'UPS 2Day Base'!E82)*(1+ExpressFuelSurcharge),2)))*(1+FedEx_Markup),2)</f>
        <v>151.69</v>
      </c>
      <c r="F85" s="328">
        <f>ROUND((IF(MinBase2Day&gt;ROUND(((1-(TwoDayDiscount_21_Up+FedExExrpessEarnedDiscount))*'UPS 2Day Base'!F82),2),ROUND(MinBase2Day*(1+ExpressFuelSurcharge),2),ROUND(((1-(TwoDayDiscount_21_Up+FedExExrpessEarnedDiscount))*'UPS 2Day Base'!F82)*(1+ExpressFuelSurcharge),2)))*(1+FedEx_Markup),2)</f>
        <v>255.1</v>
      </c>
      <c r="G85" s="328">
        <f>ROUND((IF(MinBase2Day&gt;ROUND(((1-(TwoDayDiscount_21_Up+FedExExrpessEarnedDiscount))*'UPS 2Day Base'!G82),2),ROUND(MinBase2Day*(1+ExpressFuelSurcharge),2),ROUND(((1-(TwoDayDiscount_21_Up+FedExExrpessEarnedDiscount))*'UPS 2Day Base'!G82)*(1+ExpressFuelSurcharge),2)))*(1+FedEx_Markup),2)</f>
        <v>265.78</v>
      </c>
      <c r="H85" s="328">
        <f>ROUND((IF(MinBase2Day&gt;ROUND(((1-(TwoDayDiscount_21_Up+FedExExrpessEarnedDiscount))*'UPS 2Day Base'!H82),2),ROUND(MinBase2Day*(1+ExpressFuelSurcharge),2),ROUND(((1-(TwoDayDiscount_21_Up+FedExExrpessEarnedDiscount))*'UPS 2Day Base'!H82)*(1+ExpressFuelSurcharge),2)))*(1+FedEx_Markup),2)</f>
        <v>271.1</v>
      </c>
      <c r="I85" s="328">
        <f>ROUND((IF(MinBase2Day&gt;ROUND(((1-(TwoDayDiscount_21_Up+FedExExrpessEarnedDiscount))*'UPS 2Day Base'!I82),2),ROUND(MinBase2Day*(1+ExpressFuelSurcharge),2),ROUND(((1-(TwoDayDiscount_21_Up+FedExExrpessEarnedDiscount))*'UPS 2Day Base'!I82)*(1+ExpressFuelSurcharge),2)))*(1+FedEx_Markup),2)</f>
        <v>276.53</v>
      </c>
      <c r="J85" s="328">
        <f>ROUND((IF(MinBase2Day&gt;ROUND(((1-(TwoDayDiscount_21_Up+FedExExrpessEarnedDiscount))*'UPS 2Day Base'!J82),2),ROUND(MinBase2Day*(1+ExpressFuelSurcharge),2),ROUND(((1-(TwoDayDiscount_21_Up+FedExExrpessEarnedDiscount))*'UPS 2Day Base'!J82)*(1+ExpressFuelSurcharge),2)))*(1+FedEx_Markup),2)</f>
        <v>276.53</v>
      </c>
      <c r="K85" s="328">
        <f>ROUND((IF(MinBase2Day&gt;ROUND(((1-(TwoDayDiscount_21_Up+FedExExrpessEarnedDiscount))*'UPS 2Day Base'!K82),2),ROUND(MinBase2Day*(1+ExpressFuelSurcharge),2),ROUND(((1-(TwoDayDiscount_21_Up+FedExExrpessEarnedDiscount))*'UPS 2Day Base'!K82)*(1+ExpressFuelSurcharge),2)))*(1+FedEx_Markup),2)</f>
        <v>282.06</v>
      </c>
      <c r="L85" s="328">
        <f>ROUND((IF(MinBase2Day&gt;ROUND(((1-(TwoDayDiscount_21_Up+FedExExrpessEarnedDiscount))*'UPS 2Day Base'!L82),2),ROUND(MinBase2Day*(1+ExpressFuelSurcharge),2),ROUND(((1-(TwoDayDiscount_21_Up+FedExExrpessEarnedDiscount))*'UPS 2Day Base'!L82)*(1+ExpressFuelSurcharge),2)))*(1+FedEx_Markup),2)</f>
        <v>282.06</v>
      </c>
      <c r="M85" s="328">
        <f>ROUND((IF(MinBase2Day&gt;ROUND(((1-(TwoDayDiscount_21_Up+FedExExrpessEarnedDiscount))*'UPS 2Day Base'!M82),2),ROUND(MinBase2Day*(1+ExpressFuelSurcharge),2),ROUND(((1-(TwoDayDiscount_21_Up+FedExExrpessEarnedDiscount))*'UPS 2Day Base'!M82)*(1+ExpressFuelSurcharge),2)))*(1+FedEx_Markup),2)</f>
        <v>244.78</v>
      </c>
    </row>
    <row r="86" ht="12.75" customHeight="1">
      <c r="A86" s="327">
        <v>81.0</v>
      </c>
      <c r="B86" s="328">
        <f>ROUND((IF(MinBase2Day&gt;ROUND(((1-(TwoDayDiscount_21_Up+FedExExrpessEarnedDiscount))*'UPS 2Day Base'!B83),2),ROUND(MinBase2Day*(1+ExpressFuelSurcharge),2),ROUND(((1-(TwoDayDiscount_21_Up+FedExExrpessEarnedDiscount))*'UPS 2Day Base'!B83)*(1+ExpressFuelSurcharge),2)))*(1+FedEx_Markup),2)</f>
        <v>67.74</v>
      </c>
      <c r="C86" s="328">
        <f>ROUND((IF(MinBase2Day&gt;ROUND(((1-(TwoDayDiscount_21_Up+FedExExrpessEarnedDiscount))*'UPS 2Day Base'!C83),2),ROUND(MinBase2Day*(1+ExpressFuelSurcharge),2),ROUND(((1-(TwoDayDiscount_21_Up+FedExExrpessEarnedDiscount))*'UPS 2Day Base'!C83)*(1+ExpressFuelSurcharge),2)))*(1+FedEx_Markup),2)</f>
        <v>80.04</v>
      </c>
      <c r="D86" s="328">
        <f>ROUND((IF(MinBase2Day&gt;ROUND(((1-(TwoDayDiscount_21_Up+FedExExrpessEarnedDiscount))*'UPS 2Day Base'!D83),2),ROUND(MinBase2Day*(1+ExpressFuelSurcharge),2),ROUND(((1-(TwoDayDiscount_21_Up+FedExExrpessEarnedDiscount))*'UPS 2Day Base'!D83)*(1+ExpressFuelSurcharge),2)))*(1+FedEx_Markup),2)</f>
        <v>95.5</v>
      </c>
      <c r="E86" s="328">
        <f>ROUND((IF(MinBase2Day&gt;ROUND(((1-(TwoDayDiscount_21_Up+FedExExrpessEarnedDiscount))*'UPS 2Day Base'!E83),2),ROUND(MinBase2Day*(1+ExpressFuelSurcharge),2),ROUND(((1-(TwoDayDiscount_21_Up+FedExExrpessEarnedDiscount))*'UPS 2Day Base'!E83)*(1+ExpressFuelSurcharge),2)))*(1+FedEx_Markup),2)</f>
        <v>152.17</v>
      </c>
      <c r="F86" s="328">
        <f>ROUND((IF(MinBase2Day&gt;ROUND(((1-(TwoDayDiscount_21_Up+FedExExrpessEarnedDiscount))*'UPS 2Day Base'!F83),2),ROUND(MinBase2Day*(1+ExpressFuelSurcharge),2),ROUND(((1-(TwoDayDiscount_21_Up+FedExExrpessEarnedDiscount))*'UPS 2Day Base'!F83)*(1+ExpressFuelSurcharge),2)))*(1+FedEx_Markup),2)</f>
        <v>256.42</v>
      </c>
      <c r="G86" s="328">
        <f>ROUND((IF(MinBase2Day&gt;ROUND(((1-(TwoDayDiscount_21_Up+FedExExrpessEarnedDiscount))*'UPS 2Day Base'!G83),2),ROUND(MinBase2Day*(1+ExpressFuelSurcharge),2),ROUND(((1-(TwoDayDiscount_21_Up+FedExExrpessEarnedDiscount))*'UPS 2Day Base'!G83)*(1+ExpressFuelSurcharge),2)))*(1+FedEx_Markup),2)</f>
        <v>266.24</v>
      </c>
      <c r="H86" s="328">
        <f>ROUND((IF(MinBase2Day&gt;ROUND(((1-(TwoDayDiscount_21_Up+FedExExrpessEarnedDiscount))*'UPS 2Day Base'!H83),2),ROUND(MinBase2Day*(1+ExpressFuelSurcharge),2),ROUND(((1-(TwoDayDiscount_21_Up+FedExExrpessEarnedDiscount))*'UPS 2Day Base'!H83)*(1+ExpressFuelSurcharge),2)))*(1+FedEx_Markup),2)</f>
        <v>271.56</v>
      </c>
      <c r="I86" s="328">
        <f>ROUND((IF(MinBase2Day&gt;ROUND(((1-(TwoDayDiscount_21_Up+FedExExrpessEarnedDiscount))*'UPS 2Day Base'!I83),2),ROUND(MinBase2Day*(1+ExpressFuelSurcharge),2),ROUND(((1-(TwoDayDiscount_21_Up+FedExExrpessEarnedDiscount))*'UPS 2Day Base'!I83)*(1+ExpressFuelSurcharge),2)))*(1+FedEx_Markup),2)</f>
        <v>277</v>
      </c>
      <c r="J86" s="328">
        <f>ROUND((IF(MinBase2Day&gt;ROUND(((1-(TwoDayDiscount_21_Up+FedExExrpessEarnedDiscount))*'UPS 2Day Base'!J83),2),ROUND(MinBase2Day*(1+ExpressFuelSurcharge),2),ROUND(((1-(TwoDayDiscount_21_Up+FedExExrpessEarnedDiscount))*'UPS 2Day Base'!J83)*(1+ExpressFuelSurcharge),2)))*(1+FedEx_Markup),2)</f>
        <v>277</v>
      </c>
      <c r="K86" s="328">
        <f>ROUND((IF(MinBase2Day&gt;ROUND(((1-(TwoDayDiscount_21_Up+FedExExrpessEarnedDiscount))*'UPS 2Day Base'!K83),2),ROUND(MinBase2Day*(1+ExpressFuelSurcharge),2),ROUND(((1-(TwoDayDiscount_21_Up+FedExExrpessEarnedDiscount))*'UPS 2Day Base'!K83)*(1+ExpressFuelSurcharge),2)))*(1+FedEx_Markup),2)</f>
        <v>282.54</v>
      </c>
      <c r="L86" s="328">
        <f>ROUND((IF(MinBase2Day&gt;ROUND(((1-(TwoDayDiscount_21_Up+FedExExrpessEarnedDiscount))*'UPS 2Day Base'!L83),2),ROUND(MinBase2Day*(1+ExpressFuelSurcharge),2),ROUND(((1-(TwoDayDiscount_21_Up+FedExExrpessEarnedDiscount))*'UPS 2Day Base'!L83)*(1+ExpressFuelSurcharge),2)))*(1+FedEx_Markup),2)</f>
        <v>282.54</v>
      </c>
      <c r="M86" s="328">
        <f>ROUND((IF(MinBase2Day&gt;ROUND(((1-(TwoDayDiscount_21_Up+FedExExrpessEarnedDiscount))*'UPS 2Day Base'!M83),2),ROUND(MinBase2Day*(1+ExpressFuelSurcharge),2),ROUND(((1-(TwoDayDiscount_21_Up+FedExExrpessEarnedDiscount))*'UPS 2Day Base'!M83)*(1+ExpressFuelSurcharge),2)))*(1+FedEx_Markup),2)</f>
        <v>245.12</v>
      </c>
    </row>
    <row r="87" ht="12.75" customHeight="1">
      <c r="A87" s="327">
        <v>82.0</v>
      </c>
      <c r="B87" s="328">
        <f>ROUND((IF(MinBase2Day&gt;ROUND(((1-(TwoDayDiscount_21_Up+FedExExrpessEarnedDiscount))*'UPS 2Day Base'!B84),2),ROUND(MinBase2Day*(1+ExpressFuelSurcharge),2),ROUND(((1-(TwoDayDiscount_21_Up+FedExExrpessEarnedDiscount))*'UPS 2Day Base'!B84)*(1+ExpressFuelSurcharge),2)))*(1+FedEx_Markup),2)</f>
        <v>68.39</v>
      </c>
      <c r="C87" s="328">
        <f>ROUND((IF(MinBase2Day&gt;ROUND(((1-(TwoDayDiscount_21_Up+FedExExrpessEarnedDiscount))*'UPS 2Day Base'!C84),2),ROUND(MinBase2Day*(1+ExpressFuelSurcharge),2),ROUND(((1-(TwoDayDiscount_21_Up+FedExExrpessEarnedDiscount))*'UPS 2Day Base'!C84)*(1+ExpressFuelSurcharge),2)))*(1+FedEx_Markup),2)</f>
        <v>80.45</v>
      </c>
      <c r="D87" s="328">
        <f>ROUND((IF(MinBase2Day&gt;ROUND(((1-(TwoDayDiscount_21_Up+FedExExrpessEarnedDiscount))*'UPS 2Day Base'!D84),2),ROUND(MinBase2Day*(1+ExpressFuelSurcharge),2),ROUND(((1-(TwoDayDiscount_21_Up+FedExExrpessEarnedDiscount))*'UPS 2Day Base'!D84)*(1+ExpressFuelSurcharge),2)))*(1+FedEx_Markup),2)</f>
        <v>95.97</v>
      </c>
      <c r="E87" s="328">
        <f>ROUND((IF(MinBase2Day&gt;ROUND(((1-(TwoDayDiscount_21_Up+FedExExrpessEarnedDiscount))*'UPS 2Day Base'!E84),2),ROUND(MinBase2Day*(1+ExpressFuelSurcharge),2),ROUND(((1-(TwoDayDiscount_21_Up+FedExExrpessEarnedDiscount))*'UPS 2Day Base'!E84)*(1+ExpressFuelSurcharge),2)))*(1+FedEx_Markup),2)</f>
        <v>152.65</v>
      </c>
      <c r="F87" s="328">
        <f>ROUND((IF(MinBase2Day&gt;ROUND(((1-(TwoDayDiscount_21_Up+FedExExrpessEarnedDiscount))*'UPS 2Day Base'!F84),2),ROUND(MinBase2Day*(1+ExpressFuelSurcharge),2),ROUND(((1-(TwoDayDiscount_21_Up+FedExExrpessEarnedDiscount))*'UPS 2Day Base'!F84)*(1+ExpressFuelSurcharge),2)))*(1+FedEx_Markup),2)</f>
        <v>256.91</v>
      </c>
      <c r="G87" s="328">
        <f>ROUND((IF(MinBase2Day&gt;ROUND(((1-(TwoDayDiscount_21_Up+FedExExrpessEarnedDiscount))*'UPS 2Day Base'!G84),2),ROUND(MinBase2Day*(1+ExpressFuelSurcharge),2),ROUND(((1-(TwoDayDiscount_21_Up+FedExExrpessEarnedDiscount))*'UPS 2Day Base'!G84)*(1+ExpressFuelSurcharge),2)))*(1+FedEx_Markup),2)</f>
        <v>266.7</v>
      </c>
      <c r="H87" s="328">
        <f>ROUND((IF(MinBase2Day&gt;ROUND(((1-(TwoDayDiscount_21_Up+FedExExrpessEarnedDiscount))*'UPS 2Day Base'!H84),2),ROUND(MinBase2Day*(1+ExpressFuelSurcharge),2),ROUND(((1-(TwoDayDiscount_21_Up+FedExExrpessEarnedDiscount))*'UPS 2Day Base'!H84)*(1+ExpressFuelSurcharge),2)))*(1+FedEx_Markup),2)</f>
        <v>272.03</v>
      </c>
      <c r="I87" s="328">
        <f>ROUND((IF(MinBase2Day&gt;ROUND(((1-(TwoDayDiscount_21_Up+FedExExrpessEarnedDiscount))*'UPS 2Day Base'!I84),2),ROUND(MinBase2Day*(1+ExpressFuelSurcharge),2),ROUND(((1-(TwoDayDiscount_21_Up+FedExExrpessEarnedDiscount))*'UPS 2Day Base'!I84)*(1+ExpressFuelSurcharge),2)))*(1+FedEx_Markup),2)</f>
        <v>277.48</v>
      </c>
      <c r="J87" s="328">
        <f>ROUND((IF(MinBase2Day&gt;ROUND(((1-(TwoDayDiscount_21_Up+FedExExrpessEarnedDiscount))*'UPS 2Day Base'!J84),2),ROUND(MinBase2Day*(1+ExpressFuelSurcharge),2),ROUND(((1-(TwoDayDiscount_21_Up+FedExExrpessEarnedDiscount))*'UPS 2Day Base'!J84)*(1+ExpressFuelSurcharge),2)))*(1+FedEx_Markup),2)</f>
        <v>277.48</v>
      </c>
      <c r="K87" s="328">
        <f>ROUND((IF(MinBase2Day&gt;ROUND(((1-(TwoDayDiscount_21_Up+FedExExrpessEarnedDiscount))*'UPS 2Day Base'!K84),2),ROUND(MinBase2Day*(1+ExpressFuelSurcharge),2),ROUND(((1-(TwoDayDiscount_21_Up+FedExExrpessEarnedDiscount))*'UPS 2Day Base'!K84)*(1+ExpressFuelSurcharge),2)))*(1+FedEx_Markup),2)</f>
        <v>283.04</v>
      </c>
      <c r="L87" s="328">
        <f>ROUND((IF(MinBase2Day&gt;ROUND(((1-(TwoDayDiscount_21_Up+FedExExrpessEarnedDiscount))*'UPS 2Day Base'!L84),2),ROUND(MinBase2Day*(1+ExpressFuelSurcharge),2),ROUND(((1-(TwoDayDiscount_21_Up+FedExExrpessEarnedDiscount))*'UPS 2Day Base'!L84)*(1+ExpressFuelSurcharge),2)))*(1+FedEx_Markup),2)</f>
        <v>283.04</v>
      </c>
      <c r="M87" s="328">
        <f>ROUND((IF(MinBase2Day&gt;ROUND(((1-(TwoDayDiscount_21_Up+FedExExrpessEarnedDiscount))*'UPS 2Day Base'!M84),2),ROUND(MinBase2Day*(1+ExpressFuelSurcharge),2),ROUND(((1-(TwoDayDiscount_21_Up+FedExExrpessEarnedDiscount))*'UPS 2Day Base'!M84)*(1+ExpressFuelSurcharge),2)))*(1+FedEx_Markup),2)</f>
        <v>255.91</v>
      </c>
    </row>
    <row r="88" ht="12.75" customHeight="1">
      <c r="A88" s="327">
        <v>83.0</v>
      </c>
      <c r="B88" s="328">
        <f>ROUND((IF(MinBase2Day&gt;ROUND(((1-(TwoDayDiscount_21_Up+FedExExrpessEarnedDiscount))*'UPS 2Day Base'!B85),2),ROUND(MinBase2Day*(1+ExpressFuelSurcharge),2),ROUND(((1-(TwoDayDiscount_21_Up+FedExExrpessEarnedDiscount))*'UPS 2Day Base'!B85)*(1+ExpressFuelSurcharge),2)))*(1+FedEx_Markup),2)</f>
        <v>69.31</v>
      </c>
      <c r="C88" s="328">
        <f>ROUND((IF(MinBase2Day&gt;ROUND(((1-(TwoDayDiscount_21_Up+FedExExrpessEarnedDiscount))*'UPS 2Day Base'!C85),2),ROUND(MinBase2Day*(1+ExpressFuelSurcharge),2),ROUND(((1-(TwoDayDiscount_21_Up+FedExExrpessEarnedDiscount))*'UPS 2Day Base'!C85)*(1+ExpressFuelSurcharge),2)))*(1+FedEx_Markup),2)</f>
        <v>81.72</v>
      </c>
      <c r="D88" s="328">
        <f>ROUND((IF(MinBase2Day&gt;ROUND(((1-(TwoDayDiscount_21_Up+FedExExrpessEarnedDiscount))*'UPS 2Day Base'!D85),2),ROUND(MinBase2Day*(1+ExpressFuelSurcharge),2),ROUND(((1-(TwoDayDiscount_21_Up+FedExExrpessEarnedDiscount))*'UPS 2Day Base'!D85)*(1+ExpressFuelSurcharge),2)))*(1+FedEx_Markup),2)</f>
        <v>96.43</v>
      </c>
      <c r="E88" s="328">
        <f>ROUND((IF(MinBase2Day&gt;ROUND(((1-(TwoDayDiscount_21_Up+FedExExrpessEarnedDiscount))*'UPS 2Day Base'!E85),2),ROUND(MinBase2Day*(1+ExpressFuelSurcharge),2),ROUND(((1-(TwoDayDiscount_21_Up+FedExExrpessEarnedDiscount))*'UPS 2Day Base'!E85)*(1+ExpressFuelSurcharge),2)))*(1+FedEx_Markup),2)</f>
        <v>153.15</v>
      </c>
      <c r="F88" s="328">
        <f>ROUND((IF(MinBase2Day&gt;ROUND(((1-(TwoDayDiscount_21_Up+FedExExrpessEarnedDiscount))*'UPS 2Day Base'!F85),2),ROUND(MinBase2Day*(1+ExpressFuelSurcharge),2),ROUND(((1-(TwoDayDiscount_21_Up+FedExExrpessEarnedDiscount))*'UPS 2Day Base'!F85)*(1+ExpressFuelSurcharge),2)))*(1+FedEx_Markup),2)</f>
        <v>260.96</v>
      </c>
      <c r="G88" s="328">
        <f>ROUND((IF(MinBase2Day&gt;ROUND(((1-(TwoDayDiscount_21_Up+FedExExrpessEarnedDiscount))*'UPS 2Day Base'!G85),2),ROUND(MinBase2Day*(1+ExpressFuelSurcharge),2),ROUND(((1-(TwoDayDiscount_21_Up+FedExExrpessEarnedDiscount))*'UPS 2Day Base'!G85)*(1+ExpressFuelSurcharge),2)))*(1+FedEx_Markup),2)</f>
        <v>267.16</v>
      </c>
      <c r="H88" s="328">
        <f>ROUND((IF(MinBase2Day&gt;ROUND(((1-(TwoDayDiscount_21_Up+FedExExrpessEarnedDiscount))*'UPS 2Day Base'!H85),2),ROUND(MinBase2Day*(1+ExpressFuelSurcharge),2),ROUND(((1-(TwoDayDiscount_21_Up+FedExExrpessEarnedDiscount))*'UPS 2Day Base'!H85)*(1+ExpressFuelSurcharge),2)))*(1+FedEx_Markup),2)</f>
        <v>272.5</v>
      </c>
      <c r="I88" s="328">
        <f>ROUND((IF(MinBase2Day&gt;ROUND(((1-(TwoDayDiscount_21_Up+FedExExrpessEarnedDiscount))*'UPS 2Day Base'!I85),2),ROUND(MinBase2Day*(1+ExpressFuelSurcharge),2),ROUND(((1-(TwoDayDiscount_21_Up+FedExExrpessEarnedDiscount))*'UPS 2Day Base'!I85)*(1+ExpressFuelSurcharge),2)))*(1+FedEx_Markup),2)</f>
        <v>277.96</v>
      </c>
      <c r="J88" s="328">
        <f>ROUND((IF(MinBase2Day&gt;ROUND(((1-(TwoDayDiscount_21_Up+FedExExrpessEarnedDiscount))*'UPS 2Day Base'!J85),2),ROUND(MinBase2Day*(1+ExpressFuelSurcharge),2),ROUND(((1-(TwoDayDiscount_21_Up+FedExExrpessEarnedDiscount))*'UPS 2Day Base'!J85)*(1+ExpressFuelSurcharge),2)))*(1+FedEx_Markup),2)</f>
        <v>277.96</v>
      </c>
      <c r="K88" s="328">
        <f>ROUND((IF(MinBase2Day&gt;ROUND(((1-(TwoDayDiscount_21_Up+FedExExrpessEarnedDiscount))*'UPS 2Day Base'!K85),2),ROUND(MinBase2Day*(1+ExpressFuelSurcharge),2),ROUND(((1-(TwoDayDiscount_21_Up+FedExExrpessEarnedDiscount))*'UPS 2Day Base'!K85)*(1+ExpressFuelSurcharge),2)))*(1+FedEx_Markup),2)</f>
        <v>283.52</v>
      </c>
      <c r="L88" s="328">
        <f>ROUND((IF(MinBase2Day&gt;ROUND(((1-(TwoDayDiscount_21_Up+FedExExrpessEarnedDiscount))*'UPS 2Day Base'!L85),2),ROUND(MinBase2Day*(1+ExpressFuelSurcharge),2),ROUND(((1-(TwoDayDiscount_21_Up+FedExExrpessEarnedDiscount))*'UPS 2Day Base'!L85)*(1+ExpressFuelSurcharge),2)))*(1+FedEx_Markup),2)</f>
        <v>283.52</v>
      </c>
      <c r="M88" s="328">
        <f>ROUND((IF(MinBase2Day&gt;ROUND(((1-(TwoDayDiscount_21_Up+FedExExrpessEarnedDiscount))*'UPS 2Day Base'!M85),2),ROUND(MinBase2Day*(1+ExpressFuelSurcharge),2),ROUND(((1-(TwoDayDiscount_21_Up+FedExExrpessEarnedDiscount))*'UPS 2Day Base'!M85)*(1+ExpressFuelSurcharge),2)))*(1+FedEx_Markup),2)</f>
        <v>257.84</v>
      </c>
    </row>
    <row r="89" ht="12.75" customHeight="1">
      <c r="A89" s="327">
        <v>84.0</v>
      </c>
      <c r="B89" s="328">
        <f>ROUND((IF(MinBase2Day&gt;ROUND(((1-(TwoDayDiscount_21_Up+FedExExrpessEarnedDiscount))*'UPS 2Day Base'!B86),2),ROUND(MinBase2Day*(1+ExpressFuelSurcharge),2),ROUND(((1-(TwoDayDiscount_21_Up+FedExExrpessEarnedDiscount))*'UPS 2Day Base'!B86)*(1+ExpressFuelSurcharge),2)))*(1+FedEx_Markup),2)</f>
        <v>69.78</v>
      </c>
      <c r="C89" s="328">
        <f>ROUND((IF(MinBase2Day&gt;ROUND(((1-(TwoDayDiscount_21_Up+FedExExrpessEarnedDiscount))*'UPS 2Day Base'!C86),2),ROUND(MinBase2Day*(1+ExpressFuelSurcharge),2),ROUND(((1-(TwoDayDiscount_21_Up+FedExExrpessEarnedDiscount))*'UPS 2Day Base'!C86)*(1+ExpressFuelSurcharge),2)))*(1+FedEx_Markup),2)</f>
        <v>82.18</v>
      </c>
      <c r="D89" s="328">
        <f>ROUND((IF(MinBase2Day&gt;ROUND(((1-(TwoDayDiscount_21_Up+FedExExrpessEarnedDiscount))*'UPS 2Day Base'!D86),2),ROUND(MinBase2Day*(1+ExpressFuelSurcharge),2),ROUND(((1-(TwoDayDiscount_21_Up+FedExExrpessEarnedDiscount))*'UPS 2Day Base'!D86)*(1+ExpressFuelSurcharge),2)))*(1+FedEx_Markup),2)</f>
        <v>97.87</v>
      </c>
      <c r="E89" s="328">
        <f>ROUND((IF(MinBase2Day&gt;ROUND(((1-(TwoDayDiscount_21_Up+FedExExrpessEarnedDiscount))*'UPS 2Day Base'!E86),2),ROUND(MinBase2Day*(1+ExpressFuelSurcharge),2),ROUND(((1-(TwoDayDiscount_21_Up+FedExExrpessEarnedDiscount))*'UPS 2Day Base'!E86)*(1+ExpressFuelSurcharge),2)))*(1+FedEx_Markup),2)</f>
        <v>153.64</v>
      </c>
      <c r="F89" s="328">
        <f>ROUND((IF(MinBase2Day&gt;ROUND(((1-(TwoDayDiscount_21_Up+FedExExrpessEarnedDiscount))*'UPS 2Day Base'!F86),2),ROUND(MinBase2Day*(1+ExpressFuelSurcharge),2),ROUND(((1-(TwoDayDiscount_21_Up+FedExExrpessEarnedDiscount))*'UPS 2Day Base'!F86)*(1+ExpressFuelSurcharge),2)))*(1+FedEx_Markup),2)</f>
        <v>263.75</v>
      </c>
      <c r="G89" s="328">
        <f>ROUND((IF(MinBase2Day&gt;ROUND(((1-(TwoDayDiscount_21_Up+FedExExrpessEarnedDiscount))*'UPS 2Day Base'!G86),2),ROUND(MinBase2Day*(1+ExpressFuelSurcharge),2),ROUND(((1-(TwoDayDiscount_21_Up+FedExExrpessEarnedDiscount))*'UPS 2Day Base'!G86)*(1+ExpressFuelSurcharge),2)))*(1+FedEx_Markup),2)</f>
        <v>271.66</v>
      </c>
      <c r="H89" s="328">
        <f>ROUND((IF(MinBase2Day&gt;ROUND(((1-(TwoDayDiscount_21_Up+FedExExrpessEarnedDiscount))*'UPS 2Day Base'!H86),2),ROUND(MinBase2Day*(1+ExpressFuelSurcharge),2),ROUND(((1-(TwoDayDiscount_21_Up+FedExExrpessEarnedDiscount))*'UPS 2Day Base'!H86)*(1+ExpressFuelSurcharge),2)))*(1+FedEx_Markup),2)</f>
        <v>277.1</v>
      </c>
      <c r="I89" s="328">
        <f>ROUND((IF(MinBase2Day&gt;ROUND(((1-(TwoDayDiscount_21_Up+FedExExrpessEarnedDiscount))*'UPS 2Day Base'!I86),2),ROUND(MinBase2Day*(1+ExpressFuelSurcharge),2),ROUND(((1-(TwoDayDiscount_21_Up+FedExExrpessEarnedDiscount))*'UPS 2Day Base'!I86)*(1+ExpressFuelSurcharge),2)))*(1+FedEx_Markup),2)</f>
        <v>282.65</v>
      </c>
      <c r="J89" s="328">
        <f>ROUND((IF(MinBase2Day&gt;ROUND(((1-(TwoDayDiscount_21_Up+FedExExrpessEarnedDiscount))*'UPS 2Day Base'!J86),2),ROUND(MinBase2Day*(1+ExpressFuelSurcharge),2),ROUND(((1-(TwoDayDiscount_21_Up+FedExExrpessEarnedDiscount))*'UPS 2Day Base'!J86)*(1+ExpressFuelSurcharge),2)))*(1+FedEx_Markup),2)</f>
        <v>282.65</v>
      </c>
      <c r="K89" s="328">
        <f>ROUND((IF(MinBase2Day&gt;ROUND(((1-(TwoDayDiscount_21_Up+FedExExrpessEarnedDiscount))*'UPS 2Day Base'!K86),2),ROUND(MinBase2Day*(1+ExpressFuelSurcharge),2),ROUND(((1-(TwoDayDiscount_21_Up+FedExExrpessEarnedDiscount))*'UPS 2Day Base'!K86)*(1+ExpressFuelSurcharge),2)))*(1+FedEx_Markup),2)</f>
        <v>288.32</v>
      </c>
      <c r="L89" s="328">
        <f>ROUND((IF(MinBase2Day&gt;ROUND(((1-(TwoDayDiscount_21_Up+FedExExrpessEarnedDiscount))*'UPS 2Day Base'!L86),2),ROUND(MinBase2Day*(1+ExpressFuelSurcharge),2),ROUND(((1-(TwoDayDiscount_21_Up+FedExExrpessEarnedDiscount))*'UPS 2Day Base'!L86)*(1+ExpressFuelSurcharge),2)))*(1+FedEx_Markup),2)</f>
        <v>288.32</v>
      </c>
      <c r="M89" s="328">
        <f>ROUND((IF(MinBase2Day&gt;ROUND(((1-(TwoDayDiscount_21_Up+FedExExrpessEarnedDiscount))*'UPS 2Day Base'!M86),2),ROUND(MinBase2Day*(1+ExpressFuelSurcharge),2),ROUND(((1-(TwoDayDiscount_21_Up+FedExExrpessEarnedDiscount))*'UPS 2Day Base'!M86)*(1+ExpressFuelSurcharge),2)))*(1+FedEx_Markup),2)</f>
        <v>257.93</v>
      </c>
    </row>
    <row r="90" ht="12.75" customHeight="1">
      <c r="A90" s="327">
        <v>85.0</v>
      </c>
      <c r="B90" s="328">
        <f>ROUND((IF(MinBase2Day&gt;ROUND(((1-(TwoDayDiscount_21_Up+FedExExrpessEarnedDiscount))*'UPS 2Day Base'!B87),2),ROUND(MinBase2Day*(1+ExpressFuelSurcharge),2),ROUND(((1-(TwoDayDiscount_21_Up+FedExExrpessEarnedDiscount))*'UPS 2Day Base'!B87)*(1+ExpressFuelSurcharge),2)))*(1+FedEx_Markup),2)</f>
        <v>72.99</v>
      </c>
      <c r="C90" s="328">
        <f>ROUND((IF(MinBase2Day&gt;ROUND(((1-(TwoDayDiscount_21_Up+FedExExrpessEarnedDiscount))*'UPS 2Day Base'!C87),2),ROUND(MinBase2Day*(1+ExpressFuelSurcharge),2),ROUND(((1-(TwoDayDiscount_21_Up+FedExExrpessEarnedDiscount))*'UPS 2Day Base'!C87)*(1+ExpressFuelSurcharge),2)))*(1+FedEx_Markup),2)</f>
        <v>84.05</v>
      </c>
      <c r="D90" s="328">
        <f>ROUND((IF(MinBase2Day&gt;ROUND(((1-(TwoDayDiscount_21_Up+FedExExrpessEarnedDiscount))*'UPS 2Day Base'!D87),2),ROUND(MinBase2Day*(1+ExpressFuelSurcharge),2),ROUND(((1-(TwoDayDiscount_21_Up+FedExExrpessEarnedDiscount))*'UPS 2Day Base'!D87)*(1+ExpressFuelSurcharge),2)))*(1+FedEx_Markup),2)</f>
        <v>102.87</v>
      </c>
      <c r="E90" s="328">
        <f>ROUND((IF(MinBase2Day&gt;ROUND(((1-(TwoDayDiscount_21_Up+FedExExrpessEarnedDiscount))*'UPS 2Day Base'!E87),2),ROUND(MinBase2Day*(1+ExpressFuelSurcharge),2),ROUND(((1-(TwoDayDiscount_21_Up+FedExExrpessEarnedDiscount))*'UPS 2Day Base'!E87)*(1+ExpressFuelSurcharge),2)))*(1+FedEx_Markup),2)</f>
        <v>159.92</v>
      </c>
      <c r="F90" s="328">
        <f>ROUND((IF(MinBase2Day&gt;ROUND(((1-(TwoDayDiscount_21_Up+FedExExrpessEarnedDiscount))*'UPS 2Day Base'!F87),2),ROUND(MinBase2Day*(1+ExpressFuelSurcharge),2),ROUND(((1-(TwoDayDiscount_21_Up+FedExExrpessEarnedDiscount))*'UPS 2Day Base'!F87)*(1+ExpressFuelSurcharge),2)))*(1+FedEx_Markup),2)</f>
        <v>264.25</v>
      </c>
      <c r="G90" s="328">
        <f>ROUND((IF(MinBase2Day&gt;ROUND(((1-(TwoDayDiscount_21_Up+FedExExrpessEarnedDiscount))*'UPS 2Day Base'!G87),2),ROUND(MinBase2Day*(1+ExpressFuelSurcharge),2),ROUND(((1-(TwoDayDiscount_21_Up+FedExExrpessEarnedDiscount))*'UPS 2Day Base'!G87)*(1+ExpressFuelSurcharge),2)))*(1+FedEx_Markup),2)</f>
        <v>272.12</v>
      </c>
      <c r="H90" s="328">
        <f>ROUND((IF(MinBase2Day&gt;ROUND(((1-(TwoDayDiscount_21_Up+FedExExrpessEarnedDiscount))*'UPS 2Day Base'!H87),2),ROUND(MinBase2Day*(1+ExpressFuelSurcharge),2),ROUND(((1-(TwoDayDiscount_21_Up+FedExExrpessEarnedDiscount))*'UPS 2Day Base'!H87)*(1+ExpressFuelSurcharge),2)))*(1+FedEx_Markup),2)</f>
        <v>277.58</v>
      </c>
      <c r="I90" s="328">
        <f>ROUND((IF(MinBase2Day&gt;ROUND(((1-(TwoDayDiscount_21_Up+FedExExrpessEarnedDiscount))*'UPS 2Day Base'!I87),2),ROUND(MinBase2Day*(1+ExpressFuelSurcharge),2),ROUND(((1-(TwoDayDiscount_21_Up+FedExExrpessEarnedDiscount))*'UPS 2Day Base'!I87)*(1+ExpressFuelSurcharge),2)))*(1+FedEx_Markup),2)</f>
        <v>283.13</v>
      </c>
      <c r="J90" s="328">
        <f>ROUND((IF(MinBase2Day&gt;ROUND(((1-(TwoDayDiscount_21_Up+FedExExrpessEarnedDiscount))*'UPS 2Day Base'!J87),2),ROUND(MinBase2Day*(1+ExpressFuelSurcharge),2),ROUND(((1-(TwoDayDiscount_21_Up+FedExExrpessEarnedDiscount))*'UPS 2Day Base'!J87)*(1+ExpressFuelSurcharge),2)))*(1+FedEx_Markup),2)</f>
        <v>283.13</v>
      </c>
      <c r="K90" s="328">
        <f>ROUND((IF(MinBase2Day&gt;ROUND(((1-(TwoDayDiscount_21_Up+FedExExrpessEarnedDiscount))*'UPS 2Day Base'!K87),2),ROUND(MinBase2Day*(1+ExpressFuelSurcharge),2),ROUND(((1-(TwoDayDiscount_21_Up+FedExExrpessEarnedDiscount))*'UPS 2Day Base'!K87)*(1+ExpressFuelSurcharge),2)))*(1+FedEx_Markup),2)</f>
        <v>288.98</v>
      </c>
      <c r="L90" s="328">
        <f>ROUND((IF(MinBase2Day&gt;ROUND(((1-(TwoDayDiscount_21_Up+FedExExrpessEarnedDiscount))*'UPS 2Day Base'!L87),2),ROUND(MinBase2Day*(1+ExpressFuelSurcharge),2),ROUND(((1-(TwoDayDiscount_21_Up+FedExExrpessEarnedDiscount))*'UPS 2Day Base'!L87)*(1+ExpressFuelSurcharge),2)))*(1+FedEx_Markup),2)</f>
        <v>288.98</v>
      </c>
      <c r="M90" s="328">
        <f>ROUND((IF(MinBase2Day&gt;ROUND(((1-(TwoDayDiscount_21_Up+FedExExrpessEarnedDiscount))*'UPS 2Day Base'!M87),2),ROUND(MinBase2Day*(1+ExpressFuelSurcharge),2),ROUND(((1-(TwoDayDiscount_21_Up+FedExExrpessEarnedDiscount))*'UPS 2Day Base'!M87)*(1+ExpressFuelSurcharge),2)))*(1+FedEx_Markup),2)</f>
        <v>259.15</v>
      </c>
    </row>
    <row r="91" ht="12.75" customHeight="1">
      <c r="A91" s="327">
        <v>86.0</v>
      </c>
      <c r="B91" s="328">
        <f>ROUND((IF(MinBase2Day&gt;ROUND(((1-(TwoDayDiscount_21_Up+FedExExrpessEarnedDiscount))*'UPS 2Day Base'!B88),2),ROUND(MinBase2Day*(1+ExpressFuelSurcharge),2),ROUND(((1-(TwoDayDiscount_21_Up+FedExExrpessEarnedDiscount))*'UPS 2Day Base'!B88)*(1+ExpressFuelSurcharge),2)))*(1+FedEx_Markup),2)</f>
        <v>73.47</v>
      </c>
      <c r="C91" s="328">
        <f>ROUND((IF(MinBase2Day&gt;ROUND(((1-(TwoDayDiscount_21_Up+FedExExrpessEarnedDiscount))*'UPS 2Day Base'!C88),2),ROUND(MinBase2Day*(1+ExpressFuelSurcharge),2),ROUND(((1-(TwoDayDiscount_21_Up+FedExExrpessEarnedDiscount))*'UPS 2Day Base'!C88)*(1+ExpressFuelSurcharge),2)))*(1+FedEx_Markup),2)</f>
        <v>86.64</v>
      </c>
      <c r="D91" s="328">
        <f>ROUND((IF(MinBase2Day&gt;ROUND(((1-(TwoDayDiscount_21_Up+FedExExrpessEarnedDiscount))*'UPS 2Day Base'!D88),2),ROUND(MinBase2Day*(1+ExpressFuelSurcharge),2),ROUND(((1-(TwoDayDiscount_21_Up+FedExExrpessEarnedDiscount))*'UPS 2Day Base'!D88)*(1+ExpressFuelSurcharge),2)))*(1+FedEx_Markup),2)</f>
        <v>103.39</v>
      </c>
      <c r="E91" s="328">
        <f>ROUND((IF(MinBase2Day&gt;ROUND(((1-(TwoDayDiscount_21_Up+FedExExrpessEarnedDiscount))*'UPS 2Day Base'!E88),2),ROUND(MinBase2Day*(1+ExpressFuelSurcharge),2),ROUND(((1-(TwoDayDiscount_21_Up+FedExExrpessEarnedDiscount))*'UPS 2Day Base'!E88)*(1+ExpressFuelSurcharge),2)))*(1+FedEx_Markup),2)</f>
        <v>160.55</v>
      </c>
      <c r="F91" s="328">
        <f>ROUND((IF(MinBase2Day&gt;ROUND(((1-(TwoDayDiscount_21_Up+FedExExrpessEarnedDiscount))*'UPS 2Day Base'!F88),2),ROUND(MinBase2Day*(1+ExpressFuelSurcharge),2),ROUND(((1-(TwoDayDiscount_21_Up+FedExExrpessEarnedDiscount))*'UPS 2Day Base'!F88)*(1+ExpressFuelSurcharge),2)))*(1+FedEx_Markup),2)</f>
        <v>264.72</v>
      </c>
      <c r="G91" s="328">
        <f>ROUND((IF(MinBase2Day&gt;ROUND(((1-(TwoDayDiscount_21_Up+FedExExrpessEarnedDiscount))*'UPS 2Day Base'!G88),2),ROUND(MinBase2Day*(1+ExpressFuelSurcharge),2),ROUND(((1-(TwoDayDiscount_21_Up+FedExExrpessEarnedDiscount))*'UPS 2Day Base'!G88)*(1+ExpressFuelSurcharge),2)))*(1+FedEx_Markup),2)</f>
        <v>272.55</v>
      </c>
      <c r="H91" s="328">
        <f>ROUND((IF(MinBase2Day&gt;ROUND(((1-(TwoDayDiscount_21_Up+FedExExrpessEarnedDiscount))*'UPS 2Day Base'!H88),2),ROUND(MinBase2Day*(1+ExpressFuelSurcharge),2),ROUND(((1-(TwoDayDiscount_21_Up+FedExExrpessEarnedDiscount))*'UPS 2Day Base'!H88)*(1+ExpressFuelSurcharge),2)))*(1+FedEx_Markup),2)</f>
        <v>278.01</v>
      </c>
      <c r="I91" s="328">
        <f>ROUND((IF(MinBase2Day&gt;ROUND(((1-(TwoDayDiscount_21_Up+FedExExrpessEarnedDiscount))*'UPS 2Day Base'!I88),2),ROUND(MinBase2Day*(1+ExpressFuelSurcharge),2),ROUND(((1-(TwoDayDiscount_21_Up+FedExExrpessEarnedDiscount))*'UPS 2Day Base'!I88)*(1+ExpressFuelSurcharge),2)))*(1+FedEx_Markup),2)</f>
        <v>283.74</v>
      </c>
      <c r="J91" s="328">
        <f>ROUND((IF(MinBase2Day&gt;ROUND(((1-(TwoDayDiscount_21_Up+FedExExrpessEarnedDiscount))*'UPS 2Day Base'!J88),2),ROUND(MinBase2Day*(1+ExpressFuelSurcharge),2),ROUND(((1-(TwoDayDiscount_21_Up+FedExExrpessEarnedDiscount))*'UPS 2Day Base'!J88)*(1+ExpressFuelSurcharge),2)))*(1+FedEx_Markup),2)</f>
        <v>283.74</v>
      </c>
      <c r="K91" s="328">
        <f>ROUND((IF(MinBase2Day&gt;ROUND(((1-(TwoDayDiscount_21_Up+FedExExrpessEarnedDiscount))*'UPS 2Day Base'!K88),2),ROUND(MinBase2Day*(1+ExpressFuelSurcharge),2),ROUND(((1-(TwoDayDiscount_21_Up+FedExExrpessEarnedDiscount))*'UPS 2Day Base'!K88)*(1+ExpressFuelSurcharge),2)))*(1+FedEx_Markup),2)</f>
        <v>289.42</v>
      </c>
      <c r="L91" s="328">
        <f>ROUND((IF(MinBase2Day&gt;ROUND(((1-(TwoDayDiscount_21_Up+FedExExrpessEarnedDiscount))*'UPS 2Day Base'!L88),2),ROUND(MinBase2Day*(1+ExpressFuelSurcharge),2),ROUND(((1-(TwoDayDiscount_21_Up+FedExExrpessEarnedDiscount))*'UPS 2Day Base'!L88)*(1+ExpressFuelSurcharge),2)))*(1+FedEx_Markup),2)</f>
        <v>289.42</v>
      </c>
      <c r="M91" s="328">
        <f>ROUND((IF(MinBase2Day&gt;ROUND(((1-(TwoDayDiscount_21_Up+FedExExrpessEarnedDiscount))*'UPS 2Day Base'!M88),2),ROUND(MinBase2Day*(1+ExpressFuelSurcharge),2),ROUND(((1-(TwoDayDiscount_21_Up+FedExExrpessEarnedDiscount))*'UPS 2Day Base'!M88)*(1+ExpressFuelSurcharge),2)))*(1+FedEx_Markup),2)</f>
        <v>259.3</v>
      </c>
    </row>
    <row r="92" ht="12.75" customHeight="1">
      <c r="A92" s="327">
        <v>87.0</v>
      </c>
      <c r="B92" s="328">
        <f>ROUND((IF(MinBase2Day&gt;ROUND(((1-(TwoDayDiscount_21_Up+FedExExrpessEarnedDiscount))*'UPS 2Day Base'!B89),2),ROUND(MinBase2Day*(1+ExpressFuelSurcharge),2),ROUND(((1-(TwoDayDiscount_21_Up+FedExExrpessEarnedDiscount))*'UPS 2Day Base'!B89)*(1+ExpressFuelSurcharge),2)))*(1+FedEx_Markup),2)</f>
        <v>73.93</v>
      </c>
      <c r="C92" s="328">
        <f>ROUND((IF(MinBase2Day&gt;ROUND(((1-(TwoDayDiscount_21_Up+FedExExrpessEarnedDiscount))*'UPS 2Day Base'!C89),2),ROUND(MinBase2Day*(1+ExpressFuelSurcharge),2),ROUND(((1-(TwoDayDiscount_21_Up+FedExExrpessEarnedDiscount))*'UPS 2Day Base'!C89)*(1+ExpressFuelSurcharge),2)))*(1+FedEx_Markup),2)</f>
        <v>87.1</v>
      </c>
      <c r="D92" s="328">
        <f>ROUND((IF(MinBase2Day&gt;ROUND(((1-(TwoDayDiscount_21_Up+FedExExrpessEarnedDiscount))*'UPS 2Day Base'!D89),2),ROUND(MinBase2Day*(1+ExpressFuelSurcharge),2),ROUND(((1-(TwoDayDiscount_21_Up+FedExExrpessEarnedDiscount))*'UPS 2Day Base'!D89)*(1+ExpressFuelSurcharge),2)))*(1+FedEx_Markup),2)</f>
        <v>103.83</v>
      </c>
      <c r="E92" s="328">
        <f>ROUND((IF(MinBase2Day&gt;ROUND(((1-(TwoDayDiscount_21_Up+FedExExrpessEarnedDiscount))*'UPS 2Day Base'!E89),2),ROUND(MinBase2Day*(1+ExpressFuelSurcharge),2),ROUND(((1-(TwoDayDiscount_21_Up+FedExExrpessEarnedDiscount))*'UPS 2Day Base'!E89)*(1+ExpressFuelSurcharge),2)))*(1+FedEx_Markup),2)</f>
        <v>161.05</v>
      </c>
      <c r="F92" s="328">
        <f>ROUND((IF(MinBase2Day&gt;ROUND(((1-(TwoDayDiscount_21_Up+FedExExrpessEarnedDiscount))*'UPS 2Day Base'!F89),2),ROUND(MinBase2Day*(1+ExpressFuelSurcharge),2),ROUND(((1-(TwoDayDiscount_21_Up+FedExExrpessEarnedDiscount))*'UPS 2Day Base'!F89)*(1+ExpressFuelSurcharge),2)))*(1+FedEx_Markup),2)</f>
        <v>265.2</v>
      </c>
      <c r="G92" s="328">
        <f>ROUND((IF(MinBase2Day&gt;ROUND(((1-(TwoDayDiscount_21_Up+FedExExrpessEarnedDiscount))*'UPS 2Day Base'!G89),2),ROUND(MinBase2Day*(1+ExpressFuelSurcharge),2),ROUND(((1-(TwoDayDiscount_21_Up+FedExExrpessEarnedDiscount))*'UPS 2Day Base'!G89)*(1+ExpressFuelSurcharge),2)))*(1+FedEx_Markup),2)</f>
        <v>274.39</v>
      </c>
      <c r="H92" s="328">
        <f>ROUND((IF(MinBase2Day&gt;ROUND(((1-(TwoDayDiscount_21_Up+FedExExrpessEarnedDiscount))*'UPS 2Day Base'!H89),2),ROUND(MinBase2Day*(1+ExpressFuelSurcharge),2),ROUND(((1-(TwoDayDiscount_21_Up+FedExExrpessEarnedDiscount))*'UPS 2Day Base'!H89)*(1+ExpressFuelSurcharge),2)))*(1+FedEx_Markup),2)</f>
        <v>279.89</v>
      </c>
      <c r="I92" s="328">
        <f>ROUND((IF(MinBase2Day&gt;ROUND(((1-(TwoDayDiscount_21_Up+FedExExrpessEarnedDiscount))*'UPS 2Day Base'!I89),2),ROUND(MinBase2Day*(1+ExpressFuelSurcharge),2),ROUND(((1-(TwoDayDiscount_21_Up+FedExExrpessEarnedDiscount))*'UPS 2Day Base'!I89)*(1+ExpressFuelSurcharge),2)))*(1+FedEx_Markup),2)</f>
        <v>285.49</v>
      </c>
      <c r="J92" s="328">
        <f>ROUND((IF(MinBase2Day&gt;ROUND(((1-(TwoDayDiscount_21_Up+FedExExrpessEarnedDiscount))*'UPS 2Day Base'!J89),2),ROUND(MinBase2Day*(1+ExpressFuelSurcharge),2),ROUND(((1-(TwoDayDiscount_21_Up+FedExExrpessEarnedDiscount))*'UPS 2Day Base'!J89)*(1+ExpressFuelSurcharge),2)))*(1+FedEx_Markup),2)</f>
        <v>285.49</v>
      </c>
      <c r="K92" s="328">
        <f>ROUND((IF(MinBase2Day&gt;ROUND(((1-(TwoDayDiscount_21_Up+FedExExrpessEarnedDiscount))*'UPS 2Day Base'!K89),2),ROUND(MinBase2Day*(1+ExpressFuelSurcharge),2),ROUND(((1-(TwoDayDiscount_21_Up+FedExExrpessEarnedDiscount))*'UPS 2Day Base'!K89)*(1+ExpressFuelSurcharge),2)))*(1+FedEx_Markup),2)</f>
        <v>291.2</v>
      </c>
      <c r="L92" s="328">
        <f>ROUND((IF(MinBase2Day&gt;ROUND(((1-(TwoDayDiscount_21_Up+FedExExrpessEarnedDiscount))*'UPS 2Day Base'!L89),2),ROUND(MinBase2Day*(1+ExpressFuelSurcharge),2),ROUND(((1-(TwoDayDiscount_21_Up+FedExExrpessEarnedDiscount))*'UPS 2Day Base'!L89)*(1+ExpressFuelSurcharge),2)))*(1+FedEx_Markup),2)</f>
        <v>291.2</v>
      </c>
      <c r="M92" s="328">
        <f>ROUND((IF(MinBase2Day&gt;ROUND(((1-(TwoDayDiscount_21_Up+FedExExrpessEarnedDiscount))*'UPS 2Day Base'!M89),2),ROUND(MinBase2Day*(1+ExpressFuelSurcharge),2),ROUND(((1-(TwoDayDiscount_21_Up+FedExExrpessEarnedDiscount))*'UPS 2Day Base'!M89)*(1+ExpressFuelSurcharge),2)))*(1+FedEx_Markup),2)</f>
        <v>262.96</v>
      </c>
    </row>
    <row r="93" ht="12.75" customHeight="1">
      <c r="A93" s="327">
        <v>88.0</v>
      </c>
      <c r="B93" s="328">
        <f>ROUND((IF(MinBase2Day&gt;ROUND(((1-(TwoDayDiscount_21_Up+FedExExrpessEarnedDiscount))*'UPS 2Day Base'!B90),2),ROUND(MinBase2Day*(1+ExpressFuelSurcharge),2),ROUND(((1-(TwoDayDiscount_21_Up+FedExExrpessEarnedDiscount))*'UPS 2Day Base'!B90)*(1+ExpressFuelSurcharge),2)))*(1+FedEx_Markup),2)</f>
        <v>74.39</v>
      </c>
      <c r="C93" s="328">
        <f>ROUND((IF(MinBase2Day&gt;ROUND(((1-(TwoDayDiscount_21_Up+FedExExrpessEarnedDiscount))*'UPS 2Day Base'!C90),2),ROUND(MinBase2Day*(1+ExpressFuelSurcharge),2),ROUND(((1-(TwoDayDiscount_21_Up+FedExExrpessEarnedDiscount))*'UPS 2Day Base'!C90)*(1+ExpressFuelSurcharge),2)))*(1+FedEx_Markup),2)</f>
        <v>87.57</v>
      </c>
      <c r="D93" s="328">
        <f>ROUND((IF(MinBase2Day&gt;ROUND(((1-(TwoDayDiscount_21_Up+FedExExrpessEarnedDiscount))*'UPS 2Day Base'!D90),2),ROUND(MinBase2Day*(1+ExpressFuelSurcharge),2),ROUND(((1-(TwoDayDiscount_21_Up+FedExExrpessEarnedDiscount))*'UPS 2Day Base'!D90)*(1+ExpressFuelSurcharge),2)))*(1+FedEx_Markup),2)</f>
        <v>104.31</v>
      </c>
      <c r="E93" s="328">
        <f>ROUND((IF(MinBase2Day&gt;ROUND(((1-(TwoDayDiscount_21_Up+FedExExrpessEarnedDiscount))*'UPS 2Day Base'!E90),2),ROUND(MinBase2Day*(1+ExpressFuelSurcharge),2),ROUND(((1-(TwoDayDiscount_21_Up+FedExExrpessEarnedDiscount))*'UPS 2Day Base'!E90)*(1+ExpressFuelSurcharge),2)))*(1+FedEx_Markup),2)</f>
        <v>161.53</v>
      </c>
      <c r="F93" s="328">
        <f>ROUND((IF(MinBase2Day&gt;ROUND(((1-(TwoDayDiscount_21_Up+FedExExrpessEarnedDiscount))*'UPS 2Day Base'!F90),2),ROUND(MinBase2Day*(1+ExpressFuelSurcharge),2),ROUND(((1-(TwoDayDiscount_21_Up+FedExExrpessEarnedDiscount))*'UPS 2Day Base'!F90)*(1+ExpressFuelSurcharge),2)))*(1+FedEx_Markup),2)</f>
        <v>265.7</v>
      </c>
      <c r="G93" s="328">
        <f>ROUND((IF(MinBase2Day&gt;ROUND(((1-(TwoDayDiscount_21_Up+FedExExrpessEarnedDiscount))*'UPS 2Day Base'!G90),2),ROUND(MinBase2Day*(1+ExpressFuelSurcharge),2),ROUND(((1-(TwoDayDiscount_21_Up+FedExExrpessEarnedDiscount))*'UPS 2Day Base'!G90)*(1+ExpressFuelSurcharge),2)))*(1+FedEx_Markup),2)</f>
        <v>276.52</v>
      </c>
      <c r="H93" s="328">
        <f>ROUND((IF(MinBase2Day&gt;ROUND(((1-(TwoDayDiscount_21_Up+FedExExrpessEarnedDiscount))*'UPS 2Day Base'!H90),2),ROUND(MinBase2Day*(1+ExpressFuelSurcharge),2),ROUND(((1-(TwoDayDiscount_21_Up+FedExExrpessEarnedDiscount))*'UPS 2Day Base'!H90)*(1+ExpressFuelSurcharge),2)))*(1+FedEx_Markup),2)</f>
        <v>282.05</v>
      </c>
      <c r="I93" s="328">
        <f>ROUND((IF(MinBase2Day&gt;ROUND(((1-(TwoDayDiscount_21_Up+FedExExrpessEarnedDiscount))*'UPS 2Day Base'!I90),2),ROUND(MinBase2Day*(1+ExpressFuelSurcharge),2),ROUND(((1-(TwoDayDiscount_21_Up+FedExExrpessEarnedDiscount))*'UPS 2Day Base'!I90)*(1+ExpressFuelSurcharge),2)))*(1+FedEx_Markup),2)</f>
        <v>287.7</v>
      </c>
      <c r="J93" s="328">
        <f>ROUND((IF(MinBase2Day&gt;ROUND(((1-(TwoDayDiscount_21_Up+FedExExrpessEarnedDiscount))*'UPS 2Day Base'!J90),2),ROUND(MinBase2Day*(1+ExpressFuelSurcharge),2),ROUND(((1-(TwoDayDiscount_21_Up+FedExExrpessEarnedDiscount))*'UPS 2Day Base'!J90)*(1+ExpressFuelSurcharge),2)))*(1+FedEx_Markup),2)</f>
        <v>287.7</v>
      </c>
      <c r="K93" s="328">
        <f>ROUND((IF(MinBase2Day&gt;ROUND(((1-(TwoDayDiscount_21_Up+FedExExrpessEarnedDiscount))*'UPS 2Day Base'!K90),2),ROUND(MinBase2Day*(1+ExpressFuelSurcharge),2),ROUND(((1-(TwoDayDiscount_21_Up+FedExExrpessEarnedDiscount))*'UPS 2Day Base'!K90)*(1+ExpressFuelSurcharge),2)))*(1+FedEx_Markup),2)</f>
        <v>293.46</v>
      </c>
      <c r="L93" s="328">
        <f>ROUND((IF(MinBase2Day&gt;ROUND(((1-(TwoDayDiscount_21_Up+FedExExrpessEarnedDiscount))*'UPS 2Day Base'!L90),2),ROUND(MinBase2Day*(1+ExpressFuelSurcharge),2),ROUND(((1-(TwoDayDiscount_21_Up+FedExExrpessEarnedDiscount))*'UPS 2Day Base'!L90)*(1+ExpressFuelSurcharge),2)))*(1+FedEx_Markup),2)</f>
        <v>293.46</v>
      </c>
      <c r="M93" s="328">
        <f>ROUND((IF(MinBase2Day&gt;ROUND(((1-(TwoDayDiscount_21_Up+FedExExrpessEarnedDiscount))*'UPS 2Day Base'!M90),2),ROUND(MinBase2Day*(1+ExpressFuelSurcharge),2),ROUND(((1-(TwoDayDiscount_21_Up+FedExExrpessEarnedDiscount))*'UPS 2Day Base'!M90)*(1+ExpressFuelSurcharge),2)))*(1+FedEx_Markup),2)</f>
        <v>267.02</v>
      </c>
    </row>
    <row r="94" ht="12.75" customHeight="1">
      <c r="A94" s="327">
        <v>89.0</v>
      </c>
      <c r="B94" s="328">
        <f>ROUND((IF(MinBase2Day&gt;ROUND(((1-(TwoDayDiscount_21_Up+FedExExrpessEarnedDiscount))*'UPS 2Day Base'!B91),2),ROUND(MinBase2Day*(1+ExpressFuelSurcharge),2),ROUND(((1-(TwoDayDiscount_21_Up+FedExExrpessEarnedDiscount))*'UPS 2Day Base'!B91)*(1+ExpressFuelSurcharge),2)))*(1+FedEx_Markup),2)</f>
        <v>74.85</v>
      </c>
      <c r="C94" s="328">
        <f>ROUND((IF(MinBase2Day&gt;ROUND(((1-(TwoDayDiscount_21_Up+FedExExrpessEarnedDiscount))*'UPS 2Day Base'!C91),2),ROUND(MinBase2Day*(1+ExpressFuelSurcharge),2),ROUND(((1-(TwoDayDiscount_21_Up+FedExExrpessEarnedDiscount))*'UPS 2Day Base'!C91)*(1+ExpressFuelSurcharge),2)))*(1+FedEx_Markup),2)</f>
        <v>88.03</v>
      </c>
      <c r="D94" s="328">
        <f>ROUND((IF(MinBase2Day&gt;ROUND(((1-(TwoDayDiscount_21_Up+FedExExrpessEarnedDiscount))*'UPS 2Day Base'!D91),2),ROUND(MinBase2Day*(1+ExpressFuelSurcharge),2),ROUND(((1-(TwoDayDiscount_21_Up+FedExExrpessEarnedDiscount))*'UPS 2Day Base'!D91)*(1+ExpressFuelSurcharge),2)))*(1+FedEx_Markup),2)</f>
        <v>104.77</v>
      </c>
      <c r="E94" s="328">
        <f>ROUND((IF(MinBase2Day&gt;ROUND(((1-(TwoDayDiscount_21_Up+FedExExrpessEarnedDiscount))*'UPS 2Day Base'!E91),2),ROUND(MinBase2Day*(1+ExpressFuelSurcharge),2),ROUND(((1-(TwoDayDiscount_21_Up+FedExExrpessEarnedDiscount))*'UPS 2Day Base'!E91)*(1+ExpressFuelSurcharge),2)))*(1+FedEx_Markup),2)</f>
        <v>162.01</v>
      </c>
      <c r="F94" s="328">
        <f>ROUND((IF(MinBase2Day&gt;ROUND(((1-(TwoDayDiscount_21_Up+FedExExrpessEarnedDiscount))*'UPS 2Day Base'!F91),2),ROUND(MinBase2Day*(1+ExpressFuelSurcharge),2),ROUND(((1-(TwoDayDiscount_21_Up+FedExExrpessEarnedDiscount))*'UPS 2Day Base'!F91)*(1+ExpressFuelSurcharge),2)))*(1+FedEx_Markup),2)</f>
        <v>268.97</v>
      </c>
      <c r="G94" s="328">
        <f>ROUND((IF(MinBase2Day&gt;ROUND(((1-(TwoDayDiscount_21_Up+FedExExrpessEarnedDiscount))*'UPS 2Day Base'!G91),2),ROUND(MinBase2Day*(1+ExpressFuelSurcharge),2),ROUND(((1-(TwoDayDiscount_21_Up+FedExExrpessEarnedDiscount))*'UPS 2Day Base'!G91)*(1+ExpressFuelSurcharge),2)))*(1+FedEx_Markup),2)</f>
        <v>276.97</v>
      </c>
      <c r="H94" s="328">
        <f>ROUND((IF(MinBase2Day&gt;ROUND(((1-(TwoDayDiscount_21_Up+FedExExrpessEarnedDiscount))*'UPS 2Day Base'!H91),2),ROUND(MinBase2Day*(1+ExpressFuelSurcharge),2),ROUND(((1-(TwoDayDiscount_21_Up+FedExExrpessEarnedDiscount))*'UPS 2Day Base'!H91)*(1+ExpressFuelSurcharge),2)))*(1+FedEx_Markup),2)</f>
        <v>282.52</v>
      </c>
      <c r="I94" s="328">
        <f>ROUND((IF(MinBase2Day&gt;ROUND(((1-(TwoDayDiscount_21_Up+FedExExrpessEarnedDiscount))*'UPS 2Day Base'!I91),2),ROUND(MinBase2Day*(1+ExpressFuelSurcharge),2),ROUND(((1-(TwoDayDiscount_21_Up+FedExExrpessEarnedDiscount))*'UPS 2Day Base'!I91)*(1+ExpressFuelSurcharge),2)))*(1+FedEx_Markup),2)</f>
        <v>288.18</v>
      </c>
      <c r="J94" s="328">
        <f>ROUND((IF(MinBase2Day&gt;ROUND(((1-(TwoDayDiscount_21_Up+FedExExrpessEarnedDiscount))*'UPS 2Day Base'!J91),2),ROUND(MinBase2Day*(1+ExpressFuelSurcharge),2),ROUND(((1-(TwoDayDiscount_21_Up+FedExExrpessEarnedDiscount))*'UPS 2Day Base'!J91)*(1+ExpressFuelSurcharge),2)))*(1+FedEx_Markup),2)</f>
        <v>288.18</v>
      </c>
      <c r="K94" s="328">
        <f>ROUND((IF(MinBase2Day&gt;ROUND(((1-(TwoDayDiscount_21_Up+FedExExrpessEarnedDiscount))*'UPS 2Day Base'!K91),2),ROUND(MinBase2Day*(1+ExpressFuelSurcharge),2),ROUND(((1-(TwoDayDiscount_21_Up+FedExExrpessEarnedDiscount))*'UPS 2Day Base'!K91)*(1+ExpressFuelSurcharge),2)))*(1+FedEx_Markup),2)</f>
        <v>293.94</v>
      </c>
      <c r="L94" s="328">
        <f>ROUND((IF(MinBase2Day&gt;ROUND(((1-(TwoDayDiscount_21_Up+FedExExrpessEarnedDiscount))*'UPS 2Day Base'!L91),2),ROUND(MinBase2Day*(1+ExpressFuelSurcharge),2),ROUND(((1-(TwoDayDiscount_21_Up+FedExExrpessEarnedDiscount))*'UPS 2Day Base'!L91)*(1+ExpressFuelSurcharge),2)))*(1+FedEx_Markup),2)</f>
        <v>293.94</v>
      </c>
      <c r="M94" s="328">
        <f>ROUND((IF(MinBase2Day&gt;ROUND(((1-(TwoDayDiscount_21_Up+FedExExrpessEarnedDiscount))*'UPS 2Day Base'!M91),2),ROUND(MinBase2Day*(1+ExpressFuelSurcharge),2),ROUND(((1-(TwoDayDiscount_21_Up+FedExExrpessEarnedDiscount))*'UPS 2Day Base'!M91)*(1+ExpressFuelSurcharge),2)))*(1+FedEx_Markup),2)</f>
        <v>267.26</v>
      </c>
    </row>
    <row r="95" ht="12.75" customHeight="1">
      <c r="A95" s="327">
        <v>90.0</v>
      </c>
      <c r="B95" s="328">
        <f>ROUND((IF(MinBase2Day&gt;ROUND(((1-(TwoDayDiscount_21_Up+FedExExrpessEarnedDiscount))*'UPS 2Day Base'!B92),2),ROUND(MinBase2Day*(1+ExpressFuelSurcharge),2),ROUND(((1-(TwoDayDiscount_21_Up+FedExExrpessEarnedDiscount))*'UPS 2Day Base'!B92)*(1+ExpressFuelSurcharge),2)))*(1+FedEx_Markup),2)</f>
        <v>75.33</v>
      </c>
      <c r="C95" s="328">
        <f>ROUND((IF(MinBase2Day&gt;ROUND(((1-(TwoDayDiscount_21_Up+FedExExrpessEarnedDiscount))*'UPS 2Day Base'!C92),2),ROUND(MinBase2Day*(1+ExpressFuelSurcharge),2),ROUND(((1-(TwoDayDiscount_21_Up+FedExExrpessEarnedDiscount))*'UPS 2Day Base'!C92)*(1+ExpressFuelSurcharge),2)))*(1+FedEx_Markup),2)</f>
        <v>88.49</v>
      </c>
      <c r="D95" s="328">
        <f>ROUND((IF(MinBase2Day&gt;ROUND(((1-(TwoDayDiscount_21_Up+FedExExrpessEarnedDiscount))*'UPS 2Day Base'!D92),2),ROUND(MinBase2Day*(1+ExpressFuelSurcharge),2),ROUND(((1-(TwoDayDiscount_21_Up+FedExExrpessEarnedDiscount))*'UPS 2Day Base'!D92)*(1+ExpressFuelSurcharge),2)))*(1+FedEx_Markup),2)</f>
        <v>105.24</v>
      </c>
      <c r="E95" s="328">
        <f>ROUND((IF(MinBase2Day&gt;ROUND(((1-(TwoDayDiscount_21_Up+FedExExrpessEarnedDiscount))*'UPS 2Day Base'!E92),2),ROUND(MinBase2Day*(1+ExpressFuelSurcharge),2),ROUND(((1-(TwoDayDiscount_21_Up+FedExExrpessEarnedDiscount))*'UPS 2Day Base'!E92)*(1+ExpressFuelSurcharge),2)))*(1+FedEx_Markup),2)</f>
        <v>162.52</v>
      </c>
      <c r="F95" s="328">
        <f>ROUND((IF(MinBase2Day&gt;ROUND(((1-(TwoDayDiscount_21_Up+FedExExrpessEarnedDiscount))*'UPS 2Day Base'!F92),2),ROUND(MinBase2Day*(1+ExpressFuelSurcharge),2),ROUND(((1-(TwoDayDiscount_21_Up+FedExExrpessEarnedDiscount))*'UPS 2Day Base'!F92)*(1+ExpressFuelSurcharge),2)))*(1+FedEx_Markup),2)</f>
        <v>271.76</v>
      </c>
      <c r="G95" s="328">
        <f>ROUND((IF(MinBase2Day&gt;ROUND(((1-(TwoDayDiscount_21_Up+FedExExrpessEarnedDiscount))*'UPS 2Day Base'!G92),2),ROUND(MinBase2Day*(1+ExpressFuelSurcharge),2),ROUND(((1-(TwoDayDiscount_21_Up+FedExExrpessEarnedDiscount))*'UPS 2Day Base'!G92)*(1+ExpressFuelSurcharge),2)))*(1+FedEx_Markup),2)</f>
        <v>277.44</v>
      </c>
      <c r="H95" s="328">
        <f>ROUND((IF(MinBase2Day&gt;ROUND(((1-(TwoDayDiscount_21_Up+FedExExrpessEarnedDiscount))*'UPS 2Day Base'!H92),2),ROUND(MinBase2Day*(1+ExpressFuelSurcharge),2),ROUND(((1-(TwoDayDiscount_21_Up+FedExExrpessEarnedDiscount))*'UPS 2Day Base'!H92)*(1+ExpressFuelSurcharge),2)))*(1+FedEx_Markup),2)</f>
        <v>282.99</v>
      </c>
      <c r="I95" s="328">
        <f>ROUND((IF(MinBase2Day&gt;ROUND(((1-(TwoDayDiscount_21_Up+FedExExrpessEarnedDiscount))*'UPS 2Day Base'!I92),2),ROUND(MinBase2Day*(1+ExpressFuelSurcharge),2),ROUND(((1-(TwoDayDiscount_21_Up+FedExExrpessEarnedDiscount))*'UPS 2Day Base'!I92)*(1+ExpressFuelSurcharge),2)))*(1+FedEx_Markup),2)</f>
        <v>288.66</v>
      </c>
      <c r="J95" s="328">
        <f>ROUND((IF(MinBase2Day&gt;ROUND(((1-(TwoDayDiscount_21_Up+FedExExrpessEarnedDiscount))*'UPS 2Day Base'!J92),2),ROUND(MinBase2Day*(1+ExpressFuelSurcharge),2),ROUND(((1-(TwoDayDiscount_21_Up+FedExExrpessEarnedDiscount))*'UPS 2Day Base'!J92)*(1+ExpressFuelSurcharge),2)))*(1+FedEx_Markup),2)</f>
        <v>288.66</v>
      </c>
      <c r="K95" s="328">
        <f>ROUND((IF(MinBase2Day&gt;ROUND(((1-(TwoDayDiscount_21_Up+FedExExrpessEarnedDiscount))*'UPS 2Day Base'!K92),2),ROUND(MinBase2Day*(1+ExpressFuelSurcharge),2),ROUND(((1-(TwoDayDiscount_21_Up+FedExExrpessEarnedDiscount))*'UPS 2Day Base'!K92)*(1+ExpressFuelSurcharge),2)))*(1+FedEx_Markup),2)</f>
        <v>294.43</v>
      </c>
      <c r="L95" s="328">
        <f>ROUND((IF(MinBase2Day&gt;ROUND(((1-(TwoDayDiscount_21_Up+FedExExrpessEarnedDiscount))*'UPS 2Day Base'!L92),2),ROUND(MinBase2Day*(1+ExpressFuelSurcharge),2),ROUND(((1-(TwoDayDiscount_21_Up+FedExExrpessEarnedDiscount))*'UPS 2Day Base'!L92)*(1+ExpressFuelSurcharge),2)))*(1+FedEx_Markup),2)</f>
        <v>294.43</v>
      </c>
      <c r="M95" s="328">
        <f>ROUND((IF(MinBase2Day&gt;ROUND(((1-(TwoDayDiscount_21_Up+FedExExrpessEarnedDiscount))*'UPS 2Day Base'!M92),2),ROUND(MinBase2Day*(1+ExpressFuelSurcharge),2),ROUND(((1-(TwoDayDiscount_21_Up+FedExExrpessEarnedDiscount))*'UPS 2Day Base'!M92)*(1+ExpressFuelSurcharge),2)))*(1+FedEx_Markup),2)</f>
        <v>271.26</v>
      </c>
    </row>
    <row r="96" ht="12.75" customHeight="1">
      <c r="A96" s="327">
        <v>91.0</v>
      </c>
      <c r="B96" s="328">
        <f>ROUND((IF(MinBase2Day&gt;ROUND(((1-(TwoDayDiscount_21_Up+FedExExrpessEarnedDiscount))*'UPS 2Day Base'!B93),2),ROUND(MinBase2Day*(1+ExpressFuelSurcharge),2),ROUND(((1-(TwoDayDiscount_21_Up+FedExExrpessEarnedDiscount))*'UPS 2Day Base'!B93)*(1+ExpressFuelSurcharge),2)))*(1+FedEx_Markup),2)</f>
        <v>75.79</v>
      </c>
      <c r="C96" s="328">
        <f>ROUND((IF(MinBase2Day&gt;ROUND(((1-(TwoDayDiscount_21_Up+FedExExrpessEarnedDiscount))*'UPS 2Day Base'!C93),2),ROUND(MinBase2Day*(1+ExpressFuelSurcharge),2),ROUND(((1-(TwoDayDiscount_21_Up+FedExExrpessEarnedDiscount))*'UPS 2Day Base'!C93)*(1+ExpressFuelSurcharge),2)))*(1+FedEx_Markup),2)</f>
        <v>88.96</v>
      </c>
      <c r="D96" s="328">
        <f>ROUND((IF(MinBase2Day&gt;ROUND(((1-(TwoDayDiscount_21_Up+FedExExrpessEarnedDiscount))*'UPS 2Day Base'!D93),2),ROUND(MinBase2Day*(1+ExpressFuelSurcharge),2),ROUND(((1-(TwoDayDiscount_21_Up+FedExExrpessEarnedDiscount))*'UPS 2Day Base'!D93)*(1+ExpressFuelSurcharge),2)))*(1+FedEx_Markup),2)</f>
        <v>105.69</v>
      </c>
      <c r="E96" s="328">
        <f>ROUND((IF(MinBase2Day&gt;ROUND(((1-(TwoDayDiscount_21_Up+FedExExrpessEarnedDiscount))*'UPS 2Day Base'!E93),2),ROUND(MinBase2Day*(1+ExpressFuelSurcharge),2),ROUND(((1-(TwoDayDiscount_21_Up+FedExExrpessEarnedDiscount))*'UPS 2Day Base'!E93)*(1+ExpressFuelSurcharge),2)))*(1+FedEx_Markup),2)</f>
        <v>163</v>
      </c>
      <c r="F96" s="328">
        <f>ROUND((IF(MinBase2Day&gt;ROUND(((1-(TwoDayDiscount_21_Up+FedExExrpessEarnedDiscount))*'UPS 2Day Base'!F93),2),ROUND(MinBase2Day*(1+ExpressFuelSurcharge),2),ROUND(((1-(TwoDayDiscount_21_Up+FedExExrpessEarnedDiscount))*'UPS 2Day Base'!F93)*(1+ExpressFuelSurcharge),2)))*(1+FedEx_Markup),2)</f>
        <v>272.24</v>
      </c>
      <c r="G96" s="328">
        <f>ROUND((IF(MinBase2Day&gt;ROUND(((1-(TwoDayDiscount_21_Up+FedExExrpessEarnedDiscount))*'UPS 2Day Base'!G93),2),ROUND(MinBase2Day*(1+ExpressFuelSurcharge),2),ROUND(((1-(TwoDayDiscount_21_Up+FedExExrpessEarnedDiscount))*'UPS 2Day Base'!G93)*(1+ExpressFuelSurcharge),2)))*(1+FedEx_Markup),2)</f>
        <v>277.9</v>
      </c>
      <c r="H96" s="328">
        <f>ROUND((IF(MinBase2Day&gt;ROUND(((1-(TwoDayDiscount_21_Up+FedExExrpessEarnedDiscount))*'UPS 2Day Base'!H93),2),ROUND(MinBase2Day*(1+ExpressFuelSurcharge),2),ROUND(((1-(TwoDayDiscount_21_Up+FedExExrpessEarnedDiscount))*'UPS 2Day Base'!H93)*(1+ExpressFuelSurcharge),2)))*(1+FedEx_Markup),2)</f>
        <v>283.46</v>
      </c>
      <c r="I96" s="328">
        <f>ROUND((IF(MinBase2Day&gt;ROUND(((1-(TwoDayDiscount_21_Up+FedExExrpessEarnedDiscount))*'UPS 2Day Base'!I93),2),ROUND(MinBase2Day*(1+ExpressFuelSurcharge),2),ROUND(((1-(TwoDayDiscount_21_Up+FedExExrpessEarnedDiscount))*'UPS 2Day Base'!I93)*(1+ExpressFuelSurcharge),2)))*(1+FedEx_Markup),2)</f>
        <v>289.13</v>
      </c>
      <c r="J96" s="328">
        <f>ROUND((IF(MinBase2Day&gt;ROUND(((1-(TwoDayDiscount_21_Up+FedExExrpessEarnedDiscount))*'UPS 2Day Base'!J93),2),ROUND(MinBase2Day*(1+ExpressFuelSurcharge),2),ROUND(((1-(TwoDayDiscount_21_Up+FedExExrpessEarnedDiscount))*'UPS 2Day Base'!J93)*(1+ExpressFuelSurcharge),2)))*(1+FedEx_Markup),2)</f>
        <v>289.13</v>
      </c>
      <c r="K96" s="328">
        <f>ROUND((IF(MinBase2Day&gt;ROUND(((1-(TwoDayDiscount_21_Up+FedExExrpessEarnedDiscount))*'UPS 2Day Base'!K93),2),ROUND(MinBase2Day*(1+ExpressFuelSurcharge),2),ROUND(((1-(TwoDayDiscount_21_Up+FedExExrpessEarnedDiscount))*'UPS 2Day Base'!K93)*(1+ExpressFuelSurcharge),2)))*(1+FedEx_Markup),2)</f>
        <v>294.92</v>
      </c>
      <c r="L96" s="328">
        <f>ROUND((IF(MinBase2Day&gt;ROUND(((1-(TwoDayDiscount_21_Up+FedExExrpessEarnedDiscount))*'UPS 2Day Base'!L93),2),ROUND(MinBase2Day*(1+ExpressFuelSurcharge),2),ROUND(((1-(TwoDayDiscount_21_Up+FedExExrpessEarnedDiscount))*'UPS 2Day Base'!L93)*(1+ExpressFuelSurcharge),2)))*(1+FedEx_Markup),2)</f>
        <v>294.92</v>
      </c>
      <c r="M96" s="328">
        <f>ROUND((IF(MinBase2Day&gt;ROUND(((1-(TwoDayDiscount_21_Up+FedExExrpessEarnedDiscount))*'UPS 2Day Base'!M93),2),ROUND(MinBase2Day*(1+ExpressFuelSurcharge),2),ROUND(((1-(TwoDayDiscount_21_Up+FedExExrpessEarnedDiscount))*'UPS 2Day Base'!M93)*(1+ExpressFuelSurcharge),2)))*(1+FedEx_Markup),2)</f>
        <v>271.49</v>
      </c>
    </row>
    <row r="97" ht="12.75" customHeight="1">
      <c r="A97" s="327">
        <v>92.0</v>
      </c>
      <c r="B97" s="328">
        <f>ROUND((IF(MinBase2Day&gt;ROUND(((1-(TwoDayDiscount_21_Up+FedExExrpessEarnedDiscount))*'UPS 2Day Base'!B94),2),ROUND(MinBase2Day*(1+ExpressFuelSurcharge),2),ROUND(((1-(TwoDayDiscount_21_Up+FedExExrpessEarnedDiscount))*'UPS 2Day Base'!B94)*(1+ExpressFuelSurcharge),2)))*(1+FedEx_Markup),2)</f>
        <v>76.26</v>
      </c>
      <c r="C97" s="328">
        <f>ROUND((IF(MinBase2Day&gt;ROUND(((1-(TwoDayDiscount_21_Up+FedExExrpessEarnedDiscount))*'UPS 2Day Base'!C94),2),ROUND(MinBase2Day*(1+ExpressFuelSurcharge),2),ROUND(((1-(TwoDayDiscount_21_Up+FedExExrpessEarnedDiscount))*'UPS 2Day Base'!C94)*(1+ExpressFuelSurcharge),2)))*(1+FedEx_Markup),2)</f>
        <v>89.42</v>
      </c>
      <c r="D97" s="328">
        <f>ROUND((IF(MinBase2Day&gt;ROUND(((1-(TwoDayDiscount_21_Up+FedExExrpessEarnedDiscount))*'UPS 2Day Base'!D94),2),ROUND(MinBase2Day*(1+ExpressFuelSurcharge),2),ROUND(((1-(TwoDayDiscount_21_Up+FedExExrpessEarnedDiscount))*'UPS 2Day Base'!D94)*(1+ExpressFuelSurcharge),2)))*(1+FedEx_Markup),2)</f>
        <v>106.16</v>
      </c>
      <c r="E97" s="328">
        <f>ROUND((IF(MinBase2Day&gt;ROUND(((1-(TwoDayDiscount_21_Up+FedExExrpessEarnedDiscount))*'UPS 2Day Base'!E94),2),ROUND(MinBase2Day*(1+ExpressFuelSurcharge),2),ROUND(((1-(TwoDayDiscount_21_Up+FedExExrpessEarnedDiscount))*'UPS 2Day Base'!E94)*(1+ExpressFuelSurcharge),2)))*(1+FedEx_Markup),2)</f>
        <v>163.48</v>
      </c>
      <c r="F97" s="328">
        <f>ROUND((IF(MinBase2Day&gt;ROUND(((1-(TwoDayDiscount_21_Up+FedExExrpessEarnedDiscount))*'UPS 2Day Base'!F94),2),ROUND(MinBase2Day*(1+ExpressFuelSurcharge),2),ROUND(((1-(TwoDayDiscount_21_Up+FedExExrpessEarnedDiscount))*'UPS 2Day Base'!F94)*(1+ExpressFuelSurcharge),2)))*(1+FedEx_Markup),2)</f>
        <v>272.73</v>
      </c>
      <c r="G97" s="328">
        <f>ROUND((IF(MinBase2Day&gt;ROUND(((1-(TwoDayDiscount_21_Up+FedExExrpessEarnedDiscount))*'UPS 2Day Base'!G94),2),ROUND(MinBase2Day*(1+ExpressFuelSurcharge),2),ROUND(((1-(TwoDayDiscount_21_Up+FedExExrpessEarnedDiscount))*'UPS 2Day Base'!G94)*(1+ExpressFuelSurcharge),2)))*(1+FedEx_Markup),2)</f>
        <v>278.36</v>
      </c>
      <c r="H97" s="328">
        <f>ROUND((IF(MinBase2Day&gt;ROUND(((1-(TwoDayDiscount_21_Up+FedExExrpessEarnedDiscount))*'UPS 2Day Base'!H94),2),ROUND(MinBase2Day*(1+ExpressFuelSurcharge),2),ROUND(((1-(TwoDayDiscount_21_Up+FedExExrpessEarnedDiscount))*'UPS 2Day Base'!H94)*(1+ExpressFuelSurcharge),2)))*(1+FedEx_Markup),2)</f>
        <v>283.94</v>
      </c>
      <c r="I97" s="328">
        <f>ROUND((IF(MinBase2Day&gt;ROUND(((1-(TwoDayDiscount_21_Up+FedExExrpessEarnedDiscount))*'UPS 2Day Base'!I94),2),ROUND(MinBase2Day*(1+ExpressFuelSurcharge),2),ROUND(((1-(TwoDayDiscount_21_Up+FedExExrpessEarnedDiscount))*'UPS 2Day Base'!I94)*(1+ExpressFuelSurcharge),2)))*(1+FedEx_Markup),2)</f>
        <v>289.62</v>
      </c>
      <c r="J97" s="328">
        <f>ROUND((IF(MinBase2Day&gt;ROUND(((1-(TwoDayDiscount_21_Up+FedExExrpessEarnedDiscount))*'UPS 2Day Base'!J94),2),ROUND(MinBase2Day*(1+ExpressFuelSurcharge),2),ROUND(((1-(TwoDayDiscount_21_Up+FedExExrpessEarnedDiscount))*'UPS 2Day Base'!J94)*(1+ExpressFuelSurcharge),2)))*(1+FedEx_Markup),2)</f>
        <v>289.62</v>
      </c>
      <c r="K97" s="328">
        <f>ROUND((IF(MinBase2Day&gt;ROUND(((1-(TwoDayDiscount_21_Up+FedExExrpessEarnedDiscount))*'UPS 2Day Base'!K94),2),ROUND(MinBase2Day*(1+ExpressFuelSurcharge),2),ROUND(((1-(TwoDayDiscount_21_Up+FedExExrpessEarnedDiscount))*'UPS 2Day Base'!K94)*(1+ExpressFuelSurcharge),2)))*(1+FedEx_Markup),2)</f>
        <v>295.4</v>
      </c>
      <c r="L97" s="328">
        <f>ROUND((IF(MinBase2Day&gt;ROUND(((1-(TwoDayDiscount_21_Up+FedExExrpessEarnedDiscount))*'UPS 2Day Base'!L94),2),ROUND(MinBase2Day*(1+ExpressFuelSurcharge),2),ROUND(((1-(TwoDayDiscount_21_Up+FedExExrpessEarnedDiscount))*'UPS 2Day Base'!L94)*(1+ExpressFuelSurcharge),2)))*(1+FedEx_Markup),2)</f>
        <v>295.4</v>
      </c>
      <c r="M97" s="328">
        <f>ROUND((IF(MinBase2Day&gt;ROUND(((1-(TwoDayDiscount_21_Up+FedExExrpessEarnedDiscount))*'UPS 2Day Base'!M94),2),ROUND(MinBase2Day*(1+ExpressFuelSurcharge),2),ROUND(((1-(TwoDayDiscount_21_Up+FedExExrpessEarnedDiscount))*'UPS 2Day Base'!M94)*(1+ExpressFuelSurcharge),2)))*(1+FedEx_Markup),2)</f>
        <v>273.88</v>
      </c>
    </row>
    <row r="98" ht="12.75" customHeight="1">
      <c r="A98" s="327">
        <v>93.0</v>
      </c>
      <c r="B98" s="328">
        <f>ROUND((IF(MinBase2Day&gt;ROUND(((1-(TwoDayDiscount_21_Up+FedExExrpessEarnedDiscount))*'UPS 2Day Base'!B95),2),ROUND(MinBase2Day*(1+ExpressFuelSurcharge),2),ROUND(((1-(TwoDayDiscount_21_Up+FedExExrpessEarnedDiscount))*'UPS 2Day Base'!B95)*(1+ExpressFuelSurcharge),2)))*(1+FedEx_Markup),2)</f>
        <v>76.72</v>
      </c>
      <c r="C98" s="328">
        <f>ROUND((IF(MinBase2Day&gt;ROUND(((1-(TwoDayDiscount_21_Up+FedExExrpessEarnedDiscount))*'UPS 2Day Base'!C95),2),ROUND(MinBase2Day*(1+ExpressFuelSurcharge),2),ROUND(((1-(TwoDayDiscount_21_Up+FedExExrpessEarnedDiscount))*'UPS 2Day Base'!C95)*(1+ExpressFuelSurcharge),2)))*(1+FedEx_Markup),2)</f>
        <v>89.88</v>
      </c>
      <c r="D98" s="328">
        <f>ROUND((IF(MinBase2Day&gt;ROUND(((1-(TwoDayDiscount_21_Up+FedExExrpessEarnedDiscount))*'UPS 2Day Base'!D95),2),ROUND(MinBase2Day*(1+ExpressFuelSurcharge),2),ROUND(((1-(TwoDayDiscount_21_Up+FedExExrpessEarnedDiscount))*'UPS 2Day Base'!D95)*(1+ExpressFuelSurcharge),2)))*(1+FedEx_Markup),2)</f>
        <v>106.62</v>
      </c>
      <c r="E98" s="328">
        <f>ROUND((IF(MinBase2Day&gt;ROUND(((1-(TwoDayDiscount_21_Up+FedExExrpessEarnedDiscount))*'UPS 2Day Base'!E95),2),ROUND(MinBase2Day*(1+ExpressFuelSurcharge),2),ROUND(((1-(TwoDayDiscount_21_Up+FedExExrpessEarnedDiscount))*'UPS 2Day Base'!E95)*(1+ExpressFuelSurcharge),2)))*(1+FedEx_Markup),2)</f>
        <v>163.98</v>
      </c>
      <c r="F98" s="328">
        <f>ROUND((IF(MinBase2Day&gt;ROUND(((1-(TwoDayDiscount_21_Up+FedExExrpessEarnedDiscount))*'UPS 2Day Base'!F95),2),ROUND(MinBase2Day*(1+ExpressFuelSurcharge),2),ROUND(((1-(TwoDayDiscount_21_Up+FedExExrpessEarnedDiscount))*'UPS 2Day Base'!F95)*(1+ExpressFuelSurcharge),2)))*(1+FedEx_Markup),2)</f>
        <v>273.21</v>
      </c>
      <c r="G98" s="328">
        <f>ROUND((IF(MinBase2Day&gt;ROUND(((1-(TwoDayDiscount_21_Up+FedExExrpessEarnedDiscount))*'UPS 2Day Base'!G95),2),ROUND(MinBase2Day*(1+ExpressFuelSurcharge),2),ROUND(((1-(TwoDayDiscount_21_Up+FedExExrpessEarnedDiscount))*'UPS 2Day Base'!G95)*(1+ExpressFuelSurcharge),2)))*(1+FedEx_Markup),2)</f>
        <v>278.82</v>
      </c>
      <c r="H98" s="328">
        <f>ROUND((IF(MinBase2Day&gt;ROUND(((1-(TwoDayDiscount_21_Up+FedExExrpessEarnedDiscount))*'UPS 2Day Base'!H95),2),ROUND(MinBase2Day*(1+ExpressFuelSurcharge),2),ROUND(((1-(TwoDayDiscount_21_Up+FedExExrpessEarnedDiscount))*'UPS 2Day Base'!H95)*(1+ExpressFuelSurcharge),2)))*(1+FedEx_Markup),2)</f>
        <v>284.4</v>
      </c>
      <c r="I98" s="328">
        <f>ROUND((IF(MinBase2Day&gt;ROUND(((1-(TwoDayDiscount_21_Up+FedExExrpessEarnedDiscount))*'UPS 2Day Base'!I95),2),ROUND(MinBase2Day*(1+ExpressFuelSurcharge),2),ROUND(((1-(TwoDayDiscount_21_Up+FedExExrpessEarnedDiscount))*'UPS 2Day Base'!I95)*(1+ExpressFuelSurcharge),2)))*(1+FedEx_Markup),2)</f>
        <v>290.09</v>
      </c>
      <c r="J98" s="328">
        <f>ROUND((IF(MinBase2Day&gt;ROUND(((1-(TwoDayDiscount_21_Up+FedExExrpessEarnedDiscount))*'UPS 2Day Base'!J95),2),ROUND(MinBase2Day*(1+ExpressFuelSurcharge),2),ROUND(((1-(TwoDayDiscount_21_Up+FedExExrpessEarnedDiscount))*'UPS 2Day Base'!J95)*(1+ExpressFuelSurcharge),2)))*(1+FedEx_Markup),2)</f>
        <v>290.09</v>
      </c>
      <c r="K98" s="328">
        <f>ROUND((IF(MinBase2Day&gt;ROUND(((1-(TwoDayDiscount_21_Up+FedExExrpessEarnedDiscount))*'UPS 2Day Base'!K95),2),ROUND(MinBase2Day*(1+ExpressFuelSurcharge),2),ROUND(((1-(TwoDayDiscount_21_Up+FedExExrpessEarnedDiscount))*'UPS 2Day Base'!K95)*(1+ExpressFuelSurcharge),2)))*(1+FedEx_Markup),2)</f>
        <v>295.88</v>
      </c>
      <c r="L98" s="328">
        <f>ROUND((IF(MinBase2Day&gt;ROUND(((1-(TwoDayDiscount_21_Up+FedExExrpessEarnedDiscount))*'UPS 2Day Base'!L95),2),ROUND(MinBase2Day*(1+ExpressFuelSurcharge),2),ROUND(((1-(TwoDayDiscount_21_Up+FedExExrpessEarnedDiscount))*'UPS 2Day Base'!L95)*(1+ExpressFuelSurcharge),2)))*(1+FedEx_Markup),2)</f>
        <v>295.88</v>
      </c>
      <c r="M98" s="328">
        <f>ROUND((IF(MinBase2Day&gt;ROUND(((1-(TwoDayDiscount_21_Up+FedExExrpessEarnedDiscount))*'UPS 2Day Base'!M95),2),ROUND(MinBase2Day*(1+ExpressFuelSurcharge),2),ROUND(((1-(TwoDayDiscount_21_Up+FedExExrpessEarnedDiscount))*'UPS 2Day Base'!M95)*(1+ExpressFuelSurcharge),2)))*(1+FedEx_Markup),2)</f>
        <v>273.96</v>
      </c>
    </row>
    <row r="99" ht="12.75" customHeight="1">
      <c r="A99" s="327">
        <v>94.0</v>
      </c>
      <c r="B99" s="328">
        <f>ROUND((IF(MinBase2Day&gt;ROUND(((1-(TwoDayDiscount_21_Up+FedExExrpessEarnedDiscount))*'UPS 2Day Base'!B96),2),ROUND(MinBase2Day*(1+ExpressFuelSurcharge),2),ROUND(((1-(TwoDayDiscount_21_Up+FedExExrpessEarnedDiscount))*'UPS 2Day Base'!B96)*(1+ExpressFuelSurcharge),2)))*(1+FedEx_Markup),2)</f>
        <v>77.19</v>
      </c>
      <c r="C99" s="328">
        <f>ROUND((IF(MinBase2Day&gt;ROUND(((1-(TwoDayDiscount_21_Up+FedExExrpessEarnedDiscount))*'UPS 2Day Base'!C96),2),ROUND(MinBase2Day*(1+ExpressFuelSurcharge),2),ROUND(((1-(TwoDayDiscount_21_Up+FedExExrpessEarnedDiscount))*'UPS 2Day Base'!C96)*(1+ExpressFuelSurcharge),2)))*(1+FedEx_Markup),2)</f>
        <v>90.36</v>
      </c>
      <c r="D99" s="328">
        <f>ROUND((IF(MinBase2Day&gt;ROUND(((1-(TwoDayDiscount_21_Up+FedExExrpessEarnedDiscount))*'UPS 2Day Base'!D96),2),ROUND(MinBase2Day*(1+ExpressFuelSurcharge),2),ROUND(((1-(TwoDayDiscount_21_Up+FedExExrpessEarnedDiscount))*'UPS 2Day Base'!D96)*(1+ExpressFuelSurcharge),2)))*(1+FedEx_Markup),2)</f>
        <v>107.09</v>
      </c>
      <c r="E99" s="328">
        <f>ROUND((IF(MinBase2Day&gt;ROUND(((1-(TwoDayDiscount_21_Up+FedExExrpessEarnedDiscount))*'UPS 2Day Base'!E96),2),ROUND(MinBase2Day*(1+ExpressFuelSurcharge),2),ROUND(((1-(TwoDayDiscount_21_Up+FedExExrpessEarnedDiscount))*'UPS 2Day Base'!E96)*(1+ExpressFuelSurcharge),2)))*(1+FedEx_Markup),2)</f>
        <v>164.46</v>
      </c>
      <c r="F99" s="328">
        <f>ROUND((IF(MinBase2Day&gt;ROUND(((1-(TwoDayDiscount_21_Up+FedExExrpessEarnedDiscount))*'UPS 2Day Base'!F96),2),ROUND(MinBase2Day*(1+ExpressFuelSurcharge),2),ROUND(((1-(TwoDayDiscount_21_Up+FedExExrpessEarnedDiscount))*'UPS 2Day Base'!F96)*(1+ExpressFuelSurcharge),2)))*(1+FedEx_Markup),2)</f>
        <v>273.7</v>
      </c>
      <c r="G99" s="328">
        <f>ROUND((IF(MinBase2Day&gt;ROUND(((1-(TwoDayDiscount_21_Up+FedExExrpessEarnedDiscount))*'UPS 2Day Base'!G96),2),ROUND(MinBase2Day*(1+ExpressFuelSurcharge),2),ROUND(((1-(TwoDayDiscount_21_Up+FedExExrpessEarnedDiscount))*'UPS 2Day Base'!G96)*(1+ExpressFuelSurcharge),2)))*(1+FedEx_Markup),2)</f>
        <v>279.28</v>
      </c>
      <c r="H99" s="328">
        <f>ROUND((IF(MinBase2Day&gt;ROUND(((1-(TwoDayDiscount_21_Up+FedExExrpessEarnedDiscount))*'UPS 2Day Base'!H96),2),ROUND(MinBase2Day*(1+ExpressFuelSurcharge),2),ROUND(((1-(TwoDayDiscount_21_Up+FedExExrpessEarnedDiscount))*'UPS 2Day Base'!H96)*(1+ExpressFuelSurcharge),2)))*(1+FedEx_Markup),2)</f>
        <v>284.87</v>
      </c>
      <c r="I99" s="328">
        <f>ROUND((IF(MinBase2Day&gt;ROUND(((1-(TwoDayDiscount_21_Up+FedExExrpessEarnedDiscount))*'UPS 2Day Base'!I96),2),ROUND(MinBase2Day*(1+ExpressFuelSurcharge),2),ROUND(((1-(TwoDayDiscount_21_Up+FedExExrpessEarnedDiscount))*'UPS 2Day Base'!I96)*(1+ExpressFuelSurcharge),2)))*(1+FedEx_Markup),2)</f>
        <v>290.57</v>
      </c>
      <c r="J99" s="328">
        <f>ROUND((IF(MinBase2Day&gt;ROUND(((1-(TwoDayDiscount_21_Up+FedExExrpessEarnedDiscount))*'UPS 2Day Base'!J96),2),ROUND(MinBase2Day*(1+ExpressFuelSurcharge),2),ROUND(((1-(TwoDayDiscount_21_Up+FedExExrpessEarnedDiscount))*'UPS 2Day Base'!J96)*(1+ExpressFuelSurcharge),2)))*(1+FedEx_Markup),2)</f>
        <v>290.57</v>
      </c>
      <c r="K99" s="328">
        <f>ROUND((IF(MinBase2Day&gt;ROUND(((1-(TwoDayDiscount_21_Up+FedExExrpessEarnedDiscount))*'UPS 2Day Base'!K96),2),ROUND(MinBase2Day*(1+ExpressFuelSurcharge),2),ROUND(((1-(TwoDayDiscount_21_Up+FedExExrpessEarnedDiscount))*'UPS 2Day Base'!K96)*(1+ExpressFuelSurcharge),2)))*(1+FedEx_Markup),2)</f>
        <v>296.38</v>
      </c>
      <c r="L99" s="328">
        <f>ROUND((IF(MinBase2Day&gt;ROUND(((1-(TwoDayDiscount_21_Up+FedExExrpessEarnedDiscount))*'UPS 2Day Base'!L96),2),ROUND(MinBase2Day*(1+ExpressFuelSurcharge),2),ROUND(((1-(TwoDayDiscount_21_Up+FedExExrpessEarnedDiscount))*'UPS 2Day Base'!L96)*(1+ExpressFuelSurcharge),2)))*(1+FedEx_Markup),2)</f>
        <v>296.38</v>
      </c>
      <c r="M99" s="328">
        <f>ROUND((IF(MinBase2Day&gt;ROUND(((1-(TwoDayDiscount_21_Up+FedExExrpessEarnedDiscount))*'UPS 2Day Base'!M96),2),ROUND(MinBase2Day*(1+ExpressFuelSurcharge),2),ROUND(((1-(TwoDayDiscount_21_Up+FedExExrpessEarnedDiscount))*'UPS 2Day Base'!M96)*(1+ExpressFuelSurcharge),2)))*(1+FedEx_Markup),2)</f>
        <v>283.23</v>
      </c>
    </row>
    <row r="100" ht="12.75" customHeight="1">
      <c r="A100" s="327">
        <v>95.0</v>
      </c>
      <c r="B100" s="328">
        <f>ROUND((IF(MinBase2Day&gt;ROUND(((1-(TwoDayDiscount_21_Up+FedExExrpessEarnedDiscount))*'UPS 2Day Base'!B97),2),ROUND(MinBase2Day*(1+ExpressFuelSurcharge),2),ROUND(((1-(TwoDayDiscount_21_Up+FedExExrpessEarnedDiscount))*'UPS 2Day Base'!B97)*(1+ExpressFuelSurcharge),2)))*(1+FedEx_Markup),2)</f>
        <v>77.65</v>
      </c>
      <c r="C100" s="328">
        <f>ROUND((IF(MinBase2Day&gt;ROUND(((1-(TwoDayDiscount_21_Up+FedExExrpessEarnedDiscount))*'UPS 2Day Base'!C97),2),ROUND(MinBase2Day*(1+ExpressFuelSurcharge),2),ROUND(((1-(TwoDayDiscount_21_Up+FedExExrpessEarnedDiscount))*'UPS 2Day Base'!C97)*(1+ExpressFuelSurcharge),2)))*(1+FedEx_Markup),2)</f>
        <v>90.82</v>
      </c>
      <c r="D100" s="328">
        <f>ROUND((IF(MinBase2Day&gt;ROUND(((1-(TwoDayDiscount_21_Up+FedExExrpessEarnedDiscount))*'UPS 2Day Base'!D97),2),ROUND(MinBase2Day*(1+ExpressFuelSurcharge),2),ROUND(((1-(TwoDayDiscount_21_Up+FedExExrpessEarnedDiscount))*'UPS 2Day Base'!D97)*(1+ExpressFuelSurcharge),2)))*(1+FedEx_Markup),2)</f>
        <v>107.55</v>
      </c>
      <c r="E100" s="328">
        <f>ROUND((IF(MinBase2Day&gt;ROUND(((1-(TwoDayDiscount_21_Up+FedExExrpessEarnedDiscount))*'UPS 2Day Base'!E97),2),ROUND(MinBase2Day*(1+ExpressFuelSurcharge),2),ROUND(((1-(TwoDayDiscount_21_Up+FedExExrpessEarnedDiscount))*'UPS 2Day Base'!E97)*(1+ExpressFuelSurcharge),2)))*(1+FedEx_Markup),2)</f>
        <v>164.97</v>
      </c>
      <c r="F100" s="328">
        <f>ROUND((IF(MinBase2Day&gt;ROUND(((1-(TwoDayDiscount_21_Up+FedExExrpessEarnedDiscount))*'UPS 2Day Base'!F97),2),ROUND(MinBase2Day*(1+ExpressFuelSurcharge),2),ROUND(((1-(TwoDayDiscount_21_Up+FedExExrpessEarnedDiscount))*'UPS 2Day Base'!F97)*(1+ExpressFuelSurcharge),2)))*(1+FedEx_Markup),2)</f>
        <v>274.53</v>
      </c>
      <c r="G100" s="328">
        <f>ROUND((IF(MinBase2Day&gt;ROUND(((1-(TwoDayDiscount_21_Up+FedExExrpessEarnedDiscount))*'UPS 2Day Base'!G97),2),ROUND(MinBase2Day*(1+ExpressFuelSurcharge),2),ROUND(((1-(TwoDayDiscount_21_Up+FedExExrpessEarnedDiscount))*'UPS 2Day Base'!G97)*(1+ExpressFuelSurcharge),2)))*(1+FedEx_Markup),2)</f>
        <v>281.76</v>
      </c>
      <c r="H100" s="328">
        <f>ROUND((IF(MinBase2Day&gt;ROUND(((1-(TwoDayDiscount_21_Up+FedExExrpessEarnedDiscount))*'UPS 2Day Base'!H97),2),ROUND(MinBase2Day*(1+ExpressFuelSurcharge),2),ROUND(((1-(TwoDayDiscount_21_Up+FedExExrpessEarnedDiscount))*'UPS 2Day Base'!H97)*(1+ExpressFuelSurcharge),2)))*(1+FedEx_Markup),2)</f>
        <v>287.4</v>
      </c>
      <c r="I100" s="328">
        <f>ROUND((IF(MinBase2Day&gt;ROUND(((1-(TwoDayDiscount_21_Up+FedExExrpessEarnedDiscount))*'UPS 2Day Base'!I97),2),ROUND(MinBase2Day*(1+ExpressFuelSurcharge),2),ROUND(((1-(TwoDayDiscount_21_Up+FedExExrpessEarnedDiscount))*'UPS 2Day Base'!I97)*(1+ExpressFuelSurcharge),2)))*(1+FedEx_Markup),2)</f>
        <v>293.15</v>
      </c>
      <c r="J100" s="328">
        <f>ROUND((IF(MinBase2Day&gt;ROUND(((1-(TwoDayDiscount_21_Up+FedExExrpessEarnedDiscount))*'UPS 2Day Base'!J97),2),ROUND(MinBase2Day*(1+ExpressFuelSurcharge),2),ROUND(((1-(TwoDayDiscount_21_Up+FedExExrpessEarnedDiscount))*'UPS 2Day Base'!J97)*(1+ExpressFuelSurcharge),2)))*(1+FedEx_Markup),2)</f>
        <v>293.15</v>
      </c>
      <c r="K100" s="328">
        <f>ROUND((IF(MinBase2Day&gt;ROUND(((1-(TwoDayDiscount_21_Up+FedExExrpessEarnedDiscount))*'UPS 2Day Base'!K97),2),ROUND(MinBase2Day*(1+ExpressFuelSurcharge),2),ROUND(((1-(TwoDayDiscount_21_Up+FedExExrpessEarnedDiscount))*'UPS 2Day Base'!K97)*(1+ExpressFuelSurcharge),2)))*(1+FedEx_Markup),2)</f>
        <v>299.01</v>
      </c>
      <c r="L100" s="328">
        <f>ROUND((IF(MinBase2Day&gt;ROUND(((1-(TwoDayDiscount_21_Up+FedExExrpessEarnedDiscount))*'UPS 2Day Base'!L97),2),ROUND(MinBase2Day*(1+ExpressFuelSurcharge),2),ROUND(((1-(TwoDayDiscount_21_Up+FedExExrpessEarnedDiscount))*'UPS 2Day Base'!L97)*(1+ExpressFuelSurcharge),2)))*(1+FedEx_Markup),2)</f>
        <v>299.01</v>
      </c>
      <c r="M100" s="328">
        <f>ROUND((IF(MinBase2Day&gt;ROUND(((1-(TwoDayDiscount_21_Up+FedExExrpessEarnedDiscount))*'UPS 2Day Base'!M97),2),ROUND(MinBase2Day*(1+ExpressFuelSurcharge),2),ROUND(((1-(TwoDayDiscount_21_Up+FedExExrpessEarnedDiscount))*'UPS 2Day Base'!M97)*(1+ExpressFuelSurcharge),2)))*(1+FedEx_Markup),2)</f>
        <v>283.29</v>
      </c>
    </row>
    <row r="101" ht="12.75" customHeight="1">
      <c r="A101" s="327">
        <v>96.0</v>
      </c>
      <c r="B101" s="328">
        <f>ROUND((IF(MinBase2Day&gt;ROUND(((1-(TwoDayDiscount_21_Up+FedExExrpessEarnedDiscount))*'UPS 2Day Base'!B98),2),ROUND(MinBase2Day*(1+ExpressFuelSurcharge),2),ROUND(((1-(TwoDayDiscount_21_Up+FedExExrpessEarnedDiscount))*'UPS 2Day Base'!B98)*(1+ExpressFuelSurcharge),2)))*(1+FedEx_Markup),2)</f>
        <v>78.78</v>
      </c>
      <c r="C101" s="328">
        <f>ROUND((IF(MinBase2Day&gt;ROUND(((1-(TwoDayDiscount_21_Up+FedExExrpessEarnedDiscount))*'UPS 2Day Base'!C98),2),ROUND(MinBase2Day*(1+ExpressFuelSurcharge),2),ROUND(((1-(TwoDayDiscount_21_Up+FedExExrpessEarnedDiscount))*'UPS 2Day Base'!C98)*(1+ExpressFuelSurcharge),2)))*(1+FedEx_Markup),2)</f>
        <v>91.24</v>
      </c>
      <c r="D101" s="328">
        <f>ROUND((IF(MinBase2Day&gt;ROUND(((1-(TwoDayDiscount_21_Up+FedExExrpessEarnedDiscount))*'UPS 2Day Base'!D98),2),ROUND(MinBase2Day*(1+ExpressFuelSurcharge),2),ROUND(((1-(TwoDayDiscount_21_Up+FedExExrpessEarnedDiscount))*'UPS 2Day Base'!D98)*(1+ExpressFuelSurcharge),2)))*(1+FedEx_Markup),2)</f>
        <v>110.63</v>
      </c>
      <c r="E101" s="328">
        <f>ROUND((IF(MinBase2Day&gt;ROUND(((1-(TwoDayDiscount_21_Up+FedExExrpessEarnedDiscount))*'UPS 2Day Base'!E98),2),ROUND(MinBase2Day*(1+ExpressFuelSurcharge),2),ROUND(((1-(TwoDayDiscount_21_Up+FedExExrpessEarnedDiscount))*'UPS 2Day Base'!E98)*(1+ExpressFuelSurcharge),2)))*(1+FedEx_Markup),2)</f>
        <v>167.88</v>
      </c>
      <c r="F101" s="328">
        <f>ROUND((IF(MinBase2Day&gt;ROUND(((1-(TwoDayDiscount_21_Up+FedExExrpessEarnedDiscount))*'UPS 2Day Base'!F98),2),ROUND(MinBase2Day*(1+ExpressFuelSurcharge),2),ROUND(((1-(TwoDayDiscount_21_Up+FedExExrpessEarnedDiscount))*'UPS 2Day Base'!F98)*(1+ExpressFuelSurcharge),2)))*(1+FedEx_Markup),2)</f>
        <v>276.68</v>
      </c>
      <c r="G101" s="328">
        <f>ROUND((IF(MinBase2Day&gt;ROUND(((1-(TwoDayDiscount_21_Up+FedExExrpessEarnedDiscount))*'UPS 2Day Base'!G98),2),ROUND(MinBase2Day*(1+ExpressFuelSurcharge),2),ROUND(((1-(TwoDayDiscount_21_Up+FedExExrpessEarnedDiscount))*'UPS 2Day Base'!G98)*(1+ExpressFuelSurcharge),2)))*(1+FedEx_Markup),2)</f>
        <v>282.21</v>
      </c>
      <c r="H101" s="328">
        <f>ROUND((IF(MinBase2Day&gt;ROUND(((1-(TwoDayDiscount_21_Up+FedExExrpessEarnedDiscount))*'UPS 2Day Base'!H98),2),ROUND(MinBase2Day*(1+ExpressFuelSurcharge),2),ROUND(((1-(TwoDayDiscount_21_Up+FedExExrpessEarnedDiscount))*'UPS 2Day Base'!H98)*(1+ExpressFuelSurcharge),2)))*(1+FedEx_Markup),2)</f>
        <v>287.86</v>
      </c>
      <c r="I101" s="328">
        <f>ROUND((IF(MinBase2Day&gt;ROUND(((1-(TwoDayDiscount_21_Up+FedExExrpessEarnedDiscount))*'UPS 2Day Base'!I98),2),ROUND(MinBase2Day*(1+ExpressFuelSurcharge),2),ROUND(((1-(TwoDayDiscount_21_Up+FedExExrpessEarnedDiscount))*'UPS 2Day Base'!I98)*(1+ExpressFuelSurcharge),2)))*(1+FedEx_Markup),2)</f>
        <v>293.63</v>
      </c>
      <c r="J101" s="328">
        <f>ROUND((IF(MinBase2Day&gt;ROUND(((1-(TwoDayDiscount_21_Up+FedExExrpessEarnedDiscount))*'UPS 2Day Base'!J98),2),ROUND(MinBase2Day*(1+ExpressFuelSurcharge),2),ROUND(((1-(TwoDayDiscount_21_Up+FedExExrpessEarnedDiscount))*'UPS 2Day Base'!J98)*(1+ExpressFuelSurcharge),2)))*(1+FedEx_Markup),2)</f>
        <v>293.63</v>
      </c>
      <c r="K101" s="328">
        <f>ROUND((IF(MinBase2Day&gt;ROUND(((1-(TwoDayDiscount_21_Up+FedExExrpessEarnedDiscount))*'UPS 2Day Base'!K98),2),ROUND(MinBase2Day*(1+ExpressFuelSurcharge),2),ROUND(((1-(TwoDayDiscount_21_Up+FedExExrpessEarnedDiscount))*'UPS 2Day Base'!K98)*(1+ExpressFuelSurcharge),2)))*(1+FedEx_Markup),2)</f>
        <v>299.51</v>
      </c>
      <c r="L101" s="328">
        <f>ROUND((IF(MinBase2Day&gt;ROUND(((1-(TwoDayDiscount_21_Up+FedExExrpessEarnedDiscount))*'UPS 2Day Base'!L98),2),ROUND(MinBase2Day*(1+ExpressFuelSurcharge),2),ROUND(((1-(TwoDayDiscount_21_Up+FedExExrpessEarnedDiscount))*'UPS 2Day Base'!L98)*(1+ExpressFuelSurcharge),2)))*(1+FedEx_Markup),2)</f>
        <v>299.51</v>
      </c>
      <c r="M101" s="328">
        <f>ROUND((IF(MinBase2Day&gt;ROUND(((1-(TwoDayDiscount_21_Up+FedExExrpessEarnedDiscount))*'UPS 2Day Base'!M98),2),ROUND(MinBase2Day*(1+ExpressFuelSurcharge),2),ROUND(((1-(TwoDayDiscount_21_Up+FedExExrpessEarnedDiscount))*'UPS 2Day Base'!M98)*(1+ExpressFuelSurcharge),2)))*(1+FedEx_Markup),2)</f>
        <v>284.63</v>
      </c>
    </row>
    <row r="102" ht="12.75" customHeight="1">
      <c r="A102" s="327">
        <v>97.0</v>
      </c>
      <c r="B102" s="328">
        <f>ROUND((IF(MinBase2Day&gt;ROUND(((1-(TwoDayDiscount_21_Up+FedExExrpessEarnedDiscount))*'UPS 2Day Base'!B99),2),ROUND(MinBase2Day*(1+ExpressFuelSurcharge),2),ROUND(((1-(TwoDayDiscount_21_Up+FedExExrpessEarnedDiscount))*'UPS 2Day Base'!B99)*(1+ExpressFuelSurcharge),2)))*(1+FedEx_Markup),2)</f>
        <v>79.13</v>
      </c>
      <c r="C102" s="328">
        <f>ROUND((IF(MinBase2Day&gt;ROUND(((1-(TwoDayDiscount_21_Up+FedExExrpessEarnedDiscount))*'UPS 2Day Base'!C99),2),ROUND(MinBase2Day*(1+ExpressFuelSurcharge),2),ROUND(((1-(TwoDayDiscount_21_Up+FedExExrpessEarnedDiscount))*'UPS 2Day Base'!C99)*(1+ExpressFuelSurcharge),2)))*(1+FedEx_Markup),2)</f>
        <v>91.75</v>
      </c>
      <c r="D102" s="328">
        <f>ROUND((IF(MinBase2Day&gt;ROUND(((1-(TwoDayDiscount_21_Up+FedExExrpessEarnedDiscount))*'UPS 2Day Base'!D99),2),ROUND(MinBase2Day*(1+ExpressFuelSurcharge),2),ROUND(((1-(TwoDayDiscount_21_Up+FedExExrpessEarnedDiscount))*'UPS 2Day Base'!D99)*(1+ExpressFuelSurcharge),2)))*(1+FedEx_Markup),2)</f>
        <v>113.3</v>
      </c>
      <c r="E102" s="328">
        <f>ROUND((IF(MinBase2Day&gt;ROUND(((1-(TwoDayDiscount_21_Up+FedExExrpessEarnedDiscount))*'UPS 2Day Base'!E99),2),ROUND(MinBase2Day*(1+ExpressFuelSurcharge),2),ROUND(((1-(TwoDayDiscount_21_Up+FedExExrpessEarnedDiscount))*'UPS 2Day Base'!E99)*(1+ExpressFuelSurcharge),2)))*(1+FedEx_Markup),2)</f>
        <v>168.37</v>
      </c>
      <c r="F102" s="328">
        <f>ROUND((IF(MinBase2Day&gt;ROUND(((1-(TwoDayDiscount_21_Up+FedExExrpessEarnedDiscount))*'UPS 2Day Base'!F99),2),ROUND(MinBase2Day*(1+ExpressFuelSurcharge),2),ROUND(((1-(TwoDayDiscount_21_Up+FedExExrpessEarnedDiscount))*'UPS 2Day Base'!F99)*(1+ExpressFuelSurcharge),2)))*(1+FedEx_Markup),2)</f>
        <v>282.5</v>
      </c>
      <c r="G102" s="328">
        <f>ROUND((IF(MinBase2Day&gt;ROUND(((1-(TwoDayDiscount_21_Up+FedExExrpessEarnedDiscount))*'UPS 2Day Base'!G99),2),ROUND(MinBase2Day*(1+ExpressFuelSurcharge),2),ROUND(((1-(TwoDayDiscount_21_Up+FedExExrpessEarnedDiscount))*'UPS 2Day Base'!G99)*(1+ExpressFuelSurcharge),2)))*(1+FedEx_Markup),2)</f>
        <v>288.16</v>
      </c>
      <c r="H102" s="328">
        <f>ROUND((IF(MinBase2Day&gt;ROUND(((1-(TwoDayDiscount_21_Up+FedExExrpessEarnedDiscount))*'UPS 2Day Base'!H99),2),ROUND(MinBase2Day*(1+ExpressFuelSurcharge),2),ROUND(((1-(TwoDayDiscount_21_Up+FedExExrpessEarnedDiscount))*'UPS 2Day Base'!H99)*(1+ExpressFuelSurcharge),2)))*(1+FedEx_Markup),2)</f>
        <v>293.92</v>
      </c>
      <c r="I102" s="328">
        <f>ROUND((IF(MinBase2Day&gt;ROUND(((1-(TwoDayDiscount_21_Up+FedExExrpessEarnedDiscount))*'UPS 2Day Base'!I99),2),ROUND(MinBase2Day*(1+ExpressFuelSurcharge),2),ROUND(((1-(TwoDayDiscount_21_Up+FedExExrpessEarnedDiscount))*'UPS 2Day Base'!I99)*(1+ExpressFuelSurcharge),2)))*(1+FedEx_Markup),2)</f>
        <v>299.81</v>
      </c>
      <c r="J102" s="328">
        <f>ROUND((IF(MinBase2Day&gt;ROUND(((1-(TwoDayDiscount_21_Up+FedExExrpessEarnedDiscount))*'UPS 2Day Base'!J99),2),ROUND(MinBase2Day*(1+ExpressFuelSurcharge),2),ROUND(((1-(TwoDayDiscount_21_Up+FedExExrpessEarnedDiscount))*'UPS 2Day Base'!J99)*(1+ExpressFuelSurcharge),2)))*(1+FedEx_Markup),2)</f>
        <v>299.81</v>
      </c>
      <c r="K102" s="328">
        <f>ROUND((IF(MinBase2Day&gt;ROUND(((1-(TwoDayDiscount_21_Up+FedExExrpessEarnedDiscount))*'UPS 2Day Base'!K99),2),ROUND(MinBase2Day*(1+ExpressFuelSurcharge),2),ROUND(((1-(TwoDayDiscount_21_Up+FedExExrpessEarnedDiscount))*'UPS 2Day Base'!K99)*(1+ExpressFuelSurcharge),2)))*(1+FedEx_Markup),2)</f>
        <v>305.81</v>
      </c>
      <c r="L102" s="328">
        <f>ROUND((IF(MinBase2Day&gt;ROUND(((1-(TwoDayDiscount_21_Up+FedExExrpessEarnedDiscount))*'UPS 2Day Base'!L99),2),ROUND(MinBase2Day*(1+ExpressFuelSurcharge),2),ROUND(((1-(TwoDayDiscount_21_Up+FedExExrpessEarnedDiscount))*'UPS 2Day Base'!L99)*(1+ExpressFuelSurcharge),2)))*(1+FedEx_Markup),2)</f>
        <v>305.81</v>
      </c>
      <c r="M102" s="328">
        <f>ROUND((IF(MinBase2Day&gt;ROUND(((1-(TwoDayDiscount_21_Up+FedExExrpessEarnedDiscount))*'UPS 2Day Base'!M99),2),ROUND(MinBase2Day*(1+ExpressFuelSurcharge),2),ROUND(((1-(TwoDayDiscount_21_Up+FedExExrpessEarnedDiscount))*'UPS 2Day Base'!M99)*(1+ExpressFuelSurcharge),2)))*(1+FedEx_Markup),2)</f>
        <v>284.87</v>
      </c>
    </row>
    <row r="103" ht="12.75" customHeight="1">
      <c r="A103" s="327">
        <v>98.0</v>
      </c>
      <c r="B103" s="328">
        <f>ROUND((IF(MinBase2Day&gt;ROUND(((1-(TwoDayDiscount_21_Up+FedExExrpessEarnedDiscount))*'UPS 2Day Base'!B100),2),ROUND(MinBase2Day*(1+ExpressFuelSurcharge),2),ROUND(((1-(TwoDayDiscount_21_Up+FedExExrpessEarnedDiscount))*'UPS 2Day Base'!B100)*(1+ExpressFuelSurcharge),2)))*(1+FedEx_Markup),2)</f>
        <v>79.49</v>
      </c>
      <c r="C103" s="328">
        <f>ROUND((IF(MinBase2Day&gt;ROUND(((1-(TwoDayDiscount_21_Up+FedExExrpessEarnedDiscount))*'UPS 2Day Base'!C100),2),ROUND(MinBase2Day*(1+ExpressFuelSurcharge),2),ROUND(((1-(TwoDayDiscount_21_Up+FedExExrpessEarnedDiscount))*'UPS 2Day Base'!C100)*(1+ExpressFuelSurcharge),2)))*(1+FedEx_Markup),2)</f>
        <v>92.22</v>
      </c>
      <c r="D103" s="328">
        <f>ROUND((IF(MinBase2Day&gt;ROUND(((1-(TwoDayDiscount_21_Up+FedExExrpessEarnedDiscount))*'UPS 2Day Base'!D100),2),ROUND(MinBase2Day*(1+ExpressFuelSurcharge),2),ROUND(((1-(TwoDayDiscount_21_Up+FedExExrpessEarnedDiscount))*'UPS 2Day Base'!D100)*(1+ExpressFuelSurcharge),2)))*(1+FedEx_Markup),2)</f>
        <v>113.76</v>
      </c>
      <c r="E103" s="328">
        <f>ROUND((IF(MinBase2Day&gt;ROUND(((1-(TwoDayDiscount_21_Up+FedExExrpessEarnedDiscount))*'UPS 2Day Base'!E100),2),ROUND(MinBase2Day*(1+ExpressFuelSurcharge),2),ROUND(((1-(TwoDayDiscount_21_Up+FedExExrpessEarnedDiscount))*'UPS 2Day Base'!E100)*(1+ExpressFuelSurcharge),2)))*(1+FedEx_Markup),2)</f>
        <v>168.87</v>
      </c>
      <c r="F103" s="328">
        <f>ROUND((IF(MinBase2Day&gt;ROUND(((1-(TwoDayDiscount_21_Up+FedExExrpessEarnedDiscount))*'UPS 2Day Base'!F100),2),ROUND(MinBase2Day*(1+ExpressFuelSurcharge),2),ROUND(((1-(TwoDayDiscount_21_Up+FedExExrpessEarnedDiscount))*'UPS 2Day Base'!F100)*(1+ExpressFuelSurcharge),2)))*(1+FedEx_Markup),2)</f>
        <v>289.11</v>
      </c>
      <c r="G103" s="328">
        <f>ROUND((IF(MinBase2Day&gt;ROUND(((1-(TwoDayDiscount_21_Up+FedExExrpessEarnedDiscount))*'UPS 2Day Base'!G100),2),ROUND(MinBase2Day*(1+ExpressFuelSurcharge),2),ROUND(((1-(TwoDayDiscount_21_Up+FedExExrpessEarnedDiscount))*'UPS 2Day Base'!G100)*(1+ExpressFuelSurcharge),2)))*(1+FedEx_Markup),2)</f>
        <v>294.91</v>
      </c>
      <c r="H103" s="328">
        <f>ROUND((IF(MinBase2Day&gt;ROUND(((1-(TwoDayDiscount_21_Up+FedExExrpessEarnedDiscount))*'UPS 2Day Base'!H100),2),ROUND(MinBase2Day*(1+ExpressFuelSurcharge),2),ROUND(((1-(TwoDayDiscount_21_Up+FedExExrpessEarnedDiscount))*'UPS 2Day Base'!H100)*(1+ExpressFuelSurcharge),2)))*(1+FedEx_Markup),2)</f>
        <v>300.81</v>
      </c>
      <c r="I103" s="328">
        <f>ROUND((IF(MinBase2Day&gt;ROUND(((1-(TwoDayDiscount_21_Up+FedExExrpessEarnedDiscount))*'UPS 2Day Base'!I100),2),ROUND(MinBase2Day*(1+ExpressFuelSurcharge),2),ROUND(((1-(TwoDayDiscount_21_Up+FedExExrpessEarnedDiscount))*'UPS 2Day Base'!I100)*(1+ExpressFuelSurcharge),2)))*(1+FedEx_Markup),2)</f>
        <v>306.82</v>
      </c>
      <c r="J103" s="328">
        <f>ROUND((IF(MinBase2Day&gt;ROUND(((1-(TwoDayDiscount_21_Up+FedExExrpessEarnedDiscount))*'UPS 2Day Base'!J100),2),ROUND(MinBase2Day*(1+ExpressFuelSurcharge),2),ROUND(((1-(TwoDayDiscount_21_Up+FedExExrpessEarnedDiscount))*'UPS 2Day Base'!J100)*(1+ExpressFuelSurcharge),2)))*(1+FedEx_Markup),2)</f>
        <v>306.82</v>
      </c>
      <c r="K103" s="328">
        <f>ROUND((IF(MinBase2Day&gt;ROUND(((1-(TwoDayDiscount_21_Up+FedExExrpessEarnedDiscount))*'UPS 2Day Base'!K100),2),ROUND(MinBase2Day*(1+ExpressFuelSurcharge),2),ROUND(((1-(TwoDayDiscount_21_Up+FedExExrpessEarnedDiscount))*'UPS 2Day Base'!K100)*(1+ExpressFuelSurcharge),2)))*(1+FedEx_Markup),2)</f>
        <v>312.96</v>
      </c>
      <c r="L103" s="328">
        <f>ROUND((IF(MinBase2Day&gt;ROUND(((1-(TwoDayDiscount_21_Up+FedExExrpessEarnedDiscount))*'UPS 2Day Base'!L100),2),ROUND(MinBase2Day*(1+ExpressFuelSurcharge),2),ROUND(((1-(TwoDayDiscount_21_Up+FedExExrpessEarnedDiscount))*'UPS 2Day Base'!L100)*(1+ExpressFuelSurcharge),2)))*(1+FedEx_Markup),2)</f>
        <v>312.96</v>
      </c>
      <c r="M103" s="328">
        <f>ROUND((IF(MinBase2Day&gt;ROUND(((1-(TwoDayDiscount_21_Up+FedExExrpessEarnedDiscount))*'UPS 2Day Base'!M100),2),ROUND(MinBase2Day*(1+ExpressFuelSurcharge),2),ROUND(((1-(TwoDayDiscount_21_Up+FedExExrpessEarnedDiscount))*'UPS 2Day Base'!M100)*(1+ExpressFuelSurcharge),2)))*(1+FedEx_Markup),2)</f>
        <v>284.98</v>
      </c>
    </row>
    <row r="104" ht="12.75" customHeight="1">
      <c r="A104" s="327">
        <v>99.0</v>
      </c>
      <c r="B104" s="328">
        <f>ROUND((IF(MinBase2Day&gt;ROUND(((1-(TwoDayDiscount_21_Up+FedExExrpessEarnedDiscount))*'UPS 2Day Base'!B101),2),ROUND(MinBase2Day*(1+ExpressFuelSurcharge),2),ROUND(((1-(TwoDayDiscount_21_Up+FedExExrpessEarnedDiscount))*'UPS 2Day Base'!B101)*(1+ExpressFuelSurcharge),2)))*(1+FedEx_Markup),2)</f>
        <v>79.84</v>
      </c>
      <c r="C104" s="328">
        <f>ROUND((IF(MinBase2Day&gt;ROUND(((1-(TwoDayDiscount_21_Up+FedExExrpessEarnedDiscount))*'UPS 2Day Base'!C101),2),ROUND(MinBase2Day*(1+ExpressFuelSurcharge),2),ROUND(((1-(TwoDayDiscount_21_Up+FedExExrpessEarnedDiscount))*'UPS 2Day Base'!C101)*(1+ExpressFuelSurcharge),2)))*(1+FedEx_Markup),2)</f>
        <v>92.68</v>
      </c>
      <c r="D104" s="328">
        <f>ROUND((IF(MinBase2Day&gt;ROUND(((1-(TwoDayDiscount_21_Up+FedExExrpessEarnedDiscount))*'UPS 2Day Base'!D101),2),ROUND(MinBase2Day*(1+ExpressFuelSurcharge),2),ROUND(((1-(TwoDayDiscount_21_Up+FedExExrpessEarnedDiscount))*'UPS 2Day Base'!D101)*(1+ExpressFuelSurcharge),2)))*(1+FedEx_Markup),2)</f>
        <v>116.45</v>
      </c>
      <c r="E104" s="328">
        <f>ROUND((IF(MinBase2Day&gt;ROUND(((1-(TwoDayDiscount_21_Up+FedExExrpessEarnedDiscount))*'UPS 2Day Base'!E101),2),ROUND(MinBase2Day*(1+ExpressFuelSurcharge),2),ROUND(((1-(TwoDayDiscount_21_Up+FedExExrpessEarnedDiscount))*'UPS 2Day Base'!E101)*(1+ExpressFuelSurcharge),2)))*(1+FedEx_Markup),2)</f>
        <v>178.69</v>
      </c>
      <c r="F104" s="328">
        <f>ROUND((IF(MinBase2Day&gt;ROUND(((1-(TwoDayDiscount_21_Up+FedExExrpessEarnedDiscount))*'UPS 2Day Base'!F101),2),ROUND(MinBase2Day*(1+ExpressFuelSurcharge),2),ROUND(((1-(TwoDayDiscount_21_Up+FedExExrpessEarnedDiscount))*'UPS 2Day Base'!F101)*(1+ExpressFuelSurcharge),2)))*(1+FedEx_Markup),2)</f>
        <v>294.08</v>
      </c>
      <c r="G104" s="328">
        <f>ROUND((IF(MinBase2Day&gt;ROUND(((1-(TwoDayDiscount_21_Up+FedExExrpessEarnedDiscount))*'UPS 2Day Base'!G101),2),ROUND(MinBase2Day*(1+ExpressFuelSurcharge),2),ROUND(((1-(TwoDayDiscount_21_Up+FedExExrpessEarnedDiscount))*'UPS 2Day Base'!G101)*(1+ExpressFuelSurcharge),2)))*(1+FedEx_Markup),2)</f>
        <v>308.17</v>
      </c>
      <c r="H104" s="328">
        <f>ROUND((IF(MinBase2Day&gt;ROUND(((1-(TwoDayDiscount_21_Up+FedExExrpessEarnedDiscount))*'UPS 2Day Base'!H101),2),ROUND(MinBase2Day*(1+ExpressFuelSurcharge),2),ROUND(((1-(TwoDayDiscount_21_Up+FedExExrpessEarnedDiscount))*'UPS 2Day Base'!H101)*(1+ExpressFuelSurcharge),2)))*(1+FedEx_Markup),2)</f>
        <v>317.84</v>
      </c>
      <c r="I104" s="328">
        <f>ROUND((IF(MinBase2Day&gt;ROUND(((1-(TwoDayDiscount_21_Up+FedExExrpessEarnedDiscount))*'UPS 2Day Base'!I101),2),ROUND(MinBase2Day*(1+ExpressFuelSurcharge),2),ROUND(((1-(TwoDayDiscount_21_Up+FedExExrpessEarnedDiscount))*'UPS 2Day Base'!I101)*(1+ExpressFuelSurcharge),2)))*(1+FedEx_Markup),2)</f>
        <v>324.21</v>
      </c>
      <c r="J104" s="328">
        <f>ROUND((IF(MinBase2Day&gt;ROUND(((1-(TwoDayDiscount_21_Up+FedExExrpessEarnedDiscount))*'UPS 2Day Base'!J101),2),ROUND(MinBase2Day*(1+ExpressFuelSurcharge),2),ROUND(((1-(TwoDayDiscount_21_Up+FedExExrpessEarnedDiscount))*'UPS 2Day Base'!J101)*(1+ExpressFuelSurcharge),2)))*(1+FedEx_Markup),2)</f>
        <v>324.21</v>
      </c>
      <c r="K104" s="328">
        <f>ROUND((IF(MinBase2Day&gt;ROUND(((1-(TwoDayDiscount_21_Up+FedExExrpessEarnedDiscount))*'UPS 2Day Base'!K101),2),ROUND(MinBase2Day*(1+ExpressFuelSurcharge),2),ROUND(((1-(TwoDayDiscount_21_Up+FedExExrpessEarnedDiscount))*'UPS 2Day Base'!K101)*(1+ExpressFuelSurcharge),2)))*(1+FedEx_Markup),2)</f>
        <v>330.69</v>
      </c>
      <c r="L104" s="328">
        <f>ROUND((IF(MinBase2Day&gt;ROUND(((1-(TwoDayDiscount_21_Up+FedExExrpessEarnedDiscount))*'UPS 2Day Base'!L101),2),ROUND(MinBase2Day*(1+ExpressFuelSurcharge),2),ROUND(((1-(TwoDayDiscount_21_Up+FedExExrpessEarnedDiscount))*'UPS 2Day Base'!L101)*(1+ExpressFuelSurcharge),2)))*(1+FedEx_Markup),2)</f>
        <v>330.69</v>
      </c>
      <c r="M104" s="328">
        <f>ROUND((IF(MinBase2Day&gt;ROUND(((1-(TwoDayDiscount_21_Up+FedExExrpessEarnedDiscount))*'UPS 2Day Base'!M101),2),ROUND(MinBase2Day*(1+ExpressFuelSurcharge),2),ROUND(((1-(TwoDayDiscount_21_Up+FedExExrpessEarnedDiscount))*'UPS 2Day Base'!M101)*(1+ExpressFuelSurcharge),2)))*(1+FedEx_Markup),2)</f>
        <v>285.2</v>
      </c>
    </row>
    <row r="105" ht="12.75" customHeight="1">
      <c r="A105" s="327">
        <v>100.0</v>
      </c>
      <c r="B105" s="328">
        <f>ROUND((IF(MinBase2Day&gt;ROUND(((1-(TwoDayDiscount_21_Up+FedExExrpessEarnedDiscount))*'UPS 2Day Base'!B102),2),ROUND(MinBase2Day*(1+ExpressFuelSurcharge),2),ROUND(((1-(TwoDayDiscount_21_Up+FedExExrpessEarnedDiscount))*'UPS 2Day Base'!B102)*(1+ExpressFuelSurcharge),2)))*(1+FedEx_Markup),2)</f>
        <v>80.19</v>
      </c>
      <c r="C105" s="328">
        <f>ROUND((IF(MinBase2Day&gt;ROUND(((1-(TwoDayDiscount_21_Up+FedExExrpessEarnedDiscount))*'UPS 2Day Base'!C102),2),ROUND(MinBase2Day*(1+ExpressFuelSurcharge),2),ROUND(((1-(TwoDayDiscount_21_Up+FedExExrpessEarnedDiscount))*'UPS 2Day Base'!C102)*(1+ExpressFuelSurcharge),2)))*(1+FedEx_Markup),2)</f>
        <v>100.13</v>
      </c>
      <c r="D105" s="328">
        <f>ROUND((IF(MinBase2Day&gt;ROUND(((1-(TwoDayDiscount_21_Up+FedExExrpessEarnedDiscount))*'UPS 2Day Base'!D102),2),ROUND(MinBase2Day*(1+ExpressFuelSurcharge),2),ROUND(((1-(TwoDayDiscount_21_Up+FedExExrpessEarnedDiscount))*'UPS 2Day Base'!D102)*(1+ExpressFuelSurcharge),2)))*(1+FedEx_Markup),2)</f>
        <v>128.94</v>
      </c>
      <c r="E105" s="328">
        <f>ROUND((IF(MinBase2Day&gt;ROUND(((1-(TwoDayDiscount_21_Up+FedExExrpessEarnedDiscount))*'UPS 2Day Base'!E102),2),ROUND(MinBase2Day*(1+ExpressFuelSurcharge),2),ROUND(((1-(TwoDayDiscount_21_Up+FedExExrpessEarnedDiscount))*'UPS 2Day Base'!E102)*(1+ExpressFuelSurcharge),2)))*(1+FedEx_Markup),2)</f>
        <v>188.3</v>
      </c>
      <c r="F105" s="328">
        <f>ROUND((IF(MinBase2Day&gt;ROUND(((1-(TwoDayDiscount_21_Up+FedExExrpessEarnedDiscount))*'UPS 2Day Base'!F102),2),ROUND(MinBase2Day*(1+ExpressFuelSurcharge),2),ROUND(((1-(TwoDayDiscount_21_Up+FedExExrpessEarnedDiscount))*'UPS 2Day Base'!F102)*(1+ExpressFuelSurcharge),2)))*(1+FedEx_Markup),2)</f>
        <v>298.63</v>
      </c>
      <c r="G105" s="328">
        <f>ROUND((IF(MinBase2Day&gt;ROUND(((1-(TwoDayDiscount_21_Up+FedExExrpessEarnedDiscount))*'UPS 2Day Base'!G102),2),ROUND(MinBase2Day*(1+ExpressFuelSurcharge),2),ROUND(((1-(TwoDayDiscount_21_Up+FedExExrpessEarnedDiscount))*'UPS 2Day Base'!G102)*(1+ExpressFuelSurcharge),2)))*(1+FedEx_Markup),2)</f>
        <v>341.16</v>
      </c>
      <c r="H105" s="328">
        <f>ROUND((IF(MinBase2Day&gt;ROUND(((1-(TwoDayDiscount_21_Up+FedExExrpessEarnedDiscount))*'UPS 2Day Base'!H102),2),ROUND(MinBase2Day*(1+ExpressFuelSurcharge),2),ROUND(((1-(TwoDayDiscount_21_Up+FedExExrpessEarnedDiscount))*'UPS 2Day Base'!H102)*(1+ExpressFuelSurcharge),2)))*(1+FedEx_Markup),2)</f>
        <v>351.8</v>
      </c>
      <c r="I105" s="328">
        <f>ROUND((IF(MinBase2Day&gt;ROUND(((1-(TwoDayDiscount_21_Up+FedExExrpessEarnedDiscount))*'UPS 2Day Base'!I102),2),ROUND(MinBase2Day*(1+ExpressFuelSurcharge),2),ROUND(((1-(TwoDayDiscount_21_Up+FedExExrpessEarnedDiscount))*'UPS 2Day Base'!I102)*(1+ExpressFuelSurcharge),2)))*(1+FedEx_Markup),2)</f>
        <v>358.88</v>
      </c>
      <c r="J105" s="328">
        <f>ROUND((IF(MinBase2Day&gt;ROUND(((1-(TwoDayDiscount_21_Up+FedExExrpessEarnedDiscount))*'UPS 2Day Base'!J102),2),ROUND(MinBase2Day*(1+ExpressFuelSurcharge),2),ROUND(((1-(TwoDayDiscount_21_Up+FedExExrpessEarnedDiscount))*'UPS 2Day Base'!J102)*(1+ExpressFuelSurcharge),2)))*(1+FedEx_Markup),2)</f>
        <v>358.88</v>
      </c>
      <c r="K105" s="328">
        <f>ROUND((IF(MinBase2Day&gt;ROUND(((1-(TwoDayDiscount_21_Up+FedExExrpessEarnedDiscount))*'UPS 2Day Base'!K102),2),ROUND(MinBase2Day*(1+ExpressFuelSurcharge),2),ROUND(((1-(TwoDayDiscount_21_Up+FedExExrpessEarnedDiscount))*'UPS 2Day Base'!K102)*(1+ExpressFuelSurcharge),2)))*(1+FedEx_Markup),2)</f>
        <v>366.41</v>
      </c>
      <c r="L105" s="328">
        <f>ROUND((IF(MinBase2Day&gt;ROUND(((1-(TwoDayDiscount_21_Up+FedExExrpessEarnedDiscount))*'UPS 2Day Base'!L102),2),ROUND(MinBase2Day*(1+ExpressFuelSurcharge),2),ROUND(((1-(TwoDayDiscount_21_Up+FedExExrpessEarnedDiscount))*'UPS 2Day Base'!L102)*(1+ExpressFuelSurcharge),2)))*(1+FedEx_Markup),2)</f>
        <v>366.41</v>
      </c>
      <c r="M105" s="328">
        <f>ROUND((IF(MinBase2Day&gt;ROUND(((1-(TwoDayDiscount_21_Up+FedExExrpessEarnedDiscount))*'UPS 2Day Base'!M102),2),ROUND(MinBase2Day*(1+ExpressFuelSurcharge),2),ROUND(((1-(TwoDayDiscount_21_Up+FedExExrpessEarnedDiscount))*'UPS 2Day Base'!M102)*(1+ExpressFuelSurcharge),2)))*(1+FedEx_Markup),2)</f>
        <v>308.82</v>
      </c>
    </row>
    <row r="106" ht="12.75" customHeight="1">
      <c r="A106" s="327">
        <v>101.0</v>
      </c>
      <c r="B106" s="328">
        <f>ROUND((IF(MinBase2Day&gt;ROUND(((1-(TwoDayDiscount_21_Up+FedExExrpessEarnedDiscount))*'UPS 2Day Base'!B103),2),ROUND(MinBase2Day*(1+ExpressFuelSurcharge),2),ROUND(((1-(TwoDayDiscount_21_Up+FedExExrpessEarnedDiscount))*'UPS 2Day Base'!B103)*(1+ExpressFuelSurcharge),2)))*(1+FedEx_Markup),2)</f>
        <v>80.99</v>
      </c>
      <c r="C106" s="328">
        <f>ROUND((IF(MinBase2Day&gt;ROUND(((1-(TwoDayDiscount_21_Up+FedExExrpessEarnedDiscount))*'UPS 2Day Base'!C103),2),ROUND(MinBase2Day*(1+ExpressFuelSurcharge),2),ROUND(((1-(TwoDayDiscount_21_Up+FedExExrpessEarnedDiscount))*'UPS 2Day Base'!C103)*(1+ExpressFuelSurcharge),2)))*(1+FedEx_Markup),2)</f>
        <v>101.13</v>
      </c>
      <c r="D106" s="328">
        <f>ROUND((IF(MinBase2Day&gt;ROUND(((1-(TwoDayDiscount_21_Up+FedExExrpessEarnedDiscount))*'UPS 2Day Base'!D103),2),ROUND(MinBase2Day*(1+ExpressFuelSurcharge),2),ROUND(((1-(TwoDayDiscount_21_Up+FedExExrpessEarnedDiscount))*'UPS 2Day Base'!D103)*(1+ExpressFuelSurcharge),2)))*(1+FedEx_Markup),2)</f>
        <v>130.23</v>
      </c>
      <c r="E106" s="328">
        <f>ROUND((IF(MinBase2Day&gt;ROUND(((1-(TwoDayDiscount_21_Up+FedExExrpessEarnedDiscount))*'UPS 2Day Base'!E103),2),ROUND(MinBase2Day*(1+ExpressFuelSurcharge),2),ROUND(((1-(TwoDayDiscount_21_Up+FedExExrpessEarnedDiscount))*'UPS 2Day Base'!E103)*(1+ExpressFuelSurcharge),2)))*(1+FedEx_Markup),2)</f>
        <v>190.19</v>
      </c>
      <c r="F106" s="328">
        <f>ROUND((IF(MinBase2Day&gt;ROUND(((1-(TwoDayDiscount_21_Up+FedExExrpessEarnedDiscount))*'UPS 2Day Base'!F103),2),ROUND(MinBase2Day*(1+ExpressFuelSurcharge),2),ROUND(((1-(TwoDayDiscount_21_Up+FedExExrpessEarnedDiscount))*'UPS 2Day Base'!F103)*(1+ExpressFuelSurcharge),2)))*(1+FedEx_Markup),2)</f>
        <v>301.61</v>
      </c>
      <c r="G106" s="328">
        <f>ROUND((IF(MinBase2Day&gt;ROUND(((1-(TwoDayDiscount_21_Up+FedExExrpessEarnedDiscount))*'UPS 2Day Base'!G103),2),ROUND(MinBase2Day*(1+ExpressFuelSurcharge),2),ROUND(((1-(TwoDayDiscount_21_Up+FedExExrpessEarnedDiscount))*'UPS 2Day Base'!G103)*(1+ExpressFuelSurcharge),2)))*(1+FedEx_Markup),2)</f>
        <v>344.57</v>
      </c>
      <c r="H106" s="328">
        <f>ROUND((IF(MinBase2Day&gt;ROUND(((1-(TwoDayDiscount_21_Up+FedExExrpessEarnedDiscount))*'UPS 2Day Base'!H103),2),ROUND(MinBase2Day*(1+ExpressFuelSurcharge),2),ROUND(((1-(TwoDayDiscount_21_Up+FedExExrpessEarnedDiscount))*'UPS 2Day Base'!H103)*(1+ExpressFuelSurcharge),2)))*(1+FedEx_Markup),2)</f>
        <v>355.32</v>
      </c>
      <c r="I106" s="328">
        <f>ROUND((IF(MinBase2Day&gt;ROUND(((1-(TwoDayDiscount_21_Up+FedExExrpessEarnedDiscount))*'UPS 2Day Base'!I103),2),ROUND(MinBase2Day*(1+ExpressFuelSurcharge),2),ROUND(((1-(TwoDayDiscount_21_Up+FedExExrpessEarnedDiscount))*'UPS 2Day Base'!I103)*(1+ExpressFuelSurcharge),2)))*(1+FedEx_Markup),2)</f>
        <v>362.47</v>
      </c>
      <c r="J106" s="328">
        <f>ROUND((IF(MinBase2Day&gt;ROUND(((1-(TwoDayDiscount_21_Up+FedExExrpessEarnedDiscount))*'UPS 2Day Base'!J103),2),ROUND(MinBase2Day*(1+ExpressFuelSurcharge),2),ROUND(((1-(TwoDayDiscount_21_Up+FedExExrpessEarnedDiscount))*'UPS 2Day Base'!J103)*(1+ExpressFuelSurcharge),2)))*(1+FedEx_Markup),2)</f>
        <v>362.47</v>
      </c>
      <c r="K106" s="328">
        <f>ROUND((IF(MinBase2Day&gt;ROUND(((1-(TwoDayDiscount_21_Up+FedExExrpessEarnedDiscount))*'UPS 2Day Base'!K103),2),ROUND(MinBase2Day*(1+ExpressFuelSurcharge),2),ROUND(((1-(TwoDayDiscount_21_Up+FedExExrpessEarnedDiscount))*'UPS 2Day Base'!K103)*(1+ExpressFuelSurcharge),2)))*(1+FedEx_Markup),2)</f>
        <v>370.08</v>
      </c>
      <c r="L106" s="328">
        <f>ROUND((IF(MinBase2Day&gt;ROUND(((1-(TwoDayDiscount_21_Up+FedExExrpessEarnedDiscount))*'UPS 2Day Base'!L103),2),ROUND(MinBase2Day*(1+ExpressFuelSurcharge),2),ROUND(((1-(TwoDayDiscount_21_Up+FedExExrpessEarnedDiscount))*'UPS 2Day Base'!L103)*(1+ExpressFuelSurcharge),2)))*(1+FedEx_Markup),2)</f>
        <v>370.08</v>
      </c>
      <c r="M106" s="328">
        <f>ROUND((IF(MinBase2Day&gt;ROUND(((1-(TwoDayDiscount_21_Up+FedExExrpessEarnedDiscount))*'UPS 2Day Base'!M103),2),ROUND(MinBase2Day*(1+ExpressFuelSurcharge),2),ROUND(((1-(TwoDayDiscount_21_Up+FedExExrpessEarnedDiscount))*'UPS 2Day Base'!M103)*(1+ExpressFuelSurcharge),2)))*(1+FedEx_Markup),2)</f>
        <v>311.9</v>
      </c>
    </row>
    <row r="107" ht="12.75" customHeight="1">
      <c r="A107" s="327">
        <v>102.0</v>
      </c>
      <c r="B107" s="328">
        <f>ROUND((IF(MinBase2Day&gt;ROUND(((1-(TwoDayDiscount_21_Up+FedExExrpessEarnedDiscount))*'UPS 2Day Base'!B104),2),ROUND(MinBase2Day*(1+ExpressFuelSurcharge),2),ROUND(((1-(TwoDayDiscount_21_Up+FedExExrpessEarnedDiscount))*'UPS 2Day Base'!B104)*(1+ExpressFuelSurcharge),2)))*(1+FedEx_Markup),2)</f>
        <v>81.8</v>
      </c>
      <c r="C107" s="328">
        <f>ROUND((IF(MinBase2Day&gt;ROUND(((1-(TwoDayDiscount_21_Up+FedExExrpessEarnedDiscount))*'UPS 2Day Base'!C104),2),ROUND(MinBase2Day*(1+ExpressFuelSurcharge),2),ROUND(((1-(TwoDayDiscount_21_Up+FedExExrpessEarnedDiscount))*'UPS 2Day Base'!C104)*(1+ExpressFuelSurcharge),2)))*(1+FedEx_Markup),2)</f>
        <v>102.13</v>
      </c>
      <c r="D107" s="328">
        <f>ROUND((IF(MinBase2Day&gt;ROUND(((1-(TwoDayDiscount_21_Up+FedExExrpessEarnedDiscount))*'UPS 2Day Base'!D104),2),ROUND(MinBase2Day*(1+ExpressFuelSurcharge),2),ROUND(((1-(TwoDayDiscount_21_Up+FedExExrpessEarnedDiscount))*'UPS 2Day Base'!D104)*(1+ExpressFuelSurcharge),2)))*(1+FedEx_Markup),2)</f>
        <v>131.51</v>
      </c>
      <c r="E107" s="328">
        <f>ROUND((IF(MinBase2Day&gt;ROUND(((1-(TwoDayDiscount_21_Up+FedExExrpessEarnedDiscount))*'UPS 2Day Base'!E104),2),ROUND(MinBase2Day*(1+ExpressFuelSurcharge),2),ROUND(((1-(TwoDayDiscount_21_Up+FedExExrpessEarnedDiscount))*'UPS 2Day Base'!E104)*(1+ExpressFuelSurcharge),2)))*(1+FedEx_Markup),2)</f>
        <v>192.07</v>
      </c>
      <c r="F107" s="328">
        <f>ROUND((IF(MinBase2Day&gt;ROUND(((1-(TwoDayDiscount_21_Up+FedExExrpessEarnedDiscount))*'UPS 2Day Base'!F104),2),ROUND(MinBase2Day*(1+ExpressFuelSurcharge),2),ROUND(((1-(TwoDayDiscount_21_Up+FedExExrpessEarnedDiscount))*'UPS 2Day Base'!F104)*(1+ExpressFuelSurcharge),2)))*(1+FedEx_Markup),2)</f>
        <v>304.6</v>
      </c>
      <c r="G107" s="328">
        <f>ROUND((IF(MinBase2Day&gt;ROUND(((1-(TwoDayDiscount_21_Up+FedExExrpessEarnedDiscount))*'UPS 2Day Base'!G104),2),ROUND(MinBase2Day*(1+ExpressFuelSurcharge),2),ROUND(((1-(TwoDayDiscount_21_Up+FedExExrpessEarnedDiscount))*'UPS 2Day Base'!G104)*(1+ExpressFuelSurcharge),2)))*(1+FedEx_Markup),2)</f>
        <v>347.98</v>
      </c>
      <c r="H107" s="328">
        <f>ROUND((IF(MinBase2Day&gt;ROUND(((1-(TwoDayDiscount_21_Up+FedExExrpessEarnedDiscount))*'UPS 2Day Base'!H104),2),ROUND(MinBase2Day*(1+ExpressFuelSurcharge),2),ROUND(((1-(TwoDayDiscount_21_Up+FedExExrpessEarnedDiscount))*'UPS 2Day Base'!H104)*(1+ExpressFuelSurcharge),2)))*(1+FedEx_Markup),2)</f>
        <v>358.83</v>
      </c>
      <c r="I107" s="328">
        <f>ROUND((IF(MinBase2Day&gt;ROUND(((1-(TwoDayDiscount_21_Up+FedExExrpessEarnedDiscount))*'UPS 2Day Base'!I104),2),ROUND(MinBase2Day*(1+ExpressFuelSurcharge),2),ROUND(((1-(TwoDayDiscount_21_Up+FedExExrpessEarnedDiscount))*'UPS 2Day Base'!I104)*(1+ExpressFuelSurcharge),2)))*(1+FedEx_Markup),2)</f>
        <v>366.06</v>
      </c>
      <c r="J107" s="328">
        <f>ROUND((IF(MinBase2Day&gt;ROUND(((1-(TwoDayDiscount_21_Up+FedExExrpessEarnedDiscount))*'UPS 2Day Base'!J104),2),ROUND(MinBase2Day*(1+ExpressFuelSurcharge),2),ROUND(((1-(TwoDayDiscount_21_Up+FedExExrpessEarnedDiscount))*'UPS 2Day Base'!J104)*(1+ExpressFuelSurcharge),2)))*(1+FedEx_Markup),2)</f>
        <v>366.06</v>
      </c>
      <c r="K107" s="328">
        <f>ROUND((IF(MinBase2Day&gt;ROUND(((1-(TwoDayDiscount_21_Up+FedExExrpessEarnedDiscount))*'UPS 2Day Base'!K104),2),ROUND(MinBase2Day*(1+ExpressFuelSurcharge),2),ROUND(((1-(TwoDayDiscount_21_Up+FedExExrpessEarnedDiscount))*'UPS 2Day Base'!K104)*(1+ExpressFuelSurcharge),2)))*(1+FedEx_Markup),2)</f>
        <v>373.74</v>
      </c>
      <c r="L107" s="328">
        <f>ROUND((IF(MinBase2Day&gt;ROUND(((1-(TwoDayDiscount_21_Up+FedExExrpessEarnedDiscount))*'UPS 2Day Base'!L104),2),ROUND(MinBase2Day*(1+ExpressFuelSurcharge),2),ROUND(((1-(TwoDayDiscount_21_Up+FedExExrpessEarnedDiscount))*'UPS 2Day Base'!L104)*(1+ExpressFuelSurcharge),2)))*(1+FedEx_Markup),2)</f>
        <v>373.74</v>
      </c>
      <c r="M107" s="328">
        <f>ROUND((IF(MinBase2Day&gt;ROUND(((1-(TwoDayDiscount_21_Up+FedExExrpessEarnedDiscount))*'UPS 2Day Base'!M104),2),ROUND(MinBase2Day*(1+ExpressFuelSurcharge),2),ROUND(((1-(TwoDayDiscount_21_Up+FedExExrpessEarnedDiscount))*'UPS 2Day Base'!M104)*(1+ExpressFuelSurcharge),2)))*(1+FedEx_Markup),2)</f>
        <v>315</v>
      </c>
    </row>
    <row r="108" ht="12.75" customHeight="1">
      <c r="A108" s="327">
        <v>103.0</v>
      </c>
      <c r="B108" s="328">
        <f>ROUND((IF(MinBase2Day&gt;ROUND(((1-(TwoDayDiscount_21_Up+FedExExrpessEarnedDiscount))*'UPS 2Day Base'!B105),2),ROUND(MinBase2Day*(1+ExpressFuelSurcharge),2),ROUND(((1-(TwoDayDiscount_21_Up+FedExExrpessEarnedDiscount))*'UPS 2Day Base'!B105)*(1+ExpressFuelSurcharge),2)))*(1+FedEx_Markup),2)</f>
        <v>82.6</v>
      </c>
      <c r="C108" s="328">
        <f>ROUND((IF(MinBase2Day&gt;ROUND(((1-(TwoDayDiscount_21_Up+FedExExrpessEarnedDiscount))*'UPS 2Day Base'!C105),2),ROUND(MinBase2Day*(1+ExpressFuelSurcharge),2),ROUND(((1-(TwoDayDiscount_21_Up+FedExExrpessEarnedDiscount))*'UPS 2Day Base'!C105)*(1+ExpressFuelSurcharge),2)))*(1+FedEx_Markup),2)</f>
        <v>103.13</v>
      </c>
      <c r="D108" s="328">
        <f>ROUND((IF(MinBase2Day&gt;ROUND(((1-(TwoDayDiscount_21_Up+FedExExrpessEarnedDiscount))*'UPS 2Day Base'!D105),2),ROUND(MinBase2Day*(1+ExpressFuelSurcharge),2),ROUND(((1-(TwoDayDiscount_21_Up+FedExExrpessEarnedDiscount))*'UPS 2Day Base'!D105)*(1+ExpressFuelSurcharge),2)))*(1+FedEx_Markup),2)</f>
        <v>132.8</v>
      </c>
      <c r="E108" s="328">
        <f>ROUND((IF(MinBase2Day&gt;ROUND(((1-(TwoDayDiscount_21_Up+FedExExrpessEarnedDiscount))*'UPS 2Day Base'!E105),2),ROUND(MinBase2Day*(1+ExpressFuelSurcharge),2),ROUND(((1-(TwoDayDiscount_21_Up+FedExExrpessEarnedDiscount))*'UPS 2Day Base'!E105)*(1+ExpressFuelSurcharge),2)))*(1+FedEx_Markup),2)</f>
        <v>193.95</v>
      </c>
      <c r="F108" s="328">
        <f>ROUND((IF(MinBase2Day&gt;ROUND(((1-(TwoDayDiscount_21_Up+FedExExrpessEarnedDiscount))*'UPS 2Day Base'!F105),2),ROUND(MinBase2Day*(1+ExpressFuelSurcharge),2),ROUND(((1-(TwoDayDiscount_21_Up+FedExExrpessEarnedDiscount))*'UPS 2Day Base'!F105)*(1+ExpressFuelSurcharge),2)))*(1+FedEx_Markup),2)</f>
        <v>307.59</v>
      </c>
      <c r="G108" s="328">
        <f>ROUND((IF(MinBase2Day&gt;ROUND(((1-(TwoDayDiscount_21_Up+FedExExrpessEarnedDiscount))*'UPS 2Day Base'!G105),2),ROUND(MinBase2Day*(1+ExpressFuelSurcharge),2),ROUND(((1-(TwoDayDiscount_21_Up+FedExExrpessEarnedDiscount))*'UPS 2Day Base'!G105)*(1+ExpressFuelSurcharge),2)))*(1+FedEx_Markup),2)</f>
        <v>351.39</v>
      </c>
      <c r="H108" s="328">
        <f>ROUND((IF(MinBase2Day&gt;ROUND(((1-(TwoDayDiscount_21_Up+FedExExrpessEarnedDiscount))*'UPS 2Day Base'!H105),2),ROUND(MinBase2Day*(1+ExpressFuelSurcharge),2),ROUND(((1-(TwoDayDiscount_21_Up+FedExExrpessEarnedDiscount))*'UPS 2Day Base'!H105)*(1+ExpressFuelSurcharge),2)))*(1+FedEx_Markup),2)</f>
        <v>362.35</v>
      </c>
      <c r="I108" s="328">
        <f>ROUND((IF(MinBase2Day&gt;ROUND(((1-(TwoDayDiscount_21_Up+FedExExrpessEarnedDiscount))*'UPS 2Day Base'!I105),2),ROUND(MinBase2Day*(1+ExpressFuelSurcharge),2),ROUND(((1-(TwoDayDiscount_21_Up+FedExExrpessEarnedDiscount))*'UPS 2Day Base'!I105)*(1+ExpressFuelSurcharge),2)))*(1+FedEx_Markup),2)</f>
        <v>369.64</v>
      </c>
      <c r="J108" s="328">
        <f>ROUND((IF(MinBase2Day&gt;ROUND(((1-(TwoDayDiscount_21_Up+FedExExrpessEarnedDiscount))*'UPS 2Day Base'!J105),2),ROUND(MinBase2Day*(1+ExpressFuelSurcharge),2),ROUND(((1-(TwoDayDiscount_21_Up+FedExExrpessEarnedDiscount))*'UPS 2Day Base'!J105)*(1+ExpressFuelSurcharge),2)))*(1+FedEx_Markup),2)</f>
        <v>369.64</v>
      </c>
      <c r="K108" s="328">
        <f>ROUND((IF(MinBase2Day&gt;ROUND(((1-(TwoDayDiscount_21_Up+FedExExrpessEarnedDiscount))*'UPS 2Day Base'!K105),2),ROUND(MinBase2Day*(1+ExpressFuelSurcharge),2),ROUND(((1-(TwoDayDiscount_21_Up+FedExExrpessEarnedDiscount))*'UPS 2Day Base'!K105)*(1+ExpressFuelSurcharge),2)))*(1+FedEx_Markup),2)</f>
        <v>377.41</v>
      </c>
      <c r="L108" s="328">
        <f>ROUND((IF(MinBase2Day&gt;ROUND(((1-(TwoDayDiscount_21_Up+FedExExrpessEarnedDiscount))*'UPS 2Day Base'!L105),2),ROUND(MinBase2Day*(1+ExpressFuelSurcharge),2),ROUND(((1-(TwoDayDiscount_21_Up+FedExExrpessEarnedDiscount))*'UPS 2Day Base'!L105)*(1+ExpressFuelSurcharge),2)))*(1+FedEx_Markup),2)</f>
        <v>377.41</v>
      </c>
      <c r="M108" s="328">
        <f>ROUND((IF(MinBase2Day&gt;ROUND(((1-(TwoDayDiscount_21_Up+FedExExrpessEarnedDiscount))*'UPS 2Day Base'!M105),2),ROUND(MinBase2Day*(1+ExpressFuelSurcharge),2),ROUND(((1-(TwoDayDiscount_21_Up+FedExExrpessEarnedDiscount))*'UPS 2Day Base'!M105)*(1+ExpressFuelSurcharge),2)))*(1+FedEx_Markup),2)</f>
        <v>318.08</v>
      </c>
    </row>
    <row r="109" ht="12.75" customHeight="1">
      <c r="A109" s="327">
        <v>104.0</v>
      </c>
      <c r="B109" s="328">
        <f>ROUND((IF(MinBase2Day&gt;ROUND(((1-(TwoDayDiscount_21_Up+FedExExrpessEarnedDiscount))*'UPS 2Day Base'!B106),2),ROUND(MinBase2Day*(1+ExpressFuelSurcharge),2),ROUND(((1-(TwoDayDiscount_21_Up+FedExExrpessEarnedDiscount))*'UPS 2Day Base'!B106)*(1+ExpressFuelSurcharge),2)))*(1+FedEx_Markup),2)</f>
        <v>83.4</v>
      </c>
      <c r="C109" s="328">
        <f>ROUND((IF(MinBase2Day&gt;ROUND(((1-(TwoDayDiscount_21_Up+FedExExrpessEarnedDiscount))*'UPS 2Day Base'!C106),2),ROUND(MinBase2Day*(1+ExpressFuelSurcharge),2),ROUND(((1-(TwoDayDiscount_21_Up+FedExExrpessEarnedDiscount))*'UPS 2Day Base'!C106)*(1+ExpressFuelSurcharge),2)))*(1+FedEx_Markup),2)</f>
        <v>104.14</v>
      </c>
      <c r="D109" s="328">
        <f>ROUND((IF(MinBase2Day&gt;ROUND(((1-(TwoDayDiscount_21_Up+FedExExrpessEarnedDiscount))*'UPS 2Day Base'!D106),2),ROUND(MinBase2Day*(1+ExpressFuelSurcharge),2),ROUND(((1-(TwoDayDiscount_21_Up+FedExExrpessEarnedDiscount))*'UPS 2Day Base'!D106)*(1+ExpressFuelSurcharge),2)))*(1+FedEx_Markup),2)</f>
        <v>134.09</v>
      </c>
      <c r="E109" s="328">
        <f>ROUND((IF(MinBase2Day&gt;ROUND(((1-(TwoDayDiscount_21_Up+FedExExrpessEarnedDiscount))*'UPS 2Day Base'!E106),2),ROUND(MinBase2Day*(1+ExpressFuelSurcharge),2),ROUND(((1-(TwoDayDiscount_21_Up+FedExExrpessEarnedDiscount))*'UPS 2Day Base'!E106)*(1+ExpressFuelSurcharge),2)))*(1+FedEx_Markup),2)</f>
        <v>195.83</v>
      </c>
      <c r="F109" s="328">
        <f>ROUND((IF(MinBase2Day&gt;ROUND(((1-(TwoDayDiscount_21_Up+FedExExrpessEarnedDiscount))*'UPS 2Day Base'!F106),2),ROUND(MinBase2Day*(1+ExpressFuelSurcharge),2),ROUND(((1-(TwoDayDiscount_21_Up+FedExExrpessEarnedDiscount))*'UPS 2Day Base'!F106)*(1+ExpressFuelSurcharge),2)))*(1+FedEx_Markup),2)</f>
        <v>310.57</v>
      </c>
      <c r="G109" s="328">
        <f>ROUND((IF(MinBase2Day&gt;ROUND(((1-(TwoDayDiscount_21_Up+FedExExrpessEarnedDiscount))*'UPS 2Day Base'!G106),2),ROUND(MinBase2Day*(1+ExpressFuelSurcharge),2),ROUND(((1-(TwoDayDiscount_21_Up+FedExExrpessEarnedDiscount))*'UPS 2Day Base'!G106)*(1+ExpressFuelSurcharge),2)))*(1+FedEx_Markup),2)</f>
        <v>354.81</v>
      </c>
      <c r="H109" s="328">
        <f>ROUND((IF(MinBase2Day&gt;ROUND(((1-(TwoDayDiscount_21_Up+FedExExrpessEarnedDiscount))*'UPS 2Day Base'!H106),2),ROUND(MinBase2Day*(1+ExpressFuelSurcharge),2),ROUND(((1-(TwoDayDiscount_21_Up+FedExExrpessEarnedDiscount))*'UPS 2Day Base'!H106)*(1+ExpressFuelSurcharge),2)))*(1+FedEx_Markup),2)</f>
        <v>365.86</v>
      </c>
      <c r="I109" s="328">
        <f>ROUND((IF(MinBase2Day&gt;ROUND(((1-(TwoDayDiscount_21_Up+FedExExrpessEarnedDiscount))*'UPS 2Day Base'!I106),2),ROUND(MinBase2Day*(1+ExpressFuelSurcharge),2),ROUND(((1-(TwoDayDiscount_21_Up+FedExExrpessEarnedDiscount))*'UPS 2Day Base'!I106)*(1+ExpressFuelSurcharge),2)))*(1+FedEx_Markup),2)</f>
        <v>373.24</v>
      </c>
      <c r="J109" s="328">
        <f>ROUND((IF(MinBase2Day&gt;ROUND(((1-(TwoDayDiscount_21_Up+FedExExrpessEarnedDiscount))*'UPS 2Day Base'!J106),2),ROUND(MinBase2Day*(1+ExpressFuelSurcharge),2),ROUND(((1-(TwoDayDiscount_21_Up+FedExExrpessEarnedDiscount))*'UPS 2Day Base'!J106)*(1+ExpressFuelSurcharge),2)))*(1+FedEx_Markup),2)</f>
        <v>373.24</v>
      </c>
      <c r="K109" s="328">
        <f>ROUND((IF(MinBase2Day&gt;ROUND(((1-(TwoDayDiscount_21_Up+FedExExrpessEarnedDiscount))*'UPS 2Day Base'!K106),2),ROUND(MinBase2Day*(1+ExpressFuelSurcharge),2),ROUND(((1-(TwoDayDiscount_21_Up+FedExExrpessEarnedDiscount))*'UPS 2Day Base'!K106)*(1+ExpressFuelSurcharge),2)))*(1+FedEx_Markup),2)</f>
        <v>381.08</v>
      </c>
      <c r="L109" s="328">
        <f>ROUND((IF(MinBase2Day&gt;ROUND(((1-(TwoDayDiscount_21_Up+FedExExrpessEarnedDiscount))*'UPS 2Day Base'!L106),2),ROUND(MinBase2Day*(1+ExpressFuelSurcharge),2),ROUND(((1-(TwoDayDiscount_21_Up+FedExExrpessEarnedDiscount))*'UPS 2Day Base'!L106)*(1+ExpressFuelSurcharge),2)))*(1+FedEx_Markup),2)</f>
        <v>381.08</v>
      </c>
      <c r="M109" s="328">
        <f>ROUND((IF(MinBase2Day&gt;ROUND(((1-(TwoDayDiscount_21_Up+FedExExrpessEarnedDiscount))*'UPS 2Day Base'!M106),2),ROUND(MinBase2Day*(1+ExpressFuelSurcharge),2),ROUND(((1-(TwoDayDiscount_21_Up+FedExExrpessEarnedDiscount))*'UPS 2Day Base'!M106)*(1+ExpressFuelSurcharge),2)))*(1+FedEx_Markup),2)</f>
        <v>321.17</v>
      </c>
    </row>
    <row r="110" ht="12.75" customHeight="1">
      <c r="A110" s="327">
        <v>105.0</v>
      </c>
      <c r="B110" s="328">
        <f>ROUND((IF(MinBase2Day&gt;ROUND(((1-(TwoDayDiscount_21_Up+FedExExrpessEarnedDiscount))*'UPS 2Day Base'!B107),2),ROUND(MinBase2Day*(1+ExpressFuelSurcharge),2),ROUND(((1-(TwoDayDiscount_21_Up+FedExExrpessEarnedDiscount))*'UPS 2Day Base'!B107)*(1+ExpressFuelSurcharge),2)))*(1+FedEx_Markup),2)</f>
        <v>84.2</v>
      </c>
      <c r="C110" s="328">
        <f>ROUND((IF(MinBase2Day&gt;ROUND(((1-(TwoDayDiscount_21_Up+FedExExrpessEarnedDiscount))*'UPS 2Day Base'!C107),2),ROUND(MinBase2Day*(1+ExpressFuelSurcharge),2),ROUND(((1-(TwoDayDiscount_21_Up+FedExExrpessEarnedDiscount))*'UPS 2Day Base'!C107)*(1+ExpressFuelSurcharge),2)))*(1+FedEx_Markup),2)</f>
        <v>105.14</v>
      </c>
      <c r="D110" s="328">
        <f>ROUND((IF(MinBase2Day&gt;ROUND(((1-(TwoDayDiscount_21_Up+FedExExrpessEarnedDiscount))*'UPS 2Day Base'!D107),2),ROUND(MinBase2Day*(1+ExpressFuelSurcharge),2),ROUND(((1-(TwoDayDiscount_21_Up+FedExExrpessEarnedDiscount))*'UPS 2Day Base'!D107)*(1+ExpressFuelSurcharge),2)))*(1+FedEx_Markup),2)</f>
        <v>135.38</v>
      </c>
      <c r="E110" s="328">
        <f>ROUND((IF(MinBase2Day&gt;ROUND(((1-(TwoDayDiscount_21_Up+FedExExrpessEarnedDiscount))*'UPS 2Day Base'!E107),2),ROUND(MinBase2Day*(1+ExpressFuelSurcharge),2),ROUND(((1-(TwoDayDiscount_21_Up+FedExExrpessEarnedDiscount))*'UPS 2Day Base'!E107)*(1+ExpressFuelSurcharge),2)))*(1+FedEx_Markup),2)</f>
        <v>197.72</v>
      </c>
      <c r="F110" s="328">
        <f>ROUND((IF(MinBase2Day&gt;ROUND(((1-(TwoDayDiscount_21_Up+FedExExrpessEarnedDiscount))*'UPS 2Day Base'!F107),2),ROUND(MinBase2Day*(1+ExpressFuelSurcharge),2),ROUND(((1-(TwoDayDiscount_21_Up+FedExExrpessEarnedDiscount))*'UPS 2Day Base'!F107)*(1+ExpressFuelSurcharge),2)))*(1+FedEx_Markup),2)</f>
        <v>313.56</v>
      </c>
      <c r="G110" s="328">
        <f>ROUND((IF(MinBase2Day&gt;ROUND(((1-(TwoDayDiscount_21_Up+FedExExrpessEarnedDiscount))*'UPS 2Day Base'!G107),2),ROUND(MinBase2Day*(1+ExpressFuelSurcharge),2),ROUND(((1-(TwoDayDiscount_21_Up+FedExExrpessEarnedDiscount))*'UPS 2Day Base'!G107)*(1+ExpressFuelSurcharge),2)))*(1+FedEx_Markup),2)</f>
        <v>358.21</v>
      </c>
      <c r="H110" s="328">
        <f>ROUND((IF(MinBase2Day&gt;ROUND(((1-(TwoDayDiscount_21_Up+FedExExrpessEarnedDiscount))*'UPS 2Day Base'!H107),2),ROUND(MinBase2Day*(1+ExpressFuelSurcharge),2),ROUND(((1-(TwoDayDiscount_21_Up+FedExExrpessEarnedDiscount))*'UPS 2Day Base'!H107)*(1+ExpressFuelSurcharge),2)))*(1+FedEx_Markup),2)</f>
        <v>369.38</v>
      </c>
      <c r="I110" s="328">
        <f>ROUND((IF(MinBase2Day&gt;ROUND(((1-(TwoDayDiscount_21_Up+FedExExrpessEarnedDiscount))*'UPS 2Day Base'!I107),2),ROUND(MinBase2Day*(1+ExpressFuelSurcharge),2),ROUND(((1-(TwoDayDiscount_21_Up+FedExExrpessEarnedDiscount))*'UPS 2Day Base'!I107)*(1+ExpressFuelSurcharge),2)))*(1+FedEx_Markup),2)</f>
        <v>376.83</v>
      </c>
      <c r="J110" s="328">
        <f>ROUND((IF(MinBase2Day&gt;ROUND(((1-(TwoDayDiscount_21_Up+FedExExrpessEarnedDiscount))*'UPS 2Day Base'!J107),2),ROUND(MinBase2Day*(1+ExpressFuelSurcharge),2),ROUND(((1-(TwoDayDiscount_21_Up+FedExExrpessEarnedDiscount))*'UPS 2Day Base'!J107)*(1+ExpressFuelSurcharge),2)))*(1+FedEx_Markup),2)</f>
        <v>376.83</v>
      </c>
      <c r="K110" s="328">
        <f>ROUND((IF(MinBase2Day&gt;ROUND(((1-(TwoDayDiscount_21_Up+FedExExrpessEarnedDiscount))*'UPS 2Day Base'!K107),2),ROUND(MinBase2Day*(1+ExpressFuelSurcharge),2),ROUND(((1-(TwoDayDiscount_21_Up+FedExExrpessEarnedDiscount))*'UPS 2Day Base'!K107)*(1+ExpressFuelSurcharge),2)))*(1+FedEx_Markup),2)</f>
        <v>384.73</v>
      </c>
      <c r="L110" s="328">
        <f>ROUND((IF(MinBase2Day&gt;ROUND(((1-(TwoDayDiscount_21_Up+FedExExrpessEarnedDiscount))*'UPS 2Day Base'!L107),2),ROUND(MinBase2Day*(1+ExpressFuelSurcharge),2),ROUND(((1-(TwoDayDiscount_21_Up+FedExExrpessEarnedDiscount))*'UPS 2Day Base'!L107)*(1+ExpressFuelSurcharge),2)))*(1+FedEx_Markup),2)</f>
        <v>384.73</v>
      </c>
      <c r="M110" s="328">
        <f>ROUND((IF(MinBase2Day&gt;ROUND(((1-(TwoDayDiscount_21_Up+FedExExrpessEarnedDiscount))*'UPS 2Day Base'!M107),2),ROUND(MinBase2Day*(1+ExpressFuelSurcharge),2),ROUND(((1-(TwoDayDiscount_21_Up+FedExExrpessEarnedDiscount))*'UPS 2Day Base'!M107)*(1+ExpressFuelSurcharge),2)))*(1+FedEx_Markup),2)</f>
        <v>324.25</v>
      </c>
    </row>
    <row r="111" ht="12.75" customHeight="1">
      <c r="A111" s="327">
        <v>106.0</v>
      </c>
      <c r="B111" s="328">
        <f>ROUND((IF(MinBase2Day&gt;ROUND(((1-(TwoDayDiscount_21_Up+FedExExrpessEarnedDiscount))*'UPS 2Day Base'!B108),2),ROUND(MinBase2Day*(1+ExpressFuelSurcharge),2),ROUND(((1-(TwoDayDiscount_21_Up+FedExExrpessEarnedDiscount))*'UPS 2Day Base'!B108)*(1+ExpressFuelSurcharge),2)))*(1+FedEx_Markup),2)</f>
        <v>85.01</v>
      </c>
      <c r="C111" s="328">
        <f>ROUND((IF(MinBase2Day&gt;ROUND(((1-(TwoDayDiscount_21_Up+FedExExrpessEarnedDiscount))*'UPS 2Day Base'!C108),2),ROUND(MinBase2Day*(1+ExpressFuelSurcharge),2),ROUND(((1-(TwoDayDiscount_21_Up+FedExExrpessEarnedDiscount))*'UPS 2Day Base'!C108)*(1+ExpressFuelSurcharge),2)))*(1+FedEx_Markup),2)</f>
        <v>106.15</v>
      </c>
      <c r="D111" s="328">
        <f>ROUND((IF(MinBase2Day&gt;ROUND(((1-(TwoDayDiscount_21_Up+FedExExrpessEarnedDiscount))*'UPS 2Day Base'!D108),2),ROUND(MinBase2Day*(1+ExpressFuelSurcharge),2),ROUND(((1-(TwoDayDiscount_21_Up+FedExExrpessEarnedDiscount))*'UPS 2Day Base'!D108)*(1+ExpressFuelSurcharge),2)))*(1+FedEx_Markup),2)</f>
        <v>136.67</v>
      </c>
      <c r="E111" s="328">
        <f>ROUND((IF(MinBase2Day&gt;ROUND(((1-(TwoDayDiscount_21_Up+FedExExrpessEarnedDiscount))*'UPS 2Day Base'!E108),2),ROUND(MinBase2Day*(1+ExpressFuelSurcharge),2),ROUND(((1-(TwoDayDiscount_21_Up+FedExExrpessEarnedDiscount))*'UPS 2Day Base'!E108)*(1+ExpressFuelSurcharge),2)))*(1+FedEx_Markup),2)</f>
        <v>199.61</v>
      </c>
      <c r="F111" s="328">
        <f>ROUND((IF(MinBase2Day&gt;ROUND(((1-(TwoDayDiscount_21_Up+FedExExrpessEarnedDiscount))*'UPS 2Day Base'!F108),2),ROUND(MinBase2Day*(1+ExpressFuelSurcharge),2),ROUND(((1-(TwoDayDiscount_21_Up+FedExExrpessEarnedDiscount))*'UPS 2Day Base'!F108)*(1+ExpressFuelSurcharge),2)))*(1+FedEx_Markup),2)</f>
        <v>316.55</v>
      </c>
      <c r="G111" s="328">
        <f>ROUND((IF(MinBase2Day&gt;ROUND(((1-(TwoDayDiscount_21_Up+FedExExrpessEarnedDiscount))*'UPS 2Day Base'!G108),2),ROUND(MinBase2Day*(1+ExpressFuelSurcharge),2),ROUND(((1-(TwoDayDiscount_21_Up+FedExExrpessEarnedDiscount))*'UPS 2Day Base'!G108)*(1+ExpressFuelSurcharge),2)))*(1+FedEx_Markup),2)</f>
        <v>361.63</v>
      </c>
      <c r="H111" s="328">
        <f>ROUND((IF(MinBase2Day&gt;ROUND(((1-(TwoDayDiscount_21_Up+FedExExrpessEarnedDiscount))*'UPS 2Day Base'!H108),2),ROUND(MinBase2Day*(1+ExpressFuelSurcharge),2),ROUND(((1-(TwoDayDiscount_21_Up+FedExExrpessEarnedDiscount))*'UPS 2Day Base'!H108)*(1+ExpressFuelSurcharge),2)))*(1+FedEx_Markup),2)</f>
        <v>372.9</v>
      </c>
      <c r="I111" s="328">
        <f>ROUND((IF(MinBase2Day&gt;ROUND(((1-(TwoDayDiscount_21_Up+FedExExrpessEarnedDiscount))*'UPS 2Day Base'!I108),2),ROUND(MinBase2Day*(1+ExpressFuelSurcharge),2),ROUND(((1-(TwoDayDiscount_21_Up+FedExExrpessEarnedDiscount))*'UPS 2Day Base'!I108)*(1+ExpressFuelSurcharge),2)))*(1+FedEx_Markup),2)</f>
        <v>380.42</v>
      </c>
      <c r="J111" s="328">
        <f>ROUND((IF(MinBase2Day&gt;ROUND(((1-(TwoDayDiscount_21_Up+FedExExrpessEarnedDiscount))*'UPS 2Day Base'!J108),2),ROUND(MinBase2Day*(1+ExpressFuelSurcharge),2),ROUND(((1-(TwoDayDiscount_21_Up+FedExExrpessEarnedDiscount))*'UPS 2Day Base'!J108)*(1+ExpressFuelSurcharge),2)))*(1+FedEx_Markup),2)</f>
        <v>380.42</v>
      </c>
      <c r="K111" s="328">
        <f>ROUND((IF(MinBase2Day&gt;ROUND(((1-(TwoDayDiscount_21_Up+FedExExrpessEarnedDiscount))*'UPS 2Day Base'!K108),2),ROUND(MinBase2Day*(1+ExpressFuelSurcharge),2),ROUND(((1-(TwoDayDiscount_21_Up+FedExExrpessEarnedDiscount))*'UPS 2Day Base'!K108)*(1+ExpressFuelSurcharge),2)))*(1+FedEx_Markup),2)</f>
        <v>388.4</v>
      </c>
      <c r="L111" s="328">
        <f>ROUND((IF(MinBase2Day&gt;ROUND(((1-(TwoDayDiscount_21_Up+FedExExrpessEarnedDiscount))*'UPS 2Day Base'!L108),2),ROUND(MinBase2Day*(1+ExpressFuelSurcharge),2),ROUND(((1-(TwoDayDiscount_21_Up+FedExExrpessEarnedDiscount))*'UPS 2Day Base'!L108)*(1+ExpressFuelSurcharge),2)))*(1+FedEx_Markup),2)</f>
        <v>388.4</v>
      </c>
      <c r="M111" s="328">
        <f>ROUND((IF(MinBase2Day&gt;ROUND(((1-(TwoDayDiscount_21_Up+FedExExrpessEarnedDiscount))*'UPS 2Day Base'!M108),2),ROUND(MinBase2Day*(1+ExpressFuelSurcharge),2),ROUND(((1-(TwoDayDiscount_21_Up+FedExExrpessEarnedDiscount))*'UPS 2Day Base'!M108)*(1+ExpressFuelSurcharge),2)))*(1+FedEx_Markup),2)</f>
        <v>327.35</v>
      </c>
    </row>
    <row r="112" ht="12.75" customHeight="1">
      <c r="A112" s="327">
        <v>107.0</v>
      </c>
      <c r="B112" s="328">
        <f>ROUND((IF(MinBase2Day&gt;ROUND(((1-(TwoDayDiscount_21_Up+FedExExrpessEarnedDiscount))*'UPS 2Day Base'!B109),2),ROUND(MinBase2Day*(1+ExpressFuelSurcharge),2),ROUND(((1-(TwoDayDiscount_21_Up+FedExExrpessEarnedDiscount))*'UPS 2Day Base'!B109)*(1+ExpressFuelSurcharge),2)))*(1+FedEx_Markup),2)</f>
        <v>85.81</v>
      </c>
      <c r="C112" s="328">
        <f>ROUND((IF(MinBase2Day&gt;ROUND(((1-(TwoDayDiscount_21_Up+FedExExrpessEarnedDiscount))*'UPS 2Day Base'!C109),2),ROUND(MinBase2Day*(1+ExpressFuelSurcharge),2),ROUND(((1-(TwoDayDiscount_21_Up+FedExExrpessEarnedDiscount))*'UPS 2Day Base'!C109)*(1+ExpressFuelSurcharge),2)))*(1+FedEx_Markup),2)</f>
        <v>107.15</v>
      </c>
      <c r="D112" s="328">
        <f>ROUND((IF(MinBase2Day&gt;ROUND(((1-(TwoDayDiscount_21_Up+FedExExrpessEarnedDiscount))*'UPS 2Day Base'!D109),2),ROUND(MinBase2Day*(1+ExpressFuelSurcharge),2),ROUND(((1-(TwoDayDiscount_21_Up+FedExExrpessEarnedDiscount))*'UPS 2Day Base'!D109)*(1+ExpressFuelSurcharge),2)))*(1+FedEx_Markup),2)</f>
        <v>137.95</v>
      </c>
      <c r="E112" s="328">
        <f>ROUND((IF(MinBase2Day&gt;ROUND(((1-(TwoDayDiscount_21_Up+FedExExrpessEarnedDiscount))*'UPS 2Day Base'!E109),2),ROUND(MinBase2Day*(1+ExpressFuelSurcharge),2),ROUND(((1-(TwoDayDiscount_21_Up+FedExExrpessEarnedDiscount))*'UPS 2Day Base'!E109)*(1+ExpressFuelSurcharge),2)))*(1+FedEx_Markup),2)</f>
        <v>201.48</v>
      </c>
      <c r="F112" s="328">
        <f>ROUND((IF(MinBase2Day&gt;ROUND(((1-(TwoDayDiscount_21_Up+FedExExrpessEarnedDiscount))*'UPS 2Day Base'!F109),2),ROUND(MinBase2Day*(1+ExpressFuelSurcharge),2),ROUND(((1-(TwoDayDiscount_21_Up+FedExExrpessEarnedDiscount))*'UPS 2Day Base'!F109)*(1+ExpressFuelSurcharge),2)))*(1+FedEx_Markup),2)</f>
        <v>319.53</v>
      </c>
      <c r="G112" s="328">
        <f>ROUND((IF(MinBase2Day&gt;ROUND(((1-(TwoDayDiscount_21_Up+FedExExrpessEarnedDiscount))*'UPS 2Day Base'!G109),2),ROUND(MinBase2Day*(1+ExpressFuelSurcharge),2),ROUND(((1-(TwoDayDiscount_21_Up+FedExExrpessEarnedDiscount))*'UPS 2Day Base'!G109)*(1+ExpressFuelSurcharge),2)))*(1+FedEx_Markup),2)</f>
        <v>365.04</v>
      </c>
      <c r="H112" s="328">
        <f>ROUND((IF(MinBase2Day&gt;ROUND(((1-(TwoDayDiscount_21_Up+FedExExrpessEarnedDiscount))*'UPS 2Day Base'!H109),2),ROUND(MinBase2Day*(1+ExpressFuelSurcharge),2),ROUND(((1-(TwoDayDiscount_21_Up+FedExExrpessEarnedDiscount))*'UPS 2Day Base'!H109)*(1+ExpressFuelSurcharge),2)))*(1+FedEx_Markup),2)</f>
        <v>376.42</v>
      </c>
      <c r="I112" s="328">
        <f>ROUND((IF(MinBase2Day&gt;ROUND(((1-(TwoDayDiscount_21_Up+FedExExrpessEarnedDiscount))*'UPS 2Day Base'!I109),2),ROUND(MinBase2Day*(1+ExpressFuelSurcharge),2),ROUND(((1-(TwoDayDiscount_21_Up+FedExExrpessEarnedDiscount))*'UPS 2Day Base'!I109)*(1+ExpressFuelSurcharge),2)))*(1+FedEx_Markup),2)</f>
        <v>384.01</v>
      </c>
      <c r="J112" s="328">
        <f>ROUND((IF(MinBase2Day&gt;ROUND(((1-(TwoDayDiscount_21_Up+FedExExrpessEarnedDiscount))*'UPS 2Day Base'!J109),2),ROUND(MinBase2Day*(1+ExpressFuelSurcharge),2),ROUND(((1-(TwoDayDiscount_21_Up+FedExExrpessEarnedDiscount))*'UPS 2Day Base'!J109)*(1+ExpressFuelSurcharge),2)))*(1+FedEx_Markup),2)</f>
        <v>384.01</v>
      </c>
      <c r="K112" s="328">
        <f>ROUND((IF(MinBase2Day&gt;ROUND(((1-(TwoDayDiscount_21_Up+FedExExrpessEarnedDiscount))*'UPS 2Day Base'!K109),2),ROUND(MinBase2Day*(1+ExpressFuelSurcharge),2),ROUND(((1-(TwoDayDiscount_21_Up+FedExExrpessEarnedDiscount))*'UPS 2Day Base'!K109)*(1+ExpressFuelSurcharge),2)))*(1+FedEx_Markup),2)</f>
        <v>392.07</v>
      </c>
      <c r="L112" s="328">
        <f>ROUND((IF(MinBase2Day&gt;ROUND(((1-(TwoDayDiscount_21_Up+FedExExrpessEarnedDiscount))*'UPS 2Day Base'!L109),2),ROUND(MinBase2Day*(1+ExpressFuelSurcharge),2),ROUND(((1-(TwoDayDiscount_21_Up+FedExExrpessEarnedDiscount))*'UPS 2Day Base'!L109)*(1+ExpressFuelSurcharge),2)))*(1+FedEx_Markup),2)</f>
        <v>392.07</v>
      </c>
      <c r="M112" s="328">
        <f>ROUND((IF(MinBase2Day&gt;ROUND(((1-(TwoDayDiscount_21_Up+FedExExrpessEarnedDiscount))*'UPS 2Day Base'!M109),2),ROUND(MinBase2Day*(1+ExpressFuelSurcharge),2),ROUND(((1-(TwoDayDiscount_21_Up+FedExExrpessEarnedDiscount))*'UPS 2Day Base'!M109)*(1+ExpressFuelSurcharge),2)))*(1+FedEx_Markup),2)</f>
        <v>330.43</v>
      </c>
    </row>
    <row r="113" ht="12.75" customHeight="1">
      <c r="A113" s="327">
        <v>108.0</v>
      </c>
      <c r="B113" s="328">
        <f>ROUND((IF(MinBase2Day&gt;ROUND(((1-(TwoDayDiscount_21_Up+FedExExrpessEarnedDiscount))*'UPS 2Day Base'!B110),2),ROUND(MinBase2Day*(1+ExpressFuelSurcharge),2),ROUND(((1-(TwoDayDiscount_21_Up+FedExExrpessEarnedDiscount))*'UPS 2Day Base'!B110)*(1+ExpressFuelSurcharge),2)))*(1+FedEx_Markup),2)</f>
        <v>86.61</v>
      </c>
      <c r="C113" s="328">
        <f>ROUND((IF(MinBase2Day&gt;ROUND(((1-(TwoDayDiscount_21_Up+FedExExrpessEarnedDiscount))*'UPS 2Day Base'!C110),2),ROUND(MinBase2Day*(1+ExpressFuelSurcharge),2),ROUND(((1-(TwoDayDiscount_21_Up+FedExExrpessEarnedDiscount))*'UPS 2Day Base'!C110)*(1+ExpressFuelSurcharge),2)))*(1+FedEx_Markup),2)</f>
        <v>108.15</v>
      </c>
      <c r="D113" s="328">
        <f>ROUND((IF(MinBase2Day&gt;ROUND(((1-(TwoDayDiscount_21_Up+FedExExrpessEarnedDiscount))*'UPS 2Day Base'!D110),2),ROUND(MinBase2Day*(1+ExpressFuelSurcharge),2),ROUND(((1-(TwoDayDiscount_21_Up+FedExExrpessEarnedDiscount))*'UPS 2Day Base'!D110)*(1+ExpressFuelSurcharge),2)))*(1+FedEx_Markup),2)</f>
        <v>139.24</v>
      </c>
      <c r="E113" s="328">
        <f>ROUND((IF(MinBase2Day&gt;ROUND(((1-(TwoDayDiscount_21_Up+FedExExrpessEarnedDiscount))*'UPS 2Day Base'!E110),2),ROUND(MinBase2Day*(1+ExpressFuelSurcharge),2),ROUND(((1-(TwoDayDiscount_21_Up+FedExExrpessEarnedDiscount))*'UPS 2Day Base'!E110)*(1+ExpressFuelSurcharge),2)))*(1+FedEx_Markup),2)</f>
        <v>203.37</v>
      </c>
      <c r="F113" s="328">
        <f>ROUND((IF(MinBase2Day&gt;ROUND(((1-(TwoDayDiscount_21_Up+FedExExrpessEarnedDiscount))*'UPS 2Day Base'!F110),2),ROUND(MinBase2Day*(1+ExpressFuelSurcharge),2),ROUND(((1-(TwoDayDiscount_21_Up+FedExExrpessEarnedDiscount))*'UPS 2Day Base'!F110)*(1+ExpressFuelSurcharge),2)))*(1+FedEx_Markup),2)</f>
        <v>322.52</v>
      </c>
      <c r="G113" s="328">
        <f>ROUND((IF(MinBase2Day&gt;ROUND(((1-(TwoDayDiscount_21_Up+FedExExrpessEarnedDiscount))*'UPS 2Day Base'!G110),2),ROUND(MinBase2Day*(1+ExpressFuelSurcharge),2),ROUND(((1-(TwoDayDiscount_21_Up+FedExExrpessEarnedDiscount))*'UPS 2Day Base'!G110)*(1+ExpressFuelSurcharge),2)))*(1+FedEx_Markup),2)</f>
        <v>368.45</v>
      </c>
      <c r="H113" s="328">
        <f>ROUND((IF(MinBase2Day&gt;ROUND(((1-(TwoDayDiscount_21_Up+FedExExrpessEarnedDiscount))*'UPS 2Day Base'!H110),2),ROUND(MinBase2Day*(1+ExpressFuelSurcharge),2),ROUND(((1-(TwoDayDiscount_21_Up+FedExExrpessEarnedDiscount))*'UPS 2Day Base'!H110)*(1+ExpressFuelSurcharge),2)))*(1+FedEx_Markup),2)</f>
        <v>379.94</v>
      </c>
      <c r="I113" s="328">
        <f>ROUND((IF(MinBase2Day&gt;ROUND(((1-(TwoDayDiscount_21_Up+FedExExrpessEarnedDiscount))*'UPS 2Day Base'!I110),2),ROUND(MinBase2Day*(1+ExpressFuelSurcharge),2),ROUND(((1-(TwoDayDiscount_21_Up+FedExExrpessEarnedDiscount))*'UPS 2Day Base'!I110)*(1+ExpressFuelSurcharge),2)))*(1+FedEx_Markup),2)</f>
        <v>387.6</v>
      </c>
      <c r="J113" s="328">
        <f>ROUND((IF(MinBase2Day&gt;ROUND(((1-(TwoDayDiscount_21_Up+FedExExrpessEarnedDiscount))*'UPS 2Day Base'!J110),2),ROUND(MinBase2Day*(1+ExpressFuelSurcharge),2),ROUND(((1-(TwoDayDiscount_21_Up+FedExExrpessEarnedDiscount))*'UPS 2Day Base'!J110)*(1+ExpressFuelSurcharge),2)))*(1+FedEx_Markup),2)</f>
        <v>387.6</v>
      </c>
      <c r="K113" s="328">
        <f>ROUND((IF(MinBase2Day&gt;ROUND(((1-(TwoDayDiscount_21_Up+FedExExrpessEarnedDiscount))*'UPS 2Day Base'!K110),2),ROUND(MinBase2Day*(1+ExpressFuelSurcharge),2),ROUND(((1-(TwoDayDiscount_21_Up+FedExExrpessEarnedDiscount))*'UPS 2Day Base'!K110)*(1+ExpressFuelSurcharge),2)))*(1+FedEx_Markup),2)</f>
        <v>395.73</v>
      </c>
      <c r="L113" s="328">
        <f>ROUND((IF(MinBase2Day&gt;ROUND(((1-(TwoDayDiscount_21_Up+FedExExrpessEarnedDiscount))*'UPS 2Day Base'!L110),2),ROUND(MinBase2Day*(1+ExpressFuelSurcharge),2),ROUND(((1-(TwoDayDiscount_21_Up+FedExExrpessEarnedDiscount))*'UPS 2Day Base'!L110)*(1+ExpressFuelSurcharge),2)))*(1+FedEx_Markup),2)</f>
        <v>395.73</v>
      </c>
      <c r="M113" s="328">
        <f>ROUND((IF(MinBase2Day&gt;ROUND(((1-(TwoDayDiscount_21_Up+FedExExrpessEarnedDiscount))*'UPS 2Day Base'!M110),2),ROUND(MinBase2Day*(1+ExpressFuelSurcharge),2),ROUND(((1-(TwoDayDiscount_21_Up+FedExExrpessEarnedDiscount))*'UPS 2Day Base'!M110)*(1+ExpressFuelSurcharge),2)))*(1+FedEx_Markup),2)</f>
        <v>333.52</v>
      </c>
    </row>
    <row r="114" ht="12.75" customHeight="1">
      <c r="A114" s="327">
        <v>109.0</v>
      </c>
      <c r="B114" s="328">
        <f>ROUND((IF(MinBase2Day&gt;ROUND(((1-(TwoDayDiscount_21_Up+FedExExrpessEarnedDiscount))*'UPS 2Day Base'!B111),2),ROUND(MinBase2Day*(1+ExpressFuelSurcharge),2),ROUND(((1-(TwoDayDiscount_21_Up+FedExExrpessEarnedDiscount))*'UPS 2Day Base'!B111)*(1+ExpressFuelSurcharge),2)))*(1+FedEx_Markup),2)</f>
        <v>87.41</v>
      </c>
      <c r="C114" s="328">
        <f>ROUND((IF(MinBase2Day&gt;ROUND(((1-(TwoDayDiscount_21_Up+FedExExrpessEarnedDiscount))*'UPS 2Day Base'!C111),2),ROUND(MinBase2Day*(1+ExpressFuelSurcharge),2),ROUND(((1-(TwoDayDiscount_21_Up+FedExExrpessEarnedDiscount))*'UPS 2Day Base'!C111)*(1+ExpressFuelSurcharge),2)))*(1+FedEx_Markup),2)</f>
        <v>109.15</v>
      </c>
      <c r="D114" s="328">
        <f>ROUND((IF(MinBase2Day&gt;ROUND(((1-(TwoDayDiscount_21_Up+FedExExrpessEarnedDiscount))*'UPS 2Day Base'!D111),2),ROUND(MinBase2Day*(1+ExpressFuelSurcharge),2),ROUND(((1-(TwoDayDiscount_21_Up+FedExExrpessEarnedDiscount))*'UPS 2Day Base'!D111)*(1+ExpressFuelSurcharge),2)))*(1+FedEx_Markup),2)</f>
        <v>140.54</v>
      </c>
      <c r="E114" s="328">
        <f>ROUND((IF(MinBase2Day&gt;ROUND(((1-(TwoDayDiscount_21_Up+FedExExrpessEarnedDiscount))*'UPS 2Day Base'!E111),2),ROUND(MinBase2Day*(1+ExpressFuelSurcharge),2),ROUND(((1-(TwoDayDiscount_21_Up+FedExExrpessEarnedDiscount))*'UPS 2Day Base'!E111)*(1+ExpressFuelSurcharge),2)))*(1+FedEx_Markup),2)</f>
        <v>205.25</v>
      </c>
      <c r="F114" s="328">
        <f>ROUND((IF(MinBase2Day&gt;ROUND(((1-(TwoDayDiscount_21_Up+FedExExrpessEarnedDiscount))*'UPS 2Day Base'!F111),2),ROUND(MinBase2Day*(1+ExpressFuelSurcharge),2),ROUND(((1-(TwoDayDiscount_21_Up+FedExExrpessEarnedDiscount))*'UPS 2Day Base'!F111)*(1+ExpressFuelSurcharge),2)))*(1+FedEx_Markup),2)</f>
        <v>325.51</v>
      </c>
      <c r="G114" s="328">
        <f>ROUND((IF(MinBase2Day&gt;ROUND(((1-(TwoDayDiscount_21_Up+FedExExrpessEarnedDiscount))*'UPS 2Day Base'!G111),2),ROUND(MinBase2Day*(1+ExpressFuelSurcharge),2),ROUND(((1-(TwoDayDiscount_21_Up+FedExExrpessEarnedDiscount))*'UPS 2Day Base'!G111)*(1+ExpressFuelSurcharge),2)))*(1+FedEx_Markup),2)</f>
        <v>371.86</v>
      </c>
      <c r="H114" s="328">
        <f>ROUND((IF(MinBase2Day&gt;ROUND(((1-(TwoDayDiscount_21_Up+FedExExrpessEarnedDiscount))*'UPS 2Day Base'!H111),2),ROUND(MinBase2Day*(1+ExpressFuelSurcharge),2),ROUND(((1-(TwoDayDiscount_21_Up+FedExExrpessEarnedDiscount))*'UPS 2Day Base'!H111)*(1+ExpressFuelSurcharge),2)))*(1+FedEx_Markup),2)</f>
        <v>383.46</v>
      </c>
      <c r="I114" s="328">
        <f>ROUND((IF(MinBase2Day&gt;ROUND(((1-(TwoDayDiscount_21_Up+FedExExrpessEarnedDiscount))*'UPS 2Day Base'!I111),2),ROUND(MinBase2Day*(1+ExpressFuelSurcharge),2),ROUND(((1-(TwoDayDiscount_21_Up+FedExExrpessEarnedDiscount))*'UPS 2Day Base'!I111)*(1+ExpressFuelSurcharge),2)))*(1+FedEx_Markup),2)</f>
        <v>391.18</v>
      </c>
      <c r="J114" s="328">
        <f>ROUND((IF(MinBase2Day&gt;ROUND(((1-(TwoDayDiscount_21_Up+FedExExrpessEarnedDiscount))*'UPS 2Day Base'!J111),2),ROUND(MinBase2Day*(1+ExpressFuelSurcharge),2),ROUND(((1-(TwoDayDiscount_21_Up+FedExExrpessEarnedDiscount))*'UPS 2Day Base'!J111)*(1+ExpressFuelSurcharge),2)))*(1+FedEx_Markup),2)</f>
        <v>391.18</v>
      </c>
      <c r="K114" s="328">
        <f>ROUND((IF(MinBase2Day&gt;ROUND(((1-(TwoDayDiscount_21_Up+FedExExrpessEarnedDiscount))*'UPS 2Day Base'!K111),2),ROUND(MinBase2Day*(1+ExpressFuelSurcharge),2),ROUND(((1-(TwoDayDiscount_21_Up+FedExExrpessEarnedDiscount))*'UPS 2Day Base'!K111)*(1+ExpressFuelSurcharge),2)))*(1+FedEx_Markup),2)</f>
        <v>399.4</v>
      </c>
      <c r="L114" s="328">
        <f>ROUND((IF(MinBase2Day&gt;ROUND(((1-(TwoDayDiscount_21_Up+FedExExrpessEarnedDiscount))*'UPS 2Day Base'!L111),2),ROUND(MinBase2Day*(1+ExpressFuelSurcharge),2),ROUND(((1-(TwoDayDiscount_21_Up+FedExExrpessEarnedDiscount))*'UPS 2Day Base'!L111)*(1+ExpressFuelSurcharge),2)))*(1+FedEx_Markup),2)</f>
        <v>399.4</v>
      </c>
      <c r="M114" s="328">
        <f>ROUND((IF(MinBase2Day&gt;ROUND(((1-(TwoDayDiscount_21_Up+FedExExrpessEarnedDiscount))*'UPS 2Day Base'!M111),2),ROUND(MinBase2Day*(1+ExpressFuelSurcharge),2),ROUND(((1-(TwoDayDiscount_21_Up+FedExExrpessEarnedDiscount))*'UPS 2Day Base'!M111)*(1+ExpressFuelSurcharge),2)))*(1+FedEx_Markup),2)</f>
        <v>336.61</v>
      </c>
    </row>
    <row r="115" ht="12.75" customHeight="1">
      <c r="A115" s="327">
        <v>110.0</v>
      </c>
      <c r="B115" s="328">
        <f>ROUND((IF(MinBase2Day&gt;ROUND(((1-(TwoDayDiscount_21_Up+FedExExrpessEarnedDiscount))*'UPS 2Day Base'!B112),2),ROUND(MinBase2Day*(1+ExpressFuelSurcharge),2),ROUND(((1-(TwoDayDiscount_21_Up+FedExExrpessEarnedDiscount))*'UPS 2Day Base'!B112)*(1+ExpressFuelSurcharge),2)))*(1+FedEx_Markup),2)</f>
        <v>88.22</v>
      </c>
      <c r="C115" s="328">
        <f>ROUND((IF(MinBase2Day&gt;ROUND(((1-(TwoDayDiscount_21_Up+FedExExrpessEarnedDiscount))*'UPS 2Day Base'!C112),2),ROUND(MinBase2Day*(1+ExpressFuelSurcharge),2),ROUND(((1-(TwoDayDiscount_21_Up+FedExExrpessEarnedDiscount))*'UPS 2Day Base'!C112)*(1+ExpressFuelSurcharge),2)))*(1+FedEx_Markup),2)</f>
        <v>110.15</v>
      </c>
      <c r="D115" s="328">
        <f>ROUND((IF(MinBase2Day&gt;ROUND(((1-(TwoDayDiscount_21_Up+FedExExrpessEarnedDiscount))*'UPS 2Day Base'!D112),2),ROUND(MinBase2Day*(1+ExpressFuelSurcharge),2),ROUND(((1-(TwoDayDiscount_21_Up+FedExExrpessEarnedDiscount))*'UPS 2Day Base'!D112)*(1+ExpressFuelSurcharge),2)))*(1+FedEx_Markup),2)</f>
        <v>141.83</v>
      </c>
      <c r="E115" s="328">
        <f>ROUND((IF(MinBase2Day&gt;ROUND(((1-(TwoDayDiscount_21_Up+FedExExrpessEarnedDiscount))*'UPS 2Day Base'!E112),2),ROUND(MinBase2Day*(1+ExpressFuelSurcharge),2),ROUND(((1-(TwoDayDiscount_21_Up+FedExExrpessEarnedDiscount))*'UPS 2Day Base'!E112)*(1+ExpressFuelSurcharge),2)))*(1+FedEx_Markup),2)</f>
        <v>207.14</v>
      </c>
      <c r="F115" s="328">
        <f>ROUND((IF(MinBase2Day&gt;ROUND(((1-(TwoDayDiscount_21_Up+FedExExrpessEarnedDiscount))*'UPS 2Day Base'!F112),2),ROUND(MinBase2Day*(1+ExpressFuelSurcharge),2),ROUND(((1-(TwoDayDiscount_21_Up+FedExExrpessEarnedDiscount))*'UPS 2Day Base'!F112)*(1+ExpressFuelSurcharge),2)))*(1+FedEx_Markup),2)</f>
        <v>328.49</v>
      </c>
      <c r="G115" s="328">
        <f>ROUND((IF(MinBase2Day&gt;ROUND(((1-(TwoDayDiscount_21_Up+FedExExrpessEarnedDiscount))*'UPS 2Day Base'!G112),2),ROUND(MinBase2Day*(1+ExpressFuelSurcharge),2),ROUND(((1-(TwoDayDiscount_21_Up+FedExExrpessEarnedDiscount))*'UPS 2Day Base'!G112)*(1+ExpressFuelSurcharge),2)))*(1+FedEx_Markup),2)</f>
        <v>375.28</v>
      </c>
      <c r="H115" s="328">
        <f>ROUND((IF(MinBase2Day&gt;ROUND(((1-(TwoDayDiscount_21_Up+FedExExrpessEarnedDiscount))*'UPS 2Day Base'!H112),2),ROUND(MinBase2Day*(1+ExpressFuelSurcharge),2),ROUND(((1-(TwoDayDiscount_21_Up+FedExExrpessEarnedDiscount))*'UPS 2Day Base'!H112)*(1+ExpressFuelSurcharge),2)))*(1+FedEx_Markup),2)</f>
        <v>386.98</v>
      </c>
      <c r="I115" s="328">
        <f>ROUND((IF(MinBase2Day&gt;ROUND(((1-(TwoDayDiscount_21_Up+FedExExrpessEarnedDiscount))*'UPS 2Day Base'!I112),2),ROUND(MinBase2Day*(1+ExpressFuelSurcharge),2),ROUND(((1-(TwoDayDiscount_21_Up+FedExExrpessEarnedDiscount))*'UPS 2Day Base'!I112)*(1+ExpressFuelSurcharge),2)))*(1+FedEx_Markup),2)</f>
        <v>394.77</v>
      </c>
      <c r="J115" s="328">
        <f>ROUND((IF(MinBase2Day&gt;ROUND(((1-(TwoDayDiscount_21_Up+FedExExrpessEarnedDiscount))*'UPS 2Day Base'!J112),2),ROUND(MinBase2Day*(1+ExpressFuelSurcharge),2),ROUND(((1-(TwoDayDiscount_21_Up+FedExExrpessEarnedDiscount))*'UPS 2Day Base'!J112)*(1+ExpressFuelSurcharge),2)))*(1+FedEx_Markup),2)</f>
        <v>394.77</v>
      </c>
      <c r="K115" s="328">
        <f>ROUND((IF(MinBase2Day&gt;ROUND(((1-(TwoDayDiscount_21_Up+FedExExrpessEarnedDiscount))*'UPS 2Day Base'!K112),2),ROUND(MinBase2Day*(1+ExpressFuelSurcharge),2),ROUND(((1-(TwoDayDiscount_21_Up+FedExExrpessEarnedDiscount))*'UPS 2Day Base'!K112)*(1+ExpressFuelSurcharge),2)))*(1+FedEx_Markup),2)</f>
        <v>403.05</v>
      </c>
      <c r="L115" s="328">
        <f>ROUND((IF(MinBase2Day&gt;ROUND(((1-(TwoDayDiscount_21_Up+FedExExrpessEarnedDiscount))*'UPS 2Day Base'!L112),2),ROUND(MinBase2Day*(1+ExpressFuelSurcharge),2),ROUND(((1-(TwoDayDiscount_21_Up+FedExExrpessEarnedDiscount))*'UPS 2Day Base'!L112)*(1+ExpressFuelSurcharge),2)))*(1+FedEx_Markup),2)</f>
        <v>403.05</v>
      </c>
      <c r="M115" s="328">
        <f>ROUND((IF(MinBase2Day&gt;ROUND(((1-(TwoDayDiscount_21_Up+FedExExrpessEarnedDiscount))*'UPS 2Day Base'!M112),2),ROUND(MinBase2Day*(1+ExpressFuelSurcharge),2),ROUND(((1-(TwoDayDiscount_21_Up+FedExExrpessEarnedDiscount))*'UPS 2Day Base'!M112)*(1+ExpressFuelSurcharge),2)))*(1+FedEx_Markup),2)</f>
        <v>339.7</v>
      </c>
    </row>
    <row r="116" ht="12.75" customHeight="1">
      <c r="A116" s="327">
        <v>111.0</v>
      </c>
      <c r="B116" s="328">
        <f>ROUND((IF(MinBase2Day&gt;ROUND(((1-(TwoDayDiscount_21_Up+FedExExrpessEarnedDiscount))*'UPS 2Day Base'!B113),2),ROUND(MinBase2Day*(1+ExpressFuelSurcharge),2),ROUND(((1-(TwoDayDiscount_21_Up+FedExExrpessEarnedDiscount))*'UPS 2Day Base'!B113)*(1+ExpressFuelSurcharge),2)))*(1+FedEx_Markup),2)</f>
        <v>89.02</v>
      </c>
      <c r="C116" s="328">
        <f>ROUND((IF(MinBase2Day&gt;ROUND(((1-(TwoDayDiscount_21_Up+FedExExrpessEarnedDiscount))*'UPS 2Day Base'!C113),2),ROUND(MinBase2Day*(1+ExpressFuelSurcharge),2),ROUND(((1-(TwoDayDiscount_21_Up+FedExExrpessEarnedDiscount))*'UPS 2Day Base'!C113)*(1+ExpressFuelSurcharge),2)))*(1+FedEx_Markup),2)</f>
        <v>111.15</v>
      </c>
      <c r="D116" s="328">
        <f>ROUND((IF(MinBase2Day&gt;ROUND(((1-(TwoDayDiscount_21_Up+FedExExrpessEarnedDiscount))*'UPS 2Day Base'!D113),2),ROUND(MinBase2Day*(1+ExpressFuelSurcharge),2),ROUND(((1-(TwoDayDiscount_21_Up+FedExExrpessEarnedDiscount))*'UPS 2Day Base'!D113)*(1+ExpressFuelSurcharge),2)))*(1+FedEx_Markup),2)</f>
        <v>143.12</v>
      </c>
      <c r="E116" s="328">
        <f>ROUND((IF(MinBase2Day&gt;ROUND(((1-(TwoDayDiscount_21_Up+FedExExrpessEarnedDiscount))*'UPS 2Day Base'!E113),2),ROUND(MinBase2Day*(1+ExpressFuelSurcharge),2),ROUND(((1-(TwoDayDiscount_21_Up+FedExExrpessEarnedDiscount))*'UPS 2Day Base'!E113)*(1+ExpressFuelSurcharge),2)))*(1+FedEx_Markup),2)</f>
        <v>209.01</v>
      </c>
      <c r="F116" s="328">
        <f>ROUND((IF(MinBase2Day&gt;ROUND(((1-(TwoDayDiscount_21_Up+FedExExrpessEarnedDiscount))*'UPS 2Day Base'!F113),2),ROUND(MinBase2Day*(1+ExpressFuelSurcharge),2),ROUND(((1-(TwoDayDiscount_21_Up+FedExExrpessEarnedDiscount))*'UPS 2Day Base'!F113)*(1+ExpressFuelSurcharge),2)))*(1+FedEx_Markup),2)</f>
        <v>331.48</v>
      </c>
      <c r="G116" s="328">
        <f>ROUND((IF(MinBase2Day&gt;ROUND(((1-(TwoDayDiscount_21_Up+FedExExrpessEarnedDiscount))*'UPS 2Day Base'!G113),2),ROUND(MinBase2Day*(1+ExpressFuelSurcharge),2),ROUND(((1-(TwoDayDiscount_21_Up+FedExExrpessEarnedDiscount))*'UPS 2Day Base'!G113)*(1+ExpressFuelSurcharge),2)))*(1+FedEx_Markup),2)</f>
        <v>378.68</v>
      </c>
      <c r="H116" s="328">
        <f>ROUND((IF(MinBase2Day&gt;ROUND(((1-(TwoDayDiscount_21_Up+FedExExrpessEarnedDiscount))*'UPS 2Day Base'!H113),2),ROUND(MinBase2Day*(1+ExpressFuelSurcharge),2),ROUND(((1-(TwoDayDiscount_21_Up+FedExExrpessEarnedDiscount))*'UPS 2Day Base'!H113)*(1+ExpressFuelSurcharge),2)))*(1+FedEx_Markup),2)</f>
        <v>390.49</v>
      </c>
      <c r="I116" s="328">
        <f>ROUND((IF(MinBase2Day&gt;ROUND(((1-(TwoDayDiscount_21_Up+FedExExrpessEarnedDiscount))*'UPS 2Day Base'!I113),2),ROUND(MinBase2Day*(1+ExpressFuelSurcharge),2),ROUND(((1-(TwoDayDiscount_21_Up+FedExExrpessEarnedDiscount))*'UPS 2Day Base'!I113)*(1+ExpressFuelSurcharge),2)))*(1+FedEx_Markup),2)</f>
        <v>398.36</v>
      </c>
      <c r="J116" s="328">
        <f>ROUND((IF(MinBase2Day&gt;ROUND(((1-(TwoDayDiscount_21_Up+FedExExrpessEarnedDiscount))*'UPS 2Day Base'!J113),2),ROUND(MinBase2Day*(1+ExpressFuelSurcharge),2),ROUND(((1-(TwoDayDiscount_21_Up+FedExExrpessEarnedDiscount))*'UPS 2Day Base'!J113)*(1+ExpressFuelSurcharge),2)))*(1+FedEx_Markup),2)</f>
        <v>398.36</v>
      </c>
      <c r="K116" s="328">
        <f>ROUND((IF(MinBase2Day&gt;ROUND(((1-(TwoDayDiscount_21_Up+FedExExrpessEarnedDiscount))*'UPS 2Day Base'!K113),2),ROUND(MinBase2Day*(1+ExpressFuelSurcharge),2),ROUND(((1-(TwoDayDiscount_21_Up+FedExExrpessEarnedDiscount))*'UPS 2Day Base'!K113)*(1+ExpressFuelSurcharge),2)))*(1+FedEx_Markup),2)</f>
        <v>406.72</v>
      </c>
      <c r="L116" s="328">
        <f>ROUND((IF(MinBase2Day&gt;ROUND(((1-(TwoDayDiscount_21_Up+FedExExrpessEarnedDiscount))*'UPS 2Day Base'!L113),2),ROUND(MinBase2Day*(1+ExpressFuelSurcharge),2),ROUND(((1-(TwoDayDiscount_21_Up+FedExExrpessEarnedDiscount))*'UPS 2Day Base'!L113)*(1+ExpressFuelSurcharge),2)))*(1+FedEx_Markup),2)</f>
        <v>406.72</v>
      </c>
      <c r="M116" s="328">
        <f>ROUND((IF(MinBase2Day&gt;ROUND(((1-(TwoDayDiscount_21_Up+FedExExrpessEarnedDiscount))*'UPS 2Day Base'!M113),2),ROUND(MinBase2Day*(1+ExpressFuelSurcharge),2),ROUND(((1-(TwoDayDiscount_21_Up+FedExExrpessEarnedDiscount))*'UPS 2Day Base'!M113)*(1+ExpressFuelSurcharge),2)))*(1+FedEx_Markup),2)</f>
        <v>342.79</v>
      </c>
    </row>
    <row r="117" ht="12.75" customHeight="1">
      <c r="A117" s="327">
        <v>112.0</v>
      </c>
      <c r="B117" s="328">
        <f>ROUND((IF(MinBase2Day&gt;ROUND(((1-(TwoDayDiscount_21_Up+FedExExrpessEarnedDiscount))*'UPS 2Day Base'!B114),2),ROUND(MinBase2Day*(1+ExpressFuelSurcharge),2),ROUND(((1-(TwoDayDiscount_21_Up+FedExExrpessEarnedDiscount))*'UPS 2Day Base'!B114)*(1+ExpressFuelSurcharge),2)))*(1+FedEx_Markup),2)</f>
        <v>89.82</v>
      </c>
      <c r="C117" s="328">
        <f>ROUND((IF(MinBase2Day&gt;ROUND(((1-(TwoDayDiscount_21_Up+FedExExrpessEarnedDiscount))*'UPS 2Day Base'!C114),2),ROUND(MinBase2Day*(1+ExpressFuelSurcharge),2),ROUND(((1-(TwoDayDiscount_21_Up+FedExExrpessEarnedDiscount))*'UPS 2Day Base'!C114)*(1+ExpressFuelSurcharge),2)))*(1+FedEx_Markup),2)</f>
        <v>112.15</v>
      </c>
      <c r="D117" s="328">
        <f>ROUND((IF(MinBase2Day&gt;ROUND(((1-(TwoDayDiscount_21_Up+FedExExrpessEarnedDiscount))*'UPS 2Day Base'!D114),2),ROUND(MinBase2Day*(1+ExpressFuelSurcharge),2),ROUND(((1-(TwoDayDiscount_21_Up+FedExExrpessEarnedDiscount))*'UPS 2Day Base'!D114)*(1+ExpressFuelSurcharge),2)))*(1+FedEx_Markup),2)</f>
        <v>144.41</v>
      </c>
      <c r="E117" s="328">
        <f>ROUND((IF(MinBase2Day&gt;ROUND(((1-(TwoDayDiscount_21_Up+FedExExrpessEarnedDiscount))*'UPS 2Day Base'!E114),2),ROUND(MinBase2Day*(1+ExpressFuelSurcharge),2),ROUND(((1-(TwoDayDiscount_21_Up+FedExExrpessEarnedDiscount))*'UPS 2Day Base'!E114)*(1+ExpressFuelSurcharge),2)))*(1+FedEx_Markup),2)</f>
        <v>210.9</v>
      </c>
      <c r="F117" s="328">
        <f>ROUND((IF(MinBase2Day&gt;ROUND(((1-(TwoDayDiscount_21_Up+FedExExrpessEarnedDiscount))*'UPS 2Day Base'!F114),2),ROUND(MinBase2Day*(1+ExpressFuelSurcharge),2),ROUND(((1-(TwoDayDiscount_21_Up+FedExExrpessEarnedDiscount))*'UPS 2Day Base'!F114)*(1+ExpressFuelSurcharge),2)))*(1+FedEx_Markup),2)</f>
        <v>334.47</v>
      </c>
      <c r="G117" s="328">
        <f>ROUND((IF(MinBase2Day&gt;ROUND(((1-(TwoDayDiscount_21_Up+FedExExrpessEarnedDiscount))*'UPS 2Day Base'!G114),2),ROUND(MinBase2Day*(1+ExpressFuelSurcharge),2),ROUND(((1-(TwoDayDiscount_21_Up+FedExExrpessEarnedDiscount))*'UPS 2Day Base'!G114)*(1+ExpressFuelSurcharge),2)))*(1+FedEx_Markup),2)</f>
        <v>382.1</v>
      </c>
      <c r="H117" s="328">
        <f>ROUND((IF(MinBase2Day&gt;ROUND(((1-(TwoDayDiscount_21_Up+FedExExrpessEarnedDiscount))*'UPS 2Day Base'!H114),2),ROUND(MinBase2Day*(1+ExpressFuelSurcharge),2),ROUND(((1-(TwoDayDiscount_21_Up+FedExExrpessEarnedDiscount))*'UPS 2Day Base'!H114)*(1+ExpressFuelSurcharge),2)))*(1+FedEx_Markup),2)</f>
        <v>394.01</v>
      </c>
      <c r="I117" s="328">
        <f>ROUND((IF(MinBase2Day&gt;ROUND(((1-(TwoDayDiscount_21_Up+FedExExrpessEarnedDiscount))*'UPS 2Day Base'!I114),2),ROUND(MinBase2Day*(1+ExpressFuelSurcharge),2),ROUND(((1-(TwoDayDiscount_21_Up+FedExExrpessEarnedDiscount))*'UPS 2Day Base'!I114)*(1+ExpressFuelSurcharge),2)))*(1+FedEx_Markup),2)</f>
        <v>401.95</v>
      </c>
      <c r="J117" s="328">
        <f>ROUND((IF(MinBase2Day&gt;ROUND(((1-(TwoDayDiscount_21_Up+FedExExrpessEarnedDiscount))*'UPS 2Day Base'!J114),2),ROUND(MinBase2Day*(1+ExpressFuelSurcharge),2),ROUND(((1-(TwoDayDiscount_21_Up+FedExExrpessEarnedDiscount))*'UPS 2Day Base'!J114)*(1+ExpressFuelSurcharge),2)))*(1+FedEx_Markup),2)</f>
        <v>401.95</v>
      </c>
      <c r="K117" s="328">
        <f>ROUND((IF(MinBase2Day&gt;ROUND(((1-(TwoDayDiscount_21_Up+FedExExrpessEarnedDiscount))*'UPS 2Day Base'!K114),2),ROUND(MinBase2Day*(1+ExpressFuelSurcharge),2),ROUND(((1-(TwoDayDiscount_21_Up+FedExExrpessEarnedDiscount))*'UPS 2Day Base'!K114)*(1+ExpressFuelSurcharge),2)))*(1+FedEx_Markup),2)</f>
        <v>410.39</v>
      </c>
      <c r="L117" s="328">
        <f>ROUND((IF(MinBase2Day&gt;ROUND(((1-(TwoDayDiscount_21_Up+FedExExrpessEarnedDiscount))*'UPS 2Day Base'!L114),2),ROUND(MinBase2Day*(1+ExpressFuelSurcharge),2),ROUND(((1-(TwoDayDiscount_21_Up+FedExExrpessEarnedDiscount))*'UPS 2Day Base'!L114)*(1+ExpressFuelSurcharge),2)))*(1+FedEx_Markup),2)</f>
        <v>410.39</v>
      </c>
      <c r="M117" s="328">
        <f>ROUND((IF(MinBase2Day&gt;ROUND(((1-(TwoDayDiscount_21_Up+FedExExrpessEarnedDiscount))*'UPS 2Day Base'!M114),2),ROUND(MinBase2Day*(1+ExpressFuelSurcharge),2),ROUND(((1-(TwoDayDiscount_21_Up+FedExExrpessEarnedDiscount))*'UPS 2Day Base'!M114)*(1+ExpressFuelSurcharge),2)))*(1+FedEx_Markup),2)</f>
        <v>345.87</v>
      </c>
    </row>
    <row r="118" ht="12.75" customHeight="1">
      <c r="A118" s="327">
        <v>113.0</v>
      </c>
      <c r="B118" s="328">
        <f>ROUND((IF(MinBase2Day&gt;ROUND(((1-(TwoDayDiscount_21_Up+FedExExrpessEarnedDiscount))*'UPS 2Day Base'!B115),2),ROUND(MinBase2Day*(1+ExpressFuelSurcharge),2),ROUND(((1-(TwoDayDiscount_21_Up+FedExExrpessEarnedDiscount))*'UPS 2Day Base'!B115)*(1+ExpressFuelSurcharge),2)))*(1+FedEx_Markup),2)</f>
        <v>90.62</v>
      </c>
      <c r="C118" s="328">
        <f>ROUND((IF(MinBase2Day&gt;ROUND(((1-(TwoDayDiscount_21_Up+FedExExrpessEarnedDiscount))*'UPS 2Day Base'!C115),2),ROUND(MinBase2Day*(1+ExpressFuelSurcharge),2),ROUND(((1-(TwoDayDiscount_21_Up+FedExExrpessEarnedDiscount))*'UPS 2Day Base'!C115)*(1+ExpressFuelSurcharge),2)))*(1+FedEx_Markup),2)</f>
        <v>113.15</v>
      </c>
      <c r="D118" s="328">
        <f>ROUND((IF(MinBase2Day&gt;ROUND(((1-(TwoDayDiscount_21_Up+FedExExrpessEarnedDiscount))*'UPS 2Day Base'!D115),2),ROUND(MinBase2Day*(1+ExpressFuelSurcharge),2),ROUND(((1-(TwoDayDiscount_21_Up+FedExExrpessEarnedDiscount))*'UPS 2Day Base'!D115)*(1+ExpressFuelSurcharge),2)))*(1+FedEx_Markup),2)</f>
        <v>145.69</v>
      </c>
      <c r="E118" s="328">
        <f>ROUND((IF(MinBase2Day&gt;ROUND(((1-(TwoDayDiscount_21_Up+FedExExrpessEarnedDiscount))*'UPS 2Day Base'!E115),2),ROUND(MinBase2Day*(1+ExpressFuelSurcharge),2),ROUND(((1-(TwoDayDiscount_21_Up+FedExExrpessEarnedDiscount))*'UPS 2Day Base'!E115)*(1+ExpressFuelSurcharge),2)))*(1+FedEx_Markup),2)</f>
        <v>212.78</v>
      </c>
      <c r="F118" s="328">
        <f>ROUND((IF(MinBase2Day&gt;ROUND(((1-(TwoDayDiscount_21_Up+FedExExrpessEarnedDiscount))*'UPS 2Day Base'!F115),2),ROUND(MinBase2Day*(1+ExpressFuelSurcharge),2),ROUND(((1-(TwoDayDiscount_21_Up+FedExExrpessEarnedDiscount))*'UPS 2Day Base'!F115)*(1+ExpressFuelSurcharge),2)))*(1+FedEx_Markup),2)</f>
        <v>337.44</v>
      </c>
      <c r="G118" s="328">
        <f>ROUND((IF(MinBase2Day&gt;ROUND(((1-(TwoDayDiscount_21_Up+FedExExrpessEarnedDiscount))*'UPS 2Day Base'!G115),2),ROUND(MinBase2Day*(1+ExpressFuelSurcharge),2),ROUND(((1-(TwoDayDiscount_21_Up+FedExExrpessEarnedDiscount))*'UPS 2Day Base'!G115)*(1+ExpressFuelSurcharge),2)))*(1+FedEx_Markup),2)</f>
        <v>385.51</v>
      </c>
      <c r="H118" s="328">
        <f>ROUND((IF(MinBase2Day&gt;ROUND(((1-(TwoDayDiscount_21_Up+FedExExrpessEarnedDiscount))*'UPS 2Day Base'!H115),2),ROUND(MinBase2Day*(1+ExpressFuelSurcharge),2),ROUND(((1-(TwoDayDiscount_21_Up+FedExExrpessEarnedDiscount))*'UPS 2Day Base'!H115)*(1+ExpressFuelSurcharge),2)))*(1+FedEx_Markup),2)</f>
        <v>397.53</v>
      </c>
      <c r="I118" s="328">
        <f>ROUND((IF(MinBase2Day&gt;ROUND(((1-(TwoDayDiscount_21_Up+FedExExrpessEarnedDiscount))*'UPS 2Day Base'!I115),2),ROUND(MinBase2Day*(1+ExpressFuelSurcharge),2),ROUND(((1-(TwoDayDiscount_21_Up+FedExExrpessEarnedDiscount))*'UPS 2Day Base'!I115)*(1+ExpressFuelSurcharge),2)))*(1+FedEx_Markup),2)</f>
        <v>405.54</v>
      </c>
      <c r="J118" s="328">
        <f>ROUND((IF(MinBase2Day&gt;ROUND(((1-(TwoDayDiscount_21_Up+FedExExrpessEarnedDiscount))*'UPS 2Day Base'!J115),2),ROUND(MinBase2Day*(1+ExpressFuelSurcharge),2),ROUND(((1-(TwoDayDiscount_21_Up+FedExExrpessEarnedDiscount))*'UPS 2Day Base'!J115)*(1+ExpressFuelSurcharge),2)))*(1+FedEx_Markup),2)</f>
        <v>405.54</v>
      </c>
      <c r="K118" s="328">
        <f>ROUND((IF(MinBase2Day&gt;ROUND(((1-(TwoDayDiscount_21_Up+FedExExrpessEarnedDiscount))*'UPS 2Day Base'!K115),2),ROUND(MinBase2Day*(1+ExpressFuelSurcharge),2),ROUND(((1-(TwoDayDiscount_21_Up+FedExExrpessEarnedDiscount))*'UPS 2Day Base'!K115)*(1+ExpressFuelSurcharge),2)))*(1+FedEx_Markup),2)</f>
        <v>414.05</v>
      </c>
      <c r="L118" s="328">
        <f>ROUND((IF(MinBase2Day&gt;ROUND(((1-(TwoDayDiscount_21_Up+FedExExrpessEarnedDiscount))*'UPS 2Day Base'!L115),2),ROUND(MinBase2Day*(1+ExpressFuelSurcharge),2),ROUND(((1-(TwoDayDiscount_21_Up+FedExExrpessEarnedDiscount))*'UPS 2Day Base'!L115)*(1+ExpressFuelSurcharge),2)))*(1+FedEx_Markup),2)</f>
        <v>414.05</v>
      </c>
      <c r="M118" s="328">
        <f>ROUND((IF(MinBase2Day&gt;ROUND(((1-(TwoDayDiscount_21_Up+FedExExrpessEarnedDiscount))*'UPS 2Day Base'!M115),2),ROUND(MinBase2Day*(1+ExpressFuelSurcharge),2),ROUND(((1-(TwoDayDiscount_21_Up+FedExExrpessEarnedDiscount))*'UPS 2Day Base'!M115)*(1+ExpressFuelSurcharge),2)))*(1+FedEx_Markup),2)</f>
        <v>348.97</v>
      </c>
    </row>
    <row r="119" ht="12.75" customHeight="1">
      <c r="A119" s="327">
        <v>114.0</v>
      </c>
      <c r="B119" s="328">
        <f>ROUND((IF(MinBase2Day&gt;ROUND(((1-(TwoDayDiscount_21_Up+FedExExrpessEarnedDiscount))*'UPS 2Day Base'!B116),2),ROUND(MinBase2Day*(1+ExpressFuelSurcharge),2),ROUND(((1-(TwoDayDiscount_21_Up+FedExExrpessEarnedDiscount))*'UPS 2Day Base'!B116)*(1+ExpressFuelSurcharge),2)))*(1+FedEx_Markup),2)</f>
        <v>91.43</v>
      </c>
      <c r="C119" s="328">
        <f>ROUND((IF(MinBase2Day&gt;ROUND(((1-(TwoDayDiscount_21_Up+FedExExrpessEarnedDiscount))*'UPS 2Day Base'!C116),2),ROUND(MinBase2Day*(1+ExpressFuelSurcharge),2),ROUND(((1-(TwoDayDiscount_21_Up+FedExExrpessEarnedDiscount))*'UPS 2Day Base'!C116)*(1+ExpressFuelSurcharge),2)))*(1+FedEx_Markup),2)</f>
        <v>114.15</v>
      </c>
      <c r="D119" s="328">
        <f>ROUND((IF(MinBase2Day&gt;ROUND(((1-(TwoDayDiscount_21_Up+FedExExrpessEarnedDiscount))*'UPS 2Day Base'!D116),2),ROUND(MinBase2Day*(1+ExpressFuelSurcharge),2),ROUND(((1-(TwoDayDiscount_21_Up+FedExExrpessEarnedDiscount))*'UPS 2Day Base'!D116)*(1+ExpressFuelSurcharge),2)))*(1+FedEx_Markup),2)</f>
        <v>146.98</v>
      </c>
      <c r="E119" s="328">
        <f>ROUND((IF(MinBase2Day&gt;ROUND(((1-(TwoDayDiscount_21_Up+FedExExrpessEarnedDiscount))*'UPS 2Day Base'!E116),2),ROUND(MinBase2Day*(1+ExpressFuelSurcharge),2),ROUND(((1-(TwoDayDiscount_21_Up+FedExExrpessEarnedDiscount))*'UPS 2Day Base'!E116)*(1+ExpressFuelSurcharge),2)))*(1+FedEx_Markup),2)</f>
        <v>214.67</v>
      </c>
      <c r="F119" s="328">
        <f>ROUND((IF(MinBase2Day&gt;ROUND(((1-(TwoDayDiscount_21_Up+FedExExrpessEarnedDiscount))*'UPS 2Day Base'!F116),2),ROUND(MinBase2Day*(1+ExpressFuelSurcharge),2),ROUND(((1-(TwoDayDiscount_21_Up+FedExExrpessEarnedDiscount))*'UPS 2Day Base'!F116)*(1+ExpressFuelSurcharge),2)))*(1+FedEx_Markup),2)</f>
        <v>340.43</v>
      </c>
      <c r="G119" s="328">
        <f>ROUND((IF(MinBase2Day&gt;ROUND(((1-(TwoDayDiscount_21_Up+FedExExrpessEarnedDiscount))*'UPS 2Day Base'!G116),2),ROUND(MinBase2Day*(1+ExpressFuelSurcharge),2),ROUND(((1-(TwoDayDiscount_21_Up+FedExExrpessEarnedDiscount))*'UPS 2Day Base'!G116)*(1+ExpressFuelSurcharge),2)))*(1+FedEx_Markup),2)</f>
        <v>388.92</v>
      </c>
      <c r="H119" s="328">
        <f>ROUND((IF(MinBase2Day&gt;ROUND(((1-(TwoDayDiscount_21_Up+FedExExrpessEarnedDiscount))*'UPS 2Day Base'!H116),2),ROUND(MinBase2Day*(1+ExpressFuelSurcharge),2),ROUND(((1-(TwoDayDiscount_21_Up+FedExExrpessEarnedDiscount))*'UPS 2Day Base'!H116)*(1+ExpressFuelSurcharge),2)))*(1+FedEx_Markup),2)</f>
        <v>401.05</v>
      </c>
      <c r="I119" s="328">
        <f>ROUND((IF(MinBase2Day&gt;ROUND(((1-(TwoDayDiscount_21_Up+FedExExrpessEarnedDiscount))*'UPS 2Day Base'!I116),2),ROUND(MinBase2Day*(1+ExpressFuelSurcharge),2),ROUND(((1-(TwoDayDiscount_21_Up+FedExExrpessEarnedDiscount))*'UPS 2Day Base'!I116)*(1+ExpressFuelSurcharge),2)))*(1+FedEx_Markup),2)</f>
        <v>409.12</v>
      </c>
      <c r="J119" s="328">
        <f>ROUND((IF(MinBase2Day&gt;ROUND(((1-(TwoDayDiscount_21_Up+FedExExrpessEarnedDiscount))*'UPS 2Day Base'!J116),2),ROUND(MinBase2Day*(1+ExpressFuelSurcharge),2),ROUND(((1-(TwoDayDiscount_21_Up+FedExExrpessEarnedDiscount))*'UPS 2Day Base'!J116)*(1+ExpressFuelSurcharge),2)))*(1+FedEx_Markup),2)</f>
        <v>409.12</v>
      </c>
      <c r="K119" s="328">
        <f>ROUND((IF(MinBase2Day&gt;ROUND(((1-(TwoDayDiscount_21_Up+FedExExrpessEarnedDiscount))*'UPS 2Day Base'!K116),2),ROUND(MinBase2Day*(1+ExpressFuelSurcharge),2),ROUND(((1-(TwoDayDiscount_21_Up+FedExExrpessEarnedDiscount))*'UPS 2Day Base'!K116)*(1+ExpressFuelSurcharge),2)))*(1+FedEx_Markup),2)</f>
        <v>417.71</v>
      </c>
      <c r="L119" s="328">
        <f>ROUND((IF(MinBase2Day&gt;ROUND(((1-(TwoDayDiscount_21_Up+FedExExrpessEarnedDiscount))*'UPS 2Day Base'!L116),2),ROUND(MinBase2Day*(1+ExpressFuelSurcharge),2),ROUND(((1-(TwoDayDiscount_21_Up+FedExExrpessEarnedDiscount))*'UPS 2Day Base'!L116)*(1+ExpressFuelSurcharge),2)))*(1+FedEx_Markup),2)</f>
        <v>417.71</v>
      </c>
      <c r="M119" s="328">
        <f>ROUND((IF(MinBase2Day&gt;ROUND(((1-(TwoDayDiscount_21_Up+FedExExrpessEarnedDiscount))*'UPS 2Day Base'!M116),2),ROUND(MinBase2Day*(1+ExpressFuelSurcharge),2),ROUND(((1-(TwoDayDiscount_21_Up+FedExExrpessEarnedDiscount))*'UPS 2Day Base'!M116)*(1+ExpressFuelSurcharge),2)))*(1+FedEx_Markup),2)</f>
        <v>352.05</v>
      </c>
    </row>
    <row r="120" ht="12.75" customHeight="1">
      <c r="A120" s="327">
        <v>115.0</v>
      </c>
      <c r="B120" s="328">
        <f>ROUND((IF(MinBase2Day&gt;ROUND(((1-(TwoDayDiscount_21_Up+FedExExrpessEarnedDiscount))*'UPS 2Day Base'!B117),2),ROUND(MinBase2Day*(1+ExpressFuelSurcharge),2),ROUND(((1-(TwoDayDiscount_21_Up+FedExExrpessEarnedDiscount))*'UPS 2Day Base'!B117)*(1+ExpressFuelSurcharge),2)))*(1+FedEx_Markup),2)</f>
        <v>92.22</v>
      </c>
      <c r="C120" s="328">
        <f>ROUND((IF(MinBase2Day&gt;ROUND(((1-(TwoDayDiscount_21_Up+FedExExrpessEarnedDiscount))*'UPS 2Day Base'!C117),2),ROUND(MinBase2Day*(1+ExpressFuelSurcharge),2),ROUND(((1-(TwoDayDiscount_21_Up+FedExExrpessEarnedDiscount))*'UPS 2Day Base'!C117)*(1+ExpressFuelSurcharge),2)))*(1+FedEx_Markup),2)</f>
        <v>115.15</v>
      </c>
      <c r="D120" s="328">
        <f>ROUND((IF(MinBase2Day&gt;ROUND(((1-(TwoDayDiscount_21_Up+FedExExrpessEarnedDiscount))*'UPS 2Day Base'!D117),2),ROUND(MinBase2Day*(1+ExpressFuelSurcharge),2),ROUND(((1-(TwoDayDiscount_21_Up+FedExExrpessEarnedDiscount))*'UPS 2Day Base'!D117)*(1+ExpressFuelSurcharge),2)))*(1+FedEx_Markup),2)</f>
        <v>148.27</v>
      </c>
      <c r="E120" s="328">
        <f>ROUND((IF(MinBase2Day&gt;ROUND(((1-(TwoDayDiscount_21_Up+FedExExrpessEarnedDiscount))*'UPS 2Day Base'!E117),2),ROUND(MinBase2Day*(1+ExpressFuelSurcharge),2),ROUND(((1-(TwoDayDiscount_21_Up+FedExExrpessEarnedDiscount))*'UPS 2Day Base'!E117)*(1+ExpressFuelSurcharge),2)))*(1+FedEx_Markup),2)</f>
        <v>216.55</v>
      </c>
      <c r="F120" s="328">
        <f>ROUND((IF(MinBase2Day&gt;ROUND(((1-(TwoDayDiscount_21_Up+FedExExrpessEarnedDiscount))*'UPS 2Day Base'!F117),2),ROUND(MinBase2Day*(1+ExpressFuelSurcharge),2),ROUND(((1-(TwoDayDiscount_21_Up+FedExExrpessEarnedDiscount))*'UPS 2Day Base'!F117)*(1+ExpressFuelSurcharge),2)))*(1+FedEx_Markup),2)</f>
        <v>343.42</v>
      </c>
      <c r="G120" s="328">
        <f>ROUND((IF(MinBase2Day&gt;ROUND(((1-(TwoDayDiscount_21_Up+FedExExrpessEarnedDiscount))*'UPS 2Day Base'!G117),2),ROUND(MinBase2Day*(1+ExpressFuelSurcharge),2),ROUND(((1-(TwoDayDiscount_21_Up+FedExExrpessEarnedDiscount))*'UPS 2Day Base'!G117)*(1+ExpressFuelSurcharge),2)))*(1+FedEx_Markup),2)</f>
        <v>392.33</v>
      </c>
      <c r="H120" s="328">
        <f>ROUND((IF(MinBase2Day&gt;ROUND(((1-(TwoDayDiscount_21_Up+FedExExrpessEarnedDiscount))*'UPS 2Day Base'!H117),2),ROUND(MinBase2Day*(1+ExpressFuelSurcharge),2),ROUND(((1-(TwoDayDiscount_21_Up+FedExExrpessEarnedDiscount))*'UPS 2Day Base'!H117)*(1+ExpressFuelSurcharge),2)))*(1+FedEx_Markup),2)</f>
        <v>404.56</v>
      </c>
      <c r="I120" s="328">
        <f>ROUND((IF(MinBase2Day&gt;ROUND(((1-(TwoDayDiscount_21_Up+FedExExrpessEarnedDiscount))*'UPS 2Day Base'!I117),2),ROUND(MinBase2Day*(1+ExpressFuelSurcharge),2),ROUND(((1-(TwoDayDiscount_21_Up+FedExExrpessEarnedDiscount))*'UPS 2Day Base'!I117)*(1+ExpressFuelSurcharge),2)))*(1+FedEx_Markup),2)</f>
        <v>412.71</v>
      </c>
      <c r="J120" s="328">
        <f>ROUND((IF(MinBase2Day&gt;ROUND(((1-(TwoDayDiscount_21_Up+FedExExrpessEarnedDiscount))*'UPS 2Day Base'!J117),2),ROUND(MinBase2Day*(1+ExpressFuelSurcharge),2),ROUND(((1-(TwoDayDiscount_21_Up+FedExExrpessEarnedDiscount))*'UPS 2Day Base'!J117)*(1+ExpressFuelSurcharge),2)))*(1+FedEx_Markup),2)</f>
        <v>412.71</v>
      </c>
      <c r="K120" s="328">
        <f>ROUND((IF(MinBase2Day&gt;ROUND(((1-(TwoDayDiscount_21_Up+FedExExrpessEarnedDiscount))*'UPS 2Day Base'!K117),2),ROUND(MinBase2Day*(1+ExpressFuelSurcharge),2),ROUND(((1-(TwoDayDiscount_21_Up+FedExExrpessEarnedDiscount))*'UPS 2Day Base'!K117)*(1+ExpressFuelSurcharge),2)))*(1+FedEx_Markup),2)</f>
        <v>421.38</v>
      </c>
      <c r="L120" s="328">
        <f>ROUND((IF(MinBase2Day&gt;ROUND(((1-(TwoDayDiscount_21_Up+FedExExrpessEarnedDiscount))*'UPS 2Day Base'!L117),2),ROUND(MinBase2Day*(1+ExpressFuelSurcharge),2),ROUND(((1-(TwoDayDiscount_21_Up+FedExExrpessEarnedDiscount))*'UPS 2Day Base'!L117)*(1+ExpressFuelSurcharge),2)))*(1+FedEx_Markup),2)</f>
        <v>421.38</v>
      </c>
      <c r="M120" s="328">
        <f>ROUND((IF(MinBase2Day&gt;ROUND(((1-(TwoDayDiscount_21_Up+FedExExrpessEarnedDiscount))*'UPS 2Day Base'!M117),2),ROUND(MinBase2Day*(1+ExpressFuelSurcharge),2),ROUND(((1-(TwoDayDiscount_21_Up+FedExExrpessEarnedDiscount))*'UPS 2Day Base'!M117)*(1+ExpressFuelSurcharge),2)))*(1+FedEx_Markup),2)</f>
        <v>355.14</v>
      </c>
    </row>
    <row r="121" ht="12.75" customHeight="1">
      <c r="A121" s="327">
        <v>116.0</v>
      </c>
      <c r="B121" s="328">
        <f>ROUND((IF(MinBase2Day&gt;ROUND(((1-(TwoDayDiscount_21_Up+FedExExrpessEarnedDiscount))*'UPS 2Day Base'!B118),2),ROUND(MinBase2Day*(1+ExpressFuelSurcharge),2),ROUND(((1-(TwoDayDiscount_21_Up+FedExExrpessEarnedDiscount))*'UPS 2Day Base'!B118)*(1+ExpressFuelSurcharge),2)))*(1+FedEx_Markup),2)</f>
        <v>93.02</v>
      </c>
      <c r="C121" s="328">
        <f>ROUND((IF(MinBase2Day&gt;ROUND(((1-(TwoDayDiscount_21_Up+FedExExrpessEarnedDiscount))*'UPS 2Day Base'!C118),2),ROUND(MinBase2Day*(1+ExpressFuelSurcharge),2),ROUND(((1-(TwoDayDiscount_21_Up+FedExExrpessEarnedDiscount))*'UPS 2Day Base'!C118)*(1+ExpressFuelSurcharge),2)))*(1+FedEx_Markup),2)</f>
        <v>116.15</v>
      </c>
      <c r="D121" s="328">
        <f>ROUND((IF(MinBase2Day&gt;ROUND(((1-(TwoDayDiscount_21_Up+FedExExrpessEarnedDiscount))*'UPS 2Day Base'!D118),2),ROUND(MinBase2Day*(1+ExpressFuelSurcharge),2),ROUND(((1-(TwoDayDiscount_21_Up+FedExExrpessEarnedDiscount))*'UPS 2Day Base'!D118)*(1+ExpressFuelSurcharge),2)))*(1+FedEx_Markup),2)</f>
        <v>149.56</v>
      </c>
      <c r="E121" s="328">
        <f>ROUND((IF(MinBase2Day&gt;ROUND(((1-(TwoDayDiscount_21_Up+FedExExrpessEarnedDiscount))*'UPS 2Day Base'!E118),2),ROUND(MinBase2Day*(1+ExpressFuelSurcharge),2),ROUND(((1-(TwoDayDiscount_21_Up+FedExExrpessEarnedDiscount))*'UPS 2Day Base'!E118)*(1+ExpressFuelSurcharge),2)))*(1+FedEx_Markup),2)</f>
        <v>218.43</v>
      </c>
      <c r="F121" s="328">
        <f>ROUND((IF(MinBase2Day&gt;ROUND(((1-(TwoDayDiscount_21_Up+FedExExrpessEarnedDiscount))*'UPS 2Day Base'!F118),2),ROUND(MinBase2Day*(1+ExpressFuelSurcharge),2),ROUND(((1-(TwoDayDiscount_21_Up+FedExExrpessEarnedDiscount))*'UPS 2Day Base'!F118)*(1+ExpressFuelSurcharge),2)))*(1+FedEx_Markup),2)</f>
        <v>346.4</v>
      </c>
      <c r="G121" s="328">
        <f>ROUND((IF(MinBase2Day&gt;ROUND(((1-(TwoDayDiscount_21_Up+FedExExrpessEarnedDiscount))*'UPS 2Day Base'!G118),2),ROUND(MinBase2Day*(1+ExpressFuelSurcharge),2),ROUND(((1-(TwoDayDiscount_21_Up+FedExExrpessEarnedDiscount))*'UPS 2Day Base'!G118)*(1+ExpressFuelSurcharge),2)))*(1+FedEx_Markup),2)</f>
        <v>395.75</v>
      </c>
      <c r="H121" s="328">
        <f>ROUND((IF(MinBase2Day&gt;ROUND(((1-(TwoDayDiscount_21_Up+FedExExrpessEarnedDiscount))*'UPS 2Day Base'!H118),2),ROUND(MinBase2Day*(1+ExpressFuelSurcharge),2),ROUND(((1-(TwoDayDiscount_21_Up+FedExExrpessEarnedDiscount))*'UPS 2Day Base'!H118)*(1+ExpressFuelSurcharge),2)))*(1+FedEx_Markup),2)</f>
        <v>408.08</v>
      </c>
      <c r="I121" s="328">
        <f>ROUND((IF(MinBase2Day&gt;ROUND(((1-(TwoDayDiscount_21_Up+FedExExrpessEarnedDiscount))*'UPS 2Day Base'!I118),2),ROUND(MinBase2Day*(1+ExpressFuelSurcharge),2),ROUND(((1-(TwoDayDiscount_21_Up+FedExExrpessEarnedDiscount))*'UPS 2Day Base'!I118)*(1+ExpressFuelSurcharge),2)))*(1+FedEx_Markup),2)</f>
        <v>416.3</v>
      </c>
      <c r="J121" s="328">
        <f>ROUND((IF(MinBase2Day&gt;ROUND(((1-(TwoDayDiscount_21_Up+FedExExrpessEarnedDiscount))*'UPS 2Day Base'!J118),2),ROUND(MinBase2Day*(1+ExpressFuelSurcharge),2),ROUND(((1-(TwoDayDiscount_21_Up+FedExExrpessEarnedDiscount))*'UPS 2Day Base'!J118)*(1+ExpressFuelSurcharge),2)))*(1+FedEx_Markup),2)</f>
        <v>416.3</v>
      </c>
      <c r="K121" s="328">
        <f>ROUND((IF(MinBase2Day&gt;ROUND(((1-(TwoDayDiscount_21_Up+FedExExrpessEarnedDiscount))*'UPS 2Day Base'!K118),2),ROUND(MinBase2Day*(1+ExpressFuelSurcharge),2),ROUND(((1-(TwoDayDiscount_21_Up+FedExExrpessEarnedDiscount))*'UPS 2Day Base'!K118)*(1+ExpressFuelSurcharge),2)))*(1+FedEx_Markup),2)</f>
        <v>425.04</v>
      </c>
      <c r="L121" s="328">
        <f>ROUND((IF(MinBase2Day&gt;ROUND(((1-(TwoDayDiscount_21_Up+FedExExrpessEarnedDiscount))*'UPS 2Day Base'!L118),2),ROUND(MinBase2Day*(1+ExpressFuelSurcharge),2),ROUND(((1-(TwoDayDiscount_21_Up+FedExExrpessEarnedDiscount))*'UPS 2Day Base'!L118)*(1+ExpressFuelSurcharge),2)))*(1+FedEx_Markup),2)</f>
        <v>425.04</v>
      </c>
      <c r="M121" s="328">
        <f>ROUND((IF(MinBase2Day&gt;ROUND(((1-(TwoDayDiscount_21_Up+FedExExrpessEarnedDiscount))*'UPS 2Day Base'!M118),2),ROUND(MinBase2Day*(1+ExpressFuelSurcharge),2),ROUND(((1-(TwoDayDiscount_21_Up+FedExExrpessEarnedDiscount))*'UPS 2Day Base'!M118)*(1+ExpressFuelSurcharge),2)))*(1+FedEx_Markup),2)</f>
        <v>358.23</v>
      </c>
    </row>
    <row r="122" ht="12.75" customHeight="1">
      <c r="A122" s="327">
        <v>117.0</v>
      </c>
      <c r="B122" s="328">
        <f>ROUND((IF(MinBase2Day&gt;ROUND(((1-(TwoDayDiscount_21_Up+FedExExrpessEarnedDiscount))*'UPS 2Day Base'!B119),2),ROUND(MinBase2Day*(1+ExpressFuelSurcharge),2),ROUND(((1-(TwoDayDiscount_21_Up+FedExExrpessEarnedDiscount))*'UPS 2Day Base'!B119)*(1+ExpressFuelSurcharge),2)))*(1+FedEx_Markup),2)</f>
        <v>93.83</v>
      </c>
      <c r="C122" s="328">
        <f>ROUND((IF(MinBase2Day&gt;ROUND(((1-(TwoDayDiscount_21_Up+FedExExrpessEarnedDiscount))*'UPS 2Day Base'!C119),2),ROUND(MinBase2Day*(1+ExpressFuelSurcharge),2),ROUND(((1-(TwoDayDiscount_21_Up+FedExExrpessEarnedDiscount))*'UPS 2Day Base'!C119)*(1+ExpressFuelSurcharge),2)))*(1+FedEx_Markup),2)</f>
        <v>117.15</v>
      </c>
      <c r="D122" s="328">
        <f>ROUND((IF(MinBase2Day&gt;ROUND(((1-(TwoDayDiscount_21_Up+FedExExrpessEarnedDiscount))*'UPS 2Day Base'!D119),2),ROUND(MinBase2Day*(1+ExpressFuelSurcharge),2),ROUND(((1-(TwoDayDiscount_21_Up+FedExExrpessEarnedDiscount))*'UPS 2Day Base'!D119)*(1+ExpressFuelSurcharge),2)))*(1+FedEx_Markup),2)</f>
        <v>150.85</v>
      </c>
      <c r="E122" s="328">
        <f>ROUND((IF(MinBase2Day&gt;ROUND(((1-(TwoDayDiscount_21_Up+FedExExrpessEarnedDiscount))*'UPS 2Day Base'!E119),2),ROUND(MinBase2Day*(1+ExpressFuelSurcharge),2),ROUND(((1-(TwoDayDiscount_21_Up+FedExExrpessEarnedDiscount))*'UPS 2Day Base'!E119)*(1+ExpressFuelSurcharge),2)))*(1+FedEx_Markup),2)</f>
        <v>220.32</v>
      </c>
      <c r="F122" s="328">
        <f>ROUND((IF(MinBase2Day&gt;ROUND(((1-(TwoDayDiscount_21_Up+FedExExrpessEarnedDiscount))*'UPS 2Day Base'!F119),2),ROUND(MinBase2Day*(1+ExpressFuelSurcharge),2),ROUND(((1-(TwoDayDiscount_21_Up+FedExExrpessEarnedDiscount))*'UPS 2Day Base'!F119)*(1+ExpressFuelSurcharge),2)))*(1+FedEx_Markup),2)</f>
        <v>349.39</v>
      </c>
      <c r="G122" s="328">
        <f>ROUND((IF(MinBase2Day&gt;ROUND(((1-(TwoDayDiscount_21_Up+FedExExrpessEarnedDiscount))*'UPS 2Day Base'!G119),2),ROUND(MinBase2Day*(1+ExpressFuelSurcharge),2),ROUND(((1-(TwoDayDiscount_21_Up+FedExExrpessEarnedDiscount))*'UPS 2Day Base'!G119)*(1+ExpressFuelSurcharge),2)))*(1+FedEx_Markup),2)</f>
        <v>399.15</v>
      </c>
      <c r="H122" s="328">
        <f>ROUND((IF(MinBase2Day&gt;ROUND(((1-(TwoDayDiscount_21_Up+FedExExrpessEarnedDiscount))*'UPS 2Day Base'!H119),2),ROUND(MinBase2Day*(1+ExpressFuelSurcharge),2),ROUND(((1-(TwoDayDiscount_21_Up+FedExExrpessEarnedDiscount))*'UPS 2Day Base'!H119)*(1+ExpressFuelSurcharge),2)))*(1+FedEx_Markup),2)</f>
        <v>411.6</v>
      </c>
      <c r="I122" s="328">
        <f>ROUND((IF(MinBase2Day&gt;ROUND(((1-(TwoDayDiscount_21_Up+FedExExrpessEarnedDiscount))*'UPS 2Day Base'!I119),2),ROUND(MinBase2Day*(1+ExpressFuelSurcharge),2),ROUND(((1-(TwoDayDiscount_21_Up+FedExExrpessEarnedDiscount))*'UPS 2Day Base'!I119)*(1+ExpressFuelSurcharge),2)))*(1+FedEx_Markup),2)</f>
        <v>419.9</v>
      </c>
      <c r="J122" s="328">
        <f>ROUND((IF(MinBase2Day&gt;ROUND(((1-(TwoDayDiscount_21_Up+FedExExrpessEarnedDiscount))*'UPS 2Day Base'!J119),2),ROUND(MinBase2Day*(1+ExpressFuelSurcharge),2),ROUND(((1-(TwoDayDiscount_21_Up+FedExExrpessEarnedDiscount))*'UPS 2Day Base'!J119)*(1+ExpressFuelSurcharge),2)))*(1+FedEx_Markup),2)</f>
        <v>419.9</v>
      </c>
      <c r="K122" s="328">
        <f>ROUND((IF(MinBase2Day&gt;ROUND(((1-(TwoDayDiscount_21_Up+FedExExrpessEarnedDiscount))*'UPS 2Day Base'!K119),2),ROUND(MinBase2Day*(1+ExpressFuelSurcharge),2),ROUND(((1-(TwoDayDiscount_21_Up+FedExExrpessEarnedDiscount))*'UPS 2Day Base'!K119)*(1+ExpressFuelSurcharge),2)))*(1+FedEx_Markup),2)</f>
        <v>428.71</v>
      </c>
      <c r="L122" s="328">
        <f>ROUND((IF(MinBase2Day&gt;ROUND(((1-(TwoDayDiscount_21_Up+FedExExrpessEarnedDiscount))*'UPS 2Day Base'!L119),2),ROUND(MinBase2Day*(1+ExpressFuelSurcharge),2),ROUND(((1-(TwoDayDiscount_21_Up+FedExExrpessEarnedDiscount))*'UPS 2Day Base'!L119)*(1+ExpressFuelSurcharge),2)))*(1+FedEx_Markup),2)</f>
        <v>428.71</v>
      </c>
      <c r="M122" s="328">
        <f>ROUND((IF(MinBase2Day&gt;ROUND(((1-(TwoDayDiscount_21_Up+FedExExrpessEarnedDiscount))*'UPS 2Day Base'!M119),2),ROUND(MinBase2Day*(1+ExpressFuelSurcharge),2),ROUND(((1-(TwoDayDiscount_21_Up+FedExExrpessEarnedDiscount))*'UPS 2Day Base'!M119)*(1+ExpressFuelSurcharge),2)))*(1+FedEx_Markup),2)</f>
        <v>361.32</v>
      </c>
    </row>
    <row r="123" ht="12.75" customHeight="1">
      <c r="A123" s="327">
        <v>118.0</v>
      </c>
      <c r="B123" s="328">
        <f>ROUND((IF(MinBase2Day&gt;ROUND(((1-(TwoDayDiscount_21_Up+FedExExrpessEarnedDiscount))*'UPS 2Day Base'!B120),2),ROUND(MinBase2Day*(1+ExpressFuelSurcharge),2),ROUND(((1-(TwoDayDiscount_21_Up+FedExExrpessEarnedDiscount))*'UPS 2Day Base'!B120)*(1+ExpressFuelSurcharge),2)))*(1+FedEx_Markup),2)</f>
        <v>94.63</v>
      </c>
      <c r="C123" s="328">
        <f>ROUND((IF(MinBase2Day&gt;ROUND(((1-(TwoDayDiscount_21_Up+FedExExrpessEarnedDiscount))*'UPS 2Day Base'!C120),2),ROUND(MinBase2Day*(1+ExpressFuelSurcharge),2),ROUND(((1-(TwoDayDiscount_21_Up+FedExExrpessEarnedDiscount))*'UPS 2Day Base'!C120)*(1+ExpressFuelSurcharge),2)))*(1+FedEx_Markup),2)</f>
        <v>118.16</v>
      </c>
      <c r="D123" s="328">
        <f>ROUND((IF(MinBase2Day&gt;ROUND(((1-(TwoDayDiscount_21_Up+FedExExrpessEarnedDiscount))*'UPS 2Day Base'!D120),2),ROUND(MinBase2Day*(1+ExpressFuelSurcharge),2),ROUND(((1-(TwoDayDiscount_21_Up+FedExExrpessEarnedDiscount))*'UPS 2Day Base'!D120)*(1+ExpressFuelSurcharge),2)))*(1+FedEx_Markup),2)</f>
        <v>152.15</v>
      </c>
      <c r="E123" s="328">
        <f>ROUND((IF(MinBase2Day&gt;ROUND(((1-(TwoDayDiscount_21_Up+FedExExrpessEarnedDiscount))*'UPS 2Day Base'!E120),2),ROUND(MinBase2Day*(1+ExpressFuelSurcharge),2),ROUND(((1-(TwoDayDiscount_21_Up+FedExExrpessEarnedDiscount))*'UPS 2Day Base'!E120)*(1+ExpressFuelSurcharge),2)))*(1+FedEx_Markup),2)</f>
        <v>222.2</v>
      </c>
      <c r="F123" s="328">
        <f>ROUND((IF(MinBase2Day&gt;ROUND(((1-(TwoDayDiscount_21_Up+FedExExrpessEarnedDiscount))*'UPS 2Day Base'!F120),2),ROUND(MinBase2Day*(1+ExpressFuelSurcharge),2),ROUND(((1-(TwoDayDiscount_21_Up+FedExExrpessEarnedDiscount))*'UPS 2Day Base'!F120)*(1+ExpressFuelSurcharge),2)))*(1+FedEx_Markup),2)</f>
        <v>352.38</v>
      </c>
      <c r="G123" s="328">
        <f>ROUND((IF(MinBase2Day&gt;ROUND(((1-(TwoDayDiscount_21_Up+FedExExrpessEarnedDiscount))*'UPS 2Day Base'!G120),2),ROUND(MinBase2Day*(1+ExpressFuelSurcharge),2),ROUND(((1-(TwoDayDiscount_21_Up+FedExExrpessEarnedDiscount))*'UPS 2Day Base'!G120)*(1+ExpressFuelSurcharge),2)))*(1+FedEx_Markup),2)</f>
        <v>402.57</v>
      </c>
      <c r="H123" s="328">
        <f>ROUND((IF(MinBase2Day&gt;ROUND(((1-(TwoDayDiscount_21_Up+FedExExrpessEarnedDiscount))*'UPS 2Day Base'!H120),2),ROUND(MinBase2Day*(1+ExpressFuelSurcharge),2),ROUND(((1-(TwoDayDiscount_21_Up+FedExExrpessEarnedDiscount))*'UPS 2Day Base'!H120)*(1+ExpressFuelSurcharge),2)))*(1+FedEx_Markup),2)</f>
        <v>415.12</v>
      </c>
      <c r="I123" s="328">
        <f>ROUND((IF(MinBase2Day&gt;ROUND(((1-(TwoDayDiscount_21_Up+FedExExrpessEarnedDiscount))*'UPS 2Day Base'!I120),2),ROUND(MinBase2Day*(1+ExpressFuelSurcharge),2),ROUND(((1-(TwoDayDiscount_21_Up+FedExExrpessEarnedDiscount))*'UPS 2Day Base'!I120)*(1+ExpressFuelSurcharge),2)))*(1+FedEx_Markup),2)</f>
        <v>423.49</v>
      </c>
      <c r="J123" s="328">
        <f>ROUND((IF(MinBase2Day&gt;ROUND(((1-(TwoDayDiscount_21_Up+FedExExrpessEarnedDiscount))*'UPS 2Day Base'!J120),2),ROUND(MinBase2Day*(1+ExpressFuelSurcharge),2),ROUND(((1-(TwoDayDiscount_21_Up+FedExExrpessEarnedDiscount))*'UPS 2Day Base'!J120)*(1+ExpressFuelSurcharge),2)))*(1+FedEx_Markup),2)</f>
        <v>423.49</v>
      </c>
      <c r="K123" s="328">
        <f>ROUND((IF(MinBase2Day&gt;ROUND(((1-(TwoDayDiscount_21_Up+FedExExrpessEarnedDiscount))*'UPS 2Day Base'!K120),2),ROUND(MinBase2Day*(1+ExpressFuelSurcharge),2),ROUND(((1-(TwoDayDiscount_21_Up+FedExExrpessEarnedDiscount))*'UPS 2Day Base'!K120)*(1+ExpressFuelSurcharge),2)))*(1+FedEx_Markup),2)</f>
        <v>432.37</v>
      </c>
      <c r="L123" s="328">
        <f>ROUND((IF(MinBase2Day&gt;ROUND(((1-(TwoDayDiscount_21_Up+FedExExrpessEarnedDiscount))*'UPS 2Day Base'!L120),2),ROUND(MinBase2Day*(1+ExpressFuelSurcharge),2),ROUND(((1-(TwoDayDiscount_21_Up+FedExExrpessEarnedDiscount))*'UPS 2Day Base'!L120)*(1+ExpressFuelSurcharge),2)))*(1+FedEx_Markup),2)</f>
        <v>432.37</v>
      </c>
      <c r="M123" s="328">
        <f>ROUND((IF(MinBase2Day&gt;ROUND(((1-(TwoDayDiscount_21_Up+FedExExrpessEarnedDiscount))*'UPS 2Day Base'!M120),2),ROUND(MinBase2Day*(1+ExpressFuelSurcharge),2),ROUND(((1-(TwoDayDiscount_21_Up+FedExExrpessEarnedDiscount))*'UPS 2Day Base'!M120)*(1+ExpressFuelSurcharge),2)))*(1+FedEx_Markup),2)</f>
        <v>364.4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27">
        <v>119.0</v>
      </c>
      <c r="B124" s="328">
        <f>ROUND((IF(MinBase2Day&gt;ROUND(((1-(TwoDayDiscount_21_Up+FedExExrpessEarnedDiscount))*'UPS 2Day Base'!B121),2),ROUND(MinBase2Day*(1+ExpressFuelSurcharge),2),ROUND(((1-(TwoDayDiscount_21_Up+FedExExrpessEarnedDiscount))*'UPS 2Day Base'!B121)*(1+ExpressFuelSurcharge),2)))*(1+FedEx_Markup),2)</f>
        <v>95.43</v>
      </c>
      <c r="C124" s="328">
        <f>ROUND((IF(MinBase2Day&gt;ROUND(((1-(TwoDayDiscount_21_Up+FedExExrpessEarnedDiscount))*'UPS 2Day Base'!C121),2),ROUND(MinBase2Day*(1+ExpressFuelSurcharge),2),ROUND(((1-(TwoDayDiscount_21_Up+FedExExrpessEarnedDiscount))*'UPS 2Day Base'!C121)*(1+ExpressFuelSurcharge),2)))*(1+FedEx_Markup),2)</f>
        <v>119.16</v>
      </c>
      <c r="D124" s="328">
        <f>ROUND((IF(MinBase2Day&gt;ROUND(((1-(TwoDayDiscount_21_Up+FedExExrpessEarnedDiscount))*'UPS 2Day Base'!D121),2),ROUND(MinBase2Day*(1+ExpressFuelSurcharge),2),ROUND(((1-(TwoDayDiscount_21_Up+FedExExrpessEarnedDiscount))*'UPS 2Day Base'!D121)*(1+ExpressFuelSurcharge),2)))*(1+FedEx_Markup),2)</f>
        <v>153.43</v>
      </c>
      <c r="E124" s="328">
        <f>ROUND((IF(MinBase2Day&gt;ROUND(((1-(TwoDayDiscount_21_Up+FedExExrpessEarnedDiscount))*'UPS 2Day Base'!E121),2),ROUND(MinBase2Day*(1+ExpressFuelSurcharge),2),ROUND(((1-(TwoDayDiscount_21_Up+FedExExrpessEarnedDiscount))*'UPS 2Day Base'!E121)*(1+ExpressFuelSurcharge),2)))*(1+FedEx_Markup),2)</f>
        <v>224.08</v>
      </c>
      <c r="F124" s="328">
        <f>ROUND((IF(MinBase2Day&gt;ROUND(((1-(TwoDayDiscount_21_Up+FedExExrpessEarnedDiscount))*'UPS 2Day Base'!F121),2),ROUND(MinBase2Day*(1+ExpressFuelSurcharge),2),ROUND(((1-(TwoDayDiscount_21_Up+FedExExrpessEarnedDiscount))*'UPS 2Day Base'!F121)*(1+ExpressFuelSurcharge),2)))*(1+FedEx_Markup),2)</f>
        <v>355.36</v>
      </c>
      <c r="G124" s="328">
        <f>ROUND((IF(MinBase2Day&gt;ROUND(((1-(TwoDayDiscount_21_Up+FedExExrpessEarnedDiscount))*'UPS 2Day Base'!G121),2),ROUND(MinBase2Day*(1+ExpressFuelSurcharge),2),ROUND(((1-(TwoDayDiscount_21_Up+FedExExrpessEarnedDiscount))*'UPS 2Day Base'!G121)*(1+ExpressFuelSurcharge),2)))*(1+FedEx_Markup),2)</f>
        <v>405.98</v>
      </c>
      <c r="H124" s="328">
        <f>ROUND((IF(MinBase2Day&gt;ROUND(((1-(TwoDayDiscount_21_Up+FedExExrpessEarnedDiscount))*'UPS 2Day Base'!H121),2),ROUND(MinBase2Day*(1+ExpressFuelSurcharge),2),ROUND(((1-(TwoDayDiscount_21_Up+FedExExrpessEarnedDiscount))*'UPS 2Day Base'!H121)*(1+ExpressFuelSurcharge),2)))*(1+FedEx_Markup),2)</f>
        <v>418.63</v>
      </c>
      <c r="I124" s="328">
        <f>ROUND((IF(MinBase2Day&gt;ROUND(((1-(TwoDayDiscount_21_Up+FedExExrpessEarnedDiscount))*'UPS 2Day Base'!I121),2),ROUND(MinBase2Day*(1+ExpressFuelSurcharge),2),ROUND(((1-(TwoDayDiscount_21_Up+FedExExrpessEarnedDiscount))*'UPS 2Day Base'!I121)*(1+ExpressFuelSurcharge),2)))*(1+FedEx_Markup),2)</f>
        <v>427.08</v>
      </c>
      <c r="J124" s="328">
        <f>ROUND((IF(MinBase2Day&gt;ROUND(((1-(TwoDayDiscount_21_Up+FedExExrpessEarnedDiscount))*'UPS 2Day Base'!J121),2),ROUND(MinBase2Day*(1+ExpressFuelSurcharge),2),ROUND(((1-(TwoDayDiscount_21_Up+FedExExrpessEarnedDiscount))*'UPS 2Day Base'!J121)*(1+ExpressFuelSurcharge),2)))*(1+FedEx_Markup),2)</f>
        <v>427.08</v>
      </c>
      <c r="K124" s="328">
        <f>ROUND((IF(MinBase2Day&gt;ROUND(((1-(TwoDayDiscount_21_Up+FedExExrpessEarnedDiscount))*'UPS 2Day Base'!K121),2),ROUND(MinBase2Day*(1+ExpressFuelSurcharge),2),ROUND(((1-(TwoDayDiscount_21_Up+FedExExrpessEarnedDiscount))*'UPS 2Day Base'!K121)*(1+ExpressFuelSurcharge),2)))*(1+FedEx_Markup),2)</f>
        <v>436.03</v>
      </c>
      <c r="L124" s="328">
        <f>ROUND((IF(MinBase2Day&gt;ROUND(((1-(TwoDayDiscount_21_Up+FedExExrpessEarnedDiscount))*'UPS 2Day Base'!L121),2),ROUND(MinBase2Day*(1+ExpressFuelSurcharge),2),ROUND(((1-(TwoDayDiscount_21_Up+FedExExrpessEarnedDiscount))*'UPS 2Day Base'!L121)*(1+ExpressFuelSurcharge),2)))*(1+FedEx_Markup),2)</f>
        <v>436.03</v>
      </c>
      <c r="M124" s="328">
        <f>ROUND((IF(MinBase2Day&gt;ROUND(((1-(TwoDayDiscount_21_Up+FedExExrpessEarnedDiscount))*'UPS 2Day Base'!M121),2),ROUND(MinBase2Day*(1+ExpressFuelSurcharge),2),ROUND(((1-(TwoDayDiscount_21_Up+FedExExrpessEarnedDiscount))*'UPS 2Day Base'!M121)*(1+ExpressFuelSurcharge),2)))*(1+FedEx_Markup),2)</f>
        <v>367.49</v>
      </c>
    </row>
    <row r="125" ht="12.75" customHeight="1">
      <c r="A125" s="327">
        <v>120.0</v>
      </c>
      <c r="B125" s="328">
        <f>ROUND((IF(MinBase2Day&gt;ROUND(((1-(TwoDayDiscount_21_Up+FedExExrpessEarnedDiscount))*'UPS 2Day Base'!B122),2),ROUND(MinBase2Day*(1+ExpressFuelSurcharge),2),ROUND(((1-(TwoDayDiscount_21_Up+FedExExrpessEarnedDiscount))*'UPS 2Day Base'!B122)*(1+ExpressFuelSurcharge),2)))*(1+FedEx_Markup),2)</f>
        <v>96.23</v>
      </c>
      <c r="C125" s="328">
        <f>ROUND((IF(MinBase2Day&gt;ROUND(((1-(TwoDayDiscount_21_Up+FedExExrpessEarnedDiscount))*'UPS 2Day Base'!C122),2),ROUND(MinBase2Day*(1+ExpressFuelSurcharge),2),ROUND(((1-(TwoDayDiscount_21_Up+FedExExrpessEarnedDiscount))*'UPS 2Day Base'!C122)*(1+ExpressFuelSurcharge),2)))*(1+FedEx_Markup),2)</f>
        <v>120.16</v>
      </c>
      <c r="D125" s="328">
        <f>ROUND((IF(MinBase2Day&gt;ROUND(((1-(TwoDayDiscount_21_Up+FedExExrpessEarnedDiscount))*'UPS 2Day Base'!D122),2),ROUND(MinBase2Day*(1+ExpressFuelSurcharge),2),ROUND(((1-(TwoDayDiscount_21_Up+FedExExrpessEarnedDiscount))*'UPS 2Day Base'!D122)*(1+ExpressFuelSurcharge),2)))*(1+FedEx_Markup),2)</f>
        <v>154.72</v>
      </c>
      <c r="E125" s="328">
        <f>ROUND((IF(MinBase2Day&gt;ROUND(((1-(TwoDayDiscount_21_Up+FedExExrpessEarnedDiscount))*'UPS 2Day Base'!E122),2),ROUND(MinBase2Day*(1+ExpressFuelSurcharge),2),ROUND(((1-(TwoDayDiscount_21_Up+FedExExrpessEarnedDiscount))*'UPS 2Day Base'!E122)*(1+ExpressFuelSurcharge),2)))*(1+FedEx_Markup),2)</f>
        <v>225.96</v>
      </c>
      <c r="F125" s="328">
        <f>ROUND((IF(MinBase2Day&gt;ROUND(((1-(TwoDayDiscount_21_Up+FedExExrpessEarnedDiscount))*'UPS 2Day Base'!F122),2),ROUND(MinBase2Day*(1+ExpressFuelSurcharge),2),ROUND(((1-(TwoDayDiscount_21_Up+FedExExrpessEarnedDiscount))*'UPS 2Day Base'!F122)*(1+ExpressFuelSurcharge),2)))*(1+FedEx_Markup),2)</f>
        <v>358.35</v>
      </c>
      <c r="G125" s="328">
        <f>ROUND((IF(MinBase2Day&gt;ROUND(((1-(TwoDayDiscount_21_Up+FedExExrpessEarnedDiscount))*'UPS 2Day Base'!G122),2),ROUND(MinBase2Day*(1+ExpressFuelSurcharge),2),ROUND(((1-(TwoDayDiscount_21_Up+FedExExrpessEarnedDiscount))*'UPS 2Day Base'!G122)*(1+ExpressFuelSurcharge),2)))*(1+FedEx_Markup),2)</f>
        <v>409.39</v>
      </c>
      <c r="H125" s="328">
        <f>ROUND((IF(MinBase2Day&gt;ROUND(((1-(TwoDayDiscount_21_Up+FedExExrpessEarnedDiscount))*'UPS 2Day Base'!H122),2),ROUND(MinBase2Day*(1+ExpressFuelSurcharge),2),ROUND(((1-(TwoDayDiscount_21_Up+FedExExrpessEarnedDiscount))*'UPS 2Day Base'!H122)*(1+ExpressFuelSurcharge),2)))*(1+FedEx_Markup),2)</f>
        <v>422.15</v>
      </c>
      <c r="I125" s="328">
        <f>ROUND((IF(MinBase2Day&gt;ROUND(((1-(TwoDayDiscount_21_Up+FedExExrpessEarnedDiscount))*'UPS 2Day Base'!I122),2),ROUND(MinBase2Day*(1+ExpressFuelSurcharge),2),ROUND(((1-(TwoDayDiscount_21_Up+FedExExrpessEarnedDiscount))*'UPS 2Day Base'!I122)*(1+ExpressFuelSurcharge),2)))*(1+FedEx_Markup),2)</f>
        <v>430.66</v>
      </c>
      <c r="J125" s="328">
        <f>ROUND((IF(MinBase2Day&gt;ROUND(((1-(TwoDayDiscount_21_Up+FedExExrpessEarnedDiscount))*'UPS 2Day Base'!J122),2),ROUND(MinBase2Day*(1+ExpressFuelSurcharge),2),ROUND(((1-(TwoDayDiscount_21_Up+FedExExrpessEarnedDiscount))*'UPS 2Day Base'!J122)*(1+ExpressFuelSurcharge),2)))*(1+FedEx_Markup),2)</f>
        <v>430.66</v>
      </c>
      <c r="K125" s="328">
        <f>ROUND((IF(MinBase2Day&gt;ROUND(((1-(TwoDayDiscount_21_Up+FedExExrpessEarnedDiscount))*'UPS 2Day Base'!K122),2),ROUND(MinBase2Day*(1+ExpressFuelSurcharge),2),ROUND(((1-(TwoDayDiscount_21_Up+FedExExrpessEarnedDiscount))*'UPS 2Day Base'!K122)*(1+ExpressFuelSurcharge),2)))*(1+FedEx_Markup),2)</f>
        <v>439.7</v>
      </c>
      <c r="L125" s="328">
        <f>ROUND((IF(MinBase2Day&gt;ROUND(((1-(TwoDayDiscount_21_Up+FedExExrpessEarnedDiscount))*'UPS 2Day Base'!L122),2),ROUND(MinBase2Day*(1+ExpressFuelSurcharge),2),ROUND(((1-(TwoDayDiscount_21_Up+FedExExrpessEarnedDiscount))*'UPS 2Day Base'!L122)*(1+ExpressFuelSurcharge),2)))*(1+FedEx_Markup),2)</f>
        <v>439.7</v>
      </c>
      <c r="M125" s="328">
        <f>ROUND((IF(MinBase2Day&gt;ROUND(((1-(TwoDayDiscount_21_Up+FedExExrpessEarnedDiscount))*'UPS 2Day Base'!M122),2),ROUND(MinBase2Day*(1+ExpressFuelSurcharge),2),ROUND(((1-(TwoDayDiscount_21_Up+FedExExrpessEarnedDiscount))*'UPS 2Day Base'!M122)*(1+ExpressFuelSurcharge),2)))*(1+FedEx_Markup),2)</f>
        <v>370.58</v>
      </c>
    </row>
    <row r="126" ht="12.75" customHeight="1">
      <c r="A126" s="327">
        <v>121.0</v>
      </c>
      <c r="B126" s="328">
        <f>ROUND((IF(MinBase2Day&gt;ROUND(((1-(TwoDayDiscount_21_Up+FedExExrpessEarnedDiscount))*'UPS 2Day Base'!B123),2),ROUND(MinBase2Day*(1+ExpressFuelSurcharge),2),ROUND(((1-(TwoDayDiscount_21_Up+FedExExrpessEarnedDiscount))*'UPS 2Day Base'!B123)*(1+ExpressFuelSurcharge),2)))*(1+FedEx_Markup),2)</f>
        <v>97.04</v>
      </c>
      <c r="C126" s="328">
        <f>ROUND((IF(MinBase2Day&gt;ROUND(((1-(TwoDayDiscount_21_Up+FedExExrpessEarnedDiscount))*'UPS 2Day Base'!C123),2),ROUND(MinBase2Day*(1+ExpressFuelSurcharge),2),ROUND(((1-(TwoDayDiscount_21_Up+FedExExrpessEarnedDiscount))*'UPS 2Day Base'!C123)*(1+ExpressFuelSurcharge),2)))*(1+FedEx_Markup),2)</f>
        <v>121.16</v>
      </c>
      <c r="D126" s="328">
        <f>ROUND((IF(MinBase2Day&gt;ROUND(((1-(TwoDayDiscount_21_Up+FedExExrpessEarnedDiscount))*'UPS 2Day Base'!D123),2),ROUND(MinBase2Day*(1+ExpressFuelSurcharge),2),ROUND(((1-(TwoDayDiscount_21_Up+FedExExrpessEarnedDiscount))*'UPS 2Day Base'!D123)*(1+ExpressFuelSurcharge),2)))*(1+FedEx_Markup),2)</f>
        <v>156.01</v>
      </c>
      <c r="E126" s="328">
        <f>ROUND((IF(MinBase2Day&gt;ROUND(((1-(TwoDayDiscount_21_Up+FedExExrpessEarnedDiscount))*'UPS 2Day Base'!E123),2),ROUND(MinBase2Day*(1+ExpressFuelSurcharge),2),ROUND(((1-(TwoDayDiscount_21_Up+FedExExrpessEarnedDiscount))*'UPS 2Day Base'!E123)*(1+ExpressFuelSurcharge),2)))*(1+FedEx_Markup),2)</f>
        <v>227.85</v>
      </c>
      <c r="F126" s="328">
        <f>ROUND((IF(MinBase2Day&gt;ROUND(((1-(TwoDayDiscount_21_Up+FedExExrpessEarnedDiscount))*'UPS 2Day Base'!F123),2),ROUND(MinBase2Day*(1+ExpressFuelSurcharge),2),ROUND(((1-(TwoDayDiscount_21_Up+FedExExrpessEarnedDiscount))*'UPS 2Day Base'!F123)*(1+ExpressFuelSurcharge),2)))*(1+FedEx_Markup),2)</f>
        <v>361.34</v>
      </c>
      <c r="G126" s="328">
        <f>ROUND((IF(MinBase2Day&gt;ROUND(((1-(TwoDayDiscount_21_Up+FedExExrpessEarnedDiscount))*'UPS 2Day Base'!G123),2),ROUND(MinBase2Day*(1+ExpressFuelSurcharge),2),ROUND(((1-(TwoDayDiscount_21_Up+FedExExrpessEarnedDiscount))*'UPS 2Day Base'!G123)*(1+ExpressFuelSurcharge),2)))*(1+FedEx_Markup),2)</f>
        <v>412.8</v>
      </c>
      <c r="H126" s="328">
        <f>ROUND((IF(MinBase2Day&gt;ROUND(((1-(TwoDayDiscount_21_Up+FedExExrpessEarnedDiscount))*'UPS 2Day Base'!H123),2),ROUND(MinBase2Day*(1+ExpressFuelSurcharge),2),ROUND(((1-(TwoDayDiscount_21_Up+FedExExrpessEarnedDiscount))*'UPS 2Day Base'!H123)*(1+ExpressFuelSurcharge),2)))*(1+FedEx_Markup),2)</f>
        <v>425.67</v>
      </c>
      <c r="I126" s="328">
        <f>ROUND((IF(MinBase2Day&gt;ROUND(((1-(TwoDayDiscount_21_Up+FedExExrpessEarnedDiscount))*'UPS 2Day Base'!I123),2),ROUND(MinBase2Day*(1+ExpressFuelSurcharge),2),ROUND(((1-(TwoDayDiscount_21_Up+FedExExrpessEarnedDiscount))*'UPS 2Day Base'!I123)*(1+ExpressFuelSurcharge),2)))*(1+FedEx_Markup),2)</f>
        <v>434.25</v>
      </c>
      <c r="J126" s="328">
        <f>ROUND((IF(MinBase2Day&gt;ROUND(((1-(TwoDayDiscount_21_Up+FedExExrpessEarnedDiscount))*'UPS 2Day Base'!J123),2),ROUND(MinBase2Day*(1+ExpressFuelSurcharge),2),ROUND(((1-(TwoDayDiscount_21_Up+FedExExrpessEarnedDiscount))*'UPS 2Day Base'!J123)*(1+ExpressFuelSurcharge),2)))*(1+FedEx_Markup),2)</f>
        <v>434.25</v>
      </c>
      <c r="K126" s="328">
        <f>ROUND((IF(MinBase2Day&gt;ROUND(((1-(TwoDayDiscount_21_Up+FedExExrpessEarnedDiscount))*'UPS 2Day Base'!K123),2),ROUND(MinBase2Day*(1+ExpressFuelSurcharge),2),ROUND(((1-(TwoDayDiscount_21_Up+FedExExrpessEarnedDiscount))*'UPS 2Day Base'!K123)*(1+ExpressFuelSurcharge),2)))*(1+FedEx_Markup),2)</f>
        <v>443.36</v>
      </c>
      <c r="L126" s="328">
        <f>ROUND((IF(MinBase2Day&gt;ROUND(((1-(TwoDayDiscount_21_Up+FedExExrpessEarnedDiscount))*'UPS 2Day Base'!L123),2),ROUND(MinBase2Day*(1+ExpressFuelSurcharge),2),ROUND(((1-(TwoDayDiscount_21_Up+FedExExrpessEarnedDiscount))*'UPS 2Day Base'!L123)*(1+ExpressFuelSurcharge),2)))*(1+FedEx_Markup),2)</f>
        <v>443.36</v>
      </c>
      <c r="M126" s="328">
        <f>ROUND((IF(MinBase2Day&gt;ROUND(((1-(TwoDayDiscount_21_Up+FedExExrpessEarnedDiscount))*'UPS 2Day Base'!M123),2),ROUND(MinBase2Day*(1+ExpressFuelSurcharge),2),ROUND(((1-(TwoDayDiscount_21_Up+FedExExrpessEarnedDiscount))*'UPS 2Day Base'!M123)*(1+ExpressFuelSurcharge),2)))*(1+FedEx_Markup),2)</f>
        <v>373.67</v>
      </c>
    </row>
    <row r="127" ht="12.75" customHeight="1">
      <c r="A127" s="327">
        <v>122.0</v>
      </c>
      <c r="B127" s="328">
        <f>ROUND((IF(MinBase2Day&gt;ROUND(((1-(TwoDayDiscount_21_Up+FedExExrpessEarnedDiscount))*'UPS 2Day Base'!B124),2),ROUND(MinBase2Day*(1+ExpressFuelSurcharge),2),ROUND(((1-(TwoDayDiscount_21_Up+FedExExrpessEarnedDiscount))*'UPS 2Day Base'!B124)*(1+ExpressFuelSurcharge),2)))*(1+FedEx_Markup),2)</f>
        <v>97.84</v>
      </c>
      <c r="C127" s="328">
        <f>ROUND((IF(MinBase2Day&gt;ROUND(((1-(TwoDayDiscount_21_Up+FedExExrpessEarnedDiscount))*'UPS 2Day Base'!C124),2),ROUND(MinBase2Day*(1+ExpressFuelSurcharge),2),ROUND(((1-(TwoDayDiscount_21_Up+FedExExrpessEarnedDiscount))*'UPS 2Day Base'!C124)*(1+ExpressFuelSurcharge),2)))*(1+FedEx_Markup),2)</f>
        <v>122.16</v>
      </c>
      <c r="D127" s="328">
        <f>ROUND((IF(MinBase2Day&gt;ROUND(((1-(TwoDayDiscount_21_Up+FedExExrpessEarnedDiscount))*'UPS 2Day Base'!D124),2),ROUND(MinBase2Day*(1+ExpressFuelSurcharge),2),ROUND(((1-(TwoDayDiscount_21_Up+FedExExrpessEarnedDiscount))*'UPS 2Day Base'!D124)*(1+ExpressFuelSurcharge),2)))*(1+FedEx_Markup),2)</f>
        <v>157.3</v>
      </c>
      <c r="E127" s="328">
        <f>ROUND((IF(MinBase2Day&gt;ROUND(((1-(TwoDayDiscount_21_Up+FedExExrpessEarnedDiscount))*'UPS 2Day Base'!E124),2),ROUND(MinBase2Day*(1+ExpressFuelSurcharge),2),ROUND(((1-(TwoDayDiscount_21_Up+FedExExrpessEarnedDiscount))*'UPS 2Day Base'!E124)*(1+ExpressFuelSurcharge),2)))*(1+FedEx_Markup),2)</f>
        <v>229.74</v>
      </c>
      <c r="F127" s="328">
        <f>ROUND((IF(MinBase2Day&gt;ROUND(((1-(TwoDayDiscount_21_Up+FedExExrpessEarnedDiscount))*'UPS 2Day Base'!F124),2),ROUND(MinBase2Day*(1+ExpressFuelSurcharge),2),ROUND(((1-(TwoDayDiscount_21_Up+FedExExrpessEarnedDiscount))*'UPS 2Day Base'!F124)*(1+ExpressFuelSurcharge),2)))*(1+FedEx_Markup),2)</f>
        <v>364.32</v>
      </c>
      <c r="G127" s="328">
        <f>ROUND((IF(MinBase2Day&gt;ROUND(((1-(TwoDayDiscount_21_Up+FedExExrpessEarnedDiscount))*'UPS 2Day Base'!G124),2),ROUND(MinBase2Day*(1+ExpressFuelSurcharge),2),ROUND(((1-(TwoDayDiscount_21_Up+FedExExrpessEarnedDiscount))*'UPS 2Day Base'!G124)*(1+ExpressFuelSurcharge),2)))*(1+FedEx_Markup),2)</f>
        <v>416.22</v>
      </c>
      <c r="H127" s="328">
        <f>ROUND((IF(MinBase2Day&gt;ROUND(((1-(TwoDayDiscount_21_Up+FedExExrpessEarnedDiscount))*'UPS 2Day Base'!H124),2),ROUND(MinBase2Day*(1+ExpressFuelSurcharge),2),ROUND(((1-(TwoDayDiscount_21_Up+FedExExrpessEarnedDiscount))*'UPS 2Day Base'!H124)*(1+ExpressFuelSurcharge),2)))*(1+FedEx_Markup),2)</f>
        <v>429.19</v>
      </c>
      <c r="I127" s="328">
        <f>ROUND((IF(MinBase2Day&gt;ROUND(((1-(TwoDayDiscount_21_Up+FedExExrpessEarnedDiscount))*'UPS 2Day Base'!I124),2),ROUND(MinBase2Day*(1+ExpressFuelSurcharge),2),ROUND(((1-(TwoDayDiscount_21_Up+FedExExrpessEarnedDiscount))*'UPS 2Day Base'!I124)*(1+ExpressFuelSurcharge),2)))*(1+FedEx_Markup),2)</f>
        <v>437.84</v>
      </c>
      <c r="J127" s="328">
        <f>ROUND((IF(MinBase2Day&gt;ROUND(((1-(TwoDayDiscount_21_Up+FedExExrpessEarnedDiscount))*'UPS 2Day Base'!J124),2),ROUND(MinBase2Day*(1+ExpressFuelSurcharge),2),ROUND(((1-(TwoDayDiscount_21_Up+FedExExrpessEarnedDiscount))*'UPS 2Day Base'!J124)*(1+ExpressFuelSurcharge),2)))*(1+FedEx_Markup),2)</f>
        <v>437.84</v>
      </c>
      <c r="K127" s="328">
        <f>ROUND((IF(MinBase2Day&gt;ROUND(((1-(TwoDayDiscount_21_Up+FedExExrpessEarnedDiscount))*'UPS 2Day Base'!K124),2),ROUND(MinBase2Day*(1+ExpressFuelSurcharge),2),ROUND(((1-(TwoDayDiscount_21_Up+FedExExrpessEarnedDiscount))*'UPS 2Day Base'!K124)*(1+ExpressFuelSurcharge),2)))*(1+FedEx_Markup),2)</f>
        <v>447.03</v>
      </c>
      <c r="L127" s="328">
        <f>ROUND((IF(MinBase2Day&gt;ROUND(((1-(TwoDayDiscount_21_Up+FedExExrpessEarnedDiscount))*'UPS 2Day Base'!L124),2),ROUND(MinBase2Day*(1+ExpressFuelSurcharge),2),ROUND(((1-(TwoDayDiscount_21_Up+FedExExrpessEarnedDiscount))*'UPS 2Day Base'!L124)*(1+ExpressFuelSurcharge),2)))*(1+FedEx_Markup),2)</f>
        <v>447.03</v>
      </c>
      <c r="M127" s="328">
        <f>ROUND((IF(MinBase2Day&gt;ROUND(((1-(TwoDayDiscount_21_Up+FedExExrpessEarnedDiscount))*'UPS 2Day Base'!M124),2),ROUND(MinBase2Day*(1+ExpressFuelSurcharge),2),ROUND(((1-(TwoDayDiscount_21_Up+FedExExrpessEarnedDiscount))*'UPS 2Day Base'!M124)*(1+ExpressFuelSurcharge),2)))*(1+FedEx_Markup),2)</f>
        <v>376.75</v>
      </c>
    </row>
    <row r="128" ht="12.75" customHeight="1">
      <c r="A128" s="327">
        <v>123.0</v>
      </c>
      <c r="B128" s="328">
        <f>ROUND((IF(MinBase2Day&gt;ROUND(((1-(TwoDayDiscount_21_Up+FedExExrpessEarnedDiscount))*'UPS 2Day Base'!B125),2),ROUND(MinBase2Day*(1+ExpressFuelSurcharge),2),ROUND(((1-(TwoDayDiscount_21_Up+FedExExrpessEarnedDiscount))*'UPS 2Day Base'!B125)*(1+ExpressFuelSurcharge),2)))*(1+FedEx_Markup),2)</f>
        <v>98.64</v>
      </c>
      <c r="C128" s="328">
        <f>ROUND((IF(MinBase2Day&gt;ROUND(((1-(TwoDayDiscount_21_Up+FedExExrpessEarnedDiscount))*'UPS 2Day Base'!C125),2),ROUND(MinBase2Day*(1+ExpressFuelSurcharge),2),ROUND(((1-(TwoDayDiscount_21_Up+FedExExrpessEarnedDiscount))*'UPS 2Day Base'!C125)*(1+ExpressFuelSurcharge),2)))*(1+FedEx_Markup),2)</f>
        <v>123.17</v>
      </c>
      <c r="D128" s="328">
        <f>ROUND((IF(MinBase2Day&gt;ROUND(((1-(TwoDayDiscount_21_Up+FedExExrpessEarnedDiscount))*'UPS 2Day Base'!D125),2),ROUND(MinBase2Day*(1+ExpressFuelSurcharge),2),ROUND(((1-(TwoDayDiscount_21_Up+FedExExrpessEarnedDiscount))*'UPS 2Day Base'!D125)*(1+ExpressFuelSurcharge),2)))*(1+FedEx_Markup),2)</f>
        <v>158.59</v>
      </c>
      <c r="E128" s="328">
        <f>ROUND((IF(MinBase2Day&gt;ROUND(((1-(TwoDayDiscount_21_Up+FedExExrpessEarnedDiscount))*'UPS 2Day Base'!E125),2),ROUND(MinBase2Day*(1+ExpressFuelSurcharge),2),ROUND(((1-(TwoDayDiscount_21_Up+FedExExrpessEarnedDiscount))*'UPS 2Day Base'!E125)*(1+ExpressFuelSurcharge),2)))*(1+FedEx_Markup),2)</f>
        <v>231.61</v>
      </c>
      <c r="F128" s="328">
        <f>ROUND((IF(MinBase2Day&gt;ROUND(((1-(TwoDayDiscount_21_Up+FedExExrpessEarnedDiscount))*'UPS 2Day Base'!F125),2),ROUND(MinBase2Day*(1+ExpressFuelSurcharge),2),ROUND(((1-(TwoDayDiscount_21_Up+FedExExrpessEarnedDiscount))*'UPS 2Day Base'!F125)*(1+ExpressFuelSurcharge),2)))*(1+FedEx_Markup),2)</f>
        <v>367.31</v>
      </c>
      <c r="G128" s="328">
        <f>ROUND((IF(MinBase2Day&gt;ROUND(((1-(TwoDayDiscount_21_Up+FedExExrpessEarnedDiscount))*'UPS 2Day Base'!G125),2),ROUND(MinBase2Day*(1+ExpressFuelSurcharge),2),ROUND(((1-(TwoDayDiscount_21_Up+FedExExrpessEarnedDiscount))*'UPS 2Day Base'!G125)*(1+ExpressFuelSurcharge),2)))*(1+FedEx_Markup),2)</f>
        <v>419.62</v>
      </c>
      <c r="H128" s="328">
        <f>ROUND((IF(MinBase2Day&gt;ROUND(((1-(TwoDayDiscount_21_Up+FedExExrpessEarnedDiscount))*'UPS 2Day Base'!H125),2),ROUND(MinBase2Day*(1+ExpressFuelSurcharge),2),ROUND(((1-(TwoDayDiscount_21_Up+FedExExrpessEarnedDiscount))*'UPS 2Day Base'!H125)*(1+ExpressFuelSurcharge),2)))*(1+FedEx_Markup),2)</f>
        <v>432.71</v>
      </c>
      <c r="I128" s="328">
        <f>ROUND((IF(MinBase2Day&gt;ROUND(((1-(TwoDayDiscount_21_Up+FedExExrpessEarnedDiscount))*'UPS 2Day Base'!I125),2),ROUND(MinBase2Day*(1+ExpressFuelSurcharge),2),ROUND(((1-(TwoDayDiscount_21_Up+FedExExrpessEarnedDiscount))*'UPS 2Day Base'!I125)*(1+ExpressFuelSurcharge),2)))*(1+FedEx_Markup),2)</f>
        <v>441.43</v>
      </c>
      <c r="J128" s="328">
        <f>ROUND((IF(MinBase2Day&gt;ROUND(((1-(TwoDayDiscount_21_Up+FedExExrpessEarnedDiscount))*'UPS 2Day Base'!J125),2),ROUND(MinBase2Day*(1+ExpressFuelSurcharge),2),ROUND(((1-(TwoDayDiscount_21_Up+FedExExrpessEarnedDiscount))*'UPS 2Day Base'!J125)*(1+ExpressFuelSurcharge),2)))*(1+FedEx_Markup),2)</f>
        <v>441.43</v>
      </c>
      <c r="K128" s="328">
        <f>ROUND((IF(MinBase2Day&gt;ROUND(((1-(TwoDayDiscount_21_Up+FedExExrpessEarnedDiscount))*'UPS 2Day Base'!K125),2),ROUND(MinBase2Day*(1+ExpressFuelSurcharge),2),ROUND(((1-(TwoDayDiscount_21_Up+FedExExrpessEarnedDiscount))*'UPS 2Day Base'!K125)*(1+ExpressFuelSurcharge),2)))*(1+FedEx_Markup),2)</f>
        <v>450.7</v>
      </c>
      <c r="L128" s="328">
        <f>ROUND((IF(MinBase2Day&gt;ROUND(((1-(TwoDayDiscount_21_Up+FedExExrpessEarnedDiscount))*'UPS 2Day Base'!L125),2),ROUND(MinBase2Day*(1+ExpressFuelSurcharge),2),ROUND(((1-(TwoDayDiscount_21_Up+FedExExrpessEarnedDiscount))*'UPS 2Day Base'!L125)*(1+ExpressFuelSurcharge),2)))*(1+FedEx_Markup),2)</f>
        <v>450.7</v>
      </c>
      <c r="M128" s="328">
        <f>ROUND((IF(MinBase2Day&gt;ROUND(((1-(TwoDayDiscount_21_Up+FedExExrpessEarnedDiscount))*'UPS 2Day Base'!M125),2),ROUND(MinBase2Day*(1+ExpressFuelSurcharge),2),ROUND(((1-(TwoDayDiscount_21_Up+FedExExrpessEarnedDiscount))*'UPS 2Day Base'!M125)*(1+ExpressFuelSurcharge),2)))*(1+FedEx_Markup),2)</f>
        <v>379.85</v>
      </c>
    </row>
    <row r="129" ht="12.75" customHeight="1">
      <c r="A129" s="327">
        <v>124.0</v>
      </c>
      <c r="B129" s="328">
        <f>ROUND((IF(MinBase2Day&gt;ROUND(((1-(TwoDayDiscount_21_Up+FedExExrpessEarnedDiscount))*'UPS 2Day Base'!B126),2),ROUND(MinBase2Day*(1+ExpressFuelSurcharge),2),ROUND(((1-(TwoDayDiscount_21_Up+FedExExrpessEarnedDiscount))*'UPS 2Day Base'!B126)*(1+ExpressFuelSurcharge),2)))*(1+FedEx_Markup),2)</f>
        <v>99.44</v>
      </c>
      <c r="C129" s="328">
        <f>ROUND((IF(MinBase2Day&gt;ROUND(((1-(TwoDayDiscount_21_Up+FedExExrpessEarnedDiscount))*'UPS 2Day Base'!C126),2),ROUND(MinBase2Day*(1+ExpressFuelSurcharge),2),ROUND(((1-(TwoDayDiscount_21_Up+FedExExrpessEarnedDiscount))*'UPS 2Day Base'!C126)*(1+ExpressFuelSurcharge),2)))*(1+FedEx_Markup),2)</f>
        <v>124.17</v>
      </c>
      <c r="D129" s="328">
        <f>ROUND((IF(MinBase2Day&gt;ROUND(((1-(TwoDayDiscount_21_Up+FedExExrpessEarnedDiscount))*'UPS 2Day Base'!D126),2),ROUND(MinBase2Day*(1+ExpressFuelSurcharge),2),ROUND(((1-(TwoDayDiscount_21_Up+FedExExrpessEarnedDiscount))*'UPS 2Day Base'!D126)*(1+ExpressFuelSurcharge),2)))*(1+FedEx_Markup),2)</f>
        <v>159.87</v>
      </c>
      <c r="E129" s="328">
        <f>ROUND((IF(MinBase2Day&gt;ROUND(((1-(TwoDayDiscount_21_Up+FedExExrpessEarnedDiscount))*'UPS 2Day Base'!E126),2),ROUND(MinBase2Day*(1+ExpressFuelSurcharge),2),ROUND(((1-(TwoDayDiscount_21_Up+FedExExrpessEarnedDiscount))*'UPS 2Day Base'!E126)*(1+ExpressFuelSurcharge),2)))*(1+FedEx_Markup),2)</f>
        <v>233.5</v>
      </c>
      <c r="F129" s="328">
        <f>ROUND((IF(MinBase2Day&gt;ROUND(((1-(TwoDayDiscount_21_Up+FedExExrpessEarnedDiscount))*'UPS 2Day Base'!F126),2),ROUND(MinBase2Day*(1+ExpressFuelSurcharge),2),ROUND(((1-(TwoDayDiscount_21_Up+FedExExrpessEarnedDiscount))*'UPS 2Day Base'!F126)*(1+ExpressFuelSurcharge),2)))*(1+FedEx_Markup),2)</f>
        <v>370.3</v>
      </c>
      <c r="G129" s="328">
        <f>ROUND((IF(MinBase2Day&gt;ROUND(((1-(TwoDayDiscount_21_Up+FedExExrpessEarnedDiscount))*'UPS 2Day Base'!G126),2),ROUND(MinBase2Day*(1+ExpressFuelSurcharge),2),ROUND(((1-(TwoDayDiscount_21_Up+FedExExrpessEarnedDiscount))*'UPS 2Day Base'!G126)*(1+ExpressFuelSurcharge),2)))*(1+FedEx_Markup),2)</f>
        <v>423.04</v>
      </c>
      <c r="H129" s="328">
        <f>ROUND((IF(MinBase2Day&gt;ROUND(((1-(TwoDayDiscount_21_Up+FedExExrpessEarnedDiscount))*'UPS 2Day Base'!H126),2),ROUND(MinBase2Day*(1+ExpressFuelSurcharge),2),ROUND(((1-(TwoDayDiscount_21_Up+FedExExrpessEarnedDiscount))*'UPS 2Day Base'!H126)*(1+ExpressFuelSurcharge),2)))*(1+FedEx_Markup),2)</f>
        <v>436.23</v>
      </c>
      <c r="I129" s="328">
        <f>ROUND((IF(MinBase2Day&gt;ROUND(((1-(TwoDayDiscount_21_Up+FedExExrpessEarnedDiscount))*'UPS 2Day Base'!I126),2),ROUND(MinBase2Day*(1+ExpressFuelSurcharge),2),ROUND(((1-(TwoDayDiscount_21_Up+FedExExrpessEarnedDiscount))*'UPS 2Day Base'!I126)*(1+ExpressFuelSurcharge),2)))*(1+FedEx_Markup),2)</f>
        <v>445.02</v>
      </c>
      <c r="J129" s="328">
        <f>ROUND((IF(MinBase2Day&gt;ROUND(((1-(TwoDayDiscount_21_Up+FedExExrpessEarnedDiscount))*'UPS 2Day Base'!J126),2),ROUND(MinBase2Day*(1+ExpressFuelSurcharge),2),ROUND(((1-(TwoDayDiscount_21_Up+FedExExrpessEarnedDiscount))*'UPS 2Day Base'!J126)*(1+ExpressFuelSurcharge),2)))*(1+FedEx_Markup),2)</f>
        <v>445.02</v>
      </c>
      <c r="K129" s="328">
        <f>ROUND((IF(MinBase2Day&gt;ROUND(((1-(TwoDayDiscount_21_Up+FedExExrpessEarnedDiscount))*'UPS 2Day Base'!K126),2),ROUND(MinBase2Day*(1+ExpressFuelSurcharge),2),ROUND(((1-(TwoDayDiscount_21_Up+FedExExrpessEarnedDiscount))*'UPS 2Day Base'!K126)*(1+ExpressFuelSurcharge),2)))*(1+FedEx_Markup),2)</f>
        <v>454.35</v>
      </c>
      <c r="L129" s="328">
        <f>ROUND((IF(MinBase2Day&gt;ROUND(((1-(TwoDayDiscount_21_Up+FedExExrpessEarnedDiscount))*'UPS 2Day Base'!L126),2),ROUND(MinBase2Day*(1+ExpressFuelSurcharge),2),ROUND(((1-(TwoDayDiscount_21_Up+FedExExrpessEarnedDiscount))*'UPS 2Day Base'!L126)*(1+ExpressFuelSurcharge),2)))*(1+FedEx_Markup),2)</f>
        <v>454.35</v>
      </c>
      <c r="M129" s="328">
        <f>ROUND((IF(MinBase2Day&gt;ROUND(((1-(TwoDayDiscount_21_Up+FedExExrpessEarnedDiscount))*'UPS 2Day Base'!M126),2),ROUND(MinBase2Day*(1+ExpressFuelSurcharge),2),ROUND(((1-(TwoDayDiscount_21_Up+FedExExrpessEarnedDiscount))*'UPS 2Day Base'!M126)*(1+ExpressFuelSurcharge),2)))*(1+FedEx_Markup),2)</f>
        <v>382.94</v>
      </c>
    </row>
    <row r="130" ht="12.75" customHeight="1">
      <c r="A130" s="327">
        <v>125.0</v>
      </c>
      <c r="B130" s="328">
        <f>ROUND((IF(MinBase2Day&gt;ROUND(((1-(TwoDayDiscount_21_Up+FedExExrpessEarnedDiscount))*'UPS 2Day Base'!B127),2),ROUND(MinBase2Day*(1+ExpressFuelSurcharge),2),ROUND(((1-(TwoDayDiscount_21_Up+FedExExrpessEarnedDiscount))*'UPS 2Day Base'!B127)*(1+ExpressFuelSurcharge),2)))*(1+FedEx_Markup),2)</f>
        <v>100.25</v>
      </c>
      <c r="C130" s="328">
        <f>ROUND((IF(MinBase2Day&gt;ROUND(((1-(TwoDayDiscount_21_Up+FedExExrpessEarnedDiscount))*'UPS 2Day Base'!C127),2),ROUND(MinBase2Day*(1+ExpressFuelSurcharge),2),ROUND(((1-(TwoDayDiscount_21_Up+FedExExrpessEarnedDiscount))*'UPS 2Day Base'!C127)*(1+ExpressFuelSurcharge),2)))*(1+FedEx_Markup),2)</f>
        <v>125.17</v>
      </c>
      <c r="D130" s="328">
        <f>ROUND((IF(MinBase2Day&gt;ROUND(((1-(TwoDayDiscount_21_Up+FedExExrpessEarnedDiscount))*'UPS 2Day Base'!D127),2),ROUND(MinBase2Day*(1+ExpressFuelSurcharge),2),ROUND(((1-(TwoDayDiscount_21_Up+FedExExrpessEarnedDiscount))*'UPS 2Day Base'!D127)*(1+ExpressFuelSurcharge),2)))*(1+FedEx_Markup),2)</f>
        <v>161.16</v>
      </c>
      <c r="E130" s="328">
        <f>ROUND((IF(MinBase2Day&gt;ROUND(((1-(TwoDayDiscount_21_Up+FedExExrpessEarnedDiscount))*'UPS 2Day Base'!E127),2),ROUND(MinBase2Day*(1+ExpressFuelSurcharge),2),ROUND(((1-(TwoDayDiscount_21_Up+FedExExrpessEarnedDiscount))*'UPS 2Day Base'!E127)*(1+ExpressFuelSurcharge),2)))*(1+FedEx_Markup),2)</f>
        <v>235.38</v>
      </c>
      <c r="F130" s="328">
        <f>ROUND((IF(MinBase2Day&gt;ROUND(((1-(TwoDayDiscount_21_Up+FedExExrpessEarnedDiscount))*'UPS 2Day Base'!F127),2),ROUND(MinBase2Day*(1+ExpressFuelSurcharge),2),ROUND(((1-(TwoDayDiscount_21_Up+FedExExrpessEarnedDiscount))*'UPS 2Day Base'!F127)*(1+ExpressFuelSurcharge),2)))*(1+FedEx_Markup),2)</f>
        <v>373.28</v>
      </c>
      <c r="G130" s="328">
        <f>ROUND((IF(MinBase2Day&gt;ROUND(((1-(TwoDayDiscount_21_Up+FedExExrpessEarnedDiscount))*'UPS 2Day Base'!G127),2),ROUND(MinBase2Day*(1+ExpressFuelSurcharge),2),ROUND(((1-(TwoDayDiscount_21_Up+FedExExrpessEarnedDiscount))*'UPS 2Day Base'!G127)*(1+ExpressFuelSurcharge),2)))*(1+FedEx_Markup),2)</f>
        <v>426.45</v>
      </c>
      <c r="H130" s="328">
        <f>ROUND((IF(MinBase2Day&gt;ROUND(((1-(TwoDayDiscount_21_Up+FedExExrpessEarnedDiscount))*'UPS 2Day Base'!H127),2),ROUND(MinBase2Day*(1+ExpressFuelSurcharge),2),ROUND(((1-(TwoDayDiscount_21_Up+FedExExrpessEarnedDiscount))*'UPS 2Day Base'!H127)*(1+ExpressFuelSurcharge),2)))*(1+FedEx_Markup),2)</f>
        <v>439.75</v>
      </c>
      <c r="I130" s="328">
        <f>ROUND((IF(MinBase2Day&gt;ROUND(((1-(TwoDayDiscount_21_Up+FedExExrpessEarnedDiscount))*'UPS 2Day Base'!I127),2),ROUND(MinBase2Day*(1+ExpressFuelSurcharge),2),ROUND(((1-(TwoDayDiscount_21_Up+FedExExrpessEarnedDiscount))*'UPS 2Day Base'!I127)*(1+ExpressFuelSurcharge),2)))*(1+FedEx_Markup),2)</f>
        <v>448.6</v>
      </c>
      <c r="J130" s="328">
        <f>ROUND((IF(MinBase2Day&gt;ROUND(((1-(TwoDayDiscount_21_Up+FedExExrpessEarnedDiscount))*'UPS 2Day Base'!J127),2),ROUND(MinBase2Day*(1+ExpressFuelSurcharge),2),ROUND(((1-(TwoDayDiscount_21_Up+FedExExrpessEarnedDiscount))*'UPS 2Day Base'!J127)*(1+ExpressFuelSurcharge),2)))*(1+FedEx_Markup),2)</f>
        <v>448.6</v>
      </c>
      <c r="K130" s="328">
        <f>ROUND((IF(MinBase2Day&gt;ROUND(((1-(TwoDayDiscount_21_Up+FedExExrpessEarnedDiscount))*'UPS 2Day Base'!K127),2),ROUND(MinBase2Day*(1+ExpressFuelSurcharge),2),ROUND(((1-(TwoDayDiscount_21_Up+FedExExrpessEarnedDiscount))*'UPS 2Day Base'!K127)*(1+ExpressFuelSurcharge),2)))*(1+FedEx_Markup),2)</f>
        <v>458.02</v>
      </c>
      <c r="L130" s="328">
        <f>ROUND((IF(MinBase2Day&gt;ROUND(((1-(TwoDayDiscount_21_Up+FedExExrpessEarnedDiscount))*'UPS 2Day Base'!L127),2),ROUND(MinBase2Day*(1+ExpressFuelSurcharge),2),ROUND(((1-(TwoDayDiscount_21_Up+FedExExrpessEarnedDiscount))*'UPS 2Day Base'!L127)*(1+ExpressFuelSurcharge),2)))*(1+FedEx_Markup),2)</f>
        <v>458.02</v>
      </c>
      <c r="M130" s="328">
        <f>ROUND((IF(MinBase2Day&gt;ROUND(((1-(TwoDayDiscount_21_Up+FedExExrpessEarnedDiscount))*'UPS 2Day Base'!M127),2),ROUND(MinBase2Day*(1+ExpressFuelSurcharge),2),ROUND(((1-(TwoDayDiscount_21_Up+FedExExrpessEarnedDiscount))*'UPS 2Day Base'!M127)*(1+ExpressFuelSurcharge),2)))*(1+FedEx_Markup),2)</f>
        <v>386.02</v>
      </c>
    </row>
    <row r="131" ht="12.75" customHeight="1">
      <c r="A131" s="327">
        <v>126.0</v>
      </c>
      <c r="B131" s="328">
        <f>ROUND((IF(MinBase2Day&gt;ROUND(((1-(TwoDayDiscount_21_Up+FedExExrpessEarnedDiscount))*'UPS 2Day Base'!B128),2),ROUND(MinBase2Day*(1+ExpressFuelSurcharge),2),ROUND(((1-(TwoDayDiscount_21_Up+FedExExrpessEarnedDiscount))*'UPS 2Day Base'!B128)*(1+ExpressFuelSurcharge),2)))*(1+FedEx_Markup),2)</f>
        <v>101.05</v>
      </c>
      <c r="C131" s="328">
        <f>ROUND((IF(MinBase2Day&gt;ROUND(((1-(TwoDayDiscount_21_Up+FedExExrpessEarnedDiscount))*'UPS 2Day Base'!C128),2),ROUND(MinBase2Day*(1+ExpressFuelSurcharge),2),ROUND(((1-(TwoDayDiscount_21_Up+FedExExrpessEarnedDiscount))*'UPS 2Day Base'!C128)*(1+ExpressFuelSurcharge),2)))*(1+FedEx_Markup),2)</f>
        <v>126.17</v>
      </c>
      <c r="D131" s="328">
        <f>ROUND((IF(MinBase2Day&gt;ROUND(((1-(TwoDayDiscount_21_Up+FedExExrpessEarnedDiscount))*'UPS 2Day Base'!D128),2),ROUND(MinBase2Day*(1+ExpressFuelSurcharge),2),ROUND(((1-(TwoDayDiscount_21_Up+FedExExrpessEarnedDiscount))*'UPS 2Day Base'!D128)*(1+ExpressFuelSurcharge),2)))*(1+FedEx_Markup),2)</f>
        <v>162.45</v>
      </c>
      <c r="E131" s="328">
        <f>ROUND((IF(MinBase2Day&gt;ROUND(((1-(TwoDayDiscount_21_Up+FedExExrpessEarnedDiscount))*'UPS 2Day Base'!E128),2),ROUND(MinBase2Day*(1+ExpressFuelSurcharge),2),ROUND(((1-(TwoDayDiscount_21_Up+FedExExrpessEarnedDiscount))*'UPS 2Day Base'!E128)*(1+ExpressFuelSurcharge),2)))*(1+FedEx_Markup),2)</f>
        <v>237.26</v>
      </c>
      <c r="F131" s="328">
        <f>ROUND((IF(MinBase2Day&gt;ROUND(((1-(TwoDayDiscount_21_Up+FedExExrpessEarnedDiscount))*'UPS 2Day Base'!F128),2),ROUND(MinBase2Day*(1+ExpressFuelSurcharge),2),ROUND(((1-(TwoDayDiscount_21_Up+FedExExrpessEarnedDiscount))*'UPS 2Day Base'!F128)*(1+ExpressFuelSurcharge),2)))*(1+FedEx_Markup),2)</f>
        <v>376.27</v>
      </c>
      <c r="G131" s="328">
        <f>ROUND((IF(MinBase2Day&gt;ROUND(((1-(TwoDayDiscount_21_Up+FedExExrpessEarnedDiscount))*'UPS 2Day Base'!G128),2),ROUND(MinBase2Day*(1+ExpressFuelSurcharge),2),ROUND(((1-(TwoDayDiscount_21_Up+FedExExrpessEarnedDiscount))*'UPS 2Day Base'!G128)*(1+ExpressFuelSurcharge),2)))*(1+FedEx_Markup),2)</f>
        <v>429.86</v>
      </c>
      <c r="H131" s="328">
        <f>ROUND((IF(MinBase2Day&gt;ROUND(((1-(TwoDayDiscount_21_Up+FedExExrpessEarnedDiscount))*'UPS 2Day Base'!H128),2),ROUND(MinBase2Day*(1+ExpressFuelSurcharge),2),ROUND(((1-(TwoDayDiscount_21_Up+FedExExrpessEarnedDiscount))*'UPS 2Day Base'!H128)*(1+ExpressFuelSurcharge),2)))*(1+FedEx_Markup),2)</f>
        <v>443.26</v>
      </c>
      <c r="I131" s="328">
        <f>ROUND((IF(MinBase2Day&gt;ROUND(((1-(TwoDayDiscount_21_Up+FedExExrpessEarnedDiscount))*'UPS 2Day Base'!I128),2),ROUND(MinBase2Day*(1+ExpressFuelSurcharge),2),ROUND(((1-(TwoDayDiscount_21_Up+FedExExrpessEarnedDiscount))*'UPS 2Day Base'!I128)*(1+ExpressFuelSurcharge),2)))*(1+FedEx_Markup),2)</f>
        <v>452.19</v>
      </c>
      <c r="J131" s="328">
        <f>ROUND((IF(MinBase2Day&gt;ROUND(((1-(TwoDayDiscount_21_Up+FedExExrpessEarnedDiscount))*'UPS 2Day Base'!J128),2),ROUND(MinBase2Day*(1+ExpressFuelSurcharge),2),ROUND(((1-(TwoDayDiscount_21_Up+FedExExrpessEarnedDiscount))*'UPS 2Day Base'!J128)*(1+ExpressFuelSurcharge),2)))*(1+FedEx_Markup),2)</f>
        <v>452.19</v>
      </c>
      <c r="K131" s="328">
        <f>ROUND((IF(MinBase2Day&gt;ROUND(((1-(TwoDayDiscount_21_Up+FedExExrpessEarnedDiscount))*'UPS 2Day Base'!K128),2),ROUND(MinBase2Day*(1+ExpressFuelSurcharge),2),ROUND(((1-(TwoDayDiscount_21_Up+FedExExrpessEarnedDiscount))*'UPS 2Day Base'!K128)*(1+ExpressFuelSurcharge),2)))*(1+FedEx_Markup),2)</f>
        <v>461.68</v>
      </c>
      <c r="L131" s="328">
        <f>ROUND((IF(MinBase2Day&gt;ROUND(((1-(TwoDayDiscount_21_Up+FedExExrpessEarnedDiscount))*'UPS 2Day Base'!L128),2),ROUND(MinBase2Day*(1+ExpressFuelSurcharge),2),ROUND(((1-(TwoDayDiscount_21_Up+FedExExrpessEarnedDiscount))*'UPS 2Day Base'!L128)*(1+ExpressFuelSurcharge),2)))*(1+FedEx_Markup),2)</f>
        <v>461.68</v>
      </c>
      <c r="M131" s="328">
        <f>ROUND((IF(MinBase2Day&gt;ROUND(((1-(TwoDayDiscount_21_Up+FedExExrpessEarnedDiscount))*'UPS 2Day Base'!M128),2),ROUND(MinBase2Day*(1+ExpressFuelSurcharge),2),ROUND(((1-(TwoDayDiscount_21_Up+FedExExrpessEarnedDiscount))*'UPS 2Day Base'!M128)*(1+ExpressFuelSurcharge),2)))*(1+FedEx_Markup),2)</f>
        <v>389.11</v>
      </c>
    </row>
    <row r="132" ht="12.75" customHeight="1">
      <c r="A132" s="327">
        <v>127.0</v>
      </c>
      <c r="B132" s="328">
        <f>ROUND((IF(MinBase2Day&gt;ROUND(((1-(TwoDayDiscount_21_Up+FedExExrpessEarnedDiscount))*'UPS 2Day Base'!B129),2),ROUND(MinBase2Day*(1+ExpressFuelSurcharge),2),ROUND(((1-(TwoDayDiscount_21_Up+FedExExrpessEarnedDiscount))*'UPS 2Day Base'!B129)*(1+ExpressFuelSurcharge),2)))*(1+FedEx_Markup),2)</f>
        <v>101.84</v>
      </c>
      <c r="C132" s="328">
        <f>ROUND((IF(MinBase2Day&gt;ROUND(((1-(TwoDayDiscount_21_Up+FedExExrpessEarnedDiscount))*'UPS 2Day Base'!C129),2),ROUND(MinBase2Day*(1+ExpressFuelSurcharge),2),ROUND(((1-(TwoDayDiscount_21_Up+FedExExrpessEarnedDiscount))*'UPS 2Day Base'!C129)*(1+ExpressFuelSurcharge),2)))*(1+FedEx_Markup),2)</f>
        <v>127.17</v>
      </c>
      <c r="D132" s="328">
        <f>ROUND((IF(MinBase2Day&gt;ROUND(((1-(TwoDayDiscount_21_Up+FedExExrpessEarnedDiscount))*'UPS 2Day Base'!D129),2),ROUND(MinBase2Day*(1+ExpressFuelSurcharge),2),ROUND(((1-(TwoDayDiscount_21_Up+FedExExrpessEarnedDiscount))*'UPS 2Day Base'!D129)*(1+ExpressFuelSurcharge),2)))*(1+FedEx_Markup),2)</f>
        <v>163.75</v>
      </c>
      <c r="E132" s="328">
        <f>ROUND((IF(MinBase2Day&gt;ROUND(((1-(TwoDayDiscount_21_Up+FedExExrpessEarnedDiscount))*'UPS 2Day Base'!E129),2),ROUND(MinBase2Day*(1+ExpressFuelSurcharge),2),ROUND(((1-(TwoDayDiscount_21_Up+FedExExrpessEarnedDiscount))*'UPS 2Day Base'!E129)*(1+ExpressFuelSurcharge),2)))*(1+FedEx_Markup),2)</f>
        <v>239.14</v>
      </c>
      <c r="F132" s="328">
        <f>ROUND((IF(MinBase2Day&gt;ROUND(((1-(TwoDayDiscount_21_Up+FedExExrpessEarnedDiscount))*'UPS 2Day Base'!F129),2),ROUND(MinBase2Day*(1+ExpressFuelSurcharge),2),ROUND(((1-(TwoDayDiscount_21_Up+FedExExrpessEarnedDiscount))*'UPS 2Day Base'!F129)*(1+ExpressFuelSurcharge),2)))*(1+FedEx_Markup),2)</f>
        <v>379.26</v>
      </c>
      <c r="G132" s="328">
        <f>ROUND((IF(MinBase2Day&gt;ROUND(((1-(TwoDayDiscount_21_Up+FedExExrpessEarnedDiscount))*'UPS 2Day Base'!G129),2),ROUND(MinBase2Day*(1+ExpressFuelSurcharge),2),ROUND(((1-(TwoDayDiscount_21_Up+FedExExrpessEarnedDiscount))*'UPS 2Day Base'!G129)*(1+ExpressFuelSurcharge),2)))*(1+FedEx_Markup),2)</f>
        <v>433.27</v>
      </c>
      <c r="H132" s="328">
        <f>ROUND((IF(MinBase2Day&gt;ROUND(((1-(TwoDayDiscount_21_Up+FedExExrpessEarnedDiscount))*'UPS 2Day Base'!H129),2),ROUND(MinBase2Day*(1+ExpressFuelSurcharge),2),ROUND(((1-(TwoDayDiscount_21_Up+FedExExrpessEarnedDiscount))*'UPS 2Day Base'!H129)*(1+ExpressFuelSurcharge),2)))*(1+FedEx_Markup),2)</f>
        <v>446.78</v>
      </c>
      <c r="I132" s="328">
        <f>ROUND((IF(MinBase2Day&gt;ROUND(((1-(TwoDayDiscount_21_Up+FedExExrpessEarnedDiscount))*'UPS 2Day Base'!I129),2),ROUND(MinBase2Day*(1+ExpressFuelSurcharge),2),ROUND(((1-(TwoDayDiscount_21_Up+FedExExrpessEarnedDiscount))*'UPS 2Day Base'!I129)*(1+ExpressFuelSurcharge),2)))*(1+FedEx_Markup),2)</f>
        <v>455.78</v>
      </c>
      <c r="J132" s="328">
        <f>ROUND((IF(MinBase2Day&gt;ROUND(((1-(TwoDayDiscount_21_Up+FedExExrpessEarnedDiscount))*'UPS 2Day Base'!J129),2),ROUND(MinBase2Day*(1+ExpressFuelSurcharge),2),ROUND(((1-(TwoDayDiscount_21_Up+FedExExrpessEarnedDiscount))*'UPS 2Day Base'!J129)*(1+ExpressFuelSurcharge),2)))*(1+FedEx_Markup),2)</f>
        <v>455.78</v>
      </c>
      <c r="K132" s="328">
        <f>ROUND((IF(MinBase2Day&gt;ROUND(((1-(TwoDayDiscount_21_Up+FedExExrpessEarnedDiscount))*'UPS 2Day Base'!K129),2),ROUND(MinBase2Day*(1+ExpressFuelSurcharge),2),ROUND(((1-(TwoDayDiscount_21_Up+FedExExrpessEarnedDiscount))*'UPS 2Day Base'!K129)*(1+ExpressFuelSurcharge),2)))*(1+FedEx_Markup),2)</f>
        <v>465.35</v>
      </c>
      <c r="L132" s="328">
        <f>ROUND((IF(MinBase2Day&gt;ROUND(((1-(TwoDayDiscount_21_Up+FedExExrpessEarnedDiscount))*'UPS 2Day Base'!L129),2),ROUND(MinBase2Day*(1+ExpressFuelSurcharge),2),ROUND(((1-(TwoDayDiscount_21_Up+FedExExrpessEarnedDiscount))*'UPS 2Day Base'!L129)*(1+ExpressFuelSurcharge),2)))*(1+FedEx_Markup),2)</f>
        <v>465.35</v>
      </c>
      <c r="M132" s="328">
        <f>ROUND((IF(MinBase2Day&gt;ROUND(((1-(TwoDayDiscount_21_Up+FedExExrpessEarnedDiscount))*'UPS 2Day Base'!M129),2),ROUND(MinBase2Day*(1+ExpressFuelSurcharge),2),ROUND(((1-(TwoDayDiscount_21_Up+FedExExrpessEarnedDiscount))*'UPS 2Day Base'!M129)*(1+ExpressFuelSurcharge),2)))*(1+FedEx_Markup),2)</f>
        <v>392.2</v>
      </c>
    </row>
    <row r="133" ht="12.75" customHeight="1">
      <c r="A133" s="327">
        <v>128.0</v>
      </c>
      <c r="B133" s="328">
        <f>ROUND((IF(MinBase2Day&gt;ROUND(((1-(TwoDayDiscount_21_Up+FedExExrpessEarnedDiscount))*'UPS 2Day Base'!B130),2),ROUND(MinBase2Day*(1+ExpressFuelSurcharge),2),ROUND(((1-(TwoDayDiscount_21_Up+FedExExrpessEarnedDiscount))*'UPS 2Day Base'!B130)*(1+ExpressFuelSurcharge),2)))*(1+FedEx_Markup),2)</f>
        <v>102.65</v>
      </c>
      <c r="C133" s="328">
        <f>ROUND((IF(MinBase2Day&gt;ROUND(((1-(TwoDayDiscount_21_Up+FedExExrpessEarnedDiscount))*'UPS 2Day Base'!C130),2),ROUND(MinBase2Day*(1+ExpressFuelSurcharge),2),ROUND(((1-(TwoDayDiscount_21_Up+FedExExrpessEarnedDiscount))*'UPS 2Day Base'!C130)*(1+ExpressFuelSurcharge),2)))*(1+FedEx_Markup),2)</f>
        <v>128.17</v>
      </c>
      <c r="D133" s="328">
        <f>ROUND((IF(MinBase2Day&gt;ROUND(((1-(TwoDayDiscount_21_Up+FedExExrpessEarnedDiscount))*'UPS 2Day Base'!D130),2),ROUND(MinBase2Day*(1+ExpressFuelSurcharge),2),ROUND(((1-(TwoDayDiscount_21_Up+FedExExrpessEarnedDiscount))*'UPS 2Day Base'!D130)*(1+ExpressFuelSurcharge),2)))*(1+FedEx_Markup),2)</f>
        <v>165.04</v>
      </c>
      <c r="E133" s="328">
        <f>ROUND((IF(MinBase2Day&gt;ROUND(((1-(TwoDayDiscount_21_Up+FedExExrpessEarnedDiscount))*'UPS 2Day Base'!E130),2),ROUND(MinBase2Day*(1+ExpressFuelSurcharge),2),ROUND(((1-(TwoDayDiscount_21_Up+FedExExrpessEarnedDiscount))*'UPS 2Day Base'!E130)*(1+ExpressFuelSurcharge),2)))*(1+FedEx_Markup),2)</f>
        <v>241.03</v>
      </c>
      <c r="F133" s="328">
        <f>ROUND((IF(MinBase2Day&gt;ROUND(((1-(TwoDayDiscount_21_Up+FedExExrpessEarnedDiscount))*'UPS 2Day Base'!F130),2),ROUND(MinBase2Day*(1+ExpressFuelSurcharge),2),ROUND(((1-(TwoDayDiscount_21_Up+FedExExrpessEarnedDiscount))*'UPS 2Day Base'!F130)*(1+ExpressFuelSurcharge),2)))*(1+FedEx_Markup),2)</f>
        <v>382.24</v>
      </c>
      <c r="G133" s="328">
        <f>ROUND((IF(MinBase2Day&gt;ROUND(((1-(TwoDayDiscount_21_Up+FedExExrpessEarnedDiscount))*'UPS 2Day Base'!G130),2),ROUND(MinBase2Day*(1+ExpressFuelSurcharge),2),ROUND(((1-(TwoDayDiscount_21_Up+FedExExrpessEarnedDiscount))*'UPS 2Day Base'!G130)*(1+ExpressFuelSurcharge),2)))*(1+FedEx_Markup),2)</f>
        <v>436.69</v>
      </c>
      <c r="H133" s="328">
        <f>ROUND((IF(MinBase2Day&gt;ROUND(((1-(TwoDayDiscount_21_Up+FedExExrpessEarnedDiscount))*'UPS 2Day Base'!H130),2),ROUND(MinBase2Day*(1+ExpressFuelSurcharge),2),ROUND(((1-(TwoDayDiscount_21_Up+FedExExrpessEarnedDiscount))*'UPS 2Day Base'!H130)*(1+ExpressFuelSurcharge),2)))*(1+FedEx_Markup),2)</f>
        <v>450.29</v>
      </c>
      <c r="I133" s="328">
        <f>ROUND((IF(MinBase2Day&gt;ROUND(((1-(TwoDayDiscount_21_Up+FedExExrpessEarnedDiscount))*'UPS 2Day Base'!I130),2),ROUND(MinBase2Day*(1+ExpressFuelSurcharge),2),ROUND(((1-(TwoDayDiscount_21_Up+FedExExrpessEarnedDiscount))*'UPS 2Day Base'!I130)*(1+ExpressFuelSurcharge),2)))*(1+FedEx_Markup),2)</f>
        <v>459.37</v>
      </c>
      <c r="J133" s="328">
        <f>ROUND((IF(MinBase2Day&gt;ROUND(((1-(TwoDayDiscount_21_Up+FedExExrpessEarnedDiscount))*'UPS 2Day Base'!J130),2),ROUND(MinBase2Day*(1+ExpressFuelSurcharge),2),ROUND(((1-(TwoDayDiscount_21_Up+FedExExrpessEarnedDiscount))*'UPS 2Day Base'!J130)*(1+ExpressFuelSurcharge),2)))*(1+FedEx_Markup),2)</f>
        <v>459.37</v>
      </c>
      <c r="K133" s="328">
        <f>ROUND((IF(MinBase2Day&gt;ROUND(((1-(TwoDayDiscount_21_Up+FedExExrpessEarnedDiscount))*'UPS 2Day Base'!K130),2),ROUND(MinBase2Day*(1+ExpressFuelSurcharge),2),ROUND(((1-(TwoDayDiscount_21_Up+FedExExrpessEarnedDiscount))*'UPS 2Day Base'!K130)*(1+ExpressFuelSurcharge),2)))*(1+FedEx_Markup),2)</f>
        <v>469.02</v>
      </c>
      <c r="L133" s="328">
        <f>ROUND((IF(MinBase2Day&gt;ROUND(((1-(TwoDayDiscount_21_Up+FedExExrpessEarnedDiscount))*'UPS 2Day Base'!L130),2),ROUND(MinBase2Day*(1+ExpressFuelSurcharge),2),ROUND(((1-(TwoDayDiscount_21_Up+FedExExrpessEarnedDiscount))*'UPS 2Day Base'!L130)*(1+ExpressFuelSurcharge),2)))*(1+FedEx_Markup),2)</f>
        <v>469.02</v>
      </c>
      <c r="M133" s="328">
        <f>ROUND((IF(MinBase2Day&gt;ROUND(((1-(TwoDayDiscount_21_Up+FedExExrpessEarnedDiscount))*'UPS 2Day Base'!M130),2),ROUND(MinBase2Day*(1+ExpressFuelSurcharge),2),ROUND(((1-(TwoDayDiscount_21_Up+FedExExrpessEarnedDiscount))*'UPS 2Day Base'!M130)*(1+ExpressFuelSurcharge),2)))*(1+FedEx_Markup),2)</f>
        <v>395.29</v>
      </c>
    </row>
    <row r="134" ht="12.75" customHeight="1">
      <c r="A134" s="327">
        <v>129.0</v>
      </c>
      <c r="B134" s="328">
        <f>ROUND((IF(MinBase2Day&gt;ROUND(((1-(TwoDayDiscount_21_Up+FedExExrpessEarnedDiscount))*'UPS 2Day Base'!B131),2),ROUND(MinBase2Day*(1+ExpressFuelSurcharge),2),ROUND(((1-(TwoDayDiscount_21_Up+FedExExrpessEarnedDiscount))*'UPS 2Day Base'!B131)*(1+ExpressFuelSurcharge),2)))*(1+FedEx_Markup),2)</f>
        <v>103.45</v>
      </c>
      <c r="C134" s="328">
        <f>ROUND((IF(MinBase2Day&gt;ROUND(((1-(TwoDayDiscount_21_Up+FedExExrpessEarnedDiscount))*'UPS 2Day Base'!C131),2),ROUND(MinBase2Day*(1+ExpressFuelSurcharge),2),ROUND(((1-(TwoDayDiscount_21_Up+FedExExrpessEarnedDiscount))*'UPS 2Day Base'!C131)*(1+ExpressFuelSurcharge),2)))*(1+FedEx_Markup),2)</f>
        <v>129.17</v>
      </c>
      <c r="D134" s="328">
        <f>ROUND((IF(MinBase2Day&gt;ROUND(((1-(TwoDayDiscount_21_Up+FedExExrpessEarnedDiscount))*'UPS 2Day Base'!D131),2),ROUND(MinBase2Day*(1+ExpressFuelSurcharge),2),ROUND(((1-(TwoDayDiscount_21_Up+FedExExrpessEarnedDiscount))*'UPS 2Day Base'!D131)*(1+ExpressFuelSurcharge),2)))*(1+FedEx_Markup),2)</f>
        <v>166.32</v>
      </c>
      <c r="E134" s="328">
        <f>ROUND((IF(MinBase2Day&gt;ROUND(((1-(TwoDayDiscount_21_Up+FedExExrpessEarnedDiscount))*'UPS 2Day Base'!E131),2),ROUND(MinBase2Day*(1+ExpressFuelSurcharge),2),ROUND(((1-(TwoDayDiscount_21_Up+FedExExrpessEarnedDiscount))*'UPS 2Day Base'!E131)*(1+ExpressFuelSurcharge),2)))*(1+FedEx_Markup),2)</f>
        <v>242.91</v>
      </c>
      <c r="F134" s="328">
        <f>ROUND((IF(MinBase2Day&gt;ROUND(((1-(TwoDayDiscount_21_Up+FedExExrpessEarnedDiscount))*'UPS 2Day Base'!F131),2),ROUND(MinBase2Day*(1+ExpressFuelSurcharge),2),ROUND(((1-(TwoDayDiscount_21_Up+FedExExrpessEarnedDiscount))*'UPS 2Day Base'!F131)*(1+ExpressFuelSurcharge),2)))*(1+FedEx_Markup),2)</f>
        <v>385.23</v>
      </c>
      <c r="G134" s="328">
        <f>ROUND((IF(MinBase2Day&gt;ROUND(((1-(TwoDayDiscount_21_Up+FedExExrpessEarnedDiscount))*'UPS 2Day Base'!G131),2),ROUND(MinBase2Day*(1+ExpressFuelSurcharge),2),ROUND(((1-(TwoDayDiscount_21_Up+FedExExrpessEarnedDiscount))*'UPS 2Day Base'!G131)*(1+ExpressFuelSurcharge),2)))*(1+FedEx_Markup),2)</f>
        <v>440.09</v>
      </c>
      <c r="H134" s="328">
        <f>ROUND((IF(MinBase2Day&gt;ROUND(((1-(TwoDayDiscount_21_Up+FedExExrpessEarnedDiscount))*'UPS 2Day Base'!H131),2),ROUND(MinBase2Day*(1+ExpressFuelSurcharge),2),ROUND(((1-(TwoDayDiscount_21_Up+FedExExrpessEarnedDiscount))*'UPS 2Day Base'!H131)*(1+ExpressFuelSurcharge),2)))*(1+FedEx_Markup),2)</f>
        <v>453.81</v>
      </c>
      <c r="I134" s="328">
        <f>ROUND((IF(MinBase2Day&gt;ROUND(((1-(TwoDayDiscount_21_Up+FedExExrpessEarnedDiscount))*'UPS 2Day Base'!I131),2),ROUND(MinBase2Day*(1+ExpressFuelSurcharge),2),ROUND(((1-(TwoDayDiscount_21_Up+FedExExrpessEarnedDiscount))*'UPS 2Day Base'!I131)*(1+ExpressFuelSurcharge),2)))*(1+FedEx_Markup),2)</f>
        <v>462.96</v>
      </c>
      <c r="J134" s="328">
        <f>ROUND((IF(MinBase2Day&gt;ROUND(((1-(TwoDayDiscount_21_Up+FedExExrpessEarnedDiscount))*'UPS 2Day Base'!J131),2),ROUND(MinBase2Day*(1+ExpressFuelSurcharge),2),ROUND(((1-(TwoDayDiscount_21_Up+FedExExrpessEarnedDiscount))*'UPS 2Day Base'!J131)*(1+ExpressFuelSurcharge),2)))*(1+FedEx_Markup),2)</f>
        <v>462.96</v>
      </c>
      <c r="K134" s="328">
        <f>ROUND((IF(MinBase2Day&gt;ROUND(((1-(TwoDayDiscount_21_Up+FedExExrpessEarnedDiscount))*'UPS 2Day Base'!K131),2),ROUND(MinBase2Day*(1+ExpressFuelSurcharge),2),ROUND(((1-(TwoDayDiscount_21_Up+FedExExrpessEarnedDiscount))*'UPS 2Day Base'!K131)*(1+ExpressFuelSurcharge),2)))*(1+FedEx_Markup),2)</f>
        <v>472.67</v>
      </c>
      <c r="L134" s="328">
        <f>ROUND((IF(MinBase2Day&gt;ROUND(((1-(TwoDayDiscount_21_Up+FedExExrpessEarnedDiscount))*'UPS 2Day Base'!L131),2),ROUND(MinBase2Day*(1+ExpressFuelSurcharge),2),ROUND(((1-(TwoDayDiscount_21_Up+FedExExrpessEarnedDiscount))*'UPS 2Day Base'!L131)*(1+ExpressFuelSurcharge),2)))*(1+FedEx_Markup),2)</f>
        <v>472.67</v>
      </c>
      <c r="M134" s="328">
        <f>ROUND((IF(MinBase2Day&gt;ROUND(((1-(TwoDayDiscount_21_Up+FedExExrpessEarnedDiscount))*'UPS 2Day Base'!M131),2),ROUND(MinBase2Day*(1+ExpressFuelSurcharge),2),ROUND(((1-(TwoDayDiscount_21_Up+FedExExrpessEarnedDiscount))*'UPS 2Day Base'!M131)*(1+ExpressFuelSurcharge),2)))*(1+FedEx_Markup),2)</f>
        <v>398.37</v>
      </c>
    </row>
    <row r="135" ht="12.75" customHeight="1">
      <c r="A135" s="327">
        <v>130.0</v>
      </c>
      <c r="B135" s="328">
        <f>ROUND((IF(MinBase2Day&gt;ROUND(((1-(TwoDayDiscount_21_Up+FedExExrpessEarnedDiscount))*'UPS 2Day Base'!B132),2),ROUND(MinBase2Day*(1+ExpressFuelSurcharge),2),ROUND(((1-(TwoDayDiscount_21_Up+FedExExrpessEarnedDiscount))*'UPS 2Day Base'!B132)*(1+ExpressFuelSurcharge),2)))*(1+FedEx_Markup),2)</f>
        <v>104.26</v>
      </c>
      <c r="C135" s="328">
        <f>ROUND((IF(MinBase2Day&gt;ROUND(((1-(TwoDayDiscount_21_Up+FedExExrpessEarnedDiscount))*'UPS 2Day Base'!C132),2),ROUND(MinBase2Day*(1+ExpressFuelSurcharge),2),ROUND(((1-(TwoDayDiscount_21_Up+FedExExrpessEarnedDiscount))*'UPS 2Day Base'!C132)*(1+ExpressFuelSurcharge),2)))*(1+FedEx_Markup),2)</f>
        <v>130.17</v>
      </c>
      <c r="D135" s="328">
        <f>ROUND((IF(MinBase2Day&gt;ROUND(((1-(TwoDayDiscount_21_Up+FedExExrpessEarnedDiscount))*'UPS 2Day Base'!D132),2),ROUND(MinBase2Day*(1+ExpressFuelSurcharge),2),ROUND(((1-(TwoDayDiscount_21_Up+FedExExrpessEarnedDiscount))*'UPS 2Day Base'!D132)*(1+ExpressFuelSurcharge),2)))*(1+FedEx_Markup),2)</f>
        <v>167.61</v>
      </c>
      <c r="E135" s="328">
        <f>ROUND((IF(MinBase2Day&gt;ROUND(((1-(TwoDayDiscount_21_Up+FedExExrpessEarnedDiscount))*'UPS 2Day Base'!E132),2),ROUND(MinBase2Day*(1+ExpressFuelSurcharge),2),ROUND(((1-(TwoDayDiscount_21_Up+FedExExrpessEarnedDiscount))*'UPS 2Day Base'!E132)*(1+ExpressFuelSurcharge),2)))*(1+FedEx_Markup),2)</f>
        <v>244.79</v>
      </c>
      <c r="F135" s="328">
        <f>ROUND((IF(MinBase2Day&gt;ROUND(((1-(TwoDayDiscount_21_Up+FedExExrpessEarnedDiscount))*'UPS 2Day Base'!F132),2),ROUND(MinBase2Day*(1+ExpressFuelSurcharge),2),ROUND(((1-(TwoDayDiscount_21_Up+FedExExrpessEarnedDiscount))*'UPS 2Day Base'!F132)*(1+ExpressFuelSurcharge),2)))*(1+FedEx_Markup),2)</f>
        <v>388.22</v>
      </c>
      <c r="G135" s="328">
        <f>ROUND((IF(MinBase2Day&gt;ROUND(((1-(TwoDayDiscount_21_Up+FedExExrpessEarnedDiscount))*'UPS 2Day Base'!G132),2),ROUND(MinBase2Day*(1+ExpressFuelSurcharge),2),ROUND(((1-(TwoDayDiscount_21_Up+FedExExrpessEarnedDiscount))*'UPS 2Day Base'!G132)*(1+ExpressFuelSurcharge),2)))*(1+FedEx_Markup),2)</f>
        <v>443.51</v>
      </c>
      <c r="H135" s="328">
        <f>ROUND((IF(MinBase2Day&gt;ROUND(((1-(TwoDayDiscount_21_Up+FedExExrpessEarnedDiscount))*'UPS 2Day Base'!H132),2),ROUND(MinBase2Day*(1+ExpressFuelSurcharge),2),ROUND(((1-(TwoDayDiscount_21_Up+FedExExrpessEarnedDiscount))*'UPS 2Day Base'!H132)*(1+ExpressFuelSurcharge),2)))*(1+FedEx_Markup),2)</f>
        <v>457.33</v>
      </c>
      <c r="I135" s="328">
        <f>ROUND((IF(MinBase2Day&gt;ROUND(((1-(TwoDayDiscount_21_Up+FedExExrpessEarnedDiscount))*'UPS 2Day Base'!I132),2),ROUND(MinBase2Day*(1+ExpressFuelSurcharge),2),ROUND(((1-(TwoDayDiscount_21_Up+FedExExrpessEarnedDiscount))*'UPS 2Day Base'!I132)*(1+ExpressFuelSurcharge),2)))*(1+FedEx_Markup),2)</f>
        <v>466.54</v>
      </c>
      <c r="J135" s="328">
        <f>ROUND((IF(MinBase2Day&gt;ROUND(((1-(TwoDayDiscount_21_Up+FedExExrpessEarnedDiscount))*'UPS 2Day Base'!J132),2),ROUND(MinBase2Day*(1+ExpressFuelSurcharge),2),ROUND(((1-(TwoDayDiscount_21_Up+FedExExrpessEarnedDiscount))*'UPS 2Day Base'!J132)*(1+ExpressFuelSurcharge),2)))*(1+FedEx_Markup),2)</f>
        <v>466.54</v>
      </c>
      <c r="K135" s="328">
        <f>ROUND((IF(MinBase2Day&gt;ROUND(((1-(TwoDayDiscount_21_Up+FedExExrpessEarnedDiscount))*'UPS 2Day Base'!K132),2),ROUND(MinBase2Day*(1+ExpressFuelSurcharge),2),ROUND(((1-(TwoDayDiscount_21_Up+FedExExrpessEarnedDiscount))*'UPS 2Day Base'!K132)*(1+ExpressFuelSurcharge),2)))*(1+FedEx_Markup),2)</f>
        <v>476.34</v>
      </c>
      <c r="L135" s="328">
        <f>ROUND((IF(MinBase2Day&gt;ROUND(((1-(TwoDayDiscount_21_Up+FedExExrpessEarnedDiscount))*'UPS 2Day Base'!L132),2),ROUND(MinBase2Day*(1+ExpressFuelSurcharge),2),ROUND(((1-(TwoDayDiscount_21_Up+FedExExrpessEarnedDiscount))*'UPS 2Day Base'!L132)*(1+ExpressFuelSurcharge),2)))*(1+FedEx_Markup),2)</f>
        <v>476.34</v>
      </c>
      <c r="M135" s="328">
        <f>ROUND((IF(MinBase2Day&gt;ROUND(((1-(TwoDayDiscount_21_Up+FedExExrpessEarnedDiscount))*'UPS 2Day Base'!M132),2),ROUND(MinBase2Day*(1+ExpressFuelSurcharge),2),ROUND(((1-(TwoDayDiscount_21_Up+FedExExrpessEarnedDiscount))*'UPS 2Day Base'!M132)*(1+ExpressFuelSurcharge),2)))*(1+FedEx_Markup),2)</f>
        <v>401.47</v>
      </c>
    </row>
    <row r="136" ht="12.75" customHeight="1">
      <c r="A136" s="327">
        <v>131.0</v>
      </c>
      <c r="B136" s="328">
        <f>ROUND((IF(MinBase2Day&gt;ROUND(((1-(TwoDayDiscount_21_Up+FedExExrpessEarnedDiscount))*'UPS 2Day Base'!B133),2),ROUND(MinBase2Day*(1+ExpressFuelSurcharge),2),ROUND(((1-(TwoDayDiscount_21_Up+FedExExrpessEarnedDiscount))*'UPS 2Day Base'!B133)*(1+ExpressFuelSurcharge),2)))*(1+FedEx_Markup),2)</f>
        <v>105.05</v>
      </c>
      <c r="C136" s="328">
        <f>ROUND((IF(MinBase2Day&gt;ROUND(((1-(TwoDayDiscount_21_Up+FedExExrpessEarnedDiscount))*'UPS 2Day Base'!C133),2),ROUND(MinBase2Day*(1+ExpressFuelSurcharge),2),ROUND(((1-(TwoDayDiscount_21_Up+FedExExrpessEarnedDiscount))*'UPS 2Day Base'!C133)*(1+ExpressFuelSurcharge),2)))*(1+FedEx_Markup),2)</f>
        <v>131.17</v>
      </c>
      <c r="D136" s="328">
        <f>ROUND((IF(MinBase2Day&gt;ROUND(((1-(TwoDayDiscount_21_Up+FedExExrpessEarnedDiscount))*'UPS 2Day Base'!D133),2),ROUND(MinBase2Day*(1+ExpressFuelSurcharge),2),ROUND(((1-(TwoDayDiscount_21_Up+FedExExrpessEarnedDiscount))*'UPS 2Day Base'!D133)*(1+ExpressFuelSurcharge),2)))*(1+FedEx_Markup),2)</f>
        <v>168.9</v>
      </c>
      <c r="E136" s="328">
        <f>ROUND((IF(MinBase2Day&gt;ROUND(((1-(TwoDayDiscount_21_Up+FedExExrpessEarnedDiscount))*'UPS 2Day Base'!E133),2),ROUND(MinBase2Day*(1+ExpressFuelSurcharge),2),ROUND(((1-(TwoDayDiscount_21_Up+FedExExrpessEarnedDiscount))*'UPS 2Day Base'!E133)*(1+ExpressFuelSurcharge),2)))*(1+FedEx_Markup),2)</f>
        <v>246.68</v>
      </c>
      <c r="F136" s="328">
        <f>ROUND((IF(MinBase2Day&gt;ROUND(((1-(TwoDayDiscount_21_Up+FedExExrpessEarnedDiscount))*'UPS 2Day Base'!F133),2),ROUND(MinBase2Day*(1+ExpressFuelSurcharge),2),ROUND(((1-(TwoDayDiscount_21_Up+FedExExrpessEarnedDiscount))*'UPS 2Day Base'!F133)*(1+ExpressFuelSurcharge),2)))*(1+FedEx_Markup),2)</f>
        <v>391.2</v>
      </c>
      <c r="G136" s="328">
        <f>ROUND((IF(MinBase2Day&gt;ROUND(((1-(TwoDayDiscount_21_Up+FedExExrpessEarnedDiscount))*'UPS 2Day Base'!G133),2),ROUND(MinBase2Day*(1+ExpressFuelSurcharge),2),ROUND(((1-(TwoDayDiscount_21_Up+FedExExrpessEarnedDiscount))*'UPS 2Day Base'!G133)*(1+ExpressFuelSurcharge),2)))*(1+FedEx_Markup),2)</f>
        <v>446.92</v>
      </c>
      <c r="H136" s="328">
        <f>ROUND((IF(MinBase2Day&gt;ROUND(((1-(TwoDayDiscount_21_Up+FedExExrpessEarnedDiscount))*'UPS 2Day Base'!H133),2),ROUND(MinBase2Day*(1+ExpressFuelSurcharge),2),ROUND(((1-(TwoDayDiscount_21_Up+FedExExrpessEarnedDiscount))*'UPS 2Day Base'!H133)*(1+ExpressFuelSurcharge),2)))*(1+FedEx_Markup),2)</f>
        <v>460.85</v>
      </c>
      <c r="I136" s="328">
        <f>ROUND((IF(MinBase2Day&gt;ROUND(((1-(TwoDayDiscount_21_Up+FedExExrpessEarnedDiscount))*'UPS 2Day Base'!I133),2),ROUND(MinBase2Day*(1+ExpressFuelSurcharge),2),ROUND(((1-(TwoDayDiscount_21_Up+FedExExrpessEarnedDiscount))*'UPS 2Day Base'!I133)*(1+ExpressFuelSurcharge),2)))*(1+FedEx_Markup),2)</f>
        <v>470.14</v>
      </c>
      <c r="J136" s="328">
        <f>ROUND((IF(MinBase2Day&gt;ROUND(((1-(TwoDayDiscount_21_Up+FedExExrpessEarnedDiscount))*'UPS 2Day Base'!J133),2),ROUND(MinBase2Day*(1+ExpressFuelSurcharge),2),ROUND(((1-(TwoDayDiscount_21_Up+FedExExrpessEarnedDiscount))*'UPS 2Day Base'!J133)*(1+ExpressFuelSurcharge),2)))*(1+FedEx_Markup),2)</f>
        <v>470.14</v>
      </c>
      <c r="K136" s="328">
        <f>ROUND((IF(MinBase2Day&gt;ROUND(((1-(TwoDayDiscount_21_Up+FedExExrpessEarnedDiscount))*'UPS 2Day Base'!K133),2),ROUND(MinBase2Day*(1+ExpressFuelSurcharge),2),ROUND(((1-(TwoDayDiscount_21_Up+FedExExrpessEarnedDiscount))*'UPS 2Day Base'!K133)*(1+ExpressFuelSurcharge),2)))*(1+FedEx_Markup),2)</f>
        <v>480.01</v>
      </c>
      <c r="L136" s="328">
        <f>ROUND((IF(MinBase2Day&gt;ROUND(((1-(TwoDayDiscount_21_Up+FedExExrpessEarnedDiscount))*'UPS 2Day Base'!L133),2),ROUND(MinBase2Day*(1+ExpressFuelSurcharge),2),ROUND(((1-(TwoDayDiscount_21_Up+FedExExrpessEarnedDiscount))*'UPS 2Day Base'!L133)*(1+ExpressFuelSurcharge),2)))*(1+FedEx_Markup),2)</f>
        <v>480.01</v>
      </c>
      <c r="M136" s="328">
        <f>ROUND((IF(MinBase2Day&gt;ROUND(((1-(TwoDayDiscount_21_Up+FedExExrpessEarnedDiscount))*'UPS 2Day Base'!M133),2),ROUND(MinBase2Day*(1+ExpressFuelSurcharge),2),ROUND(((1-(TwoDayDiscount_21_Up+FedExExrpessEarnedDiscount))*'UPS 2Day Base'!M133)*(1+ExpressFuelSurcharge),2)))*(1+FedEx_Markup),2)</f>
        <v>404.55</v>
      </c>
    </row>
    <row r="137" ht="12.75" customHeight="1">
      <c r="A137" s="327">
        <v>132.0</v>
      </c>
      <c r="B137" s="328">
        <f>ROUND((IF(MinBase2Day&gt;ROUND(((1-(TwoDayDiscount_21_Up+FedExExrpessEarnedDiscount))*'UPS 2Day Base'!B134),2),ROUND(MinBase2Day*(1+ExpressFuelSurcharge),2),ROUND(((1-(TwoDayDiscount_21_Up+FedExExrpessEarnedDiscount))*'UPS 2Day Base'!B134)*(1+ExpressFuelSurcharge),2)))*(1+FedEx_Markup),2)</f>
        <v>105.86</v>
      </c>
      <c r="C137" s="328">
        <f>ROUND((IF(MinBase2Day&gt;ROUND(((1-(TwoDayDiscount_21_Up+FedExExrpessEarnedDiscount))*'UPS 2Day Base'!C134),2),ROUND(MinBase2Day*(1+ExpressFuelSurcharge),2),ROUND(((1-(TwoDayDiscount_21_Up+FedExExrpessEarnedDiscount))*'UPS 2Day Base'!C134)*(1+ExpressFuelSurcharge),2)))*(1+FedEx_Markup),2)</f>
        <v>132.18</v>
      </c>
      <c r="D137" s="328">
        <f>ROUND((IF(MinBase2Day&gt;ROUND(((1-(TwoDayDiscount_21_Up+FedExExrpessEarnedDiscount))*'UPS 2Day Base'!D134),2),ROUND(MinBase2Day*(1+ExpressFuelSurcharge),2),ROUND(((1-(TwoDayDiscount_21_Up+FedExExrpessEarnedDiscount))*'UPS 2Day Base'!D134)*(1+ExpressFuelSurcharge),2)))*(1+FedEx_Markup),2)</f>
        <v>170.19</v>
      </c>
      <c r="E137" s="328">
        <f>ROUND((IF(MinBase2Day&gt;ROUND(((1-(TwoDayDiscount_21_Up+FedExExrpessEarnedDiscount))*'UPS 2Day Base'!E134),2),ROUND(MinBase2Day*(1+ExpressFuelSurcharge),2),ROUND(((1-(TwoDayDiscount_21_Up+FedExExrpessEarnedDiscount))*'UPS 2Day Base'!E134)*(1+ExpressFuelSurcharge),2)))*(1+FedEx_Markup),2)</f>
        <v>248.56</v>
      </c>
      <c r="F137" s="328">
        <f>ROUND((IF(MinBase2Day&gt;ROUND(((1-(TwoDayDiscount_21_Up+FedExExrpessEarnedDiscount))*'UPS 2Day Base'!F134),2),ROUND(MinBase2Day*(1+ExpressFuelSurcharge),2),ROUND(((1-(TwoDayDiscount_21_Up+FedExExrpessEarnedDiscount))*'UPS 2Day Base'!F134)*(1+ExpressFuelSurcharge),2)))*(1+FedEx_Markup),2)</f>
        <v>394.19</v>
      </c>
      <c r="G137" s="328">
        <f>ROUND((IF(MinBase2Day&gt;ROUND(((1-(TwoDayDiscount_21_Up+FedExExrpessEarnedDiscount))*'UPS 2Day Base'!G134),2),ROUND(MinBase2Day*(1+ExpressFuelSurcharge),2),ROUND(((1-(TwoDayDiscount_21_Up+FedExExrpessEarnedDiscount))*'UPS 2Day Base'!G134)*(1+ExpressFuelSurcharge),2)))*(1+FedEx_Markup),2)</f>
        <v>450.33</v>
      </c>
      <c r="H137" s="328">
        <f>ROUND((IF(MinBase2Day&gt;ROUND(((1-(TwoDayDiscount_21_Up+FedExExrpessEarnedDiscount))*'UPS 2Day Base'!H134),2),ROUND(MinBase2Day*(1+ExpressFuelSurcharge),2),ROUND(((1-(TwoDayDiscount_21_Up+FedExExrpessEarnedDiscount))*'UPS 2Day Base'!H134)*(1+ExpressFuelSurcharge),2)))*(1+FedEx_Markup),2)</f>
        <v>464.37</v>
      </c>
      <c r="I137" s="328">
        <f>ROUND((IF(MinBase2Day&gt;ROUND(((1-(TwoDayDiscount_21_Up+FedExExrpessEarnedDiscount))*'UPS 2Day Base'!I134),2),ROUND(MinBase2Day*(1+ExpressFuelSurcharge),2),ROUND(((1-(TwoDayDiscount_21_Up+FedExExrpessEarnedDiscount))*'UPS 2Day Base'!I134)*(1+ExpressFuelSurcharge),2)))*(1+FedEx_Markup),2)</f>
        <v>473.73</v>
      </c>
      <c r="J137" s="328">
        <f>ROUND((IF(MinBase2Day&gt;ROUND(((1-(TwoDayDiscount_21_Up+FedExExrpessEarnedDiscount))*'UPS 2Day Base'!J134),2),ROUND(MinBase2Day*(1+ExpressFuelSurcharge),2),ROUND(((1-(TwoDayDiscount_21_Up+FedExExrpessEarnedDiscount))*'UPS 2Day Base'!J134)*(1+ExpressFuelSurcharge),2)))*(1+FedEx_Markup),2)</f>
        <v>473.73</v>
      </c>
      <c r="K137" s="328">
        <f>ROUND((IF(MinBase2Day&gt;ROUND(((1-(TwoDayDiscount_21_Up+FedExExrpessEarnedDiscount))*'UPS 2Day Base'!K134),2),ROUND(MinBase2Day*(1+ExpressFuelSurcharge),2),ROUND(((1-(TwoDayDiscount_21_Up+FedExExrpessEarnedDiscount))*'UPS 2Day Base'!K134)*(1+ExpressFuelSurcharge),2)))*(1+FedEx_Markup),2)</f>
        <v>483.67</v>
      </c>
      <c r="L137" s="328">
        <f>ROUND((IF(MinBase2Day&gt;ROUND(((1-(TwoDayDiscount_21_Up+FedExExrpessEarnedDiscount))*'UPS 2Day Base'!L134),2),ROUND(MinBase2Day*(1+ExpressFuelSurcharge),2),ROUND(((1-(TwoDayDiscount_21_Up+FedExExrpessEarnedDiscount))*'UPS 2Day Base'!L134)*(1+ExpressFuelSurcharge),2)))*(1+FedEx_Markup),2)</f>
        <v>483.67</v>
      </c>
      <c r="M137" s="328">
        <f>ROUND((IF(MinBase2Day&gt;ROUND(((1-(TwoDayDiscount_21_Up+FedExExrpessEarnedDiscount))*'UPS 2Day Base'!M134),2),ROUND(MinBase2Day*(1+ExpressFuelSurcharge),2),ROUND(((1-(TwoDayDiscount_21_Up+FedExExrpessEarnedDiscount))*'UPS 2Day Base'!M134)*(1+ExpressFuelSurcharge),2)))*(1+FedEx_Markup),2)</f>
        <v>407.64</v>
      </c>
    </row>
    <row r="138" ht="12.75" customHeight="1">
      <c r="A138" s="327">
        <v>133.0</v>
      </c>
      <c r="B138" s="328">
        <f>ROUND((IF(MinBase2Day&gt;ROUND(((1-(TwoDayDiscount_21_Up+FedExExrpessEarnedDiscount))*'UPS 2Day Base'!B135),2),ROUND(MinBase2Day*(1+ExpressFuelSurcharge),2),ROUND(((1-(TwoDayDiscount_21_Up+FedExExrpessEarnedDiscount))*'UPS 2Day Base'!B135)*(1+ExpressFuelSurcharge),2)))*(1+FedEx_Markup),2)</f>
        <v>106.66</v>
      </c>
      <c r="C138" s="328">
        <f>ROUND((IF(MinBase2Day&gt;ROUND(((1-(TwoDayDiscount_21_Up+FedExExrpessEarnedDiscount))*'UPS 2Day Base'!C135),2),ROUND(MinBase2Day*(1+ExpressFuelSurcharge),2),ROUND(((1-(TwoDayDiscount_21_Up+FedExExrpessEarnedDiscount))*'UPS 2Day Base'!C135)*(1+ExpressFuelSurcharge),2)))*(1+FedEx_Markup),2)</f>
        <v>133.18</v>
      </c>
      <c r="D138" s="328">
        <f>ROUND((IF(MinBase2Day&gt;ROUND(((1-(TwoDayDiscount_21_Up+FedExExrpessEarnedDiscount))*'UPS 2Day Base'!D135),2),ROUND(MinBase2Day*(1+ExpressFuelSurcharge),2),ROUND(((1-(TwoDayDiscount_21_Up+FedExExrpessEarnedDiscount))*'UPS 2Day Base'!D135)*(1+ExpressFuelSurcharge),2)))*(1+FedEx_Markup),2)</f>
        <v>171.48</v>
      </c>
      <c r="E138" s="328">
        <f>ROUND((IF(MinBase2Day&gt;ROUND(((1-(TwoDayDiscount_21_Up+FedExExrpessEarnedDiscount))*'UPS 2Day Base'!E135),2),ROUND(MinBase2Day*(1+ExpressFuelSurcharge),2),ROUND(((1-(TwoDayDiscount_21_Up+FedExExrpessEarnedDiscount))*'UPS 2Day Base'!E135)*(1+ExpressFuelSurcharge),2)))*(1+FedEx_Markup),2)</f>
        <v>250.45</v>
      </c>
      <c r="F138" s="328">
        <f>ROUND((IF(MinBase2Day&gt;ROUND(((1-(TwoDayDiscount_21_Up+FedExExrpessEarnedDiscount))*'UPS 2Day Base'!F135),2),ROUND(MinBase2Day*(1+ExpressFuelSurcharge),2),ROUND(((1-(TwoDayDiscount_21_Up+FedExExrpessEarnedDiscount))*'UPS 2Day Base'!F135)*(1+ExpressFuelSurcharge),2)))*(1+FedEx_Markup),2)</f>
        <v>397.18</v>
      </c>
      <c r="G138" s="328">
        <f>ROUND((IF(MinBase2Day&gt;ROUND(((1-(TwoDayDiscount_21_Up+FedExExrpessEarnedDiscount))*'UPS 2Day Base'!G135),2),ROUND(MinBase2Day*(1+ExpressFuelSurcharge),2),ROUND(((1-(TwoDayDiscount_21_Up+FedExExrpessEarnedDiscount))*'UPS 2Day Base'!G135)*(1+ExpressFuelSurcharge),2)))*(1+FedEx_Markup),2)</f>
        <v>453.74</v>
      </c>
      <c r="H138" s="328">
        <f>ROUND((IF(MinBase2Day&gt;ROUND(((1-(TwoDayDiscount_21_Up+FedExExrpessEarnedDiscount))*'UPS 2Day Base'!H135),2),ROUND(MinBase2Day*(1+ExpressFuelSurcharge),2),ROUND(((1-(TwoDayDiscount_21_Up+FedExExrpessEarnedDiscount))*'UPS 2Day Base'!H135)*(1+ExpressFuelSurcharge),2)))*(1+FedEx_Markup),2)</f>
        <v>467.89</v>
      </c>
      <c r="I138" s="328">
        <f>ROUND((IF(MinBase2Day&gt;ROUND(((1-(TwoDayDiscount_21_Up+FedExExrpessEarnedDiscount))*'UPS 2Day Base'!I135),2),ROUND(MinBase2Day*(1+ExpressFuelSurcharge),2),ROUND(((1-(TwoDayDiscount_21_Up+FedExExrpessEarnedDiscount))*'UPS 2Day Base'!I135)*(1+ExpressFuelSurcharge),2)))*(1+FedEx_Markup),2)</f>
        <v>477.32</v>
      </c>
      <c r="J138" s="328">
        <f>ROUND((IF(MinBase2Day&gt;ROUND(((1-(TwoDayDiscount_21_Up+FedExExrpessEarnedDiscount))*'UPS 2Day Base'!J135),2),ROUND(MinBase2Day*(1+ExpressFuelSurcharge),2),ROUND(((1-(TwoDayDiscount_21_Up+FedExExrpessEarnedDiscount))*'UPS 2Day Base'!J135)*(1+ExpressFuelSurcharge),2)))*(1+FedEx_Markup),2)</f>
        <v>477.32</v>
      </c>
      <c r="K138" s="328">
        <f>ROUND((IF(MinBase2Day&gt;ROUND(((1-(TwoDayDiscount_21_Up+FedExExrpessEarnedDiscount))*'UPS 2Day Base'!K135),2),ROUND(MinBase2Day*(1+ExpressFuelSurcharge),2),ROUND(((1-(TwoDayDiscount_21_Up+FedExExrpessEarnedDiscount))*'UPS 2Day Base'!K135)*(1+ExpressFuelSurcharge),2)))*(1+FedEx_Markup),2)</f>
        <v>487.34</v>
      </c>
      <c r="L138" s="328">
        <f>ROUND((IF(MinBase2Day&gt;ROUND(((1-(TwoDayDiscount_21_Up+FedExExrpessEarnedDiscount))*'UPS 2Day Base'!L135),2),ROUND(MinBase2Day*(1+ExpressFuelSurcharge),2),ROUND(((1-(TwoDayDiscount_21_Up+FedExExrpessEarnedDiscount))*'UPS 2Day Base'!L135)*(1+ExpressFuelSurcharge),2)))*(1+FedEx_Markup),2)</f>
        <v>487.34</v>
      </c>
      <c r="M138" s="328">
        <f>ROUND((IF(MinBase2Day&gt;ROUND(((1-(TwoDayDiscount_21_Up+FedExExrpessEarnedDiscount))*'UPS 2Day Base'!M135),2),ROUND(MinBase2Day*(1+ExpressFuelSurcharge),2),ROUND(((1-(TwoDayDiscount_21_Up+FedExExrpessEarnedDiscount))*'UPS 2Day Base'!M135)*(1+ExpressFuelSurcharge),2)))*(1+FedEx_Markup),2)</f>
        <v>410.72</v>
      </c>
    </row>
    <row r="139" ht="12.75" customHeight="1">
      <c r="A139" s="327">
        <v>134.0</v>
      </c>
      <c r="B139" s="328">
        <f>ROUND((IF(MinBase2Day&gt;ROUND(((1-(TwoDayDiscount_21_Up+FedExExrpessEarnedDiscount))*'UPS 2Day Base'!B136),2),ROUND(MinBase2Day*(1+ExpressFuelSurcharge),2),ROUND(((1-(TwoDayDiscount_21_Up+FedExExrpessEarnedDiscount))*'UPS 2Day Base'!B136)*(1+ExpressFuelSurcharge),2)))*(1+FedEx_Markup),2)</f>
        <v>107.46</v>
      </c>
      <c r="C139" s="328">
        <f>ROUND((IF(MinBase2Day&gt;ROUND(((1-(TwoDayDiscount_21_Up+FedExExrpessEarnedDiscount))*'UPS 2Day Base'!C136),2),ROUND(MinBase2Day*(1+ExpressFuelSurcharge),2),ROUND(((1-(TwoDayDiscount_21_Up+FedExExrpessEarnedDiscount))*'UPS 2Day Base'!C136)*(1+ExpressFuelSurcharge),2)))*(1+FedEx_Markup),2)</f>
        <v>134.18</v>
      </c>
      <c r="D139" s="328">
        <f>ROUND((IF(MinBase2Day&gt;ROUND(((1-(TwoDayDiscount_21_Up+FedExExrpessEarnedDiscount))*'UPS 2Day Base'!D136),2),ROUND(MinBase2Day*(1+ExpressFuelSurcharge),2),ROUND(((1-(TwoDayDiscount_21_Up+FedExExrpessEarnedDiscount))*'UPS 2Day Base'!D136)*(1+ExpressFuelSurcharge),2)))*(1+FedEx_Markup),2)</f>
        <v>172.76</v>
      </c>
      <c r="E139" s="328">
        <f>ROUND((IF(MinBase2Day&gt;ROUND(((1-(TwoDayDiscount_21_Up+FedExExrpessEarnedDiscount))*'UPS 2Day Base'!E136),2),ROUND(MinBase2Day*(1+ExpressFuelSurcharge),2),ROUND(((1-(TwoDayDiscount_21_Up+FedExExrpessEarnedDiscount))*'UPS 2Day Base'!E136)*(1+ExpressFuelSurcharge),2)))*(1+FedEx_Markup),2)</f>
        <v>252.32</v>
      </c>
      <c r="F139" s="328">
        <f>ROUND((IF(MinBase2Day&gt;ROUND(((1-(TwoDayDiscount_21_Up+FedExExrpessEarnedDiscount))*'UPS 2Day Base'!F136),2),ROUND(MinBase2Day*(1+ExpressFuelSurcharge),2),ROUND(((1-(TwoDayDiscount_21_Up+FedExExrpessEarnedDiscount))*'UPS 2Day Base'!F136)*(1+ExpressFuelSurcharge),2)))*(1+FedEx_Markup),2)</f>
        <v>400.15</v>
      </c>
      <c r="G139" s="328">
        <f>ROUND((IF(MinBase2Day&gt;ROUND(((1-(TwoDayDiscount_21_Up+FedExExrpessEarnedDiscount))*'UPS 2Day Base'!G136),2),ROUND(MinBase2Day*(1+ExpressFuelSurcharge),2),ROUND(((1-(TwoDayDiscount_21_Up+FedExExrpessEarnedDiscount))*'UPS 2Day Base'!G136)*(1+ExpressFuelSurcharge),2)))*(1+FedEx_Markup),2)</f>
        <v>457.16</v>
      </c>
      <c r="H139" s="328">
        <f>ROUND((IF(MinBase2Day&gt;ROUND(((1-(TwoDayDiscount_21_Up+FedExExrpessEarnedDiscount))*'UPS 2Day Base'!H136),2),ROUND(MinBase2Day*(1+ExpressFuelSurcharge),2),ROUND(((1-(TwoDayDiscount_21_Up+FedExExrpessEarnedDiscount))*'UPS 2Day Base'!H136)*(1+ExpressFuelSurcharge),2)))*(1+FedEx_Markup),2)</f>
        <v>471.41</v>
      </c>
      <c r="I139" s="328">
        <f>ROUND((IF(MinBase2Day&gt;ROUND(((1-(TwoDayDiscount_21_Up+FedExExrpessEarnedDiscount))*'UPS 2Day Base'!I136),2),ROUND(MinBase2Day*(1+ExpressFuelSurcharge),2),ROUND(((1-(TwoDayDiscount_21_Up+FedExExrpessEarnedDiscount))*'UPS 2Day Base'!I136)*(1+ExpressFuelSurcharge),2)))*(1+FedEx_Markup),2)</f>
        <v>480.91</v>
      </c>
      <c r="J139" s="328">
        <f>ROUND((IF(MinBase2Day&gt;ROUND(((1-(TwoDayDiscount_21_Up+FedExExrpessEarnedDiscount))*'UPS 2Day Base'!J136),2),ROUND(MinBase2Day*(1+ExpressFuelSurcharge),2),ROUND(((1-(TwoDayDiscount_21_Up+FedExExrpessEarnedDiscount))*'UPS 2Day Base'!J136)*(1+ExpressFuelSurcharge),2)))*(1+FedEx_Markup),2)</f>
        <v>480.91</v>
      </c>
      <c r="K139" s="328">
        <f>ROUND((IF(MinBase2Day&gt;ROUND(((1-(TwoDayDiscount_21_Up+FedExExrpessEarnedDiscount))*'UPS 2Day Base'!K136),2),ROUND(MinBase2Day*(1+ExpressFuelSurcharge),2),ROUND(((1-(TwoDayDiscount_21_Up+FedExExrpessEarnedDiscount))*'UPS 2Day Base'!K136)*(1+ExpressFuelSurcharge),2)))*(1+FedEx_Markup),2)</f>
        <v>490.99</v>
      </c>
      <c r="L139" s="328">
        <f>ROUND((IF(MinBase2Day&gt;ROUND(((1-(TwoDayDiscount_21_Up+FedExExrpessEarnedDiscount))*'UPS 2Day Base'!L136),2),ROUND(MinBase2Day*(1+ExpressFuelSurcharge),2),ROUND(((1-(TwoDayDiscount_21_Up+FedExExrpessEarnedDiscount))*'UPS 2Day Base'!L136)*(1+ExpressFuelSurcharge),2)))*(1+FedEx_Markup),2)</f>
        <v>490.99</v>
      </c>
      <c r="M139" s="328">
        <f>ROUND((IF(MinBase2Day&gt;ROUND(((1-(TwoDayDiscount_21_Up+FedExExrpessEarnedDiscount))*'UPS 2Day Base'!M136),2),ROUND(MinBase2Day*(1+ExpressFuelSurcharge),2),ROUND(((1-(TwoDayDiscount_21_Up+FedExExrpessEarnedDiscount))*'UPS 2Day Base'!M136)*(1+ExpressFuelSurcharge),2)))*(1+FedEx_Markup),2)</f>
        <v>413.82</v>
      </c>
    </row>
    <row r="140" ht="12.75" customHeight="1">
      <c r="A140" s="327">
        <v>135.0</v>
      </c>
      <c r="B140" s="328">
        <f>ROUND((IF(MinBase2Day&gt;ROUND(((1-(TwoDayDiscount_21_Up+FedExExrpessEarnedDiscount))*'UPS 2Day Base'!B137),2),ROUND(MinBase2Day*(1+ExpressFuelSurcharge),2),ROUND(((1-(TwoDayDiscount_21_Up+FedExExrpessEarnedDiscount))*'UPS 2Day Base'!B137)*(1+ExpressFuelSurcharge),2)))*(1+FedEx_Markup),2)</f>
        <v>108.26</v>
      </c>
      <c r="C140" s="328">
        <f>ROUND((IF(MinBase2Day&gt;ROUND(((1-(TwoDayDiscount_21_Up+FedExExrpessEarnedDiscount))*'UPS 2Day Base'!C137),2),ROUND(MinBase2Day*(1+ExpressFuelSurcharge),2),ROUND(((1-(TwoDayDiscount_21_Up+FedExExrpessEarnedDiscount))*'UPS 2Day Base'!C137)*(1+ExpressFuelSurcharge),2)))*(1+FedEx_Markup),2)</f>
        <v>135.18</v>
      </c>
      <c r="D140" s="328">
        <f>ROUND((IF(MinBase2Day&gt;ROUND(((1-(TwoDayDiscount_21_Up+FedExExrpessEarnedDiscount))*'UPS 2Day Base'!D137),2),ROUND(MinBase2Day*(1+ExpressFuelSurcharge),2),ROUND(((1-(TwoDayDiscount_21_Up+FedExExrpessEarnedDiscount))*'UPS 2Day Base'!D137)*(1+ExpressFuelSurcharge),2)))*(1+FedEx_Markup),2)</f>
        <v>174.06</v>
      </c>
      <c r="E140" s="328">
        <f>ROUND((IF(MinBase2Day&gt;ROUND(((1-(TwoDayDiscount_21_Up+FedExExrpessEarnedDiscount))*'UPS 2Day Base'!E137),2),ROUND(MinBase2Day*(1+ExpressFuelSurcharge),2),ROUND(((1-(TwoDayDiscount_21_Up+FedExExrpessEarnedDiscount))*'UPS 2Day Base'!E137)*(1+ExpressFuelSurcharge),2)))*(1+FedEx_Markup),2)</f>
        <v>254.21</v>
      </c>
      <c r="F140" s="328">
        <f>ROUND((IF(MinBase2Day&gt;ROUND(((1-(TwoDayDiscount_21_Up+FedExExrpessEarnedDiscount))*'UPS 2Day Base'!F137),2),ROUND(MinBase2Day*(1+ExpressFuelSurcharge),2),ROUND(((1-(TwoDayDiscount_21_Up+FedExExrpessEarnedDiscount))*'UPS 2Day Base'!F137)*(1+ExpressFuelSurcharge),2)))*(1+FedEx_Markup),2)</f>
        <v>403.14</v>
      </c>
      <c r="G140" s="328">
        <f>ROUND((IF(MinBase2Day&gt;ROUND(((1-(TwoDayDiscount_21_Up+FedExExrpessEarnedDiscount))*'UPS 2Day Base'!G137),2),ROUND(MinBase2Day*(1+ExpressFuelSurcharge),2),ROUND(((1-(TwoDayDiscount_21_Up+FedExExrpessEarnedDiscount))*'UPS 2Day Base'!G137)*(1+ExpressFuelSurcharge),2)))*(1+FedEx_Markup),2)</f>
        <v>460.56</v>
      </c>
      <c r="H140" s="328">
        <f>ROUND((IF(MinBase2Day&gt;ROUND(((1-(TwoDayDiscount_21_Up+FedExExrpessEarnedDiscount))*'UPS 2Day Base'!H137),2),ROUND(MinBase2Day*(1+ExpressFuelSurcharge),2),ROUND(((1-(TwoDayDiscount_21_Up+FedExExrpessEarnedDiscount))*'UPS 2Day Base'!H137)*(1+ExpressFuelSurcharge),2)))*(1+FedEx_Markup),2)</f>
        <v>474.93</v>
      </c>
      <c r="I140" s="328">
        <f>ROUND((IF(MinBase2Day&gt;ROUND(((1-(TwoDayDiscount_21_Up+FedExExrpessEarnedDiscount))*'UPS 2Day Base'!I137),2),ROUND(MinBase2Day*(1+ExpressFuelSurcharge),2),ROUND(((1-(TwoDayDiscount_21_Up+FedExExrpessEarnedDiscount))*'UPS 2Day Base'!I137)*(1+ExpressFuelSurcharge),2)))*(1+FedEx_Markup),2)</f>
        <v>484.5</v>
      </c>
      <c r="J140" s="328">
        <f>ROUND((IF(MinBase2Day&gt;ROUND(((1-(TwoDayDiscount_21_Up+FedExExrpessEarnedDiscount))*'UPS 2Day Base'!J137),2),ROUND(MinBase2Day*(1+ExpressFuelSurcharge),2),ROUND(((1-(TwoDayDiscount_21_Up+FedExExrpessEarnedDiscount))*'UPS 2Day Base'!J137)*(1+ExpressFuelSurcharge),2)))*(1+FedEx_Markup),2)</f>
        <v>484.5</v>
      </c>
      <c r="K140" s="328">
        <f>ROUND((IF(MinBase2Day&gt;ROUND(((1-(TwoDayDiscount_21_Up+FedExExrpessEarnedDiscount))*'UPS 2Day Base'!K137),2),ROUND(MinBase2Day*(1+ExpressFuelSurcharge),2),ROUND(((1-(TwoDayDiscount_21_Up+FedExExrpessEarnedDiscount))*'UPS 2Day Base'!K137)*(1+ExpressFuelSurcharge),2)))*(1+FedEx_Markup),2)</f>
        <v>494.66</v>
      </c>
      <c r="L140" s="328">
        <f>ROUND((IF(MinBase2Day&gt;ROUND(((1-(TwoDayDiscount_21_Up+FedExExrpessEarnedDiscount))*'UPS 2Day Base'!L137),2),ROUND(MinBase2Day*(1+ExpressFuelSurcharge),2),ROUND(((1-(TwoDayDiscount_21_Up+FedExExrpessEarnedDiscount))*'UPS 2Day Base'!L137)*(1+ExpressFuelSurcharge),2)))*(1+FedEx_Markup),2)</f>
        <v>494.66</v>
      </c>
      <c r="M140" s="328">
        <f>ROUND((IF(MinBase2Day&gt;ROUND(((1-(TwoDayDiscount_21_Up+FedExExrpessEarnedDiscount))*'UPS 2Day Base'!M137),2),ROUND(MinBase2Day*(1+ExpressFuelSurcharge),2),ROUND(((1-(TwoDayDiscount_21_Up+FedExExrpessEarnedDiscount))*'UPS 2Day Base'!M137)*(1+ExpressFuelSurcharge),2)))*(1+FedEx_Markup),2)</f>
        <v>416.9</v>
      </c>
    </row>
    <row r="141" ht="12.75" customHeight="1">
      <c r="A141" s="327">
        <v>136.0</v>
      </c>
      <c r="B141" s="328">
        <f>ROUND((IF(MinBase2Day&gt;ROUND(((1-(TwoDayDiscount_21_Up+FedExExrpessEarnedDiscount))*'UPS 2Day Base'!B138),2),ROUND(MinBase2Day*(1+ExpressFuelSurcharge),2),ROUND(((1-(TwoDayDiscount_21_Up+FedExExrpessEarnedDiscount))*'UPS 2Day Base'!B138)*(1+ExpressFuelSurcharge),2)))*(1+FedEx_Markup),2)</f>
        <v>109.07</v>
      </c>
      <c r="C141" s="328">
        <f>ROUND((IF(MinBase2Day&gt;ROUND(((1-(TwoDayDiscount_21_Up+FedExExrpessEarnedDiscount))*'UPS 2Day Base'!C138),2),ROUND(MinBase2Day*(1+ExpressFuelSurcharge),2),ROUND(((1-(TwoDayDiscount_21_Up+FedExExrpessEarnedDiscount))*'UPS 2Day Base'!C138)*(1+ExpressFuelSurcharge),2)))*(1+FedEx_Markup),2)</f>
        <v>136.18</v>
      </c>
      <c r="D141" s="328">
        <f>ROUND((IF(MinBase2Day&gt;ROUND(((1-(TwoDayDiscount_21_Up+FedExExrpessEarnedDiscount))*'UPS 2Day Base'!D138),2),ROUND(MinBase2Day*(1+ExpressFuelSurcharge),2),ROUND(((1-(TwoDayDiscount_21_Up+FedExExrpessEarnedDiscount))*'UPS 2Day Base'!D138)*(1+ExpressFuelSurcharge),2)))*(1+FedEx_Markup),2)</f>
        <v>175.35</v>
      </c>
      <c r="E141" s="328">
        <f>ROUND((IF(MinBase2Day&gt;ROUND(((1-(TwoDayDiscount_21_Up+FedExExrpessEarnedDiscount))*'UPS 2Day Base'!E138),2),ROUND(MinBase2Day*(1+ExpressFuelSurcharge),2),ROUND(((1-(TwoDayDiscount_21_Up+FedExExrpessEarnedDiscount))*'UPS 2Day Base'!E138)*(1+ExpressFuelSurcharge),2)))*(1+FedEx_Markup),2)</f>
        <v>256.09</v>
      </c>
      <c r="F141" s="328">
        <f>ROUND((IF(MinBase2Day&gt;ROUND(((1-(TwoDayDiscount_21_Up+FedExExrpessEarnedDiscount))*'UPS 2Day Base'!F138),2),ROUND(MinBase2Day*(1+ExpressFuelSurcharge),2),ROUND(((1-(TwoDayDiscount_21_Up+FedExExrpessEarnedDiscount))*'UPS 2Day Base'!F138)*(1+ExpressFuelSurcharge),2)))*(1+FedEx_Markup),2)</f>
        <v>406.13</v>
      </c>
      <c r="G141" s="328">
        <f>ROUND((IF(MinBase2Day&gt;ROUND(((1-(TwoDayDiscount_21_Up+FedExExrpessEarnedDiscount))*'UPS 2Day Base'!G138),2),ROUND(MinBase2Day*(1+ExpressFuelSurcharge),2),ROUND(((1-(TwoDayDiscount_21_Up+FedExExrpessEarnedDiscount))*'UPS 2Day Base'!G138)*(1+ExpressFuelSurcharge),2)))*(1+FedEx_Markup),2)</f>
        <v>463.98</v>
      </c>
      <c r="H141" s="328">
        <f>ROUND((IF(MinBase2Day&gt;ROUND(((1-(TwoDayDiscount_21_Up+FedExExrpessEarnedDiscount))*'UPS 2Day Base'!H138),2),ROUND(MinBase2Day*(1+ExpressFuelSurcharge),2),ROUND(((1-(TwoDayDiscount_21_Up+FedExExrpessEarnedDiscount))*'UPS 2Day Base'!H138)*(1+ExpressFuelSurcharge),2)))*(1+FedEx_Markup),2)</f>
        <v>478.45</v>
      </c>
      <c r="I141" s="328">
        <f>ROUND((IF(MinBase2Day&gt;ROUND(((1-(TwoDayDiscount_21_Up+FedExExrpessEarnedDiscount))*'UPS 2Day Base'!I138),2),ROUND(MinBase2Day*(1+ExpressFuelSurcharge),2),ROUND(((1-(TwoDayDiscount_21_Up+FedExExrpessEarnedDiscount))*'UPS 2Day Base'!I138)*(1+ExpressFuelSurcharge),2)))*(1+FedEx_Markup),2)</f>
        <v>488.08</v>
      </c>
      <c r="J141" s="328">
        <f>ROUND((IF(MinBase2Day&gt;ROUND(((1-(TwoDayDiscount_21_Up+FedExExrpessEarnedDiscount))*'UPS 2Day Base'!J138),2),ROUND(MinBase2Day*(1+ExpressFuelSurcharge),2),ROUND(((1-(TwoDayDiscount_21_Up+FedExExrpessEarnedDiscount))*'UPS 2Day Base'!J138)*(1+ExpressFuelSurcharge),2)))*(1+FedEx_Markup),2)</f>
        <v>488.08</v>
      </c>
      <c r="K141" s="328">
        <f>ROUND((IF(MinBase2Day&gt;ROUND(((1-(TwoDayDiscount_21_Up+FedExExrpessEarnedDiscount))*'UPS 2Day Base'!K138),2),ROUND(MinBase2Day*(1+ExpressFuelSurcharge),2),ROUND(((1-(TwoDayDiscount_21_Up+FedExExrpessEarnedDiscount))*'UPS 2Day Base'!K138)*(1+ExpressFuelSurcharge),2)))*(1+FedEx_Markup),2)</f>
        <v>498.33</v>
      </c>
      <c r="L141" s="328">
        <f>ROUND((IF(MinBase2Day&gt;ROUND(((1-(TwoDayDiscount_21_Up+FedExExrpessEarnedDiscount))*'UPS 2Day Base'!L138),2),ROUND(MinBase2Day*(1+ExpressFuelSurcharge),2),ROUND(((1-(TwoDayDiscount_21_Up+FedExExrpessEarnedDiscount))*'UPS 2Day Base'!L138)*(1+ExpressFuelSurcharge),2)))*(1+FedEx_Markup),2)</f>
        <v>498.33</v>
      </c>
      <c r="M141" s="328">
        <f>ROUND((IF(MinBase2Day&gt;ROUND(((1-(TwoDayDiscount_21_Up+FedExExrpessEarnedDiscount))*'UPS 2Day Base'!M138),2),ROUND(MinBase2Day*(1+ExpressFuelSurcharge),2),ROUND(((1-(TwoDayDiscount_21_Up+FedExExrpessEarnedDiscount))*'UPS 2Day Base'!M138)*(1+ExpressFuelSurcharge),2)))*(1+FedEx_Markup),2)</f>
        <v>419.99</v>
      </c>
    </row>
    <row r="142" ht="12.75" customHeight="1">
      <c r="A142" s="327">
        <v>137.0</v>
      </c>
      <c r="B142" s="328">
        <f>ROUND((IF(MinBase2Day&gt;ROUND(((1-(TwoDayDiscount_21_Up+FedExExrpessEarnedDiscount))*'UPS 2Day Base'!B139),2),ROUND(MinBase2Day*(1+ExpressFuelSurcharge),2),ROUND(((1-(TwoDayDiscount_21_Up+FedExExrpessEarnedDiscount))*'UPS 2Day Base'!B139)*(1+ExpressFuelSurcharge),2)))*(1+FedEx_Markup),2)</f>
        <v>109.87</v>
      </c>
      <c r="C142" s="328">
        <f>ROUND((IF(MinBase2Day&gt;ROUND(((1-(TwoDayDiscount_21_Up+FedExExrpessEarnedDiscount))*'UPS 2Day Base'!C139),2),ROUND(MinBase2Day*(1+ExpressFuelSurcharge),2),ROUND(((1-(TwoDayDiscount_21_Up+FedExExrpessEarnedDiscount))*'UPS 2Day Base'!C139)*(1+ExpressFuelSurcharge),2)))*(1+FedEx_Markup),2)</f>
        <v>137.18</v>
      </c>
      <c r="D142" s="328">
        <f>ROUND((IF(MinBase2Day&gt;ROUND(((1-(TwoDayDiscount_21_Up+FedExExrpessEarnedDiscount))*'UPS 2Day Base'!D139),2),ROUND(MinBase2Day*(1+ExpressFuelSurcharge),2),ROUND(((1-(TwoDayDiscount_21_Up+FedExExrpessEarnedDiscount))*'UPS 2Day Base'!D139)*(1+ExpressFuelSurcharge),2)))*(1+FedEx_Markup),2)</f>
        <v>176.64</v>
      </c>
      <c r="E142" s="328">
        <f>ROUND((IF(MinBase2Day&gt;ROUND(((1-(TwoDayDiscount_21_Up+FedExExrpessEarnedDiscount))*'UPS 2Day Base'!E139),2),ROUND(MinBase2Day*(1+ExpressFuelSurcharge),2),ROUND(((1-(TwoDayDiscount_21_Up+FedExExrpessEarnedDiscount))*'UPS 2Day Base'!E139)*(1+ExpressFuelSurcharge),2)))*(1+FedEx_Markup),2)</f>
        <v>257.98</v>
      </c>
      <c r="F142" s="328">
        <f>ROUND((IF(MinBase2Day&gt;ROUND(((1-(TwoDayDiscount_21_Up+FedExExrpessEarnedDiscount))*'UPS 2Day Base'!F139),2),ROUND(MinBase2Day*(1+ExpressFuelSurcharge),2),ROUND(((1-(TwoDayDiscount_21_Up+FedExExrpessEarnedDiscount))*'UPS 2Day Base'!F139)*(1+ExpressFuelSurcharge),2)))*(1+FedEx_Markup),2)</f>
        <v>409.12</v>
      </c>
      <c r="G142" s="328">
        <f>ROUND((IF(MinBase2Day&gt;ROUND(((1-(TwoDayDiscount_21_Up+FedExExrpessEarnedDiscount))*'UPS 2Day Base'!G139),2),ROUND(MinBase2Day*(1+ExpressFuelSurcharge),2),ROUND(((1-(TwoDayDiscount_21_Up+FedExExrpessEarnedDiscount))*'UPS 2Day Base'!G139)*(1+ExpressFuelSurcharge),2)))*(1+FedEx_Markup),2)</f>
        <v>467.39</v>
      </c>
      <c r="H142" s="328">
        <f>ROUND((IF(MinBase2Day&gt;ROUND(((1-(TwoDayDiscount_21_Up+FedExExrpessEarnedDiscount))*'UPS 2Day Base'!H139),2),ROUND(MinBase2Day*(1+ExpressFuelSurcharge),2),ROUND(((1-(TwoDayDiscount_21_Up+FedExExrpessEarnedDiscount))*'UPS 2Day Base'!H139)*(1+ExpressFuelSurcharge),2)))*(1+FedEx_Markup),2)</f>
        <v>481.95</v>
      </c>
      <c r="I142" s="328">
        <f>ROUND((IF(MinBase2Day&gt;ROUND(((1-(TwoDayDiscount_21_Up+FedExExrpessEarnedDiscount))*'UPS 2Day Base'!I139),2),ROUND(MinBase2Day*(1+ExpressFuelSurcharge),2),ROUND(((1-(TwoDayDiscount_21_Up+FedExExrpessEarnedDiscount))*'UPS 2Day Base'!I139)*(1+ExpressFuelSurcharge),2)))*(1+FedEx_Markup),2)</f>
        <v>491.67</v>
      </c>
      <c r="J142" s="328">
        <f>ROUND((IF(MinBase2Day&gt;ROUND(((1-(TwoDayDiscount_21_Up+FedExExrpessEarnedDiscount))*'UPS 2Day Base'!J139),2),ROUND(MinBase2Day*(1+ExpressFuelSurcharge),2),ROUND(((1-(TwoDayDiscount_21_Up+FedExExrpessEarnedDiscount))*'UPS 2Day Base'!J139)*(1+ExpressFuelSurcharge),2)))*(1+FedEx_Markup),2)</f>
        <v>491.67</v>
      </c>
      <c r="K142" s="328">
        <f>ROUND((IF(MinBase2Day&gt;ROUND(((1-(TwoDayDiscount_21_Up+FedExExrpessEarnedDiscount))*'UPS 2Day Base'!K139),2),ROUND(MinBase2Day*(1+ExpressFuelSurcharge),2),ROUND(((1-(TwoDayDiscount_21_Up+FedExExrpessEarnedDiscount))*'UPS 2Day Base'!K139)*(1+ExpressFuelSurcharge),2)))*(1+FedEx_Markup),2)</f>
        <v>501.99</v>
      </c>
      <c r="L142" s="328">
        <f>ROUND((IF(MinBase2Day&gt;ROUND(((1-(TwoDayDiscount_21_Up+FedExExrpessEarnedDiscount))*'UPS 2Day Base'!L139),2),ROUND(MinBase2Day*(1+ExpressFuelSurcharge),2),ROUND(((1-(TwoDayDiscount_21_Up+FedExExrpessEarnedDiscount))*'UPS 2Day Base'!L139)*(1+ExpressFuelSurcharge),2)))*(1+FedEx_Markup),2)</f>
        <v>501.99</v>
      </c>
      <c r="M142" s="328">
        <f>ROUND((IF(MinBase2Day&gt;ROUND(((1-(TwoDayDiscount_21_Up+FedExExrpessEarnedDiscount))*'UPS 2Day Base'!M139),2),ROUND(MinBase2Day*(1+ExpressFuelSurcharge),2),ROUND(((1-(TwoDayDiscount_21_Up+FedExExrpessEarnedDiscount))*'UPS 2Day Base'!M139)*(1+ExpressFuelSurcharge),2)))*(1+FedEx_Markup),2)</f>
        <v>423.09</v>
      </c>
    </row>
    <row r="143" ht="12.75" customHeight="1">
      <c r="A143" s="327">
        <v>138.0</v>
      </c>
      <c r="B143" s="328">
        <f>ROUND((IF(MinBase2Day&gt;ROUND(((1-(TwoDayDiscount_21_Up+FedExExrpessEarnedDiscount))*'UPS 2Day Base'!B140),2),ROUND(MinBase2Day*(1+ExpressFuelSurcharge),2),ROUND(((1-(TwoDayDiscount_21_Up+FedExExrpessEarnedDiscount))*'UPS 2Day Base'!B140)*(1+ExpressFuelSurcharge),2)))*(1+FedEx_Markup),2)</f>
        <v>110.66</v>
      </c>
      <c r="C143" s="328">
        <f>ROUND((IF(MinBase2Day&gt;ROUND(((1-(TwoDayDiscount_21_Up+FedExExrpessEarnedDiscount))*'UPS 2Day Base'!C140),2),ROUND(MinBase2Day*(1+ExpressFuelSurcharge),2),ROUND(((1-(TwoDayDiscount_21_Up+FedExExrpessEarnedDiscount))*'UPS 2Day Base'!C140)*(1+ExpressFuelSurcharge),2)))*(1+FedEx_Markup),2)</f>
        <v>138.18</v>
      </c>
      <c r="D143" s="328">
        <f>ROUND((IF(MinBase2Day&gt;ROUND(((1-(TwoDayDiscount_21_Up+FedExExrpessEarnedDiscount))*'UPS 2Day Base'!D140),2),ROUND(MinBase2Day*(1+ExpressFuelSurcharge),2),ROUND(((1-(TwoDayDiscount_21_Up+FedExExrpessEarnedDiscount))*'UPS 2Day Base'!D140)*(1+ExpressFuelSurcharge),2)))*(1+FedEx_Markup),2)</f>
        <v>177.93</v>
      </c>
      <c r="E143" s="328">
        <f>ROUND((IF(MinBase2Day&gt;ROUND(((1-(TwoDayDiscount_21_Up+FedExExrpessEarnedDiscount))*'UPS 2Day Base'!E140),2),ROUND(MinBase2Day*(1+ExpressFuelSurcharge),2),ROUND(((1-(TwoDayDiscount_21_Up+FedExExrpessEarnedDiscount))*'UPS 2Day Base'!E140)*(1+ExpressFuelSurcharge),2)))*(1+FedEx_Markup),2)</f>
        <v>259.85</v>
      </c>
      <c r="F143" s="328">
        <f>ROUND((IF(MinBase2Day&gt;ROUND(((1-(TwoDayDiscount_21_Up+FedExExrpessEarnedDiscount))*'UPS 2Day Base'!F140),2),ROUND(MinBase2Day*(1+ExpressFuelSurcharge),2),ROUND(((1-(TwoDayDiscount_21_Up+FedExExrpessEarnedDiscount))*'UPS 2Day Base'!F140)*(1+ExpressFuelSurcharge),2)))*(1+FedEx_Markup),2)</f>
        <v>412.1</v>
      </c>
      <c r="G143" s="328">
        <f>ROUND((IF(MinBase2Day&gt;ROUND(((1-(TwoDayDiscount_21_Up+FedExExrpessEarnedDiscount))*'UPS 2Day Base'!G140),2),ROUND(MinBase2Day*(1+ExpressFuelSurcharge),2),ROUND(((1-(TwoDayDiscount_21_Up+FedExExrpessEarnedDiscount))*'UPS 2Day Base'!G140)*(1+ExpressFuelSurcharge),2)))*(1+FedEx_Markup),2)</f>
        <v>470.8</v>
      </c>
      <c r="H143" s="328">
        <f>ROUND((IF(MinBase2Day&gt;ROUND(((1-(TwoDayDiscount_21_Up+FedExExrpessEarnedDiscount))*'UPS 2Day Base'!H140),2),ROUND(MinBase2Day*(1+ExpressFuelSurcharge),2),ROUND(((1-(TwoDayDiscount_21_Up+FedExExrpessEarnedDiscount))*'UPS 2Day Base'!H140)*(1+ExpressFuelSurcharge),2)))*(1+FedEx_Markup),2)</f>
        <v>485.47</v>
      </c>
      <c r="I143" s="328">
        <f>ROUND((IF(MinBase2Day&gt;ROUND(((1-(TwoDayDiscount_21_Up+FedExExrpessEarnedDiscount))*'UPS 2Day Base'!I140),2),ROUND(MinBase2Day*(1+ExpressFuelSurcharge),2),ROUND(((1-(TwoDayDiscount_21_Up+FedExExrpessEarnedDiscount))*'UPS 2Day Base'!I140)*(1+ExpressFuelSurcharge),2)))*(1+FedEx_Markup),2)</f>
        <v>495.26</v>
      </c>
      <c r="J143" s="328">
        <f>ROUND((IF(MinBase2Day&gt;ROUND(((1-(TwoDayDiscount_21_Up+FedExExrpessEarnedDiscount))*'UPS 2Day Base'!J140),2),ROUND(MinBase2Day*(1+ExpressFuelSurcharge),2),ROUND(((1-(TwoDayDiscount_21_Up+FedExExrpessEarnedDiscount))*'UPS 2Day Base'!J140)*(1+ExpressFuelSurcharge),2)))*(1+FedEx_Markup),2)</f>
        <v>495.26</v>
      </c>
      <c r="K143" s="328">
        <f>ROUND((IF(MinBase2Day&gt;ROUND(((1-(TwoDayDiscount_21_Up+FedExExrpessEarnedDiscount))*'UPS 2Day Base'!K140),2),ROUND(MinBase2Day*(1+ExpressFuelSurcharge),2),ROUND(((1-(TwoDayDiscount_21_Up+FedExExrpessEarnedDiscount))*'UPS 2Day Base'!K140)*(1+ExpressFuelSurcharge),2)))*(1+FedEx_Markup),2)</f>
        <v>505.66</v>
      </c>
      <c r="L143" s="328">
        <f>ROUND((IF(MinBase2Day&gt;ROUND(((1-(TwoDayDiscount_21_Up+FedExExrpessEarnedDiscount))*'UPS 2Day Base'!L140),2),ROUND(MinBase2Day*(1+ExpressFuelSurcharge),2),ROUND(((1-(TwoDayDiscount_21_Up+FedExExrpessEarnedDiscount))*'UPS 2Day Base'!L140)*(1+ExpressFuelSurcharge),2)))*(1+FedEx_Markup),2)</f>
        <v>505.66</v>
      </c>
      <c r="M143" s="328">
        <f>ROUND((IF(MinBase2Day&gt;ROUND(((1-(TwoDayDiscount_21_Up+FedExExrpessEarnedDiscount))*'UPS 2Day Base'!M140),2),ROUND(MinBase2Day*(1+ExpressFuelSurcharge),2),ROUND(((1-(TwoDayDiscount_21_Up+FedExExrpessEarnedDiscount))*'UPS 2Day Base'!M140)*(1+ExpressFuelSurcharge),2)))*(1+FedEx_Markup),2)</f>
        <v>426.17</v>
      </c>
    </row>
    <row r="144" ht="12.75" customHeight="1">
      <c r="A144" s="327">
        <v>139.0</v>
      </c>
      <c r="B144" s="328">
        <f>ROUND((IF(MinBase2Day&gt;ROUND(((1-(TwoDayDiscount_21_Up+FedExExrpessEarnedDiscount))*'UPS 2Day Base'!B141),2),ROUND(MinBase2Day*(1+ExpressFuelSurcharge),2),ROUND(((1-(TwoDayDiscount_21_Up+FedExExrpessEarnedDiscount))*'UPS 2Day Base'!B141)*(1+ExpressFuelSurcharge),2)))*(1+FedEx_Markup),2)</f>
        <v>111.47</v>
      </c>
      <c r="C144" s="328">
        <f>ROUND((IF(MinBase2Day&gt;ROUND(((1-(TwoDayDiscount_21_Up+FedExExrpessEarnedDiscount))*'UPS 2Day Base'!C141),2),ROUND(MinBase2Day*(1+ExpressFuelSurcharge),2),ROUND(((1-(TwoDayDiscount_21_Up+FedExExrpessEarnedDiscount))*'UPS 2Day Base'!C141)*(1+ExpressFuelSurcharge),2)))*(1+FedEx_Markup),2)</f>
        <v>139.18</v>
      </c>
      <c r="D144" s="328">
        <f>ROUND((IF(MinBase2Day&gt;ROUND(((1-(TwoDayDiscount_21_Up+FedExExrpessEarnedDiscount))*'UPS 2Day Base'!D141),2),ROUND(MinBase2Day*(1+ExpressFuelSurcharge),2),ROUND(((1-(TwoDayDiscount_21_Up+FedExExrpessEarnedDiscount))*'UPS 2Day Base'!D141)*(1+ExpressFuelSurcharge),2)))*(1+FedEx_Markup),2)</f>
        <v>179.22</v>
      </c>
      <c r="E144" s="328">
        <f>ROUND((IF(MinBase2Day&gt;ROUND(((1-(TwoDayDiscount_21_Up+FedExExrpessEarnedDiscount))*'UPS 2Day Base'!E141),2),ROUND(MinBase2Day*(1+ExpressFuelSurcharge),2),ROUND(((1-(TwoDayDiscount_21_Up+FedExExrpessEarnedDiscount))*'UPS 2Day Base'!E141)*(1+ExpressFuelSurcharge),2)))*(1+FedEx_Markup),2)</f>
        <v>261.74</v>
      </c>
      <c r="F144" s="328">
        <f>ROUND((IF(MinBase2Day&gt;ROUND(((1-(TwoDayDiscount_21_Up+FedExExrpessEarnedDiscount))*'UPS 2Day Base'!F141),2),ROUND(MinBase2Day*(1+ExpressFuelSurcharge),2),ROUND(((1-(TwoDayDiscount_21_Up+FedExExrpessEarnedDiscount))*'UPS 2Day Base'!F141)*(1+ExpressFuelSurcharge),2)))*(1+FedEx_Markup),2)</f>
        <v>415.09</v>
      </c>
      <c r="G144" s="328">
        <f>ROUND((IF(MinBase2Day&gt;ROUND(((1-(TwoDayDiscount_21_Up+FedExExrpessEarnedDiscount))*'UPS 2Day Base'!G141),2),ROUND(MinBase2Day*(1+ExpressFuelSurcharge),2),ROUND(((1-(TwoDayDiscount_21_Up+FedExExrpessEarnedDiscount))*'UPS 2Day Base'!G141)*(1+ExpressFuelSurcharge),2)))*(1+FedEx_Markup),2)</f>
        <v>474.21</v>
      </c>
      <c r="H144" s="328">
        <f>ROUND((IF(MinBase2Day&gt;ROUND(((1-(TwoDayDiscount_21_Up+FedExExrpessEarnedDiscount))*'UPS 2Day Base'!H141),2),ROUND(MinBase2Day*(1+ExpressFuelSurcharge),2),ROUND(((1-(TwoDayDiscount_21_Up+FedExExrpessEarnedDiscount))*'UPS 2Day Base'!H141)*(1+ExpressFuelSurcharge),2)))*(1+FedEx_Markup),2)</f>
        <v>488.99</v>
      </c>
      <c r="I144" s="328">
        <f>ROUND((IF(MinBase2Day&gt;ROUND(((1-(TwoDayDiscount_21_Up+FedExExrpessEarnedDiscount))*'UPS 2Day Base'!I141),2),ROUND(MinBase2Day*(1+ExpressFuelSurcharge),2),ROUND(((1-(TwoDayDiscount_21_Up+FedExExrpessEarnedDiscount))*'UPS 2Day Base'!I141)*(1+ExpressFuelSurcharge),2)))*(1+FedEx_Markup),2)</f>
        <v>498.85</v>
      </c>
      <c r="J144" s="328">
        <f>ROUND((IF(MinBase2Day&gt;ROUND(((1-(TwoDayDiscount_21_Up+FedExExrpessEarnedDiscount))*'UPS 2Day Base'!J141),2),ROUND(MinBase2Day*(1+ExpressFuelSurcharge),2),ROUND(((1-(TwoDayDiscount_21_Up+FedExExrpessEarnedDiscount))*'UPS 2Day Base'!J141)*(1+ExpressFuelSurcharge),2)))*(1+FedEx_Markup),2)</f>
        <v>498.85</v>
      </c>
      <c r="K144" s="328">
        <f>ROUND((IF(MinBase2Day&gt;ROUND(((1-(TwoDayDiscount_21_Up+FedExExrpessEarnedDiscount))*'UPS 2Day Base'!K141),2),ROUND(MinBase2Day*(1+ExpressFuelSurcharge),2),ROUND(((1-(TwoDayDiscount_21_Up+FedExExrpessEarnedDiscount))*'UPS 2Day Base'!K141)*(1+ExpressFuelSurcharge),2)))*(1+FedEx_Markup),2)</f>
        <v>509.32</v>
      </c>
      <c r="L144" s="328">
        <f>ROUND((IF(MinBase2Day&gt;ROUND(((1-(TwoDayDiscount_21_Up+FedExExrpessEarnedDiscount))*'UPS 2Day Base'!L141),2),ROUND(MinBase2Day*(1+ExpressFuelSurcharge),2),ROUND(((1-(TwoDayDiscount_21_Up+FedExExrpessEarnedDiscount))*'UPS 2Day Base'!L141)*(1+ExpressFuelSurcharge),2)))*(1+FedEx_Markup),2)</f>
        <v>509.32</v>
      </c>
      <c r="M144" s="328">
        <f>ROUND((IF(MinBase2Day&gt;ROUND(((1-(TwoDayDiscount_21_Up+FedExExrpessEarnedDiscount))*'UPS 2Day Base'!M141),2),ROUND(MinBase2Day*(1+ExpressFuelSurcharge),2),ROUND(((1-(TwoDayDiscount_21_Up+FedExExrpessEarnedDiscount))*'UPS 2Day Base'!M141)*(1+ExpressFuelSurcharge),2)))*(1+FedEx_Markup),2)</f>
        <v>429.26</v>
      </c>
    </row>
    <row r="145" ht="12.75" customHeight="1">
      <c r="A145" s="327">
        <v>140.0</v>
      </c>
      <c r="B145" s="328">
        <f>ROUND((IF(MinBase2Day&gt;ROUND(((1-(TwoDayDiscount_21_Up+FedExExrpessEarnedDiscount))*'UPS 2Day Base'!B142),2),ROUND(MinBase2Day*(1+ExpressFuelSurcharge),2),ROUND(((1-(TwoDayDiscount_21_Up+FedExExrpessEarnedDiscount))*'UPS 2Day Base'!B142)*(1+ExpressFuelSurcharge),2)))*(1+FedEx_Markup),2)</f>
        <v>112.27</v>
      </c>
      <c r="C145" s="328">
        <f>ROUND((IF(MinBase2Day&gt;ROUND(((1-(TwoDayDiscount_21_Up+FedExExrpessEarnedDiscount))*'UPS 2Day Base'!C142),2),ROUND(MinBase2Day*(1+ExpressFuelSurcharge),2),ROUND(((1-(TwoDayDiscount_21_Up+FedExExrpessEarnedDiscount))*'UPS 2Day Base'!C142)*(1+ExpressFuelSurcharge),2)))*(1+FedEx_Markup),2)</f>
        <v>140.19</v>
      </c>
      <c r="D145" s="328">
        <f>ROUND((IF(MinBase2Day&gt;ROUND(((1-(TwoDayDiscount_21_Up+FedExExrpessEarnedDiscount))*'UPS 2Day Base'!D142),2),ROUND(MinBase2Day*(1+ExpressFuelSurcharge),2),ROUND(((1-(TwoDayDiscount_21_Up+FedExExrpessEarnedDiscount))*'UPS 2Day Base'!D142)*(1+ExpressFuelSurcharge),2)))*(1+FedEx_Markup),2)</f>
        <v>180.5</v>
      </c>
      <c r="E145" s="328">
        <f>ROUND((IF(MinBase2Day&gt;ROUND(((1-(TwoDayDiscount_21_Up+FedExExrpessEarnedDiscount))*'UPS 2Day Base'!E142),2),ROUND(MinBase2Day*(1+ExpressFuelSurcharge),2),ROUND(((1-(TwoDayDiscount_21_Up+FedExExrpessEarnedDiscount))*'UPS 2Day Base'!E142)*(1+ExpressFuelSurcharge),2)))*(1+FedEx_Markup),2)</f>
        <v>263.63</v>
      </c>
      <c r="F145" s="328">
        <f>ROUND((IF(MinBase2Day&gt;ROUND(((1-(TwoDayDiscount_21_Up+FedExExrpessEarnedDiscount))*'UPS 2Day Base'!F142),2),ROUND(MinBase2Day*(1+ExpressFuelSurcharge),2),ROUND(((1-(TwoDayDiscount_21_Up+FedExExrpessEarnedDiscount))*'UPS 2Day Base'!F142)*(1+ExpressFuelSurcharge),2)))*(1+FedEx_Markup),2)</f>
        <v>418.08</v>
      </c>
      <c r="G145" s="328">
        <f>ROUND((IF(MinBase2Day&gt;ROUND(((1-(TwoDayDiscount_21_Up+FedExExrpessEarnedDiscount))*'UPS 2Day Base'!G142),2),ROUND(MinBase2Day*(1+ExpressFuelSurcharge),2),ROUND(((1-(TwoDayDiscount_21_Up+FedExExrpessEarnedDiscount))*'UPS 2Day Base'!G142)*(1+ExpressFuelSurcharge),2)))*(1+FedEx_Markup),2)</f>
        <v>477.63</v>
      </c>
      <c r="H145" s="328">
        <f>ROUND((IF(MinBase2Day&gt;ROUND(((1-(TwoDayDiscount_21_Up+FedExExrpessEarnedDiscount))*'UPS 2Day Base'!H142),2),ROUND(MinBase2Day*(1+ExpressFuelSurcharge),2),ROUND(((1-(TwoDayDiscount_21_Up+FedExExrpessEarnedDiscount))*'UPS 2Day Base'!H142)*(1+ExpressFuelSurcharge),2)))*(1+FedEx_Markup),2)</f>
        <v>492.51</v>
      </c>
      <c r="I145" s="328">
        <f>ROUND((IF(MinBase2Day&gt;ROUND(((1-(TwoDayDiscount_21_Up+FedExExrpessEarnedDiscount))*'UPS 2Day Base'!I142),2),ROUND(MinBase2Day*(1+ExpressFuelSurcharge),2),ROUND(((1-(TwoDayDiscount_21_Up+FedExExrpessEarnedDiscount))*'UPS 2Day Base'!I142)*(1+ExpressFuelSurcharge),2)))*(1+FedEx_Markup),2)</f>
        <v>502.44</v>
      </c>
      <c r="J145" s="328">
        <f>ROUND((IF(MinBase2Day&gt;ROUND(((1-(TwoDayDiscount_21_Up+FedExExrpessEarnedDiscount))*'UPS 2Day Base'!J142),2),ROUND(MinBase2Day*(1+ExpressFuelSurcharge),2),ROUND(((1-(TwoDayDiscount_21_Up+FedExExrpessEarnedDiscount))*'UPS 2Day Base'!J142)*(1+ExpressFuelSurcharge),2)))*(1+FedEx_Markup),2)</f>
        <v>502.44</v>
      </c>
      <c r="K145" s="328">
        <f>ROUND((IF(MinBase2Day&gt;ROUND(((1-(TwoDayDiscount_21_Up+FedExExrpessEarnedDiscount))*'UPS 2Day Base'!K142),2),ROUND(MinBase2Day*(1+ExpressFuelSurcharge),2),ROUND(((1-(TwoDayDiscount_21_Up+FedExExrpessEarnedDiscount))*'UPS 2Day Base'!K142)*(1+ExpressFuelSurcharge),2)))*(1+FedEx_Markup),2)</f>
        <v>512.98</v>
      </c>
      <c r="L145" s="328">
        <f>ROUND((IF(MinBase2Day&gt;ROUND(((1-(TwoDayDiscount_21_Up+FedExExrpessEarnedDiscount))*'UPS 2Day Base'!L142),2),ROUND(MinBase2Day*(1+ExpressFuelSurcharge),2),ROUND(((1-(TwoDayDiscount_21_Up+FedExExrpessEarnedDiscount))*'UPS 2Day Base'!L142)*(1+ExpressFuelSurcharge),2)))*(1+FedEx_Markup),2)</f>
        <v>512.98</v>
      </c>
      <c r="M145" s="328">
        <f>ROUND((IF(MinBase2Day&gt;ROUND(((1-(TwoDayDiscount_21_Up+FedExExrpessEarnedDiscount))*'UPS 2Day Base'!M142),2),ROUND(MinBase2Day*(1+ExpressFuelSurcharge),2),ROUND(((1-(TwoDayDiscount_21_Up+FedExExrpessEarnedDiscount))*'UPS 2Day Base'!M142)*(1+ExpressFuelSurcharge),2)))*(1+FedEx_Markup),2)</f>
        <v>432.34</v>
      </c>
    </row>
    <row r="146" ht="12.75" customHeight="1">
      <c r="A146" s="327">
        <v>141.0</v>
      </c>
      <c r="B146" s="328">
        <f>ROUND((IF(MinBase2Day&gt;ROUND(((1-(TwoDayDiscount_21_Up+FedExExrpessEarnedDiscount))*'UPS 2Day Base'!B143),2),ROUND(MinBase2Day*(1+ExpressFuelSurcharge),2),ROUND(((1-(TwoDayDiscount_21_Up+FedExExrpessEarnedDiscount))*'UPS 2Day Base'!B143)*(1+ExpressFuelSurcharge),2)))*(1+FedEx_Markup),2)</f>
        <v>113.08</v>
      </c>
      <c r="C146" s="328">
        <f>ROUND((IF(MinBase2Day&gt;ROUND(((1-(TwoDayDiscount_21_Up+FedExExrpessEarnedDiscount))*'UPS 2Day Base'!C143),2),ROUND(MinBase2Day*(1+ExpressFuelSurcharge),2),ROUND(((1-(TwoDayDiscount_21_Up+FedExExrpessEarnedDiscount))*'UPS 2Day Base'!C143)*(1+ExpressFuelSurcharge),2)))*(1+FedEx_Markup),2)</f>
        <v>141.19</v>
      </c>
      <c r="D146" s="328">
        <f>ROUND((IF(MinBase2Day&gt;ROUND(((1-(TwoDayDiscount_21_Up+FedExExrpessEarnedDiscount))*'UPS 2Day Base'!D143),2),ROUND(MinBase2Day*(1+ExpressFuelSurcharge),2),ROUND(((1-(TwoDayDiscount_21_Up+FedExExrpessEarnedDiscount))*'UPS 2Day Base'!D143)*(1+ExpressFuelSurcharge),2)))*(1+FedEx_Markup),2)</f>
        <v>181.79</v>
      </c>
      <c r="E146" s="328">
        <f>ROUND((IF(MinBase2Day&gt;ROUND(((1-(TwoDayDiscount_21_Up+FedExExrpessEarnedDiscount))*'UPS 2Day Base'!E143),2),ROUND(MinBase2Day*(1+ExpressFuelSurcharge),2),ROUND(((1-(TwoDayDiscount_21_Up+FedExExrpessEarnedDiscount))*'UPS 2Day Base'!E143)*(1+ExpressFuelSurcharge),2)))*(1+FedEx_Markup),2)</f>
        <v>265.51</v>
      </c>
      <c r="F146" s="328">
        <f>ROUND((IF(MinBase2Day&gt;ROUND(((1-(TwoDayDiscount_21_Up+FedExExrpessEarnedDiscount))*'UPS 2Day Base'!F143),2),ROUND(MinBase2Day*(1+ExpressFuelSurcharge),2),ROUND(((1-(TwoDayDiscount_21_Up+FedExExrpessEarnedDiscount))*'UPS 2Day Base'!F143)*(1+ExpressFuelSurcharge),2)))*(1+FedEx_Markup),2)</f>
        <v>421.06</v>
      </c>
      <c r="G146" s="328">
        <f>ROUND((IF(MinBase2Day&gt;ROUND(((1-(TwoDayDiscount_21_Up+FedExExrpessEarnedDiscount))*'UPS 2Day Base'!G143),2),ROUND(MinBase2Day*(1+ExpressFuelSurcharge),2),ROUND(((1-(TwoDayDiscount_21_Up+FedExExrpessEarnedDiscount))*'UPS 2Day Base'!G143)*(1+ExpressFuelSurcharge),2)))*(1+FedEx_Markup),2)</f>
        <v>481.03</v>
      </c>
      <c r="H146" s="328">
        <f>ROUND((IF(MinBase2Day&gt;ROUND(((1-(TwoDayDiscount_21_Up+FedExExrpessEarnedDiscount))*'UPS 2Day Base'!H143),2),ROUND(MinBase2Day*(1+ExpressFuelSurcharge),2),ROUND(((1-(TwoDayDiscount_21_Up+FedExExrpessEarnedDiscount))*'UPS 2Day Base'!H143)*(1+ExpressFuelSurcharge),2)))*(1+FedEx_Markup),2)</f>
        <v>496.03</v>
      </c>
      <c r="I146" s="328">
        <f>ROUND((IF(MinBase2Day&gt;ROUND(((1-(TwoDayDiscount_21_Up+FedExExrpessEarnedDiscount))*'UPS 2Day Base'!I143),2),ROUND(MinBase2Day*(1+ExpressFuelSurcharge),2),ROUND(((1-(TwoDayDiscount_21_Up+FedExExrpessEarnedDiscount))*'UPS 2Day Base'!I143)*(1+ExpressFuelSurcharge),2)))*(1+FedEx_Markup),2)</f>
        <v>506.02</v>
      </c>
      <c r="J146" s="328">
        <f>ROUND((IF(MinBase2Day&gt;ROUND(((1-(TwoDayDiscount_21_Up+FedExExrpessEarnedDiscount))*'UPS 2Day Base'!J143),2),ROUND(MinBase2Day*(1+ExpressFuelSurcharge),2),ROUND(((1-(TwoDayDiscount_21_Up+FedExExrpessEarnedDiscount))*'UPS 2Day Base'!J143)*(1+ExpressFuelSurcharge),2)))*(1+FedEx_Markup),2)</f>
        <v>506.02</v>
      </c>
      <c r="K146" s="328">
        <f>ROUND((IF(MinBase2Day&gt;ROUND(((1-(TwoDayDiscount_21_Up+FedExExrpessEarnedDiscount))*'UPS 2Day Base'!K143),2),ROUND(MinBase2Day*(1+ExpressFuelSurcharge),2),ROUND(((1-(TwoDayDiscount_21_Up+FedExExrpessEarnedDiscount))*'UPS 2Day Base'!K143)*(1+ExpressFuelSurcharge),2)))*(1+FedEx_Markup),2)</f>
        <v>516.65</v>
      </c>
      <c r="L146" s="328">
        <f>ROUND((IF(MinBase2Day&gt;ROUND(((1-(TwoDayDiscount_21_Up+FedExExrpessEarnedDiscount))*'UPS 2Day Base'!L143),2),ROUND(MinBase2Day*(1+ExpressFuelSurcharge),2),ROUND(((1-(TwoDayDiscount_21_Up+FedExExrpessEarnedDiscount))*'UPS 2Day Base'!L143)*(1+ExpressFuelSurcharge),2)))*(1+FedEx_Markup),2)</f>
        <v>516.65</v>
      </c>
      <c r="M146" s="328">
        <f>ROUND((IF(MinBase2Day&gt;ROUND(((1-(TwoDayDiscount_21_Up+FedExExrpessEarnedDiscount))*'UPS 2Day Base'!M143),2),ROUND(MinBase2Day*(1+ExpressFuelSurcharge),2),ROUND(((1-(TwoDayDiscount_21_Up+FedExExrpessEarnedDiscount))*'UPS 2Day Base'!M143)*(1+ExpressFuelSurcharge),2)))*(1+FedEx_Markup),2)</f>
        <v>435.44</v>
      </c>
    </row>
    <row r="147" ht="12.75" customHeight="1">
      <c r="A147" s="327">
        <v>142.0</v>
      </c>
      <c r="B147" s="328">
        <f>ROUND((IF(MinBase2Day&gt;ROUND(((1-(TwoDayDiscount_21_Up+FedExExrpessEarnedDiscount))*'UPS 2Day Base'!B144),2),ROUND(MinBase2Day*(1+ExpressFuelSurcharge),2),ROUND(((1-(TwoDayDiscount_21_Up+FedExExrpessEarnedDiscount))*'UPS 2Day Base'!B144)*(1+ExpressFuelSurcharge),2)))*(1+FedEx_Markup),2)</f>
        <v>113.87</v>
      </c>
      <c r="C147" s="328">
        <f>ROUND((IF(MinBase2Day&gt;ROUND(((1-(TwoDayDiscount_21_Up+FedExExrpessEarnedDiscount))*'UPS 2Day Base'!C144),2),ROUND(MinBase2Day*(1+ExpressFuelSurcharge),2),ROUND(((1-(TwoDayDiscount_21_Up+FedExExrpessEarnedDiscount))*'UPS 2Day Base'!C144)*(1+ExpressFuelSurcharge),2)))*(1+FedEx_Markup),2)</f>
        <v>142.19</v>
      </c>
      <c r="D147" s="328">
        <f>ROUND((IF(MinBase2Day&gt;ROUND(((1-(TwoDayDiscount_21_Up+FedExExrpessEarnedDiscount))*'UPS 2Day Base'!D144),2),ROUND(MinBase2Day*(1+ExpressFuelSurcharge),2),ROUND(((1-(TwoDayDiscount_21_Up+FedExExrpessEarnedDiscount))*'UPS 2Day Base'!D144)*(1+ExpressFuelSurcharge),2)))*(1+FedEx_Markup),2)</f>
        <v>183.08</v>
      </c>
      <c r="E147" s="328">
        <f>ROUND((IF(MinBase2Day&gt;ROUND(((1-(TwoDayDiscount_21_Up+FedExExrpessEarnedDiscount))*'UPS 2Day Base'!E144),2),ROUND(MinBase2Day*(1+ExpressFuelSurcharge),2),ROUND(((1-(TwoDayDiscount_21_Up+FedExExrpessEarnedDiscount))*'UPS 2Day Base'!E144)*(1+ExpressFuelSurcharge),2)))*(1+FedEx_Markup),2)</f>
        <v>267.39</v>
      </c>
      <c r="F147" s="328">
        <f>ROUND((IF(MinBase2Day&gt;ROUND(((1-(TwoDayDiscount_21_Up+FedExExrpessEarnedDiscount))*'UPS 2Day Base'!F144),2),ROUND(MinBase2Day*(1+ExpressFuelSurcharge),2),ROUND(((1-(TwoDayDiscount_21_Up+FedExExrpessEarnedDiscount))*'UPS 2Day Base'!F144)*(1+ExpressFuelSurcharge),2)))*(1+FedEx_Markup),2)</f>
        <v>424.05</v>
      </c>
      <c r="G147" s="328">
        <f>ROUND((IF(MinBase2Day&gt;ROUND(((1-(TwoDayDiscount_21_Up+FedExExrpessEarnedDiscount))*'UPS 2Day Base'!G144),2),ROUND(MinBase2Day*(1+ExpressFuelSurcharge),2),ROUND(((1-(TwoDayDiscount_21_Up+FedExExrpessEarnedDiscount))*'UPS 2Day Base'!G144)*(1+ExpressFuelSurcharge),2)))*(1+FedEx_Markup),2)</f>
        <v>484.45</v>
      </c>
      <c r="H147" s="328">
        <f>ROUND((IF(MinBase2Day&gt;ROUND(((1-(TwoDayDiscount_21_Up+FedExExrpessEarnedDiscount))*'UPS 2Day Base'!H144),2),ROUND(MinBase2Day*(1+ExpressFuelSurcharge),2),ROUND(((1-(TwoDayDiscount_21_Up+FedExExrpessEarnedDiscount))*'UPS 2Day Base'!H144)*(1+ExpressFuelSurcharge),2)))*(1+FedEx_Markup),2)</f>
        <v>499.55</v>
      </c>
      <c r="I147" s="328">
        <f>ROUND((IF(MinBase2Day&gt;ROUND(((1-(TwoDayDiscount_21_Up+FedExExrpessEarnedDiscount))*'UPS 2Day Base'!I144),2),ROUND(MinBase2Day*(1+ExpressFuelSurcharge),2),ROUND(((1-(TwoDayDiscount_21_Up+FedExExrpessEarnedDiscount))*'UPS 2Day Base'!I144)*(1+ExpressFuelSurcharge),2)))*(1+FedEx_Markup),2)</f>
        <v>509.61</v>
      </c>
      <c r="J147" s="328">
        <f>ROUND((IF(MinBase2Day&gt;ROUND(((1-(TwoDayDiscount_21_Up+FedExExrpessEarnedDiscount))*'UPS 2Day Base'!J144),2),ROUND(MinBase2Day*(1+ExpressFuelSurcharge),2),ROUND(((1-(TwoDayDiscount_21_Up+FedExExrpessEarnedDiscount))*'UPS 2Day Base'!J144)*(1+ExpressFuelSurcharge),2)))*(1+FedEx_Markup),2)</f>
        <v>509.61</v>
      </c>
      <c r="K147" s="328">
        <f>ROUND((IF(MinBase2Day&gt;ROUND(((1-(TwoDayDiscount_21_Up+FedExExrpessEarnedDiscount))*'UPS 2Day Base'!K144),2),ROUND(MinBase2Day*(1+ExpressFuelSurcharge),2),ROUND(((1-(TwoDayDiscount_21_Up+FedExExrpessEarnedDiscount))*'UPS 2Day Base'!K144)*(1+ExpressFuelSurcharge),2)))*(1+FedEx_Markup),2)</f>
        <v>520.31</v>
      </c>
      <c r="L147" s="328">
        <f>ROUND((IF(MinBase2Day&gt;ROUND(((1-(TwoDayDiscount_21_Up+FedExExrpessEarnedDiscount))*'UPS 2Day Base'!L144),2),ROUND(MinBase2Day*(1+ExpressFuelSurcharge),2),ROUND(((1-(TwoDayDiscount_21_Up+FedExExrpessEarnedDiscount))*'UPS 2Day Base'!L144)*(1+ExpressFuelSurcharge),2)))*(1+FedEx_Markup),2)</f>
        <v>520.31</v>
      </c>
      <c r="M147" s="328">
        <f>ROUND((IF(MinBase2Day&gt;ROUND(((1-(TwoDayDiscount_21_Up+FedExExrpessEarnedDiscount))*'UPS 2Day Base'!M144),2),ROUND(MinBase2Day*(1+ExpressFuelSurcharge),2),ROUND(((1-(TwoDayDiscount_21_Up+FedExExrpessEarnedDiscount))*'UPS 2Day Base'!M144)*(1+ExpressFuelSurcharge),2)))*(1+FedEx_Markup),2)</f>
        <v>438.52</v>
      </c>
    </row>
    <row r="148" ht="12.75" customHeight="1">
      <c r="A148" s="327">
        <v>143.0</v>
      </c>
      <c r="B148" s="328">
        <f>ROUND((IF(MinBase2Day&gt;ROUND(((1-(TwoDayDiscount_21_Up+FedExExrpessEarnedDiscount))*'UPS 2Day Base'!B145),2),ROUND(MinBase2Day*(1+ExpressFuelSurcharge),2),ROUND(((1-(TwoDayDiscount_21_Up+FedExExrpessEarnedDiscount))*'UPS 2Day Base'!B145)*(1+ExpressFuelSurcharge),2)))*(1+FedEx_Markup),2)</f>
        <v>114.68</v>
      </c>
      <c r="C148" s="328">
        <f>ROUND((IF(MinBase2Day&gt;ROUND(((1-(TwoDayDiscount_21_Up+FedExExrpessEarnedDiscount))*'UPS 2Day Base'!C145),2),ROUND(MinBase2Day*(1+ExpressFuelSurcharge),2),ROUND(((1-(TwoDayDiscount_21_Up+FedExExrpessEarnedDiscount))*'UPS 2Day Base'!C145)*(1+ExpressFuelSurcharge),2)))*(1+FedEx_Markup),2)</f>
        <v>143.19</v>
      </c>
      <c r="D148" s="328">
        <f>ROUND((IF(MinBase2Day&gt;ROUND(((1-(TwoDayDiscount_21_Up+FedExExrpessEarnedDiscount))*'UPS 2Day Base'!D145),2),ROUND(MinBase2Day*(1+ExpressFuelSurcharge),2),ROUND(((1-(TwoDayDiscount_21_Up+FedExExrpessEarnedDiscount))*'UPS 2Day Base'!D145)*(1+ExpressFuelSurcharge),2)))*(1+FedEx_Markup),2)</f>
        <v>184.37</v>
      </c>
      <c r="E148" s="328">
        <f>ROUND((IF(MinBase2Day&gt;ROUND(((1-(TwoDayDiscount_21_Up+FedExExrpessEarnedDiscount))*'UPS 2Day Base'!E145),2),ROUND(MinBase2Day*(1+ExpressFuelSurcharge),2),ROUND(((1-(TwoDayDiscount_21_Up+FedExExrpessEarnedDiscount))*'UPS 2Day Base'!E145)*(1+ExpressFuelSurcharge),2)))*(1+FedEx_Markup),2)</f>
        <v>269.27</v>
      </c>
      <c r="F148" s="328">
        <f>ROUND((IF(MinBase2Day&gt;ROUND(((1-(TwoDayDiscount_21_Up+FedExExrpessEarnedDiscount))*'UPS 2Day Base'!F145),2),ROUND(MinBase2Day*(1+ExpressFuelSurcharge),2),ROUND(((1-(TwoDayDiscount_21_Up+FedExExrpessEarnedDiscount))*'UPS 2Day Base'!F145)*(1+ExpressFuelSurcharge),2)))*(1+FedEx_Markup),2)</f>
        <v>427.04</v>
      </c>
      <c r="G148" s="328">
        <f>ROUND((IF(MinBase2Day&gt;ROUND(((1-(TwoDayDiscount_21_Up+FedExExrpessEarnedDiscount))*'UPS 2Day Base'!G145),2),ROUND(MinBase2Day*(1+ExpressFuelSurcharge),2),ROUND(((1-(TwoDayDiscount_21_Up+FedExExrpessEarnedDiscount))*'UPS 2Day Base'!G145)*(1+ExpressFuelSurcharge),2)))*(1+FedEx_Markup),2)</f>
        <v>487.86</v>
      </c>
      <c r="H148" s="328">
        <f>ROUND((IF(MinBase2Day&gt;ROUND(((1-(TwoDayDiscount_21_Up+FedExExrpessEarnedDiscount))*'UPS 2Day Base'!H145),2),ROUND(MinBase2Day*(1+ExpressFuelSurcharge),2),ROUND(((1-(TwoDayDiscount_21_Up+FedExExrpessEarnedDiscount))*'UPS 2Day Base'!H145)*(1+ExpressFuelSurcharge),2)))*(1+FedEx_Markup),2)</f>
        <v>503.07</v>
      </c>
      <c r="I148" s="328">
        <f>ROUND((IF(MinBase2Day&gt;ROUND(((1-(TwoDayDiscount_21_Up+FedExExrpessEarnedDiscount))*'UPS 2Day Base'!I145),2),ROUND(MinBase2Day*(1+ExpressFuelSurcharge),2),ROUND(((1-(TwoDayDiscount_21_Up+FedExExrpessEarnedDiscount))*'UPS 2Day Base'!I145)*(1+ExpressFuelSurcharge),2)))*(1+FedEx_Markup),2)</f>
        <v>513.2</v>
      </c>
      <c r="J148" s="328">
        <f>ROUND((IF(MinBase2Day&gt;ROUND(((1-(TwoDayDiscount_21_Up+FedExExrpessEarnedDiscount))*'UPS 2Day Base'!J145),2),ROUND(MinBase2Day*(1+ExpressFuelSurcharge),2),ROUND(((1-(TwoDayDiscount_21_Up+FedExExrpessEarnedDiscount))*'UPS 2Day Base'!J145)*(1+ExpressFuelSurcharge),2)))*(1+FedEx_Markup),2)</f>
        <v>513.2</v>
      </c>
      <c r="K148" s="328">
        <f>ROUND((IF(MinBase2Day&gt;ROUND(((1-(TwoDayDiscount_21_Up+FedExExrpessEarnedDiscount))*'UPS 2Day Base'!K145),2),ROUND(MinBase2Day*(1+ExpressFuelSurcharge),2),ROUND(((1-(TwoDayDiscount_21_Up+FedExExrpessEarnedDiscount))*'UPS 2Day Base'!K145)*(1+ExpressFuelSurcharge),2)))*(1+FedEx_Markup),2)</f>
        <v>523.97</v>
      </c>
      <c r="L148" s="328">
        <f>ROUND((IF(MinBase2Day&gt;ROUND(((1-(TwoDayDiscount_21_Up+FedExExrpessEarnedDiscount))*'UPS 2Day Base'!L145),2),ROUND(MinBase2Day*(1+ExpressFuelSurcharge),2),ROUND(((1-(TwoDayDiscount_21_Up+FedExExrpessEarnedDiscount))*'UPS 2Day Base'!L145)*(1+ExpressFuelSurcharge),2)))*(1+FedEx_Markup),2)</f>
        <v>523.97</v>
      </c>
      <c r="M148" s="328">
        <f>ROUND((IF(MinBase2Day&gt;ROUND(((1-(TwoDayDiscount_21_Up+FedExExrpessEarnedDiscount))*'UPS 2Day Base'!M145),2),ROUND(MinBase2Day*(1+ExpressFuelSurcharge),2),ROUND(((1-(TwoDayDiscount_21_Up+FedExExrpessEarnedDiscount))*'UPS 2Day Base'!M145)*(1+ExpressFuelSurcharge),2)))*(1+FedEx_Markup),2)</f>
        <v>441.61</v>
      </c>
    </row>
    <row r="149" ht="12.75" customHeight="1">
      <c r="A149" s="327">
        <v>144.0</v>
      </c>
      <c r="B149" s="328">
        <f>ROUND((IF(MinBase2Day&gt;ROUND(((1-(TwoDayDiscount_21_Up+FedExExrpessEarnedDiscount))*'UPS 2Day Base'!B146),2),ROUND(MinBase2Day*(1+ExpressFuelSurcharge),2),ROUND(((1-(TwoDayDiscount_21_Up+FedExExrpessEarnedDiscount))*'UPS 2Day Base'!B146)*(1+ExpressFuelSurcharge),2)))*(1+FedEx_Markup),2)</f>
        <v>115.48</v>
      </c>
      <c r="C149" s="328">
        <f>ROUND((IF(MinBase2Day&gt;ROUND(((1-(TwoDayDiscount_21_Up+FedExExrpessEarnedDiscount))*'UPS 2Day Base'!C146),2),ROUND(MinBase2Day*(1+ExpressFuelSurcharge),2),ROUND(((1-(TwoDayDiscount_21_Up+FedExExrpessEarnedDiscount))*'UPS 2Day Base'!C146)*(1+ExpressFuelSurcharge),2)))*(1+FedEx_Markup),2)</f>
        <v>144.19</v>
      </c>
      <c r="D149" s="328">
        <f>ROUND((IF(MinBase2Day&gt;ROUND(((1-(TwoDayDiscount_21_Up+FedExExrpessEarnedDiscount))*'UPS 2Day Base'!D146),2),ROUND(MinBase2Day*(1+ExpressFuelSurcharge),2),ROUND(((1-(TwoDayDiscount_21_Up+FedExExrpessEarnedDiscount))*'UPS 2Day Base'!D146)*(1+ExpressFuelSurcharge),2)))*(1+FedEx_Markup),2)</f>
        <v>185.67</v>
      </c>
      <c r="E149" s="328">
        <f>ROUND((IF(MinBase2Day&gt;ROUND(((1-(TwoDayDiscount_21_Up+FedExExrpessEarnedDiscount))*'UPS 2Day Base'!E146),2),ROUND(MinBase2Day*(1+ExpressFuelSurcharge),2),ROUND(((1-(TwoDayDiscount_21_Up+FedExExrpessEarnedDiscount))*'UPS 2Day Base'!E146)*(1+ExpressFuelSurcharge),2)))*(1+FedEx_Markup),2)</f>
        <v>271.16</v>
      </c>
      <c r="F149" s="328">
        <f>ROUND((IF(MinBase2Day&gt;ROUND(((1-(TwoDayDiscount_21_Up+FedExExrpessEarnedDiscount))*'UPS 2Day Base'!F146),2),ROUND(MinBase2Day*(1+ExpressFuelSurcharge),2),ROUND(((1-(TwoDayDiscount_21_Up+FedExExrpessEarnedDiscount))*'UPS 2Day Base'!F146)*(1+ExpressFuelSurcharge),2)))*(1+FedEx_Markup),2)</f>
        <v>430.02</v>
      </c>
      <c r="G149" s="328">
        <f>ROUND((IF(MinBase2Day&gt;ROUND(((1-(TwoDayDiscount_21_Up+FedExExrpessEarnedDiscount))*'UPS 2Day Base'!G146),2),ROUND(MinBase2Day*(1+ExpressFuelSurcharge),2),ROUND(((1-(TwoDayDiscount_21_Up+FedExExrpessEarnedDiscount))*'UPS 2Day Base'!G146)*(1+ExpressFuelSurcharge),2)))*(1+FedEx_Markup),2)</f>
        <v>491.27</v>
      </c>
      <c r="H149" s="328">
        <f>ROUND((IF(MinBase2Day&gt;ROUND(((1-(TwoDayDiscount_21_Up+FedExExrpessEarnedDiscount))*'UPS 2Day Base'!H146),2),ROUND(MinBase2Day*(1+ExpressFuelSurcharge),2),ROUND(((1-(TwoDayDiscount_21_Up+FedExExrpessEarnedDiscount))*'UPS 2Day Base'!H146)*(1+ExpressFuelSurcharge),2)))*(1+FedEx_Markup),2)</f>
        <v>506.59</v>
      </c>
      <c r="I149" s="328">
        <f>ROUND((IF(MinBase2Day&gt;ROUND(((1-(TwoDayDiscount_21_Up+FedExExrpessEarnedDiscount))*'UPS 2Day Base'!I146),2),ROUND(MinBase2Day*(1+ExpressFuelSurcharge),2),ROUND(((1-(TwoDayDiscount_21_Up+FedExExrpessEarnedDiscount))*'UPS 2Day Base'!I146)*(1+ExpressFuelSurcharge),2)))*(1+FedEx_Markup),2)</f>
        <v>516.79</v>
      </c>
      <c r="J149" s="328">
        <f>ROUND((IF(MinBase2Day&gt;ROUND(((1-(TwoDayDiscount_21_Up+FedExExrpessEarnedDiscount))*'UPS 2Day Base'!J146),2),ROUND(MinBase2Day*(1+ExpressFuelSurcharge),2),ROUND(((1-(TwoDayDiscount_21_Up+FedExExrpessEarnedDiscount))*'UPS 2Day Base'!J146)*(1+ExpressFuelSurcharge),2)))*(1+FedEx_Markup),2)</f>
        <v>516.79</v>
      </c>
      <c r="K149" s="328">
        <f>ROUND((IF(MinBase2Day&gt;ROUND(((1-(TwoDayDiscount_21_Up+FedExExrpessEarnedDiscount))*'UPS 2Day Base'!K146),2),ROUND(MinBase2Day*(1+ExpressFuelSurcharge),2),ROUND(((1-(TwoDayDiscount_21_Up+FedExExrpessEarnedDiscount))*'UPS 2Day Base'!K146)*(1+ExpressFuelSurcharge),2)))*(1+FedEx_Markup),2)</f>
        <v>527.64</v>
      </c>
      <c r="L149" s="328">
        <f>ROUND((IF(MinBase2Day&gt;ROUND(((1-(TwoDayDiscount_21_Up+FedExExrpessEarnedDiscount))*'UPS 2Day Base'!L146),2),ROUND(MinBase2Day*(1+ExpressFuelSurcharge),2),ROUND(((1-(TwoDayDiscount_21_Up+FedExExrpessEarnedDiscount))*'UPS 2Day Base'!L146)*(1+ExpressFuelSurcharge),2)))*(1+FedEx_Markup),2)</f>
        <v>527.64</v>
      </c>
      <c r="M149" s="328">
        <f>ROUND((IF(MinBase2Day&gt;ROUND(((1-(TwoDayDiscount_21_Up+FedExExrpessEarnedDiscount))*'UPS 2Day Base'!M146),2),ROUND(MinBase2Day*(1+ExpressFuelSurcharge),2),ROUND(((1-(TwoDayDiscount_21_Up+FedExExrpessEarnedDiscount))*'UPS 2Day Base'!M146)*(1+ExpressFuelSurcharge),2)))*(1+FedEx_Markup),2)</f>
        <v>444.69</v>
      </c>
    </row>
    <row r="150" ht="12.75" customHeight="1">
      <c r="A150" s="327">
        <v>145.0</v>
      </c>
      <c r="B150" s="328">
        <f>ROUND((IF(MinBase2Day&gt;ROUND(((1-(TwoDayDiscount_21_Up+FedExExrpessEarnedDiscount))*'UPS 2Day Base'!B147),2),ROUND(MinBase2Day*(1+ExpressFuelSurcharge),2),ROUND(((1-(TwoDayDiscount_21_Up+FedExExrpessEarnedDiscount))*'UPS 2Day Base'!B147)*(1+ExpressFuelSurcharge),2)))*(1+FedEx_Markup),2)</f>
        <v>116.29</v>
      </c>
      <c r="C150" s="328">
        <f>ROUND((IF(MinBase2Day&gt;ROUND(((1-(TwoDayDiscount_21_Up+FedExExrpessEarnedDiscount))*'UPS 2Day Base'!C147),2),ROUND(MinBase2Day*(1+ExpressFuelSurcharge),2),ROUND(((1-(TwoDayDiscount_21_Up+FedExExrpessEarnedDiscount))*'UPS 2Day Base'!C147)*(1+ExpressFuelSurcharge),2)))*(1+FedEx_Markup),2)</f>
        <v>145.19</v>
      </c>
      <c r="D150" s="328">
        <f>ROUND((IF(MinBase2Day&gt;ROUND(((1-(TwoDayDiscount_21_Up+FedExExrpessEarnedDiscount))*'UPS 2Day Base'!D147),2),ROUND(MinBase2Day*(1+ExpressFuelSurcharge),2),ROUND(((1-(TwoDayDiscount_21_Up+FedExExrpessEarnedDiscount))*'UPS 2Day Base'!D147)*(1+ExpressFuelSurcharge),2)))*(1+FedEx_Markup),2)</f>
        <v>186.96</v>
      </c>
      <c r="E150" s="328">
        <f>ROUND((IF(MinBase2Day&gt;ROUND(((1-(TwoDayDiscount_21_Up+FedExExrpessEarnedDiscount))*'UPS 2Day Base'!E147),2),ROUND(MinBase2Day*(1+ExpressFuelSurcharge),2),ROUND(((1-(TwoDayDiscount_21_Up+FedExExrpessEarnedDiscount))*'UPS 2Day Base'!E147)*(1+ExpressFuelSurcharge),2)))*(1+FedEx_Markup),2)</f>
        <v>273.04</v>
      </c>
      <c r="F150" s="328">
        <f>ROUND((IF(MinBase2Day&gt;ROUND(((1-(TwoDayDiscount_21_Up+FedExExrpessEarnedDiscount))*'UPS 2Day Base'!F147),2),ROUND(MinBase2Day*(1+ExpressFuelSurcharge),2),ROUND(((1-(TwoDayDiscount_21_Up+FedExExrpessEarnedDiscount))*'UPS 2Day Base'!F147)*(1+ExpressFuelSurcharge),2)))*(1+FedEx_Markup),2)</f>
        <v>433.01</v>
      </c>
      <c r="G150" s="328">
        <f>ROUND((IF(MinBase2Day&gt;ROUND(((1-(TwoDayDiscount_21_Up+FedExExrpessEarnedDiscount))*'UPS 2Day Base'!G147),2),ROUND(MinBase2Day*(1+ExpressFuelSurcharge),2),ROUND(((1-(TwoDayDiscount_21_Up+FedExExrpessEarnedDiscount))*'UPS 2Day Base'!G147)*(1+ExpressFuelSurcharge),2)))*(1+FedEx_Markup),2)</f>
        <v>494.68</v>
      </c>
      <c r="H150" s="328">
        <f>ROUND((IF(MinBase2Day&gt;ROUND(((1-(TwoDayDiscount_21_Up+FedExExrpessEarnedDiscount))*'UPS 2Day Base'!H147),2),ROUND(MinBase2Day*(1+ExpressFuelSurcharge),2),ROUND(((1-(TwoDayDiscount_21_Up+FedExExrpessEarnedDiscount))*'UPS 2Day Base'!H147)*(1+ExpressFuelSurcharge),2)))*(1+FedEx_Markup),2)</f>
        <v>510.11</v>
      </c>
      <c r="I150" s="328">
        <f>ROUND((IF(MinBase2Day&gt;ROUND(((1-(TwoDayDiscount_21_Up+FedExExrpessEarnedDiscount))*'UPS 2Day Base'!I147),2),ROUND(MinBase2Day*(1+ExpressFuelSurcharge),2),ROUND(((1-(TwoDayDiscount_21_Up+FedExExrpessEarnedDiscount))*'UPS 2Day Base'!I147)*(1+ExpressFuelSurcharge),2)))*(1+FedEx_Markup),2)</f>
        <v>520.39</v>
      </c>
      <c r="J150" s="328">
        <f>ROUND((IF(MinBase2Day&gt;ROUND(((1-(TwoDayDiscount_21_Up+FedExExrpessEarnedDiscount))*'UPS 2Day Base'!J147),2),ROUND(MinBase2Day*(1+ExpressFuelSurcharge),2),ROUND(((1-(TwoDayDiscount_21_Up+FedExExrpessEarnedDiscount))*'UPS 2Day Base'!J147)*(1+ExpressFuelSurcharge),2)))*(1+FedEx_Markup),2)</f>
        <v>520.39</v>
      </c>
      <c r="K150" s="328">
        <f>ROUND((IF(MinBase2Day&gt;ROUND(((1-(TwoDayDiscount_21_Up+FedExExrpessEarnedDiscount))*'UPS 2Day Base'!K147),2),ROUND(MinBase2Day*(1+ExpressFuelSurcharge),2),ROUND(((1-(TwoDayDiscount_21_Up+FedExExrpessEarnedDiscount))*'UPS 2Day Base'!K147)*(1+ExpressFuelSurcharge),2)))*(1+FedEx_Markup),2)</f>
        <v>531.3</v>
      </c>
      <c r="L150" s="328">
        <f>ROUND((IF(MinBase2Day&gt;ROUND(((1-(TwoDayDiscount_21_Up+FedExExrpessEarnedDiscount))*'UPS 2Day Base'!L147),2),ROUND(MinBase2Day*(1+ExpressFuelSurcharge),2),ROUND(((1-(TwoDayDiscount_21_Up+FedExExrpessEarnedDiscount))*'UPS 2Day Base'!L147)*(1+ExpressFuelSurcharge),2)))*(1+FedEx_Markup),2)</f>
        <v>531.3</v>
      </c>
      <c r="M150" s="328">
        <f>ROUND((IF(MinBase2Day&gt;ROUND(((1-(TwoDayDiscount_21_Up+FedExExrpessEarnedDiscount))*'UPS 2Day Base'!M147),2),ROUND(MinBase2Day*(1+ExpressFuelSurcharge),2),ROUND(((1-(TwoDayDiscount_21_Up+FedExExrpessEarnedDiscount))*'UPS 2Day Base'!M147)*(1+ExpressFuelSurcharge),2)))*(1+FedEx_Markup),2)</f>
        <v>447.79</v>
      </c>
    </row>
    <row r="151" ht="12.75" customHeight="1">
      <c r="A151" s="327">
        <v>146.0</v>
      </c>
      <c r="B151" s="328">
        <f>ROUND((IF(MinBase2Day&gt;ROUND(((1-(TwoDayDiscount_21_Up+FedExExrpessEarnedDiscount))*'UPS 2Day Base'!B148),2),ROUND(MinBase2Day*(1+ExpressFuelSurcharge),2),ROUND(((1-(TwoDayDiscount_21_Up+FedExExrpessEarnedDiscount))*'UPS 2Day Base'!B148)*(1+ExpressFuelSurcharge),2)))*(1+FedEx_Markup),2)</f>
        <v>117.08</v>
      </c>
      <c r="C151" s="328">
        <f>ROUND((IF(MinBase2Day&gt;ROUND(((1-(TwoDayDiscount_21_Up+FedExExrpessEarnedDiscount))*'UPS 2Day Base'!C148),2),ROUND(MinBase2Day*(1+ExpressFuelSurcharge),2),ROUND(((1-(TwoDayDiscount_21_Up+FedExExrpessEarnedDiscount))*'UPS 2Day Base'!C148)*(1+ExpressFuelSurcharge),2)))*(1+FedEx_Markup),2)</f>
        <v>146.2</v>
      </c>
      <c r="D151" s="328">
        <f>ROUND((IF(MinBase2Day&gt;ROUND(((1-(TwoDayDiscount_21_Up+FedExExrpessEarnedDiscount))*'UPS 2Day Base'!D148),2),ROUND(MinBase2Day*(1+ExpressFuelSurcharge),2),ROUND(((1-(TwoDayDiscount_21_Up+FedExExrpessEarnedDiscount))*'UPS 2Day Base'!D148)*(1+ExpressFuelSurcharge),2)))*(1+FedEx_Markup),2)</f>
        <v>188.24</v>
      </c>
      <c r="E151" s="328">
        <f>ROUND((IF(MinBase2Day&gt;ROUND(((1-(TwoDayDiscount_21_Up+FedExExrpessEarnedDiscount))*'UPS 2Day Base'!E148),2),ROUND(MinBase2Day*(1+ExpressFuelSurcharge),2),ROUND(((1-(TwoDayDiscount_21_Up+FedExExrpessEarnedDiscount))*'UPS 2Day Base'!E148)*(1+ExpressFuelSurcharge),2)))*(1+FedEx_Markup),2)</f>
        <v>274.92</v>
      </c>
      <c r="F151" s="328">
        <f>ROUND((IF(MinBase2Day&gt;ROUND(((1-(TwoDayDiscount_21_Up+FedExExrpessEarnedDiscount))*'UPS 2Day Base'!F148),2),ROUND(MinBase2Day*(1+ExpressFuelSurcharge),2),ROUND(((1-(TwoDayDiscount_21_Up+FedExExrpessEarnedDiscount))*'UPS 2Day Base'!F148)*(1+ExpressFuelSurcharge),2)))*(1+FedEx_Markup),2)</f>
        <v>436</v>
      </c>
      <c r="G151" s="328">
        <f>ROUND((IF(MinBase2Day&gt;ROUND(((1-(TwoDayDiscount_21_Up+FedExExrpessEarnedDiscount))*'UPS 2Day Base'!G148),2),ROUND(MinBase2Day*(1+ExpressFuelSurcharge),2),ROUND(((1-(TwoDayDiscount_21_Up+FedExExrpessEarnedDiscount))*'UPS 2Day Base'!G148)*(1+ExpressFuelSurcharge),2)))*(1+FedEx_Markup),2)</f>
        <v>498.1</v>
      </c>
      <c r="H151" s="328">
        <f>ROUND((IF(MinBase2Day&gt;ROUND(((1-(TwoDayDiscount_21_Up+FedExExrpessEarnedDiscount))*'UPS 2Day Base'!H148),2),ROUND(MinBase2Day*(1+ExpressFuelSurcharge),2),ROUND(((1-(TwoDayDiscount_21_Up+FedExExrpessEarnedDiscount))*'UPS 2Day Base'!H148)*(1+ExpressFuelSurcharge),2)))*(1+FedEx_Markup),2)</f>
        <v>513.62</v>
      </c>
      <c r="I151" s="328">
        <f>ROUND((IF(MinBase2Day&gt;ROUND(((1-(TwoDayDiscount_21_Up+FedExExrpessEarnedDiscount))*'UPS 2Day Base'!I148),2),ROUND(MinBase2Day*(1+ExpressFuelSurcharge),2),ROUND(((1-(TwoDayDiscount_21_Up+FedExExrpessEarnedDiscount))*'UPS 2Day Base'!I148)*(1+ExpressFuelSurcharge),2)))*(1+FedEx_Markup),2)</f>
        <v>523.97</v>
      </c>
      <c r="J151" s="328">
        <f>ROUND((IF(MinBase2Day&gt;ROUND(((1-(TwoDayDiscount_21_Up+FedExExrpessEarnedDiscount))*'UPS 2Day Base'!J148),2),ROUND(MinBase2Day*(1+ExpressFuelSurcharge),2),ROUND(((1-(TwoDayDiscount_21_Up+FedExExrpessEarnedDiscount))*'UPS 2Day Base'!J148)*(1+ExpressFuelSurcharge),2)))*(1+FedEx_Markup),2)</f>
        <v>523.97</v>
      </c>
      <c r="K151" s="328">
        <f>ROUND((IF(MinBase2Day&gt;ROUND(((1-(TwoDayDiscount_21_Up+FedExExrpessEarnedDiscount))*'UPS 2Day Base'!K148),2),ROUND(MinBase2Day*(1+ExpressFuelSurcharge),2),ROUND(((1-(TwoDayDiscount_21_Up+FedExExrpessEarnedDiscount))*'UPS 2Day Base'!K148)*(1+ExpressFuelSurcharge),2)))*(1+FedEx_Markup),2)</f>
        <v>534.97</v>
      </c>
      <c r="L151" s="328">
        <f>ROUND((IF(MinBase2Day&gt;ROUND(((1-(TwoDayDiscount_21_Up+FedExExrpessEarnedDiscount))*'UPS 2Day Base'!L148),2),ROUND(MinBase2Day*(1+ExpressFuelSurcharge),2),ROUND(((1-(TwoDayDiscount_21_Up+FedExExrpessEarnedDiscount))*'UPS 2Day Base'!L148)*(1+ExpressFuelSurcharge),2)))*(1+FedEx_Markup),2)</f>
        <v>534.97</v>
      </c>
      <c r="M151" s="328">
        <f>ROUND((IF(MinBase2Day&gt;ROUND(((1-(TwoDayDiscount_21_Up+FedExExrpessEarnedDiscount))*'UPS 2Day Base'!M148),2),ROUND(MinBase2Day*(1+ExpressFuelSurcharge),2),ROUND(((1-(TwoDayDiscount_21_Up+FedExExrpessEarnedDiscount))*'UPS 2Day Base'!M148)*(1+ExpressFuelSurcharge),2)))*(1+FedEx_Markup),2)</f>
        <v>450.87</v>
      </c>
    </row>
    <row r="152" ht="12.75" customHeight="1">
      <c r="A152" s="327">
        <v>147.0</v>
      </c>
      <c r="B152" s="328">
        <f>ROUND((IF(MinBase2Day&gt;ROUND(((1-(TwoDayDiscount_21_Up+FedExExrpessEarnedDiscount))*'UPS 2Day Base'!B149),2),ROUND(MinBase2Day*(1+ExpressFuelSurcharge),2),ROUND(((1-(TwoDayDiscount_21_Up+FedExExrpessEarnedDiscount))*'UPS 2Day Base'!B149)*(1+ExpressFuelSurcharge),2)))*(1+FedEx_Markup),2)</f>
        <v>117.89</v>
      </c>
      <c r="C152" s="328">
        <f>ROUND((IF(MinBase2Day&gt;ROUND(((1-(TwoDayDiscount_21_Up+FedExExrpessEarnedDiscount))*'UPS 2Day Base'!C149),2),ROUND(MinBase2Day*(1+ExpressFuelSurcharge),2),ROUND(((1-(TwoDayDiscount_21_Up+FedExExrpessEarnedDiscount))*'UPS 2Day Base'!C149)*(1+ExpressFuelSurcharge),2)))*(1+FedEx_Markup),2)</f>
        <v>147.2</v>
      </c>
      <c r="D152" s="328">
        <f>ROUND((IF(MinBase2Day&gt;ROUND(((1-(TwoDayDiscount_21_Up+FedExExrpessEarnedDiscount))*'UPS 2Day Base'!D149),2),ROUND(MinBase2Day*(1+ExpressFuelSurcharge),2),ROUND(((1-(TwoDayDiscount_21_Up+FedExExrpessEarnedDiscount))*'UPS 2Day Base'!D149)*(1+ExpressFuelSurcharge),2)))*(1+FedEx_Markup),2)</f>
        <v>189.53</v>
      </c>
      <c r="E152" s="328">
        <f>ROUND((IF(MinBase2Day&gt;ROUND(((1-(TwoDayDiscount_21_Up+FedExExrpessEarnedDiscount))*'UPS 2Day Base'!E149),2),ROUND(MinBase2Day*(1+ExpressFuelSurcharge),2),ROUND(((1-(TwoDayDiscount_21_Up+FedExExrpessEarnedDiscount))*'UPS 2Day Base'!E149)*(1+ExpressFuelSurcharge),2)))*(1+FedEx_Markup),2)</f>
        <v>276.81</v>
      </c>
      <c r="F152" s="328">
        <f>ROUND((IF(MinBase2Day&gt;ROUND(((1-(TwoDayDiscount_21_Up+FedExExrpessEarnedDiscount))*'UPS 2Day Base'!F149),2),ROUND(MinBase2Day*(1+ExpressFuelSurcharge),2),ROUND(((1-(TwoDayDiscount_21_Up+FedExExrpessEarnedDiscount))*'UPS 2Day Base'!F149)*(1+ExpressFuelSurcharge),2)))*(1+FedEx_Markup),2)</f>
        <v>438.98</v>
      </c>
      <c r="G152" s="328">
        <f>ROUND((IF(MinBase2Day&gt;ROUND(((1-(TwoDayDiscount_21_Up+FedExExrpessEarnedDiscount))*'UPS 2Day Base'!G149),2),ROUND(MinBase2Day*(1+ExpressFuelSurcharge),2),ROUND(((1-(TwoDayDiscount_21_Up+FedExExrpessEarnedDiscount))*'UPS 2Day Base'!G149)*(1+ExpressFuelSurcharge),2)))*(1+FedEx_Markup),2)</f>
        <v>501.5</v>
      </c>
      <c r="H152" s="328">
        <f>ROUND((IF(MinBase2Day&gt;ROUND(((1-(TwoDayDiscount_21_Up+FedExExrpessEarnedDiscount))*'UPS 2Day Base'!H149),2),ROUND(MinBase2Day*(1+ExpressFuelSurcharge),2),ROUND(((1-(TwoDayDiscount_21_Up+FedExExrpessEarnedDiscount))*'UPS 2Day Base'!H149)*(1+ExpressFuelSurcharge),2)))*(1+FedEx_Markup),2)</f>
        <v>517.14</v>
      </c>
      <c r="I152" s="328">
        <f>ROUND((IF(MinBase2Day&gt;ROUND(((1-(TwoDayDiscount_21_Up+FedExExrpessEarnedDiscount))*'UPS 2Day Base'!I149),2),ROUND(MinBase2Day*(1+ExpressFuelSurcharge),2),ROUND(((1-(TwoDayDiscount_21_Up+FedExExrpessEarnedDiscount))*'UPS 2Day Base'!I149)*(1+ExpressFuelSurcharge),2)))*(1+FedEx_Markup),2)</f>
        <v>527.56</v>
      </c>
      <c r="J152" s="328">
        <f>ROUND((IF(MinBase2Day&gt;ROUND(((1-(TwoDayDiscount_21_Up+FedExExrpessEarnedDiscount))*'UPS 2Day Base'!J149),2),ROUND(MinBase2Day*(1+ExpressFuelSurcharge),2),ROUND(((1-(TwoDayDiscount_21_Up+FedExExrpessEarnedDiscount))*'UPS 2Day Base'!J149)*(1+ExpressFuelSurcharge),2)))*(1+FedEx_Markup),2)</f>
        <v>527.56</v>
      </c>
      <c r="K152" s="328">
        <f>ROUND((IF(MinBase2Day&gt;ROUND(((1-(TwoDayDiscount_21_Up+FedExExrpessEarnedDiscount))*'UPS 2Day Base'!K149),2),ROUND(MinBase2Day*(1+ExpressFuelSurcharge),2),ROUND(((1-(TwoDayDiscount_21_Up+FedExExrpessEarnedDiscount))*'UPS 2Day Base'!K149)*(1+ExpressFuelSurcharge),2)))*(1+FedEx_Markup),2)</f>
        <v>538.63</v>
      </c>
      <c r="L152" s="328">
        <f>ROUND((IF(MinBase2Day&gt;ROUND(((1-(TwoDayDiscount_21_Up+FedExExrpessEarnedDiscount))*'UPS 2Day Base'!L149),2),ROUND(MinBase2Day*(1+ExpressFuelSurcharge),2),ROUND(((1-(TwoDayDiscount_21_Up+FedExExrpessEarnedDiscount))*'UPS 2Day Base'!L149)*(1+ExpressFuelSurcharge),2)))*(1+FedEx_Markup),2)</f>
        <v>538.63</v>
      </c>
      <c r="M152" s="328">
        <f>ROUND((IF(MinBase2Day&gt;ROUND(((1-(TwoDayDiscount_21_Up+FedExExrpessEarnedDiscount))*'UPS 2Day Base'!M149),2),ROUND(MinBase2Day*(1+ExpressFuelSurcharge),2),ROUND(((1-(TwoDayDiscount_21_Up+FedExExrpessEarnedDiscount))*'UPS 2Day Base'!M149)*(1+ExpressFuelSurcharge),2)))*(1+FedEx_Markup),2)</f>
        <v>453.96</v>
      </c>
    </row>
    <row r="153" ht="12.75" customHeight="1">
      <c r="A153" s="327">
        <v>148.0</v>
      </c>
      <c r="B153" s="328">
        <f>ROUND((IF(MinBase2Day&gt;ROUND(((1-(TwoDayDiscount_21_Up+FedExExrpessEarnedDiscount))*'UPS 2Day Base'!B150),2),ROUND(MinBase2Day*(1+ExpressFuelSurcharge),2),ROUND(((1-(TwoDayDiscount_21_Up+FedExExrpessEarnedDiscount))*'UPS 2Day Base'!B150)*(1+ExpressFuelSurcharge),2)))*(1+FedEx_Markup),2)</f>
        <v>118.69</v>
      </c>
      <c r="C153" s="328">
        <f>ROUND((IF(MinBase2Day&gt;ROUND(((1-(TwoDayDiscount_21_Up+FedExExrpessEarnedDiscount))*'UPS 2Day Base'!C150),2),ROUND(MinBase2Day*(1+ExpressFuelSurcharge),2),ROUND(((1-(TwoDayDiscount_21_Up+FedExExrpessEarnedDiscount))*'UPS 2Day Base'!C150)*(1+ExpressFuelSurcharge),2)))*(1+FedEx_Markup),2)</f>
        <v>148.2</v>
      </c>
      <c r="D153" s="328">
        <f>ROUND((IF(MinBase2Day&gt;ROUND(((1-(TwoDayDiscount_21_Up+FedExExrpessEarnedDiscount))*'UPS 2Day Base'!D150),2),ROUND(MinBase2Day*(1+ExpressFuelSurcharge),2),ROUND(((1-(TwoDayDiscount_21_Up+FedExExrpessEarnedDiscount))*'UPS 2Day Base'!D150)*(1+ExpressFuelSurcharge),2)))*(1+FedEx_Markup),2)</f>
        <v>190.82</v>
      </c>
      <c r="E153" s="328">
        <f>ROUND((IF(MinBase2Day&gt;ROUND(((1-(TwoDayDiscount_21_Up+FedExExrpessEarnedDiscount))*'UPS 2Day Base'!E150),2),ROUND(MinBase2Day*(1+ExpressFuelSurcharge),2),ROUND(((1-(TwoDayDiscount_21_Up+FedExExrpessEarnedDiscount))*'UPS 2Day Base'!E150)*(1+ExpressFuelSurcharge),2)))*(1+FedEx_Markup),2)</f>
        <v>278.69</v>
      </c>
      <c r="F153" s="328">
        <f>ROUND((IF(MinBase2Day&gt;ROUND(((1-(TwoDayDiscount_21_Up+FedExExrpessEarnedDiscount))*'UPS 2Day Base'!F150),2),ROUND(MinBase2Day*(1+ExpressFuelSurcharge),2),ROUND(((1-(TwoDayDiscount_21_Up+FedExExrpessEarnedDiscount))*'UPS 2Day Base'!F150)*(1+ExpressFuelSurcharge),2)))*(1+FedEx_Markup),2)</f>
        <v>441.97</v>
      </c>
      <c r="G153" s="328">
        <f>ROUND((IF(MinBase2Day&gt;ROUND(((1-(TwoDayDiscount_21_Up+FedExExrpessEarnedDiscount))*'UPS 2Day Base'!G150),2),ROUND(MinBase2Day*(1+ExpressFuelSurcharge),2),ROUND(((1-(TwoDayDiscount_21_Up+FedExExrpessEarnedDiscount))*'UPS 2Day Base'!G150)*(1+ExpressFuelSurcharge),2)))*(1+FedEx_Markup),2)</f>
        <v>504.92</v>
      </c>
      <c r="H153" s="328">
        <f>ROUND((IF(MinBase2Day&gt;ROUND(((1-(TwoDayDiscount_21_Up+FedExExrpessEarnedDiscount))*'UPS 2Day Base'!H150),2),ROUND(MinBase2Day*(1+ExpressFuelSurcharge),2),ROUND(((1-(TwoDayDiscount_21_Up+FedExExrpessEarnedDiscount))*'UPS 2Day Base'!H150)*(1+ExpressFuelSurcharge),2)))*(1+FedEx_Markup),2)</f>
        <v>520.65</v>
      </c>
      <c r="I153" s="328">
        <f>ROUND((IF(MinBase2Day&gt;ROUND(((1-(TwoDayDiscount_21_Up+FedExExrpessEarnedDiscount))*'UPS 2Day Base'!I150),2),ROUND(MinBase2Day*(1+ExpressFuelSurcharge),2),ROUND(((1-(TwoDayDiscount_21_Up+FedExExrpessEarnedDiscount))*'UPS 2Day Base'!I150)*(1+ExpressFuelSurcharge),2)))*(1+FedEx_Markup),2)</f>
        <v>531.15</v>
      </c>
      <c r="J153" s="328">
        <f>ROUND((IF(MinBase2Day&gt;ROUND(((1-(TwoDayDiscount_21_Up+FedExExrpessEarnedDiscount))*'UPS 2Day Base'!J150),2),ROUND(MinBase2Day*(1+ExpressFuelSurcharge),2),ROUND(((1-(TwoDayDiscount_21_Up+FedExExrpessEarnedDiscount))*'UPS 2Day Base'!J150)*(1+ExpressFuelSurcharge),2)))*(1+FedEx_Markup),2)</f>
        <v>531.15</v>
      </c>
      <c r="K153" s="328">
        <f>ROUND((IF(MinBase2Day&gt;ROUND(((1-(TwoDayDiscount_21_Up+FedExExrpessEarnedDiscount))*'UPS 2Day Base'!K150),2),ROUND(MinBase2Day*(1+ExpressFuelSurcharge),2),ROUND(((1-(TwoDayDiscount_21_Up+FedExExrpessEarnedDiscount))*'UPS 2Day Base'!K150)*(1+ExpressFuelSurcharge),2)))*(1+FedEx_Markup),2)</f>
        <v>542.29</v>
      </c>
      <c r="L153" s="328">
        <f>ROUND((IF(MinBase2Day&gt;ROUND(((1-(TwoDayDiscount_21_Up+FedExExrpessEarnedDiscount))*'UPS 2Day Base'!L150),2),ROUND(MinBase2Day*(1+ExpressFuelSurcharge),2),ROUND(((1-(TwoDayDiscount_21_Up+FedExExrpessEarnedDiscount))*'UPS 2Day Base'!L150)*(1+ExpressFuelSurcharge),2)))*(1+FedEx_Markup),2)</f>
        <v>542.29</v>
      </c>
      <c r="M153" s="328">
        <f>ROUND((IF(MinBase2Day&gt;ROUND(((1-(TwoDayDiscount_21_Up+FedExExrpessEarnedDiscount))*'UPS 2Day Base'!M150),2),ROUND(MinBase2Day*(1+ExpressFuelSurcharge),2),ROUND(((1-(TwoDayDiscount_21_Up+FedExExrpessEarnedDiscount))*'UPS 2Day Base'!M150)*(1+ExpressFuelSurcharge),2)))*(1+FedEx_Markup),2)</f>
        <v>457.04</v>
      </c>
    </row>
    <row r="154" ht="12.75" customHeight="1">
      <c r="A154" s="327">
        <v>149.0</v>
      </c>
      <c r="B154" s="328">
        <f>ROUND((IF(MinBase2Day&gt;ROUND(((1-(TwoDayDiscount_21_Up+FedExExrpessEarnedDiscount))*'UPS 2Day Base'!B151),2),ROUND(MinBase2Day*(1+ExpressFuelSurcharge),2),ROUND(((1-(TwoDayDiscount_21_Up+FedExExrpessEarnedDiscount))*'UPS 2Day Base'!B151)*(1+ExpressFuelSurcharge),2)))*(1+FedEx_Markup),2)</f>
        <v>119.49</v>
      </c>
      <c r="C154" s="328">
        <f>ROUND((IF(MinBase2Day&gt;ROUND(((1-(TwoDayDiscount_21_Up+FedExExrpessEarnedDiscount))*'UPS 2Day Base'!C151),2),ROUND(MinBase2Day*(1+ExpressFuelSurcharge),2),ROUND(((1-(TwoDayDiscount_21_Up+FedExExrpessEarnedDiscount))*'UPS 2Day Base'!C151)*(1+ExpressFuelSurcharge),2)))*(1+FedEx_Markup),2)</f>
        <v>149.2</v>
      </c>
      <c r="D154" s="328">
        <f>ROUND((IF(MinBase2Day&gt;ROUND(((1-(TwoDayDiscount_21_Up+FedExExrpessEarnedDiscount))*'UPS 2Day Base'!D151),2),ROUND(MinBase2Day*(1+ExpressFuelSurcharge),2),ROUND(((1-(TwoDayDiscount_21_Up+FedExExrpessEarnedDiscount))*'UPS 2Day Base'!D151)*(1+ExpressFuelSurcharge),2)))*(1+FedEx_Markup),2)</f>
        <v>192.11</v>
      </c>
      <c r="E154" s="328">
        <f>ROUND((IF(MinBase2Day&gt;ROUND(((1-(TwoDayDiscount_21_Up+FedExExrpessEarnedDiscount))*'UPS 2Day Base'!E151),2),ROUND(MinBase2Day*(1+ExpressFuelSurcharge),2),ROUND(((1-(TwoDayDiscount_21_Up+FedExExrpessEarnedDiscount))*'UPS 2Day Base'!E151)*(1+ExpressFuelSurcharge),2)))*(1+FedEx_Markup),2)</f>
        <v>280.58</v>
      </c>
      <c r="F154" s="328">
        <f>ROUND((IF(MinBase2Day&gt;ROUND(((1-(TwoDayDiscount_21_Up+FedExExrpessEarnedDiscount))*'UPS 2Day Base'!F151),2),ROUND(MinBase2Day*(1+ExpressFuelSurcharge),2),ROUND(((1-(TwoDayDiscount_21_Up+FedExExrpessEarnedDiscount))*'UPS 2Day Base'!F151)*(1+ExpressFuelSurcharge),2)))*(1+FedEx_Markup),2)</f>
        <v>444.96</v>
      </c>
      <c r="G154" s="328">
        <f>ROUND((IF(MinBase2Day&gt;ROUND(((1-(TwoDayDiscount_21_Up+FedExExrpessEarnedDiscount))*'UPS 2Day Base'!G151),2),ROUND(MinBase2Day*(1+ExpressFuelSurcharge),2),ROUND(((1-(TwoDayDiscount_21_Up+FedExExrpessEarnedDiscount))*'UPS 2Day Base'!G151)*(1+ExpressFuelSurcharge),2)))*(1+FedEx_Markup),2)</f>
        <v>508.33</v>
      </c>
      <c r="H154" s="328">
        <f>ROUND((IF(MinBase2Day&gt;ROUND(((1-(TwoDayDiscount_21_Up+FedExExrpessEarnedDiscount))*'UPS 2Day Base'!H151),2),ROUND(MinBase2Day*(1+ExpressFuelSurcharge),2),ROUND(((1-(TwoDayDiscount_21_Up+FedExExrpessEarnedDiscount))*'UPS 2Day Base'!H151)*(1+ExpressFuelSurcharge),2)))*(1+FedEx_Markup),2)</f>
        <v>524.17</v>
      </c>
      <c r="I154" s="328">
        <f>ROUND((IF(MinBase2Day&gt;ROUND(((1-(TwoDayDiscount_21_Up+FedExExrpessEarnedDiscount))*'UPS 2Day Base'!I151),2),ROUND(MinBase2Day*(1+ExpressFuelSurcharge),2),ROUND(((1-(TwoDayDiscount_21_Up+FedExExrpessEarnedDiscount))*'UPS 2Day Base'!I151)*(1+ExpressFuelSurcharge),2)))*(1+FedEx_Markup),2)</f>
        <v>534.74</v>
      </c>
      <c r="J154" s="328">
        <f>ROUND((IF(MinBase2Day&gt;ROUND(((1-(TwoDayDiscount_21_Up+FedExExrpessEarnedDiscount))*'UPS 2Day Base'!J151),2),ROUND(MinBase2Day*(1+ExpressFuelSurcharge),2),ROUND(((1-(TwoDayDiscount_21_Up+FedExExrpessEarnedDiscount))*'UPS 2Day Base'!J151)*(1+ExpressFuelSurcharge),2)))*(1+FedEx_Markup),2)</f>
        <v>534.74</v>
      </c>
      <c r="K154" s="328">
        <f>ROUND((IF(MinBase2Day&gt;ROUND(((1-(TwoDayDiscount_21_Up+FedExExrpessEarnedDiscount))*'UPS 2Day Base'!K151),2),ROUND(MinBase2Day*(1+ExpressFuelSurcharge),2),ROUND(((1-(TwoDayDiscount_21_Up+FedExExrpessEarnedDiscount))*'UPS 2Day Base'!K151)*(1+ExpressFuelSurcharge),2)))*(1+FedEx_Markup),2)</f>
        <v>545.96</v>
      </c>
      <c r="L154" s="328">
        <f>ROUND((IF(MinBase2Day&gt;ROUND(((1-(TwoDayDiscount_21_Up+FedExExrpessEarnedDiscount))*'UPS 2Day Base'!L151),2),ROUND(MinBase2Day*(1+ExpressFuelSurcharge),2),ROUND(((1-(TwoDayDiscount_21_Up+FedExExrpessEarnedDiscount))*'UPS 2Day Base'!L151)*(1+ExpressFuelSurcharge),2)))*(1+FedEx_Markup),2)</f>
        <v>545.96</v>
      </c>
      <c r="M154" s="328">
        <f>ROUND((IF(MinBase2Day&gt;ROUND(((1-(TwoDayDiscount_21_Up+FedExExrpessEarnedDiscount))*'UPS 2Day Base'!M151),2),ROUND(MinBase2Day*(1+ExpressFuelSurcharge),2),ROUND(((1-(TwoDayDiscount_21_Up+FedExExrpessEarnedDiscount))*'UPS 2Day Base'!M151)*(1+ExpressFuelSurcharge),2)))*(1+FedEx_Markup),2)</f>
        <v>460.14</v>
      </c>
    </row>
    <row r="155" ht="12.75" customHeight="1">
      <c r="A155" s="327">
        <v>150.0</v>
      </c>
      <c r="B155" s="328">
        <f>ROUND((IF(MinBase2Day&gt;ROUND(((1-(TwoDayDiscount_21_Up+FedExExrpessEarnedDiscount))*'UPS 2Day Base'!B152),2),ROUND(MinBase2Day*(1+ExpressFuelSurcharge),2),ROUND(((1-(TwoDayDiscount_21_Up+FedExExrpessEarnedDiscount))*'UPS 2Day Base'!B152)*(1+ExpressFuelSurcharge),2)))*(1+FedEx_Markup),2)</f>
        <v>120.29</v>
      </c>
      <c r="C155" s="328">
        <f>ROUND((IF(MinBase2Day&gt;ROUND(((1-(TwoDayDiscount_21_Up+FedExExrpessEarnedDiscount))*'UPS 2Day Base'!C152),2),ROUND(MinBase2Day*(1+ExpressFuelSurcharge),2),ROUND(((1-(TwoDayDiscount_21_Up+FedExExrpessEarnedDiscount))*'UPS 2Day Base'!C152)*(1+ExpressFuelSurcharge),2)))*(1+FedEx_Markup),2)</f>
        <v>150.2</v>
      </c>
      <c r="D155" s="328">
        <f>ROUND((IF(MinBase2Day&gt;ROUND(((1-(TwoDayDiscount_21_Up+FedExExrpessEarnedDiscount))*'UPS 2Day Base'!D152),2),ROUND(MinBase2Day*(1+ExpressFuelSurcharge),2),ROUND(((1-(TwoDayDiscount_21_Up+FedExExrpessEarnedDiscount))*'UPS 2Day Base'!D152)*(1+ExpressFuelSurcharge),2)))*(1+FedEx_Markup),2)</f>
        <v>193.4</v>
      </c>
      <c r="E155" s="328">
        <f>ROUND((IF(MinBase2Day&gt;ROUND(((1-(TwoDayDiscount_21_Up+FedExExrpessEarnedDiscount))*'UPS 2Day Base'!E152),2),ROUND(MinBase2Day*(1+ExpressFuelSurcharge),2),ROUND(((1-(TwoDayDiscount_21_Up+FedExExrpessEarnedDiscount))*'UPS 2Day Base'!E152)*(1+ExpressFuelSurcharge),2)))*(1+FedEx_Markup),2)</f>
        <v>282.45</v>
      </c>
      <c r="F155" s="328">
        <f>ROUND((IF(MinBase2Day&gt;ROUND(((1-(TwoDayDiscount_21_Up+FedExExrpessEarnedDiscount))*'UPS 2Day Base'!F152),2),ROUND(MinBase2Day*(1+ExpressFuelSurcharge),2),ROUND(((1-(TwoDayDiscount_21_Up+FedExExrpessEarnedDiscount))*'UPS 2Day Base'!F152)*(1+ExpressFuelSurcharge),2)))*(1+FedEx_Markup),2)</f>
        <v>447.94</v>
      </c>
      <c r="G155" s="328">
        <f>ROUND((IF(MinBase2Day&gt;ROUND(((1-(TwoDayDiscount_21_Up+FedExExrpessEarnedDiscount))*'UPS 2Day Base'!G152),2),ROUND(MinBase2Day*(1+ExpressFuelSurcharge),2),ROUND(((1-(TwoDayDiscount_21_Up+FedExExrpessEarnedDiscount))*'UPS 2Day Base'!G152)*(1+ExpressFuelSurcharge),2)))*(1+FedEx_Markup),2)</f>
        <v>511.74</v>
      </c>
      <c r="H155" s="328">
        <f>ROUND((IF(MinBase2Day&gt;ROUND(((1-(TwoDayDiscount_21_Up+FedExExrpessEarnedDiscount))*'UPS 2Day Base'!H152),2),ROUND(MinBase2Day*(1+ExpressFuelSurcharge),2),ROUND(((1-(TwoDayDiscount_21_Up+FedExExrpessEarnedDiscount))*'UPS 2Day Base'!H152)*(1+ExpressFuelSurcharge),2)))*(1+FedEx_Markup),2)</f>
        <v>527.69</v>
      </c>
      <c r="I155" s="328">
        <f>ROUND((IF(MinBase2Day&gt;ROUND(((1-(TwoDayDiscount_21_Up+FedExExrpessEarnedDiscount))*'UPS 2Day Base'!I152),2),ROUND(MinBase2Day*(1+ExpressFuelSurcharge),2),ROUND(((1-(TwoDayDiscount_21_Up+FedExExrpessEarnedDiscount))*'UPS 2Day Base'!I152)*(1+ExpressFuelSurcharge),2)))*(1+FedEx_Markup),2)</f>
        <v>538.33</v>
      </c>
      <c r="J155" s="328">
        <f>ROUND((IF(MinBase2Day&gt;ROUND(((1-(TwoDayDiscount_21_Up+FedExExrpessEarnedDiscount))*'UPS 2Day Base'!J152),2),ROUND(MinBase2Day*(1+ExpressFuelSurcharge),2),ROUND(((1-(TwoDayDiscount_21_Up+FedExExrpessEarnedDiscount))*'UPS 2Day Base'!J152)*(1+ExpressFuelSurcharge),2)))*(1+FedEx_Markup),2)</f>
        <v>538.33</v>
      </c>
      <c r="K155" s="328">
        <f>ROUND((IF(MinBase2Day&gt;ROUND(((1-(TwoDayDiscount_21_Up+FedExExrpessEarnedDiscount))*'UPS 2Day Base'!K152),2),ROUND(MinBase2Day*(1+ExpressFuelSurcharge),2),ROUND(((1-(TwoDayDiscount_21_Up+FedExExrpessEarnedDiscount))*'UPS 2Day Base'!K152)*(1+ExpressFuelSurcharge),2)))*(1+FedEx_Markup),2)</f>
        <v>549.62</v>
      </c>
      <c r="L155" s="328">
        <f>ROUND((IF(MinBase2Day&gt;ROUND(((1-(TwoDayDiscount_21_Up+FedExExrpessEarnedDiscount))*'UPS 2Day Base'!L152),2),ROUND(MinBase2Day*(1+ExpressFuelSurcharge),2),ROUND(((1-(TwoDayDiscount_21_Up+FedExExrpessEarnedDiscount))*'UPS 2Day Base'!L152)*(1+ExpressFuelSurcharge),2)))*(1+FedEx_Markup),2)</f>
        <v>549.62</v>
      </c>
      <c r="M155" s="328">
        <f>ROUND((IF(MinBase2Day&gt;ROUND(((1-(TwoDayDiscount_21_Up+FedExExrpessEarnedDiscount))*'UPS 2Day Base'!M152),2),ROUND(MinBase2Day*(1+ExpressFuelSurcharge),2),ROUND(((1-(TwoDayDiscount_21_Up+FedExExrpessEarnedDiscount))*'UPS 2Day Base'!M152)*(1+ExpressFuelSurcharge),2)))*(1+FedEx_Markup),2)</f>
        <v>463.23</v>
      </c>
    </row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M155">
    <cfRule type="expression" dxfId="1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5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1" width="6.63"/>
    <col customWidth="1" min="2" max="9" width="7.63"/>
    <col customWidth="1" min="10" max="10" width="25.38"/>
    <col customWidth="1" min="11" max="11" width="7.63"/>
    <col customWidth="1" min="12" max="12" width="3.63"/>
    <col customWidth="1" min="13" max="26" width="8.63"/>
  </cols>
  <sheetData>
    <row r="1" ht="12.75" customHeight="1">
      <c r="B1" s="343" t="s">
        <v>193</v>
      </c>
      <c r="C1" s="335"/>
      <c r="D1" s="335"/>
      <c r="E1" s="337">
        <f>ExpressResWithFS</f>
        <v>2.51</v>
      </c>
      <c r="H1" s="318" t="s">
        <v>185</v>
      </c>
    </row>
    <row r="2" ht="12.75" customHeight="1">
      <c r="B2" s="189" t="s">
        <v>187</v>
      </c>
      <c r="H2" s="318" t="s">
        <v>186</v>
      </c>
    </row>
    <row r="3" ht="12.75" customHeight="1">
      <c r="B3" s="189" t="s">
        <v>201</v>
      </c>
    </row>
    <row r="4" ht="12.75" customHeight="1">
      <c r="A4" s="324" t="s">
        <v>1</v>
      </c>
      <c r="B4" s="325" t="s">
        <v>0</v>
      </c>
      <c r="C4" s="325" t="s">
        <v>0</v>
      </c>
      <c r="D4" s="325" t="s">
        <v>0</v>
      </c>
      <c r="E4" s="325" t="s">
        <v>0</v>
      </c>
      <c r="F4" s="325" t="s">
        <v>0</v>
      </c>
      <c r="G4" s="325" t="s">
        <v>0</v>
      </c>
      <c r="H4" s="325" t="s">
        <v>0</v>
      </c>
    </row>
    <row r="5" ht="12.75" customHeight="1">
      <c r="A5" s="324" t="s">
        <v>82</v>
      </c>
      <c r="B5" s="326">
        <v>2.0</v>
      </c>
      <c r="C5" s="326">
        <v>3.0</v>
      </c>
      <c r="D5" s="326">
        <v>4.0</v>
      </c>
      <c r="E5" s="326">
        <v>5.0</v>
      </c>
      <c r="F5" s="326">
        <v>6.0</v>
      </c>
      <c r="G5" s="326">
        <v>7.0</v>
      </c>
      <c r="H5" s="326">
        <v>8.0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27" t="s">
        <v>202</v>
      </c>
      <c r="B6" s="328">
        <f>ROUND(IF(MinBase3Day&gt;ROUND(((1-(ThreeDayDiscount_1_10+FedExExrpessEarnedDiscount))*'3Day Base'!B3),2),ROUND(MinBase3Day*(1+ExpressFuelSurcharge),2),ROUND(((1-ThreeDayDiscount)*'3Day Base'!B3)*(1+ExpressFuelSurcharge),2))*(1+FedEx_Markup),2)</f>
        <v>18.18</v>
      </c>
      <c r="C6" s="328">
        <f>ROUND(IF(MinBase3Day&gt;ROUND(((1-(ThreeDayDiscount_1_10+FedExExrpessEarnedDiscount))*'3Day Base'!C3),2),ROUND(MinBase3Day*(1+ExpressFuelSurcharge),2),ROUND(((1-ThreeDayDiscount)*'3Day Base'!C3)*(1+ExpressFuelSurcharge),2))*(1+FedEx_Markup),2)</f>
        <v>18.18</v>
      </c>
      <c r="D6" s="328">
        <f>ROUND(IF(MinBase3Day&gt;ROUND(((1-(ThreeDayDiscount_1_10+FedExExrpessEarnedDiscount))*'3Day Base'!D3),2),ROUND(MinBase3Day*(1+ExpressFuelSurcharge),2),ROUND(((1-ThreeDayDiscount)*'3Day Base'!D3)*(1+ExpressFuelSurcharge),2))*(1+FedEx_Markup),2)</f>
        <v>18.18</v>
      </c>
      <c r="E6" s="328">
        <f>ROUND(IF(MinBase3Day&gt;ROUND(((1-(ThreeDayDiscount_1_10+FedExExrpessEarnedDiscount))*'3Day Base'!E3),2),ROUND(MinBase3Day*(1+ExpressFuelSurcharge),2),ROUND(((1-ThreeDayDiscount)*'3Day Base'!E3)*(1+ExpressFuelSurcharge),2))*(1+FedEx_Markup),2)</f>
        <v>18.18</v>
      </c>
      <c r="F6" s="328">
        <f>ROUND(IF(MinBase3Day&gt;ROUND(((1-(ThreeDayDiscount_1_10+FedExExrpessEarnedDiscount))*'3Day Base'!F3),2),ROUND(MinBase3Day*(1+ExpressFuelSurcharge),2),ROUND(((1-ThreeDayDiscount)*'3Day Base'!F3)*(1+ExpressFuelSurcharge),2))*(1+FedEx_Markup),2)</f>
        <v>18.18</v>
      </c>
      <c r="G6" s="328">
        <f>ROUND(IF(MinBase3Day&gt;ROUND(((1-(ThreeDayDiscount_1_10+FedExExrpessEarnedDiscount))*'3Day Base'!G3),2),ROUND(MinBase3Day*(1+ExpressFuelSurcharge),2),ROUND(((1-ThreeDayDiscount)*'3Day Base'!G3)*(1+ExpressFuelSurcharge),2))*(1+FedEx_Markup),2)</f>
        <v>22.43</v>
      </c>
      <c r="H6" s="328">
        <f>ROUND(IF(MinBase3Day&gt;ROUND(((1-(ThreeDayDiscount_1_10+FedExExrpessEarnedDiscount))*'3Day Base'!H3),2),ROUND(MinBase3Day*(1+ExpressFuelSurcharge),2),ROUND(((1-ThreeDayDiscount)*'3Day Base'!H3)*(1+ExpressFuelSurcharge),2))*(1+FedEx_Markup),2)</f>
        <v>24.9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327">
        <v>2.0</v>
      </c>
      <c r="B7" s="328">
        <f>ROUND(IF(MinBase3Day&gt;ROUND(((1-(ThreeDayDiscount_1_10+FedExExrpessEarnedDiscount))*'3Day Base'!B4),2),ROUND(MinBase3Day*(1+ExpressFuelSurcharge),2),ROUND(((1-ThreeDayDiscount)*'3Day Base'!B4)*(1+ExpressFuelSurcharge),2))*(1+FedEx_Markup),2)</f>
        <v>18.18</v>
      </c>
      <c r="C7" s="328">
        <f>ROUND(IF(MinBase3Day&gt;ROUND(((1-(ThreeDayDiscount_1_10+FedExExrpessEarnedDiscount))*'3Day Base'!C4),2),ROUND(MinBase3Day*(1+ExpressFuelSurcharge),2),ROUND(((1-ThreeDayDiscount)*'3Day Base'!C4)*(1+ExpressFuelSurcharge),2))*(1+FedEx_Markup),2)</f>
        <v>18.18</v>
      </c>
      <c r="D7" s="328">
        <f>ROUND(IF(MinBase3Day&gt;ROUND(((1-(ThreeDayDiscount_1_10+FedExExrpessEarnedDiscount))*'3Day Base'!D4),2),ROUND(MinBase3Day*(1+ExpressFuelSurcharge),2),ROUND(((1-ThreeDayDiscount)*'3Day Base'!D4)*(1+ExpressFuelSurcharge),2))*(1+FedEx_Markup),2)</f>
        <v>18.18</v>
      </c>
      <c r="E7" s="328">
        <f>ROUND(IF(MinBase3Day&gt;ROUND(((1-(ThreeDayDiscount_1_10+FedExExrpessEarnedDiscount))*'3Day Base'!E4),2),ROUND(MinBase3Day*(1+ExpressFuelSurcharge),2),ROUND(((1-ThreeDayDiscount)*'3Day Base'!E4)*(1+ExpressFuelSurcharge),2))*(1+FedEx_Markup),2)</f>
        <v>18.18</v>
      </c>
      <c r="F7" s="328">
        <f>ROUND(IF(MinBase3Day&gt;ROUND(((1-(ThreeDayDiscount_1_10+FedExExrpessEarnedDiscount))*'3Day Base'!F4),2),ROUND(MinBase3Day*(1+ExpressFuelSurcharge),2),ROUND(((1-ThreeDayDiscount)*'3Day Base'!F4)*(1+ExpressFuelSurcharge),2))*(1+FedEx_Markup),2)</f>
        <v>22.75</v>
      </c>
      <c r="G7" s="328">
        <f>ROUND(IF(MinBase3Day&gt;ROUND(((1-(ThreeDayDiscount_1_10+FedExExrpessEarnedDiscount))*'3Day Base'!G4),2),ROUND(MinBase3Day*(1+ExpressFuelSurcharge),2),ROUND(((1-ThreeDayDiscount)*'3Day Base'!G4)*(1+ExpressFuelSurcharge),2))*(1+FedEx_Markup),2)</f>
        <v>24.98</v>
      </c>
      <c r="H7" s="328">
        <f>ROUND(IF(MinBase3Day&gt;ROUND(((1-(ThreeDayDiscount_1_10+FedExExrpessEarnedDiscount))*'3Day Base'!H4),2),ROUND(MinBase3Day*(1+ExpressFuelSurcharge),2),ROUND(((1-ThreeDayDiscount)*'3Day Base'!H4)*(1+ExpressFuelSurcharge),2))*(1+FedEx_Markup),2)</f>
        <v>28.91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327">
        <v>3.0</v>
      </c>
      <c r="B8" s="328">
        <f>ROUND(IF(MinBase3Day&gt;ROUND(((1-(ThreeDayDiscount_1_10+FedExExrpessEarnedDiscount))*'3Day Base'!B5),2),ROUND(MinBase3Day*(1+ExpressFuelSurcharge),2),ROUND(((1-ThreeDayDiscount)*'3Day Base'!B5)*(1+ExpressFuelSurcharge),2))*(1+FedEx_Markup),2)</f>
        <v>18.18</v>
      </c>
      <c r="C8" s="328">
        <f>ROUND(IF(MinBase3Day&gt;ROUND(((1-(ThreeDayDiscount_1_10+FedExExrpessEarnedDiscount))*'3Day Base'!C5),2),ROUND(MinBase3Day*(1+ExpressFuelSurcharge),2),ROUND(((1-ThreeDayDiscount)*'3Day Base'!C5)*(1+ExpressFuelSurcharge),2))*(1+FedEx_Markup),2)</f>
        <v>18.18</v>
      </c>
      <c r="D8" s="328">
        <f>ROUND(IF(MinBase3Day&gt;ROUND(((1-(ThreeDayDiscount_1_10+FedExExrpessEarnedDiscount))*'3Day Base'!D5),2),ROUND(MinBase3Day*(1+ExpressFuelSurcharge),2),ROUND(((1-ThreeDayDiscount)*'3Day Base'!D5)*(1+ExpressFuelSurcharge),2))*(1+FedEx_Markup),2)</f>
        <v>18.18</v>
      </c>
      <c r="E8" s="328">
        <f>ROUND(IF(MinBase3Day&gt;ROUND(((1-(ThreeDayDiscount_1_10+FedExExrpessEarnedDiscount))*'3Day Base'!E5),2),ROUND(MinBase3Day*(1+ExpressFuelSurcharge),2),ROUND(((1-ThreeDayDiscount)*'3Day Base'!E5)*(1+ExpressFuelSurcharge),2))*(1+FedEx_Markup),2)</f>
        <v>18.18</v>
      </c>
      <c r="F8" s="328">
        <f>ROUND(IF(MinBase3Day&gt;ROUND(((1-(ThreeDayDiscount_1_10+FedExExrpessEarnedDiscount))*'3Day Base'!F5),2),ROUND(MinBase3Day*(1+ExpressFuelSurcharge),2),ROUND(((1-ThreeDayDiscount)*'3Day Base'!F5)*(1+ExpressFuelSurcharge),2))*(1+FedEx_Markup),2)</f>
        <v>26.45</v>
      </c>
      <c r="G8" s="328">
        <f>ROUND(IF(MinBase3Day&gt;ROUND(((1-(ThreeDayDiscount_1_10+FedExExrpessEarnedDiscount))*'3Day Base'!G5),2),ROUND(MinBase3Day*(1+ExpressFuelSurcharge),2),ROUND(((1-ThreeDayDiscount)*'3Day Base'!G5)*(1+ExpressFuelSurcharge),2))*(1+FedEx_Markup),2)</f>
        <v>27.96</v>
      </c>
      <c r="H8" s="328">
        <f>ROUND(IF(MinBase3Day&gt;ROUND(((1-(ThreeDayDiscount_1_10+FedExExrpessEarnedDiscount))*'3Day Base'!H5),2),ROUND(MinBase3Day*(1+ExpressFuelSurcharge),2),ROUND(((1-ThreeDayDiscount)*'3Day Base'!H5)*(1+ExpressFuelSurcharge),2))*(1+FedEx_Markup),2)</f>
        <v>32.66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327">
        <v>4.0</v>
      </c>
      <c r="B9" s="328">
        <f>ROUND(IF(MinBase3Day&gt;ROUND(((1-(ThreeDayDiscount_1_10+FedExExrpessEarnedDiscount))*'3Day Base'!B6),2),ROUND(MinBase3Day*(1+ExpressFuelSurcharge),2),ROUND(((1-ThreeDayDiscount)*'3Day Base'!B6)*(1+ExpressFuelSurcharge),2))*(1+FedEx_Markup),2)</f>
        <v>18.18</v>
      </c>
      <c r="C9" s="328">
        <f>ROUND(IF(MinBase3Day&gt;ROUND(((1-(ThreeDayDiscount_1_10+FedExExrpessEarnedDiscount))*'3Day Base'!C6),2),ROUND(MinBase3Day*(1+ExpressFuelSurcharge),2),ROUND(((1-ThreeDayDiscount)*'3Day Base'!C6)*(1+ExpressFuelSurcharge),2))*(1+FedEx_Markup),2)</f>
        <v>18.18</v>
      </c>
      <c r="D9" s="328">
        <f>ROUND(IF(MinBase3Day&gt;ROUND(((1-(ThreeDayDiscount_1_10+FedExExrpessEarnedDiscount))*'3Day Base'!D6),2),ROUND(MinBase3Day*(1+ExpressFuelSurcharge),2),ROUND(((1-ThreeDayDiscount)*'3Day Base'!D6)*(1+ExpressFuelSurcharge),2))*(1+FedEx_Markup),2)</f>
        <v>18.18</v>
      </c>
      <c r="E9" s="328">
        <f>ROUND(IF(MinBase3Day&gt;ROUND(((1-(ThreeDayDiscount_1_10+FedExExrpessEarnedDiscount))*'3Day Base'!E6),2),ROUND(MinBase3Day*(1+ExpressFuelSurcharge),2),ROUND(((1-ThreeDayDiscount)*'3Day Base'!E6)*(1+ExpressFuelSurcharge),2))*(1+FedEx_Markup),2)</f>
        <v>23.68</v>
      </c>
      <c r="F9" s="328">
        <f>ROUND(IF(MinBase3Day&gt;ROUND(((1-(ThreeDayDiscount_1_10+FedExExrpessEarnedDiscount))*'3Day Base'!F6),2),ROUND(MinBase3Day*(1+ExpressFuelSurcharge),2),ROUND(((1-ThreeDayDiscount)*'3Day Base'!F6)*(1+ExpressFuelSurcharge),2))*(1+FedEx_Markup),2)</f>
        <v>27.83</v>
      </c>
      <c r="G9" s="328">
        <f>ROUND(IF(MinBase3Day&gt;ROUND(((1-(ThreeDayDiscount_1_10+FedExExrpessEarnedDiscount))*'3Day Base'!G6),2),ROUND(MinBase3Day*(1+ExpressFuelSurcharge),2),ROUND(((1-ThreeDayDiscount)*'3Day Base'!G6)*(1+ExpressFuelSurcharge),2))*(1+FedEx_Markup),2)</f>
        <v>31.96</v>
      </c>
      <c r="H9" s="328">
        <f>ROUND(IF(MinBase3Day&gt;ROUND(((1-(ThreeDayDiscount_1_10+FedExExrpessEarnedDiscount))*'3Day Base'!H6),2),ROUND(MinBase3Day*(1+ExpressFuelSurcharge),2),ROUND(((1-ThreeDayDiscount)*'3Day Base'!H6)*(1+ExpressFuelSurcharge),2))*(1+FedEx_Markup),2)</f>
        <v>37.36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327">
        <v>5.0</v>
      </c>
      <c r="B10" s="328">
        <f>ROUND(IF(MinBase3Day&gt;ROUND(((1-(ThreeDayDiscount_1_10+FedExExrpessEarnedDiscount))*'3Day Base'!B7),2),ROUND(MinBase3Day*(1+ExpressFuelSurcharge),2),ROUND(((1-ThreeDayDiscount)*'3Day Base'!B7)*(1+ExpressFuelSurcharge),2))*(1+FedEx_Markup),2)</f>
        <v>18.18</v>
      </c>
      <c r="C10" s="328">
        <f>ROUND(IF(MinBase3Day&gt;ROUND(((1-(ThreeDayDiscount_1_10+FedExExrpessEarnedDiscount))*'3Day Base'!C7),2),ROUND(MinBase3Day*(1+ExpressFuelSurcharge),2),ROUND(((1-ThreeDayDiscount)*'3Day Base'!C7)*(1+ExpressFuelSurcharge),2))*(1+FedEx_Markup),2)</f>
        <v>18.18</v>
      </c>
      <c r="D10" s="328">
        <f>ROUND(IF(MinBase3Day&gt;ROUND(((1-(ThreeDayDiscount_1_10+FedExExrpessEarnedDiscount))*'3Day Base'!D7),2),ROUND(MinBase3Day*(1+ExpressFuelSurcharge),2),ROUND(((1-ThreeDayDiscount)*'3Day Base'!D7)*(1+ExpressFuelSurcharge),2))*(1+FedEx_Markup),2)</f>
        <v>18.18</v>
      </c>
      <c r="E10" s="328">
        <f>ROUND(IF(MinBase3Day&gt;ROUND(((1-(ThreeDayDiscount_1_10+FedExExrpessEarnedDiscount))*'3Day Base'!E7),2),ROUND(MinBase3Day*(1+ExpressFuelSurcharge),2),ROUND(((1-ThreeDayDiscount)*'3Day Base'!E7)*(1+ExpressFuelSurcharge),2))*(1+FedEx_Markup),2)</f>
        <v>24.64</v>
      </c>
      <c r="F10" s="328">
        <f>ROUND(IF(MinBase3Day&gt;ROUND(((1-(ThreeDayDiscount_1_10+FedExExrpessEarnedDiscount))*'3Day Base'!F7),2),ROUND(MinBase3Day*(1+ExpressFuelSurcharge),2),ROUND(((1-ThreeDayDiscount)*'3Day Base'!F7)*(1+ExpressFuelSurcharge),2))*(1+FedEx_Markup),2)</f>
        <v>31.58</v>
      </c>
      <c r="G10" s="328">
        <f>ROUND(IF(MinBase3Day&gt;ROUND(((1-(ThreeDayDiscount_1_10+FedExExrpessEarnedDiscount))*'3Day Base'!G7),2),ROUND(MinBase3Day*(1+ExpressFuelSurcharge),2),ROUND(((1-ThreeDayDiscount)*'3Day Base'!G7)*(1+ExpressFuelSurcharge),2))*(1+FedEx_Markup),2)</f>
        <v>35.28</v>
      </c>
      <c r="H10" s="328">
        <f>ROUND(IF(MinBase3Day&gt;ROUND(((1-(ThreeDayDiscount_1_10+FedExExrpessEarnedDiscount))*'3Day Base'!H7),2),ROUND(MinBase3Day*(1+ExpressFuelSurcharge),2),ROUND(((1-ThreeDayDiscount)*'3Day Base'!H7)*(1+ExpressFuelSurcharge),2))*(1+FedEx_Markup),2)</f>
        <v>41.91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327">
        <v>6.0</v>
      </c>
      <c r="B11" s="328">
        <f>ROUND(IF(MinBase3Day&gt;ROUND(((1-(ThreeDayDiscount_1_10+FedExExrpessEarnedDiscount))*'3Day Base'!B8),2),ROUND(MinBase3Day*(1+ExpressFuelSurcharge),2),ROUND(((1-ThreeDayDiscount)*'3Day Base'!B8)*(1+ExpressFuelSurcharge),2))*(1+FedEx_Markup),2)</f>
        <v>18.18</v>
      </c>
      <c r="C11" s="328">
        <f>ROUND(IF(MinBase3Day&gt;ROUND(((1-(ThreeDayDiscount_1_10+FedExExrpessEarnedDiscount))*'3Day Base'!C8),2),ROUND(MinBase3Day*(1+ExpressFuelSurcharge),2),ROUND(((1-ThreeDayDiscount)*'3Day Base'!C8)*(1+ExpressFuelSurcharge),2))*(1+FedEx_Markup),2)</f>
        <v>18.18</v>
      </c>
      <c r="D11" s="328">
        <f>ROUND(IF(MinBase3Day&gt;ROUND(((1-(ThreeDayDiscount_1_10+FedExExrpessEarnedDiscount))*'3Day Base'!D8),2),ROUND(MinBase3Day*(1+ExpressFuelSurcharge),2),ROUND(((1-ThreeDayDiscount)*'3Day Base'!D8)*(1+ExpressFuelSurcharge),2))*(1+FedEx_Markup),2)</f>
        <v>22.75</v>
      </c>
      <c r="E11" s="328">
        <f>ROUND(IF(MinBase3Day&gt;ROUND(((1-(ThreeDayDiscount_1_10+FedExExrpessEarnedDiscount))*'3Day Base'!E8),2),ROUND(MinBase3Day*(1+ExpressFuelSurcharge),2),ROUND(((1-ThreeDayDiscount)*'3Day Base'!E8)*(1+ExpressFuelSurcharge),2))*(1+FedEx_Markup),2)</f>
        <v>29.04</v>
      </c>
      <c r="F11" s="328">
        <f>ROUND(IF(MinBase3Day&gt;ROUND(((1-(ThreeDayDiscount_1_10+FedExExrpessEarnedDiscount))*'3Day Base'!F8),2),ROUND(MinBase3Day*(1+ExpressFuelSurcharge),2),ROUND(((1-ThreeDayDiscount)*'3Day Base'!F8)*(1+ExpressFuelSurcharge),2))*(1+FedEx_Markup),2)</f>
        <v>37.09</v>
      </c>
      <c r="G11" s="328">
        <f>ROUND(IF(MinBase3Day&gt;ROUND(((1-(ThreeDayDiscount_1_10+FedExExrpessEarnedDiscount))*'3Day Base'!G8),2),ROUND(MinBase3Day*(1+ExpressFuelSurcharge),2),ROUND(((1-ThreeDayDiscount)*'3Day Base'!G8)*(1+ExpressFuelSurcharge),2))*(1+FedEx_Markup),2)</f>
        <v>39.19</v>
      </c>
      <c r="H11" s="328">
        <f>ROUND(IF(MinBase3Day&gt;ROUND(((1-(ThreeDayDiscount_1_10+FedExExrpessEarnedDiscount))*'3Day Base'!H8),2),ROUND(MinBase3Day*(1+ExpressFuelSurcharge),2),ROUND(((1-ThreeDayDiscount)*'3Day Base'!H8)*(1+ExpressFuelSurcharge),2))*(1+FedEx_Markup),2)</f>
        <v>47.66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327">
        <v>7.0</v>
      </c>
      <c r="B12" s="328">
        <f>ROUND(IF(MinBase3Day&gt;ROUND(((1-(ThreeDayDiscount_1_10+FedExExrpessEarnedDiscount))*'3Day Base'!B9),2),ROUND(MinBase3Day*(1+ExpressFuelSurcharge),2),ROUND(((1-ThreeDayDiscount)*'3Day Base'!B9)*(1+ExpressFuelSurcharge),2))*(1+FedEx_Markup),2)</f>
        <v>18.18</v>
      </c>
      <c r="C12" s="328">
        <f>ROUND(IF(MinBase3Day&gt;ROUND(((1-(ThreeDayDiscount_1_10+FedExExrpessEarnedDiscount))*'3Day Base'!C9),2),ROUND(MinBase3Day*(1+ExpressFuelSurcharge),2),ROUND(((1-ThreeDayDiscount)*'3Day Base'!C9)*(1+ExpressFuelSurcharge),2))*(1+FedEx_Markup),2)</f>
        <v>18.18</v>
      </c>
      <c r="D12" s="328">
        <f>ROUND(IF(MinBase3Day&gt;ROUND(((1-(ThreeDayDiscount_1_10+FedExExrpessEarnedDiscount))*'3Day Base'!D9),2),ROUND(MinBase3Day*(1+ExpressFuelSurcharge),2),ROUND(((1-ThreeDayDiscount)*'3Day Base'!D9)*(1+ExpressFuelSurcharge),2))*(1+FedEx_Markup),2)</f>
        <v>24.59</v>
      </c>
      <c r="E12" s="328">
        <f>ROUND(IF(MinBase3Day&gt;ROUND(((1-(ThreeDayDiscount_1_10+FedExExrpessEarnedDiscount))*'3Day Base'!E9),2),ROUND(MinBase3Day*(1+ExpressFuelSurcharge),2),ROUND(((1-ThreeDayDiscount)*'3Day Base'!E9)*(1+ExpressFuelSurcharge),2))*(1+FedEx_Markup),2)</f>
        <v>29.6</v>
      </c>
      <c r="F12" s="328">
        <f>ROUND(IF(MinBase3Day&gt;ROUND(((1-(ThreeDayDiscount_1_10+FedExExrpessEarnedDiscount))*'3Day Base'!F9),2),ROUND(MinBase3Day*(1+ExpressFuelSurcharge),2),ROUND(((1-ThreeDayDiscount)*'3Day Base'!F9)*(1+ExpressFuelSurcharge),2))*(1+FedEx_Markup),2)</f>
        <v>39.13</v>
      </c>
      <c r="G12" s="328">
        <f>ROUND(IF(MinBase3Day&gt;ROUND(((1-(ThreeDayDiscount_1_10+FedExExrpessEarnedDiscount))*'3Day Base'!G9),2),ROUND(MinBase3Day*(1+ExpressFuelSurcharge),2),ROUND(((1-ThreeDayDiscount)*'3Day Base'!G9)*(1+ExpressFuelSurcharge),2))*(1+FedEx_Markup),2)</f>
        <v>44.34</v>
      </c>
      <c r="H12" s="328">
        <f>ROUND(IF(MinBase3Day&gt;ROUND(((1-(ThreeDayDiscount_1_10+FedExExrpessEarnedDiscount))*'3Day Base'!H9),2),ROUND(MinBase3Day*(1+ExpressFuelSurcharge),2),ROUND(((1-ThreeDayDiscount)*'3Day Base'!H9)*(1+ExpressFuelSurcharge),2))*(1+FedEx_Markup),2)</f>
        <v>49.63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327">
        <v>8.0</v>
      </c>
      <c r="B13" s="328">
        <f>ROUND(IF(MinBase3Day&gt;ROUND(((1-(ThreeDayDiscount_1_10+FedExExrpessEarnedDiscount))*'3Day Base'!B10),2),ROUND(MinBase3Day*(1+ExpressFuelSurcharge),2),ROUND(((1-ThreeDayDiscount)*'3Day Base'!B10)*(1+ExpressFuelSurcharge),2))*(1+FedEx_Markup),2)</f>
        <v>18.18</v>
      </c>
      <c r="C13" s="328">
        <f>ROUND(IF(MinBase3Day&gt;ROUND(((1-(ThreeDayDiscount_1_10+FedExExrpessEarnedDiscount))*'3Day Base'!C10),2),ROUND(MinBase3Day*(1+ExpressFuelSurcharge),2),ROUND(((1-ThreeDayDiscount)*'3Day Base'!C10)*(1+ExpressFuelSurcharge),2))*(1+FedEx_Markup),2)</f>
        <v>22.57</v>
      </c>
      <c r="D13" s="328">
        <f>ROUND(IF(MinBase3Day&gt;ROUND(((1-(ThreeDayDiscount_1_10+FedExExrpessEarnedDiscount))*'3Day Base'!D10),2),ROUND(MinBase3Day*(1+ExpressFuelSurcharge),2),ROUND(((1-ThreeDayDiscount)*'3Day Base'!D10)*(1+ExpressFuelSurcharge),2))*(1+FedEx_Markup),2)</f>
        <v>25.43</v>
      </c>
      <c r="E13" s="328">
        <f>ROUND(IF(MinBase3Day&gt;ROUND(((1-(ThreeDayDiscount_1_10+FedExExrpessEarnedDiscount))*'3Day Base'!E10),2),ROUND(MinBase3Day*(1+ExpressFuelSurcharge),2),ROUND(((1-ThreeDayDiscount)*'3Day Base'!E10)*(1+ExpressFuelSurcharge),2))*(1+FedEx_Markup),2)</f>
        <v>31.83</v>
      </c>
      <c r="F13" s="328">
        <f>ROUND(IF(MinBase3Day&gt;ROUND(((1-(ThreeDayDiscount_1_10+FedExExrpessEarnedDiscount))*'3Day Base'!F10),2),ROUND(MinBase3Day*(1+ExpressFuelSurcharge),2),ROUND(((1-ThreeDayDiscount)*'3Day Base'!F10)*(1+ExpressFuelSurcharge),2))*(1+FedEx_Markup),2)</f>
        <v>42.96</v>
      </c>
      <c r="G13" s="328">
        <f>ROUND(IF(MinBase3Day&gt;ROUND(((1-(ThreeDayDiscount_1_10+FedExExrpessEarnedDiscount))*'3Day Base'!G10),2),ROUND(MinBase3Day*(1+ExpressFuelSurcharge),2),ROUND(((1-ThreeDayDiscount)*'3Day Base'!G10)*(1+ExpressFuelSurcharge),2))*(1+FedEx_Markup),2)</f>
        <v>48.54</v>
      </c>
      <c r="H13" s="328">
        <f>ROUND(IF(MinBase3Day&gt;ROUND(((1-(ThreeDayDiscount_1_10+FedExExrpessEarnedDiscount))*'3Day Base'!H10),2),ROUND(MinBase3Day*(1+ExpressFuelSurcharge),2),ROUND(((1-ThreeDayDiscount)*'3Day Base'!H10)*(1+ExpressFuelSurcharge),2))*(1+FedEx_Markup),2)</f>
        <v>54.2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327">
        <v>9.0</v>
      </c>
      <c r="B14" s="328">
        <f>ROUND(IF(MinBase3Day&gt;ROUND(((1-(ThreeDayDiscount_1_10+FedExExrpessEarnedDiscount))*'3Day Base'!B11),2),ROUND(MinBase3Day*(1+ExpressFuelSurcharge),2),ROUND(((1-ThreeDayDiscount)*'3Day Base'!B11)*(1+ExpressFuelSurcharge),2))*(1+FedEx_Markup),2)</f>
        <v>18.18</v>
      </c>
      <c r="C14" s="328">
        <f>ROUND(IF(MinBase3Day&gt;ROUND(((1-(ThreeDayDiscount_1_10+FedExExrpessEarnedDiscount))*'3Day Base'!C11),2),ROUND(MinBase3Day*(1+ExpressFuelSurcharge),2),ROUND(((1-ThreeDayDiscount)*'3Day Base'!C11)*(1+ExpressFuelSurcharge),2))*(1+FedEx_Markup),2)</f>
        <v>22.74</v>
      </c>
      <c r="D14" s="328">
        <f>ROUND(IF(MinBase3Day&gt;ROUND(((1-(ThreeDayDiscount_1_10+FedExExrpessEarnedDiscount))*'3Day Base'!D11),2),ROUND(MinBase3Day*(1+ExpressFuelSurcharge),2),ROUND(((1-ThreeDayDiscount)*'3Day Base'!D11)*(1+ExpressFuelSurcharge),2))*(1+FedEx_Markup),2)</f>
        <v>27.14</v>
      </c>
      <c r="E14" s="328">
        <f>ROUND(IF(MinBase3Day&gt;ROUND(((1-(ThreeDayDiscount_1_10+FedExExrpessEarnedDiscount))*'3Day Base'!E11),2),ROUND(MinBase3Day*(1+ExpressFuelSurcharge),2),ROUND(((1-ThreeDayDiscount)*'3Day Base'!E11)*(1+ExpressFuelSurcharge),2))*(1+FedEx_Markup),2)</f>
        <v>33.12</v>
      </c>
      <c r="F14" s="328">
        <f>ROUND(IF(MinBase3Day&gt;ROUND(((1-(ThreeDayDiscount_1_10+FedExExrpessEarnedDiscount))*'3Day Base'!F11),2),ROUND(MinBase3Day*(1+ExpressFuelSurcharge),2),ROUND(((1-ThreeDayDiscount)*'3Day Base'!F11)*(1+ExpressFuelSurcharge),2))*(1+FedEx_Markup),2)</f>
        <v>44.37</v>
      </c>
      <c r="G14" s="328">
        <f>ROUND(IF(MinBase3Day&gt;ROUND(((1-(ThreeDayDiscount_1_10+FedExExrpessEarnedDiscount))*'3Day Base'!G11),2),ROUND(MinBase3Day*(1+ExpressFuelSurcharge),2),ROUND(((1-ThreeDayDiscount)*'3Day Base'!G11)*(1+ExpressFuelSurcharge),2))*(1+FedEx_Markup),2)</f>
        <v>53.26</v>
      </c>
      <c r="H14" s="328">
        <f>ROUND(IF(MinBase3Day&gt;ROUND(((1-(ThreeDayDiscount_1_10+FedExExrpessEarnedDiscount))*'3Day Base'!H11),2),ROUND(MinBase3Day*(1+ExpressFuelSurcharge),2),ROUND(((1-ThreeDayDiscount)*'3Day Base'!H11)*(1+ExpressFuelSurcharge),2))*(1+FedEx_Markup),2)</f>
        <v>61.56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327">
        <v>10.0</v>
      </c>
      <c r="B15" s="328">
        <f>ROUND(IF(MinBase3Day&gt;ROUND(((1-(ThreeDayDiscount_1_10+FedExExrpessEarnedDiscount))*'3Day Base'!B12),2),ROUND(MinBase3Day*(1+ExpressFuelSurcharge),2),ROUND(((1-ThreeDayDiscount)*'3Day Base'!B12)*(1+ExpressFuelSurcharge),2))*(1+FedEx_Markup),2)</f>
        <v>18.18</v>
      </c>
      <c r="C15" s="328">
        <f>ROUND(IF(MinBase3Day&gt;ROUND(((1-(ThreeDayDiscount_1_10+FedExExrpessEarnedDiscount))*'3Day Base'!C12),2),ROUND(MinBase3Day*(1+ExpressFuelSurcharge),2),ROUND(((1-ThreeDayDiscount)*'3Day Base'!C12)*(1+ExpressFuelSurcharge),2))*(1+FedEx_Markup),2)</f>
        <v>22.9</v>
      </c>
      <c r="D15" s="328">
        <f>ROUND(IF(MinBase3Day&gt;ROUND(((1-(ThreeDayDiscount_1_10+FedExExrpessEarnedDiscount))*'3Day Base'!D12),2),ROUND(MinBase3Day*(1+ExpressFuelSurcharge),2),ROUND(((1-ThreeDayDiscount)*'3Day Base'!D12)*(1+ExpressFuelSurcharge),2))*(1+FedEx_Markup),2)</f>
        <v>27.84</v>
      </c>
      <c r="E15" s="328">
        <f>ROUND(IF(MinBase3Day&gt;ROUND(((1-(ThreeDayDiscount_1_10+FedExExrpessEarnedDiscount))*'3Day Base'!E12),2),ROUND(MinBase3Day*(1+ExpressFuelSurcharge),2),ROUND(((1-ThreeDayDiscount)*'3Day Base'!E12)*(1+ExpressFuelSurcharge),2))*(1+FedEx_Markup),2)</f>
        <v>35.59</v>
      </c>
      <c r="F15" s="328">
        <f>ROUND(IF(MinBase3Day&gt;ROUND(((1-(ThreeDayDiscount_1_10+FedExExrpessEarnedDiscount))*'3Day Base'!F12),2),ROUND(MinBase3Day*(1+ExpressFuelSurcharge),2),ROUND(((1-ThreeDayDiscount)*'3Day Base'!F12)*(1+ExpressFuelSurcharge),2))*(1+FedEx_Markup),2)</f>
        <v>47.12</v>
      </c>
      <c r="G15" s="328">
        <f>ROUND(IF(MinBase3Day&gt;ROUND(((1-(ThreeDayDiscount_1_10+FedExExrpessEarnedDiscount))*'3Day Base'!G12),2),ROUND(MinBase3Day*(1+ExpressFuelSurcharge),2),ROUND(((1-ThreeDayDiscount)*'3Day Base'!G12)*(1+ExpressFuelSurcharge),2))*(1+FedEx_Markup),2)</f>
        <v>57.32</v>
      </c>
      <c r="H15" s="328">
        <f>ROUND(IF(MinBase3Day&gt;ROUND(((1-(ThreeDayDiscount_1_10+FedExExrpessEarnedDiscount))*'3Day Base'!H12),2),ROUND(MinBase3Day*(1+ExpressFuelSurcharge),2),ROUND(((1-ThreeDayDiscount)*'3Day Base'!H12)*(1+ExpressFuelSurcharge),2))*(1+FedEx_Markup),2)</f>
        <v>66.37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327">
        <v>11.0</v>
      </c>
      <c r="B16" s="328">
        <f>ROUND(IF(MinBase3Day&gt;ROUND(((1-(ThreeDayDiscount_11_to_20+FedExExrpessEarnedDiscount))*'3Day Base'!B13),2),ROUND(MinBase3Day*(1+ExpressFuelSurcharge),2),ROUND(((1-(ThreeDayDiscount_11_to_20+FedExExrpessEarnedDiscount))*'3Day Base'!B13)*(1+ExpressFuelSurcharge),2))*(1+FedEx_Markup),2)</f>
        <v>18.18</v>
      </c>
      <c r="C16" s="328">
        <f>ROUND(IF(MinBase3Day&gt;ROUND(((1-(ThreeDayDiscount_11_to_20+FedExExrpessEarnedDiscount))*'3Day Base'!C13),2),ROUND(MinBase3Day*(1+ExpressFuelSurcharge),2),ROUND(((1-(ThreeDayDiscount_11_to_20+FedExExrpessEarnedDiscount))*'3Day Base'!C13)*(1+ExpressFuelSurcharge),2))*(1+FedEx_Markup),2)</f>
        <v>18.73</v>
      </c>
      <c r="D16" s="328">
        <f>ROUND(IF(MinBase3Day&gt;ROUND(((1-(ThreeDayDiscount_11_to_20+FedExExrpessEarnedDiscount))*'3Day Base'!D13),2),ROUND(MinBase3Day*(1+ExpressFuelSurcharge),2),ROUND(((1-(ThreeDayDiscount_11_to_20+FedExExrpessEarnedDiscount))*'3Day Base'!D13)*(1+ExpressFuelSurcharge),2))*(1+FedEx_Markup),2)</f>
        <v>23.33</v>
      </c>
      <c r="E16" s="328">
        <f>ROUND(IF(MinBase3Day&gt;ROUND(((1-(ThreeDayDiscount_11_to_20+FedExExrpessEarnedDiscount))*'3Day Base'!E13),2),ROUND(MinBase3Day*(1+ExpressFuelSurcharge),2),ROUND(((1-(ThreeDayDiscount_11_to_20+FedExExrpessEarnedDiscount))*'3Day Base'!E13)*(1+ExpressFuelSurcharge),2))*(1+FedEx_Markup),2)</f>
        <v>28.59</v>
      </c>
      <c r="F16" s="328">
        <f>ROUND(IF(MinBase3Day&gt;ROUND(((1-(ThreeDayDiscount_11_to_20+FedExExrpessEarnedDiscount))*'3Day Base'!F13),2),ROUND(MinBase3Day*(1+ExpressFuelSurcharge),2),ROUND(((1-(ThreeDayDiscount_11_to_20+FedExExrpessEarnedDiscount))*'3Day Base'!F13)*(1+ExpressFuelSurcharge),2))*(1+FedEx_Markup),2)</f>
        <v>39.7</v>
      </c>
      <c r="G16" s="328">
        <f>ROUND(IF(MinBase3Day&gt;ROUND(((1-(ThreeDayDiscount_11_to_20+FedExExrpessEarnedDiscount))*'3Day Base'!G13),2),ROUND(MinBase3Day*(1+ExpressFuelSurcharge),2),ROUND(((1-(ThreeDayDiscount_11_to_20+FedExExrpessEarnedDiscount))*'3Day Base'!G13)*(1+ExpressFuelSurcharge),2))*(1+FedEx_Markup),2)</f>
        <v>46.71</v>
      </c>
      <c r="H16" s="328">
        <f>ROUND(IF(MinBase3Day&gt;ROUND(((1-(ThreeDayDiscount_11_to_20+FedExExrpessEarnedDiscount))*'3Day Base'!H13),2),ROUND(MinBase3Day*(1+ExpressFuelSurcharge),2),ROUND(((1-(ThreeDayDiscount_11_to_20+FedExExrpessEarnedDiscount))*'3Day Base'!H13)*(1+ExpressFuelSurcharge),2))*(1+FedEx_Markup),2)</f>
        <v>54.05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327">
        <v>12.0</v>
      </c>
      <c r="B17" s="328">
        <f>ROUND(IF(MinBase3Day&gt;ROUND(((1-(ThreeDayDiscount_11_to_20+FedExExrpessEarnedDiscount))*'3Day Base'!B14),2),ROUND(MinBase3Day*(1+ExpressFuelSurcharge),2),ROUND(((1-(ThreeDayDiscount_11_to_20+FedExExrpessEarnedDiscount))*'3Day Base'!B14)*(1+ExpressFuelSurcharge),2))*(1+FedEx_Markup),2)</f>
        <v>18.18</v>
      </c>
      <c r="C17" s="328">
        <f>ROUND(IF(MinBase3Day&gt;ROUND(((1-(ThreeDayDiscount_11_to_20+FedExExrpessEarnedDiscount))*'3Day Base'!C14),2),ROUND(MinBase3Day*(1+ExpressFuelSurcharge),2),ROUND(((1-(ThreeDayDiscount_11_to_20+FedExExrpessEarnedDiscount))*'3Day Base'!C14)*(1+ExpressFuelSurcharge),2))*(1+FedEx_Markup),2)</f>
        <v>21.95</v>
      </c>
      <c r="D17" s="328">
        <f>ROUND(IF(MinBase3Day&gt;ROUND(((1-(ThreeDayDiscount_11_to_20+FedExExrpessEarnedDiscount))*'3Day Base'!D14),2),ROUND(MinBase3Day*(1+ExpressFuelSurcharge),2),ROUND(((1-(ThreeDayDiscount_11_to_20+FedExExrpessEarnedDiscount))*'3Day Base'!D14)*(1+ExpressFuelSurcharge),2))*(1+FedEx_Markup),2)</f>
        <v>25.45</v>
      </c>
      <c r="E17" s="328">
        <f>ROUND(IF(MinBase3Day&gt;ROUND(((1-(ThreeDayDiscount_11_to_20+FedExExrpessEarnedDiscount))*'3Day Base'!E14),2),ROUND(MinBase3Day*(1+ExpressFuelSurcharge),2),ROUND(((1-(ThreeDayDiscount_11_to_20+FedExExrpessEarnedDiscount))*'3Day Base'!E14)*(1+ExpressFuelSurcharge),2))*(1+FedEx_Markup),2)</f>
        <v>33.12</v>
      </c>
      <c r="F17" s="328">
        <f>ROUND(IF(MinBase3Day&gt;ROUND(((1-(ThreeDayDiscount_11_to_20+FedExExrpessEarnedDiscount))*'3Day Base'!F14),2),ROUND(MinBase3Day*(1+ExpressFuelSurcharge),2),ROUND(((1-(ThreeDayDiscount_11_to_20+FedExExrpessEarnedDiscount))*'3Day Base'!F14)*(1+ExpressFuelSurcharge),2))*(1+FedEx_Markup),2)</f>
        <v>42.17</v>
      </c>
      <c r="G17" s="328">
        <f>ROUND(IF(MinBase3Day&gt;ROUND(((1-(ThreeDayDiscount_11_to_20+FedExExrpessEarnedDiscount))*'3Day Base'!G14),2),ROUND(MinBase3Day*(1+ExpressFuelSurcharge),2),ROUND(((1-(ThreeDayDiscount_11_to_20+FedExExrpessEarnedDiscount))*'3Day Base'!G14)*(1+ExpressFuelSurcharge),2))*(1+FedEx_Markup),2)</f>
        <v>49.67</v>
      </c>
      <c r="H17" s="328">
        <f>ROUND(IF(MinBase3Day&gt;ROUND(((1-(ThreeDayDiscount_11_to_20+FedExExrpessEarnedDiscount))*'3Day Base'!H14),2),ROUND(MinBase3Day*(1+ExpressFuelSurcharge),2),ROUND(((1-(ThreeDayDiscount_11_to_20+FedExExrpessEarnedDiscount))*'3Day Base'!H14)*(1+ExpressFuelSurcharge),2))*(1+FedEx_Markup),2)</f>
        <v>57.12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27">
        <v>13.0</v>
      </c>
      <c r="B18" s="328">
        <f>ROUND(IF(MinBase3Day&gt;ROUND(((1-(ThreeDayDiscount_11_to_20+FedExExrpessEarnedDiscount))*'3Day Base'!B15),2),ROUND(MinBase3Day*(1+ExpressFuelSurcharge),2),ROUND(((1-(ThreeDayDiscount_11_to_20+FedExExrpessEarnedDiscount))*'3Day Base'!B15)*(1+ExpressFuelSurcharge),2))*(1+FedEx_Markup),2)</f>
        <v>19.3</v>
      </c>
      <c r="C18" s="328">
        <f>ROUND(IF(MinBase3Day&gt;ROUND(((1-(ThreeDayDiscount_11_to_20+FedExExrpessEarnedDiscount))*'3Day Base'!C15),2),ROUND(MinBase3Day*(1+ExpressFuelSurcharge),2),ROUND(((1-(ThreeDayDiscount_11_to_20+FedExExrpessEarnedDiscount))*'3Day Base'!C15)*(1+ExpressFuelSurcharge),2))*(1+FedEx_Markup),2)</f>
        <v>23.09</v>
      </c>
      <c r="D18" s="328">
        <f>ROUND(IF(MinBase3Day&gt;ROUND(((1-(ThreeDayDiscount_11_to_20+FedExExrpessEarnedDiscount))*'3Day Base'!D15),2),ROUND(MinBase3Day*(1+ExpressFuelSurcharge),2),ROUND(((1-(ThreeDayDiscount_11_to_20+FedExExrpessEarnedDiscount))*'3Day Base'!D15)*(1+ExpressFuelSurcharge),2))*(1+FedEx_Markup),2)</f>
        <v>25.99</v>
      </c>
      <c r="E18" s="328">
        <f>ROUND(IF(MinBase3Day&gt;ROUND(((1-(ThreeDayDiscount_11_to_20+FedExExrpessEarnedDiscount))*'3Day Base'!E15),2),ROUND(MinBase3Day*(1+ExpressFuelSurcharge),2),ROUND(((1-(ThreeDayDiscount_11_to_20+FedExExrpessEarnedDiscount))*'3Day Base'!E15)*(1+ExpressFuelSurcharge),2))*(1+FedEx_Markup),2)</f>
        <v>33.75</v>
      </c>
      <c r="F18" s="328">
        <f>ROUND(IF(MinBase3Day&gt;ROUND(((1-(ThreeDayDiscount_11_to_20+FedExExrpessEarnedDiscount))*'3Day Base'!F15),2),ROUND(MinBase3Day*(1+ExpressFuelSurcharge),2),ROUND(((1-(ThreeDayDiscount_11_to_20+FedExExrpessEarnedDiscount))*'3Day Base'!F15)*(1+ExpressFuelSurcharge),2))*(1+FedEx_Markup),2)</f>
        <v>43.1</v>
      </c>
      <c r="G18" s="328">
        <f>ROUND(IF(MinBase3Day&gt;ROUND(((1-(ThreeDayDiscount_11_to_20+FedExExrpessEarnedDiscount))*'3Day Base'!G15),2),ROUND(MinBase3Day*(1+ExpressFuelSurcharge),2),ROUND(((1-(ThreeDayDiscount_11_to_20+FedExExrpessEarnedDiscount))*'3Day Base'!G15)*(1+ExpressFuelSurcharge),2))*(1+FedEx_Markup),2)</f>
        <v>49.98</v>
      </c>
      <c r="H18" s="328">
        <f>ROUND(IF(MinBase3Day&gt;ROUND(((1-(ThreeDayDiscount_11_to_20+FedExExrpessEarnedDiscount))*'3Day Base'!H15),2),ROUND(MinBase3Day*(1+ExpressFuelSurcharge),2),ROUND(((1-(ThreeDayDiscount_11_to_20+FedExExrpessEarnedDiscount))*'3Day Base'!H15)*(1+ExpressFuelSurcharge),2))*(1+FedEx_Markup),2)</f>
        <v>60.58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327">
        <v>14.0</v>
      </c>
      <c r="B19" s="328">
        <f>ROUND(IF(MinBase3Day&gt;ROUND(((1-(ThreeDayDiscount_11_to_20+FedExExrpessEarnedDiscount))*'3Day Base'!B16),2),ROUND(MinBase3Day*(1+ExpressFuelSurcharge),2),ROUND(((1-(ThreeDayDiscount_11_to_20+FedExExrpessEarnedDiscount))*'3Day Base'!B16)*(1+ExpressFuelSurcharge),2))*(1+FedEx_Markup),2)</f>
        <v>19.52</v>
      </c>
      <c r="C19" s="328">
        <f>ROUND(IF(MinBase3Day&gt;ROUND(((1-(ThreeDayDiscount_11_to_20+FedExExrpessEarnedDiscount))*'3Day Base'!C16),2),ROUND(MinBase3Day*(1+ExpressFuelSurcharge),2),ROUND(((1-(ThreeDayDiscount_11_to_20+FedExExrpessEarnedDiscount))*'3Day Base'!C16)*(1+ExpressFuelSurcharge),2))*(1+FedEx_Markup),2)</f>
        <v>23.44</v>
      </c>
      <c r="D19" s="328">
        <f>ROUND(IF(MinBase3Day&gt;ROUND(((1-(ThreeDayDiscount_11_to_20+FedExExrpessEarnedDiscount))*'3Day Base'!D16),2),ROUND(MinBase3Day*(1+ExpressFuelSurcharge),2),ROUND(((1-(ThreeDayDiscount_11_to_20+FedExExrpessEarnedDiscount))*'3Day Base'!D16)*(1+ExpressFuelSurcharge),2))*(1+FedEx_Markup),2)</f>
        <v>28.2</v>
      </c>
      <c r="E19" s="328">
        <f>ROUND(IF(MinBase3Day&gt;ROUND(((1-(ThreeDayDiscount_11_to_20+FedExExrpessEarnedDiscount))*'3Day Base'!E16),2),ROUND(MinBase3Day*(1+ExpressFuelSurcharge),2),ROUND(((1-(ThreeDayDiscount_11_to_20+FedExExrpessEarnedDiscount))*'3Day Base'!E16)*(1+ExpressFuelSurcharge),2))*(1+FedEx_Markup),2)</f>
        <v>35.77</v>
      </c>
      <c r="F19" s="328">
        <f>ROUND(IF(MinBase3Day&gt;ROUND(((1-(ThreeDayDiscount_11_to_20+FedExExrpessEarnedDiscount))*'3Day Base'!F16),2),ROUND(MinBase3Day*(1+ExpressFuelSurcharge),2),ROUND(((1-(ThreeDayDiscount_11_to_20+FedExExrpessEarnedDiscount))*'3Day Base'!F16)*(1+ExpressFuelSurcharge),2))*(1+FedEx_Markup),2)</f>
        <v>45.3</v>
      </c>
      <c r="G19" s="328">
        <f>ROUND(IF(MinBase3Day&gt;ROUND(((1-(ThreeDayDiscount_11_to_20+FedExExrpessEarnedDiscount))*'3Day Base'!G16),2),ROUND(MinBase3Day*(1+ExpressFuelSurcharge),2),ROUND(((1-(ThreeDayDiscount_11_to_20+FedExExrpessEarnedDiscount))*'3Day Base'!G16)*(1+ExpressFuelSurcharge),2))*(1+FedEx_Markup),2)</f>
        <v>52.53</v>
      </c>
      <c r="H19" s="328">
        <f>ROUND(IF(MinBase3Day&gt;ROUND(((1-(ThreeDayDiscount_11_to_20+FedExExrpessEarnedDiscount))*'3Day Base'!H16),2),ROUND(MinBase3Day*(1+ExpressFuelSurcharge),2),ROUND(((1-(ThreeDayDiscount_11_to_20+FedExExrpessEarnedDiscount))*'3Day Base'!H16)*(1+ExpressFuelSurcharge),2))*(1+FedEx_Markup),2)</f>
        <v>63.72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327">
        <v>15.0</v>
      </c>
      <c r="B20" s="328">
        <f>ROUND(IF(MinBase3Day&gt;ROUND(((1-(ThreeDayDiscount_11_to_20+FedExExrpessEarnedDiscount))*'3Day Base'!B17),2),ROUND(MinBase3Day*(1+ExpressFuelSurcharge),2),ROUND(((1-(ThreeDayDiscount_11_to_20+FedExExrpessEarnedDiscount))*'3Day Base'!B17)*(1+ExpressFuelSurcharge),2))*(1+FedEx_Markup),2)</f>
        <v>19.64</v>
      </c>
      <c r="C20" s="328">
        <f>ROUND(IF(MinBase3Day&gt;ROUND(((1-(ThreeDayDiscount_11_to_20+FedExExrpessEarnedDiscount))*'3Day Base'!C17),2),ROUND(MinBase3Day*(1+ExpressFuelSurcharge),2),ROUND(((1-(ThreeDayDiscount_11_to_20+FedExExrpessEarnedDiscount))*'3Day Base'!C17)*(1+ExpressFuelSurcharge),2))*(1+FedEx_Markup),2)</f>
        <v>24.89</v>
      </c>
      <c r="D20" s="328">
        <f>ROUND(IF(MinBase3Day&gt;ROUND(((1-(ThreeDayDiscount_11_to_20+FedExExrpessEarnedDiscount))*'3Day Base'!D17),2),ROUND(MinBase3Day*(1+ExpressFuelSurcharge),2),ROUND(((1-(ThreeDayDiscount_11_to_20+FedExExrpessEarnedDiscount))*'3Day Base'!D17)*(1+ExpressFuelSurcharge),2))*(1+FedEx_Markup),2)</f>
        <v>29.46</v>
      </c>
      <c r="E20" s="328">
        <f>ROUND(IF(MinBase3Day&gt;ROUND(((1-(ThreeDayDiscount_11_to_20+FedExExrpessEarnedDiscount))*'3Day Base'!E17),2),ROUND(MinBase3Day*(1+ExpressFuelSurcharge),2),ROUND(((1-(ThreeDayDiscount_11_to_20+FedExExrpessEarnedDiscount))*'3Day Base'!E17)*(1+ExpressFuelSurcharge),2))*(1+FedEx_Markup),2)</f>
        <v>37.32</v>
      </c>
      <c r="F20" s="328">
        <f>ROUND(IF(MinBase3Day&gt;ROUND(((1-(ThreeDayDiscount_11_to_20+FedExExrpessEarnedDiscount))*'3Day Base'!F17),2),ROUND(MinBase3Day*(1+ExpressFuelSurcharge),2),ROUND(((1-(ThreeDayDiscount_11_to_20+FedExExrpessEarnedDiscount))*'3Day Base'!F17)*(1+ExpressFuelSurcharge),2))*(1+FedEx_Markup),2)</f>
        <v>47.76</v>
      </c>
      <c r="G20" s="328">
        <f>ROUND(IF(MinBase3Day&gt;ROUND(((1-(ThreeDayDiscount_11_to_20+FedExExrpessEarnedDiscount))*'3Day Base'!G17),2),ROUND(MinBase3Day*(1+ExpressFuelSurcharge),2),ROUND(((1-(ThreeDayDiscount_11_to_20+FedExExrpessEarnedDiscount))*'3Day Base'!G17)*(1+ExpressFuelSurcharge),2))*(1+FedEx_Markup),2)</f>
        <v>57.4</v>
      </c>
      <c r="H20" s="328">
        <f>ROUND(IF(MinBase3Day&gt;ROUND(((1-(ThreeDayDiscount_11_to_20+FedExExrpessEarnedDiscount))*'3Day Base'!H17),2),ROUND(MinBase3Day*(1+ExpressFuelSurcharge),2),ROUND(((1-(ThreeDayDiscount_11_to_20+FedExExrpessEarnedDiscount))*'3Day Base'!H17)*(1+ExpressFuelSurcharge),2))*(1+FedEx_Markup),2)</f>
        <v>67.32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327">
        <v>16.0</v>
      </c>
      <c r="B21" s="328">
        <f>ROUND(IF(MinBase3Day&gt;ROUND(((1-(ThreeDayDiscount_11_to_20+FedExExrpessEarnedDiscount))*'3Day Base'!B18),2),ROUND(MinBase3Day*(1+ExpressFuelSurcharge),2),ROUND(((1-(ThreeDayDiscount_11_to_20+FedExExrpessEarnedDiscount))*'3Day Base'!B18)*(1+ExpressFuelSurcharge),2))*(1+FedEx_Markup),2)</f>
        <v>20.83</v>
      </c>
      <c r="C21" s="328">
        <f>ROUND(IF(MinBase3Day&gt;ROUND(((1-(ThreeDayDiscount_11_to_20+FedExExrpessEarnedDiscount))*'3Day Base'!C18),2),ROUND(MinBase3Day*(1+ExpressFuelSurcharge),2),ROUND(((1-(ThreeDayDiscount_11_to_20+FedExExrpessEarnedDiscount))*'3Day Base'!C18)*(1+ExpressFuelSurcharge),2))*(1+FedEx_Markup),2)</f>
        <v>25.67</v>
      </c>
      <c r="D21" s="328">
        <f>ROUND(IF(MinBase3Day&gt;ROUND(((1-(ThreeDayDiscount_11_to_20+FedExExrpessEarnedDiscount))*'3Day Base'!D18),2),ROUND(MinBase3Day*(1+ExpressFuelSurcharge),2),ROUND(((1-(ThreeDayDiscount_11_to_20+FedExExrpessEarnedDiscount))*'3Day Base'!D18)*(1+ExpressFuelSurcharge),2))*(1+FedEx_Markup),2)</f>
        <v>30.49</v>
      </c>
      <c r="E21" s="328">
        <f>ROUND(IF(MinBase3Day&gt;ROUND(((1-(ThreeDayDiscount_11_to_20+FedExExrpessEarnedDiscount))*'3Day Base'!E18),2),ROUND(MinBase3Day*(1+ExpressFuelSurcharge),2),ROUND(((1-(ThreeDayDiscount_11_to_20+FedExExrpessEarnedDiscount))*'3Day Base'!E18)*(1+ExpressFuelSurcharge),2))*(1+FedEx_Markup),2)</f>
        <v>40.01</v>
      </c>
      <c r="F21" s="328">
        <f>ROUND(IF(MinBase3Day&gt;ROUND(((1-(ThreeDayDiscount_11_to_20+FedExExrpessEarnedDiscount))*'3Day Base'!F18),2),ROUND(MinBase3Day*(1+ExpressFuelSurcharge),2),ROUND(((1-(ThreeDayDiscount_11_to_20+FedExExrpessEarnedDiscount))*'3Day Base'!F18)*(1+ExpressFuelSurcharge),2))*(1+FedEx_Markup),2)</f>
        <v>49.76</v>
      </c>
      <c r="G21" s="328">
        <f>ROUND(IF(MinBase3Day&gt;ROUND(((1-(ThreeDayDiscount_11_to_20+FedExExrpessEarnedDiscount))*'3Day Base'!G18),2),ROUND(MinBase3Day*(1+ExpressFuelSurcharge),2),ROUND(((1-(ThreeDayDiscount_11_to_20+FedExExrpessEarnedDiscount))*'3Day Base'!G18)*(1+ExpressFuelSurcharge),2))*(1+FedEx_Markup),2)</f>
        <v>60.39</v>
      </c>
      <c r="H21" s="328">
        <f>ROUND(IF(MinBase3Day&gt;ROUND(((1-(ThreeDayDiscount_11_to_20+FedExExrpessEarnedDiscount))*'3Day Base'!H18),2),ROUND(MinBase3Day*(1+ExpressFuelSurcharge),2),ROUND(((1-(ThreeDayDiscount_11_to_20+FedExExrpessEarnedDiscount))*'3Day Base'!H18)*(1+ExpressFuelSurcharge),2))*(1+FedEx_Markup),2)</f>
        <v>70.31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327">
        <v>17.0</v>
      </c>
      <c r="B22" s="328">
        <f>ROUND(IF(MinBase3Day&gt;ROUND(((1-(ThreeDayDiscount_11_to_20+FedExExrpessEarnedDiscount))*'3Day Base'!B19),2),ROUND(MinBase3Day*(1+ExpressFuelSurcharge),2),ROUND(((1-(ThreeDayDiscount_11_to_20+FedExExrpessEarnedDiscount))*'3Day Base'!B19)*(1+ExpressFuelSurcharge),2))*(1+FedEx_Markup),2)</f>
        <v>20.95</v>
      </c>
      <c r="C22" s="328">
        <f>ROUND(IF(MinBase3Day&gt;ROUND(((1-(ThreeDayDiscount_11_to_20+FedExExrpessEarnedDiscount))*'3Day Base'!C19),2),ROUND(MinBase3Day*(1+ExpressFuelSurcharge),2),ROUND(((1-(ThreeDayDiscount_11_to_20+FedExExrpessEarnedDiscount))*'3Day Base'!C19)*(1+ExpressFuelSurcharge),2))*(1+FedEx_Markup),2)</f>
        <v>26.48</v>
      </c>
      <c r="D22" s="328">
        <f>ROUND(IF(MinBase3Day&gt;ROUND(((1-(ThreeDayDiscount_11_to_20+FedExExrpessEarnedDiscount))*'3Day Base'!D19),2),ROUND(MinBase3Day*(1+ExpressFuelSurcharge),2),ROUND(((1-(ThreeDayDiscount_11_to_20+FedExExrpessEarnedDiscount))*'3Day Base'!D19)*(1+ExpressFuelSurcharge),2))*(1+FedEx_Markup),2)</f>
        <v>31.75</v>
      </c>
      <c r="E22" s="328">
        <f>ROUND(IF(MinBase3Day&gt;ROUND(((1-(ThreeDayDiscount_11_to_20+FedExExrpessEarnedDiscount))*'3Day Base'!E19),2),ROUND(MinBase3Day*(1+ExpressFuelSurcharge),2),ROUND(((1-(ThreeDayDiscount_11_to_20+FedExExrpessEarnedDiscount))*'3Day Base'!E19)*(1+ExpressFuelSurcharge),2))*(1+FedEx_Markup),2)</f>
        <v>40.39</v>
      </c>
      <c r="F22" s="328">
        <f>ROUND(IF(MinBase3Day&gt;ROUND(((1-(ThreeDayDiscount_11_to_20+FedExExrpessEarnedDiscount))*'3Day Base'!F19),2),ROUND(MinBase3Day*(1+ExpressFuelSurcharge),2),ROUND(((1-(ThreeDayDiscount_11_to_20+FedExExrpessEarnedDiscount))*'3Day Base'!F19)*(1+ExpressFuelSurcharge),2))*(1+FedEx_Markup),2)</f>
        <v>51.76</v>
      </c>
      <c r="G22" s="328">
        <f>ROUND(IF(MinBase3Day&gt;ROUND(((1-(ThreeDayDiscount_11_to_20+FedExExrpessEarnedDiscount))*'3Day Base'!G19),2),ROUND(MinBase3Day*(1+ExpressFuelSurcharge),2),ROUND(((1-(ThreeDayDiscount_11_to_20+FedExExrpessEarnedDiscount))*'3Day Base'!G19)*(1+ExpressFuelSurcharge),2))*(1+FedEx_Markup),2)</f>
        <v>60.69</v>
      </c>
      <c r="H22" s="328">
        <f>ROUND(IF(MinBase3Day&gt;ROUND(((1-(ThreeDayDiscount_11_to_20+FedExExrpessEarnedDiscount))*'3Day Base'!H19),2),ROUND(MinBase3Day*(1+ExpressFuelSurcharge),2),ROUND(((1-(ThreeDayDiscount_11_to_20+FedExExrpessEarnedDiscount))*'3Day Base'!H19)*(1+ExpressFuelSurcharge),2))*(1+FedEx_Markup),2)</f>
        <v>73.47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7">
        <v>18.0</v>
      </c>
      <c r="B23" s="328">
        <f>ROUND(IF(MinBase3Day&gt;ROUND(((1-(ThreeDayDiscount_11_to_20+FedExExrpessEarnedDiscount))*'3Day Base'!B20),2),ROUND(MinBase3Day*(1+ExpressFuelSurcharge),2),ROUND(((1-(ThreeDayDiscount_11_to_20+FedExExrpessEarnedDiscount))*'3Day Base'!B20)*(1+ExpressFuelSurcharge),2))*(1+FedEx_Markup),2)</f>
        <v>22.85</v>
      </c>
      <c r="C23" s="328">
        <f>ROUND(IF(MinBase3Day&gt;ROUND(((1-(ThreeDayDiscount_11_to_20+FedExExrpessEarnedDiscount))*'3Day Base'!C20),2),ROUND(MinBase3Day*(1+ExpressFuelSurcharge),2),ROUND(((1-(ThreeDayDiscount_11_to_20+FedExExrpessEarnedDiscount))*'3Day Base'!C20)*(1+ExpressFuelSurcharge),2))*(1+FedEx_Markup),2)</f>
        <v>27.31</v>
      </c>
      <c r="D23" s="328">
        <f>ROUND(IF(MinBase3Day&gt;ROUND(((1-(ThreeDayDiscount_11_to_20+FedExExrpessEarnedDiscount))*'3Day Base'!D20),2),ROUND(MinBase3Day*(1+ExpressFuelSurcharge),2),ROUND(((1-(ThreeDayDiscount_11_to_20+FedExExrpessEarnedDiscount))*'3Day Base'!D20)*(1+ExpressFuelSurcharge),2))*(1+FedEx_Markup),2)</f>
        <v>32.97</v>
      </c>
      <c r="E23" s="328">
        <f>ROUND(IF(MinBase3Day&gt;ROUND(((1-(ThreeDayDiscount_11_to_20+FedExExrpessEarnedDiscount))*'3Day Base'!E20),2),ROUND(MinBase3Day*(1+ExpressFuelSurcharge),2),ROUND(((1-(ThreeDayDiscount_11_to_20+FedExExrpessEarnedDiscount))*'3Day Base'!E20)*(1+ExpressFuelSurcharge),2))*(1+FedEx_Markup),2)</f>
        <v>41.89</v>
      </c>
      <c r="F23" s="328">
        <f>ROUND(IF(MinBase3Day&gt;ROUND(((1-(ThreeDayDiscount_11_to_20+FedExExrpessEarnedDiscount))*'3Day Base'!F20),2),ROUND(MinBase3Day*(1+ExpressFuelSurcharge),2),ROUND(((1-(ThreeDayDiscount_11_to_20+FedExExrpessEarnedDiscount))*'3Day Base'!F20)*(1+ExpressFuelSurcharge),2))*(1+FedEx_Markup),2)</f>
        <v>53.61</v>
      </c>
      <c r="G23" s="328">
        <f>ROUND(IF(MinBase3Day&gt;ROUND(((1-(ThreeDayDiscount_11_to_20+FedExExrpessEarnedDiscount))*'3Day Base'!G20),2),ROUND(MinBase3Day*(1+ExpressFuelSurcharge),2),ROUND(((1-(ThreeDayDiscount_11_to_20+FedExExrpessEarnedDiscount))*'3Day Base'!G20)*(1+ExpressFuelSurcharge),2))*(1+FedEx_Markup),2)</f>
        <v>66.29</v>
      </c>
      <c r="H23" s="328">
        <f>ROUND(IF(MinBase3Day&gt;ROUND(((1-(ThreeDayDiscount_11_to_20+FedExExrpessEarnedDiscount))*'3Day Base'!H20),2),ROUND(MinBase3Day*(1+ExpressFuelSurcharge),2),ROUND(((1-(ThreeDayDiscount_11_to_20+FedExExrpessEarnedDiscount))*'3Day Base'!H20)*(1+ExpressFuelSurcharge),2))*(1+FedEx_Markup),2)</f>
        <v>75.96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327">
        <v>19.0</v>
      </c>
      <c r="B24" s="328">
        <f>ROUND(IF(MinBase3Day&gt;ROUND(((1-(ThreeDayDiscount_11_to_20+FedExExrpessEarnedDiscount))*'3Day Base'!B21),2),ROUND(MinBase3Day*(1+ExpressFuelSurcharge),2),ROUND(((1-(ThreeDayDiscount_11_to_20+FedExExrpessEarnedDiscount))*'3Day Base'!B21)*(1+ExpressFuelSurcharge),2))*(1+FedEx_Markup),2)</f>
        <v>23.44</v>
      </c>
      <c r="C24" s="328">
        <f>ROUND(IF(MinBase3Day&gt;ROUND(((1-(ThreeDayDiscount_11_to_20+FedExExrpessEarnedDiscount))*'3Day Base'!C21),2),ROUND(MinBase3Day*(1+ExpressFuelSurcharge),2),ROUND(((1-(ThreeDayDiscount_11_to_20+FedExExrpessEarnedDiscount))*'3Day Base'!C21)*(1+ExpressFuelSurcharge),2))*(1+FedEx_Markup),2)</f>
        <v>28.11</v>
      </c>
      <c r="D24" s="328">
        <f>ROUND(IF(MinBase3Day&gt;ROUND(((1-(ThreeDayDiscount_11_to_20+FedExExrpessEarnedDiscount))*'3Day Base'!D21),2),ROUND(MinBase3Day*(1+ExpressFuelSurcharge),2),ROUND(((1-(ThreeDayDiscount_11_to_20+FedExExrpessEarnedDiscount))*'3Day Base'!D21)*(1+ExpressFuelSurcharge),2))*(1+FedEx_Markup),2)</f>
        <v>34.12</v>
      </c>
      <c r="E24" s="328">
        <f>ROUND(IF(MinBase3Day&gt;ROUND(((1-(ThreeDayDiscount_11_to_20+FedExExrpessEarnedDiscount))*'3Day Base'!E21),2),ROUND(MinBase3Day*(1+ExpressFuelSurcharge),2),ROUND(((1-(ThreeDayDiscount_11_to_20+FedExExrpessEarnedDiscount))*'3Day Base'!E21)*(1+ExpressFuelSurcharge),2))*(1+FedEx_Markup),2)</f>
        <v>43.42</v>
      </c>
      <c r="F24" s="328">
        <f>ROUND(IF(MinBase3Day&gt;ROUND(((1-(ThreeDayDiscount_11_to_20+FedExExrpessEarnedDiscount))*'3Day Base'!F21),2),ROUND(MinBase3Day*(1+ExpressFuelSurcharge),2),ROUND(((1-(ThreeDayDiscount_11_to_20+FedExExrpessEarnedDiscount))*'3Day Base'!F21)*(1+ExpressFuelSurcharge),2))*(1+FedEx_Markup),2)</f>
        <v>55.42</v>
      </c>
      <c r="G24" s="328">
        <f>ROUND(IF(MinBase3Day&gt;ROUND(((1-(ThreeDayDiscount_11_to_20+FedExExrpessEarnedDiscount))*'3Day Base'!G21),2),ROUND(MinBase3Day*(1+ExpressFuelSurcharge),2),ROUND(((1-(ThreeDayDiscount_11_to_20+FedExExrpessEarnedDiscount))*'3Day Base'!G21)*(1+ExpressFuelSurcharge),2))*(1+FedEx_Markup),2)</f>
        <v>68.09</v>
      </c>
      <c r="H24" s="328">
        <f>ROUND(IF(MinBase3Day&gt;ROUND(((1-(ThreeDayDiscount_11_to_20+FedExExrpessEarnedDiscount))*'3Day Base'!H21),2),ROUND(MinBase3Day*(1+ExpressFuelSurcharge),2),ROUND(((1-(ThreeDayDiscount_11_to_20+FedExExrpessEarnedDiscount))*'3Day Base'!H21)*(1+ExpressFuelSurcharge),2))*(1+FedEx_Markup),2)</f>
        <v>78.72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327">
        <v>20.0</v>
      </c>
      <c r="B25" s="328">
        <f>ROUND(IF(MinBase3Day&gt;ROUND(((1-(ThreeDayDiscount_11_to_20+FedExExrpessEarnedDiscount))*'3Day Base'!B22),2),ROUND(MinBase3Day*(1+ExpressFuelSurcharge),2),ROUND(((1-(ThreeDayDiscount_11_to_20+FedExExrpessEarnedDiscount))*'3Day Base'!B22)*(1+ExpressFuelSurcharge),2))*(1+FedEx_Markup),2)</f>
        <v>23.56</v>
      </c>
      <c r="C25" s="328">
        <f>ROUND(IF(MinBase3Day&gt;ROUND(((1-(ThreeDayDiscount_11_to_20+FedExExrpessEarnedDiscount))*'3Day Base'!C22),2),ROUND(MinBase3Day*(1+ExpressFuelSurcharge),2),ROUND(((1-(ThreeDayDiscount_11_to_20+FedExExrpessEarnedDiscount))*'3Day Base'!C22)*(1+ExpressFuelSurcharge),2))*(1+FedEx_Markup),2)</f>
        <v>28.46</v>
      </c>
      <c r="D25" s="328">
        <f>ROUND(IF(MinBase3Day&gt;ROUND(((1-(ThreeDayDiscount_11_to_20+FedExExrpessEarnedDiscount))*'3Day Base'!D22),2),ROUND(MinBase3Day*(1+ExpressFuelSurcharge),2),ROUND(((1-(ThreeDayDiscount_11_to_20+FedExExrpessEarnedDiscount))*'3Day Base'!D22)*(1+ExpressFuelSurcharge),2))*(1+FedEx_Markup),2)</f>
        <v>34.78</v>
      </c>
      <c r="E25" s="328">
        <f>ROUND(IF(MinBase3Day&gt;ROUND(((1-(ThreeDayDiscount_11_to_20+FedExExrpessEarnedDiscount))*'3Day Base'!E22),2),ROUND(MinBase3Day*(1+ExpressFuelSurcharge),2),ROUND(((1-(ThreeDayDiscount_11_to_20+FedExExrpessEarnedDiscount))*'3Day Base'!E22)*(1+ExpressFuelSurcharge),2))*(1+FedEx_Markup),2)</f>
        <v>45.23</v>
      </c>
      <c r="F25" s="328">
        <f>ROUND(IF(MinBase3Day&gt;ROUND(((1-(ThreeDayDiscount_11_to_20+FedExExrpessEarnedDiscount))*'3Day Base'!F22),2),ROUND(MinBase3Day*(1+ExpressFuelSurcharge),2),ROUND(((1-(ThreeDayDiscount_11_to_20+FedExExrpessEarnedDiscount))*'3Day Base'!F22)*(1+ExpressFuelSurcharge),2))*(1+FedEx_Markup),2)</f>
        <v>57.49</v>
      </c>
      <c r="G25" s="328">
        <f>ROUND(IF(MinBase3Day&gt;ROUND(((1-(ThreeDayDiscount_11_to_20+FedExExrpessEarnedDiscount))*'3Day Base'!G22),2),ROUND(MinBase3Day*(1+ExpressFuelSurcharge),2),ROUND(((1-(ThreeDayDiscount_11_to_20+FedExExrpessEarnedDiscount))*'3Day Base'!G22)*(1+ExpressFuelSurcharge),2))*(1+FedEx_Markup),2)</f>
        <v>68.32</v>
      </c>
      <c r="H25" s="328">
        <f>ROUND(IF(MinBase3Day&gt;ROUND(((1-(ThreeDayDiscount_11_to_20+FedExExrpessEarnedDiscount))*'3Day Base'!H22),2),ROUND(MinBase3Day*(1+ExpressFuelSurcharge),2),ROUND(((1-(ThreeDayDiscount_11_to_20+FedExExrpessEarnedDiscount))*'3Day Base'!H22)*(1+ExpressFuelSurcharge),2))*(1+FedEx_Markup),2)</f>
        <v>82.08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327">
        <v>21.0</v>
      </c>
      <c r="B26" s="328">
        <f>ROUND(IF(MinBase3Day&gt;ROUND(((1-(ThreeDayDiscount_21_Up+FedExExrpessEarnedDiscount))*'3Day Base'!B23),2),ROUND(MinBase3Day*(1+ExpressFuelSurcharge),2),ROUND(((1-(ThreeDayDiscount_21_Up+FedExExrpessEarnedDiscount))*'3Day Base'!B23)*(1+ExpressFuelSurcharge),2))*(1+FedEx_Markup),2)</f>
        <v>21.06</v>
      </c>
      <c r="C26" s="328">
        <f>ROUND(IF(MinBase3Day&gt;ROUND(((1-(ThreeDayDiscount_21_Up+FedExExrpessEarnedDiscount))*'3Day Base'!C23),2),ROUND(MinBase3Day*(1+ExpressFuelSurcharge),2),ROUND(((1-(ThreeDayDiscount_21_Up+FedExExrpessEarnedDiscount))*'3Day Base'!C23)*(1+ExpressFuelSurcharge),2))*(1+FedEx_Markup),2)</f>
        <v>25.53</v>
      </c>
      <c r="D26" s="328">
        <f>ROUND(IF(MinBase3Day&gt;ROUND(((1-(ThreeDayDiscount_21_Up+FedExExrpessEarnedDiscount))*'3Day Base'!D23),2),ROUND(MinBase3Day*(1+ExpressFuelSurcharge),2),ROUND(((1-(ThreeDayDiscount_21_Up+FedExExrpessEarnedDiscount))*'3Day Base'!D23)*(1+ExpressFuelSurcharge),2))*(1+FedEx_Markup),2)</f>
        <v>31.2</v>
      </c>
      <c r="E26" s="328">
        <f>ROUND(IF(MinBase3Day&gt;ROUND(((1-(ThreeDayDiscount_21_Up+FedExExrpessEarnedDiscount))*'3Day Base'!E23),2),ROUND(MinBase3Day*(1+ExpressFuelSurcharge),2),ROUND(((1-(ThreeDayDiscount_21_Up+FedExExrpessEarnedDiscount))*'3Day Base'!E23)*(1+ExpressFuelSurcharge),2))*(1+FedEx_Markup),2)</f>
        <v>39.43</v>
      </c>
      <c r="F26" s="328">
        <f>ROUND(IF(MinBase3Day&gt;ROUND(((1-(ThreeDayDiscount_21_Up+FedExExrpessEarnedDiscount))*'3Day Base'!F23),2),ROUND(MinBase3Day*(1+ExpressFuelSurcharge),2),ROUND(((1-(ThreeDayDiscount_21_Up+FedExExrpessEarnedDiscount))*'3Day Base'!F23)*(1+ExpressFuelSurcharge),2))*(1+FedEx_Markup),2)</f>
        <v>52.3</v>
      </c>
      <c r="G26" s="328">
        <f>ROUND(IF(MinBase3Day&gt;ROUND(((1-(ThreeDayDiscount_21_Up+FedExExrpessEarnedDiscount))*'3Day Base'!G23),2),ROUND(MinBase3Day*(1+ExpressFuelSurcharge),2),ROUND(((1-(ThreeDayDiscount_21_Up+FedExExrpessEarnedDiscount))*'3Day Base'!G23)*(1+ExpressFuelSurcharge),2))*(1+FedEx_Markup),2)</f>
        <v>63.24</v>
      </c>
      <c r="H26" s="328">
        <f>ROUND(IF(MinBase3Day&gt;ROUND(((1-(ThreeDayDiscount_21_Up+FedExExrpessEarnedDiscount))*'3Day Base'!H23),2),ROUND(MinBase3Day*(1+ExpressFuelSurcharge),2),ROUND(((1-(ThreeDayDiscount_21_Up+FedExExrpessEarnedDiscount))*'3Day Base'!H23)*(1+ExpressFuelSurcharge),2))*(1+FedEx_Markup),2)</f>
        <v>73.61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327">
        <v>22.0</v>
      </c>
      <c r="B27" s="328">
        <f>ROUND(IF(MinBase3Day&gt;ROUND(((1-(ThreeDayDiscount_21_Up+FedExExrpessEarnedDiscount))*'3Day Base'!B24),2),ROUND(MinBase3Day*(1+ExpressFuelSurcharge),2),ROUND(((1-(ThreeDayDiscount_21_Up+FedExExrpessEarnedDiscount))*'3Day Base'!B24)*(1+ExpressFuelSurcharge),2))*(1+FedEx_Markup),2)</f>
        <v>22.57</v>
      </c>
      <c r="C27" s="328">
        <f>ROUND(IF(MinBase3Day&gt;ROUND(((1-(ThreeDayDiscount_21_Up+FedExExrpessEarnedDiscount))*'3Day Base'!C24),2),ROUND(MinBase3Day*(1+ExpressFuelSurcharge),2),ROUND(((1-(ThreeDayDiscount_21_Up+FedExExrpessEarnedDiscount))*'3Day Base'!C24)*(1+ExpressFuelSurcharge),2))*(1+FedEx_Markup),2)</f>
        <v>27.11</v>
      </c>
      <c r="D27" s="328">
        <f>ROUND(IF(MinBase3Day&gt;ROUND(((1-(ThreeDayDiscount_21_Up+FedExExrpessEarnedDiscount))*'3Day Base'!D24),2),ROUND(MinBase3Day*(1+ExpressFuelSurcharge),2),ROUND(((1-(ThreeDayDiscount_21_Up+FedExExrpessEarnedDiscount))*'3Day Base'!D24)*(1+ExpressFuelSurcharge),2))*(1+FedEx_Markup),2)</f>
        <v>32.56</v>
      </c>
      <c r="E27" s="328">
        <f>ROUND(IF(MinBase3Day&gt;ROUND(((1-(ThreeDayDiscount_21_Up+FedExExrpessEarnedDiscount))*'3Day Base'!E24),2),ROUND(MinBase3Day*(1+ExpressFuelSurcharge),2),ROUND(((1-(ThreeDayDiscount_21_Up+FedExExrpessEarnedDiscount))*'3Day Base'!E24)*(1+ExpressFuelSurcharge),2))*(1+FedEx_Markup),2)</f>
        <v>41.92</v>
      </c>
      <c r="F27" s="328">
        <f>ROUND(IF(MinBase3Day&gt;ROUND(((1-(ThreeDayDiscount_21_Up+FedExExrpessEarnedDiscount))*'3Day Base'!F24),2),ROUND(MinBase3Day*(1+ExpressFuelSurcharge),2),ROUND(((1-(ThreeDayDiscount_21_Up+FedExExrpessEarnedDiscount))*'3Day Base'!F24)*(1+ExpressFuelSurcharge),2))*(1+FedEx_Markup),2)</f>
        <v>54.13</v>
      </c>
      <c r="G27" s="328">
        <f>ROUND(IF(MinBase3Day&gt;ROUND(((1-(ThreeDayDiscount_21_Up+FedExExrpessEarnedDiscount))*'3Day Base'!G24),2),ROUND(MinBase3Day*(1+ExpressFuelSurcharge),2),ROUND(((1-(ThreeDayDiscount_21_Up+FedExExrpessEarnedDiscount))*'3Day Base'!G24)*(1+ExpressFuelSurcharge),2))*(1+FedEx_Markup),2)</f>
        <v>63.63</v>
      </c>
      <c r="H27" s="328">
        <f>ROUND(IF(MinBase3Day&gt;ROUND(((1-(ThreeDayDiscount_21_Up+FedExExrpessEarnedDiscount))*'3Day Base'!H24),2),ROUND(MinBase3Day*(1+ExpressFuelSurcharge),2),ROUND(((1-(ThreeDayDiscount_21_Up+FedExExrpessEarnedDiscount))*'3Day Base'!H24)*(1+ExpressFuelSurcharge),2))*(1+FedEx_Markup),2)</f>
        <v>76.36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327">
        <v>23.0</v>
      </c>
      <c r="B28" s="328">
        <f>ROUND(IF(MinBase3Day&gt;ROUND(((1-(ThreeDayDiscount_21_Up+FedExExrpessEarnedDiscount))*'3Day Base'!B25),2),ROUND(MinBase3Day*(1+ExpressFuelSurcharge),2),ROUND(((1-(ThreeDayDiscount_21_Up+FedExExrpessEarnedDiscount))*'3Day Base'!B25)*(1+ExpressFuelSurcharge),2))*(1+FedEx_Markup),2)</f>
        <v>23.44</v>
      </c>
      <c r="C28" s="328">
        <f>ROUND(IF(MinBase3Day&gt;ROUND(((1-(ThreeDayDiscount_21_Up+FedExExrpessEarnedDiscount))*'3Day Base'!C25),2),ROUND(MinBase3Day*(1+ExpressFuelSurcharge),2),ROUND(((1-(ThreeDayDiscount_21_Up+FedExExrpessEarnedDiscount))*'3Day Base'!C25)*(1+ExpressFuelSurcharge),2))*(1+FedEx_Markup),2)</f>
        <v>27.73</v>
      </c>
      <c r="D28" s="328">
        <f>ROUND(IF(MinBase3Day&gt;ROUND(((1-(ThreeDayDiscount_21_Up+FedExExrpessEarnedDiscount))*'3Day Base'!D25),2),ROUND(MinBase3Day*(1+ExpressFuelSurcharge),2),ROUND(((1-(ThreeDayDiscount_21_Up+FedExExrpessEarnedDiscount))*'3Day Base'!D25)*(1+ExpressFuelSurcharge),2))*(1+FedEx_Markup),2)</f>
        <v>34.73</v>
      </c>
      <c r="E28" s="328">
        <f>ROUND(IF(MinBase3Day&gt;ROUND(((1-(ThreeDayDiscount_21_Up+FedExExrpessEarnedDiscount))*'3Day Base'!E25),2),ROUND(MinBase3Day*(1+ExpressFuelSurcharge),2),ROUND(((1-(ThreeDayDiscount_21_Up+FedExExrpessEarnedDiscount))*'3Day Base'!E25)*(1+ExpressFuelSurcharge),2))*(1+FedEx_Markup),2)</f>
        <v>43.14</v>
      </c>
      <c r="F28" s="328">
        <f>ROUND(IF(MinBase3Day&gt;ROUND(((1-(ThreeDayDiscount_21_Up+FedExExrpessEarnedDiscount))*'3Day Base'!F25),2),ROUND(MinBase3Day*(1+ExpressFuelSurcharge),2),ROUND(((1-(ThreeDayDiscount_21_Up+FedExExrpessEarnedDiscount))*'3Day Base'!F25)*(1+ExpressFuelSurcharge),2))*(1+FedEx_Markup),2)</f>
        <v>56.35</v>
      </c>
      <c r="G28" s="328">
        <f>ROUND(IF(MinBase3Day&gt;ROUND(((1-(ThreeDayDiscount_21_Up+FedExExrpessEarnedDiscount))*'3Day Base'!G25),2),ROUND(MinBase3Day*(1+ExpressFuelSurcharge),2),ROUND(((1-(ThreeDayDiscount_21_Up+FedExExrpessEarnedDiscount))*'3Day Base'!G25)*(1+ExpressFuelSurcharge),2))*(1+FedEx_Markup),2)</f>
        <v>68.9</v>
      </c>
      <c r="H28" s="328">
        <f>ROUND(IF(MinBase3Day&gt;ROUND(((1-(ThreeDayDiscount_21_Up+FedExExrpessEarnedDiscount))*'3Day Base'!H25),2),ROUND(MinBase3Day*(1+ExpressFuelSurcharge),2),ROUND(((1-(ThreeDayDiscount_21_Up+FedExExrpessEarnedDiscount))*'3Day Base'!H25)*(1+ExpressFuelSurcharge),2))*(1+FedEx_Markup),2)</f>
        <v>77.06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327">
        <v>24.0</v>
      </c>
      <c r="B29" s="328">
        <f>ROUND(IF(MinBase3Day&gt;ROUND(((1-(ThreeDayDiscount_21_Up+FedExExrpessEarnedDiscount))*'3Day Base'!B26),2),ROUND(MinBase3Day*(1+ExpressFuelSurcharge),2),ROUND(((1-(ThreeDayDiscount_21_Up+FedExExrpessEarnedDiscount))*'3Day Base'!B26)*(1+ExpressFuelSurcharge),2))*(1+FedEx_Markup),2)</f>
        <v>23.54</v>
      </c>
      <c r="C29" s="328">
        <f>ROUND(IF(MinBase3Day&gt;ROUND(((1-(ThreeDayDiscount_21_Up+FedExExrpessEarnedDiscount))*'3Day Base'!C26),2),ROUND(MinBase3Day*(1+ExpressFuelSurcharge),2),ROUND(((1-(ThreeDayDiscount_21_Up+FedExExrpessEarnedDiscount))*'3Day Base'!C26)*(1+ExpressFuelSurcharge),2))*(1+FedEx_Markup),2)</f>
        <v>29.46</v>
      </c>
      <c r="D29" s="328">
        <f>ROUND(IF(MinBase3Day&gt;ROUND(((1-(ThreeDayDiscount_21_Up+FedExExrpessEarnedDiscount))*'3Day Base'!D26),2),ROUND(MinBase3Day*(1+ExpressFuelSurcharge),2),ROUND(((1-(ThreeDayDiscount_21_Up+FedExExrpessEarnedDiscount))*'3Day Base'!D26)*(1+ExpressFuelSurcharge),2))*(1+FedEx_Markup),2)</f>
        <v>35.6</v>
      </c>
      <c r="E29" s="328">
        <f>ROUND(IF(MinBase3Day&gt;ROUND(((1-(ThreeDayDiscount_21_Up+FedExExrpessEarnedDiscount))*'3Day Base'!E26),2),ROUND(MinBase3Day*(1+ExpressFuelSurcharge),2),ROUND(((1-(ThreeDayDiscount_21_Up+FedExExrpessEarnedDiscount))*'3Day Base'!E26)*(1+ExpressFuelSurcharge),2))*(1+FedEx_Markup),2)</f>
        <v>44.76</v>
      </c>
      <c r="F29" s="328">
        <f>ROUND(IF(MinBase3Day&gt;ROUND(((1-(ThreeDayDiscount_21_Up+FedExExrpessEarnedDiscount))*'3Day Base'!F26),2),ROUND(MinBase3Day*(1+ExpressFuelSurcharge),2),ROUND(((1-(ThreeDayDiscount_21_Up+FedExExrpessEarnedDiscount))*'3Day Base'!F26)*(1+ExpressFuelSurcharge),2))*(1+FedEx_Markup),2)</f>
        <v>58.2</v>
      </c>
      <c r="G29" s="328">
        <f>ROUND(IF(MinBase3Day&gt;ROUND(((1-(ThreeDayDiscount_21_Up+FedExExrpessEarnedDiscount))*'3Day Base'!G26),2),ROUND(MinBase3Day*(1+ExpressFuelSurcharge),2),ROUND(((1-(ThreeDayDiscount_21_Up+FedExExrpessEarnedDiscount))*'3Day Base'!G26)*(1+ExpressFuelSurcharge),2))*(1+FedEx_Markup),2)</f>
        <v>69.44</v>
      </c>
      <c r="H29" s="328">
        <f>ROUND(IF(MinBase3Day&gt;ROUND(((1-(ThreeDayDiscount_21_Up+FedExExrpessEarnedDiscount))*'3Day Base'!H26),2),ROUND(MinBase3Day*(1+ExpressFuelSurcharge),2),ROUND(((1-(ThreeDayDiscount_21_Up+FedExExrpessEarnedDiscount))*'3Day Base'!H26)*(1+ExpressFuelSurcharge),2))*(1+FedEx_Markup),2)</f>
        <v>77.42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327">
        <v>25.0</v>
      </c>
      <c r="B30" s="328">
        <f>ROUND(IF(MinBase3Day&gt;ROUND(((1-(ThreeDayDiscount_21_Up+FedExExrpessEarnedDiscount))*'3Day Base'!B27),2),ROUND(MinBase3Day*(1+ExpressFuelSurcharge),2),ROUND(((1-(ThreeDayDiscount_21_Up+FedExExrpessEarnedDiscount))*'3Day Base'!B27)*(1+ExpressFuelSurcharge),2))*(1+FedEx_Markup),2)</f>
        <v>23.66</v>
      </c>
      <c r="C30" s="328">
        <f>ROUND(IF(MinBase3Day&gt;ROUND(((1-(ThreeDayDiscount_21_Up+FedExExrpessEarnedDiscount))*'3Day Base'!C27),2),ROUND(MinBase3Day*(1+ExpressFuelSurcharge),2),ROUND(((1-(ThreeDayDiscount_21_Up+FedExExrpessEarnedDiscount))*'3Day Base'!C27)*(1+ExpressFuelSurcharge),2))*(1+FedEx_Markup),2)</f>
        <v>29.65</v>
      </c>
      <c r="D30" s="328">
        <f>ROUND(IF(MinBase3Day&gt;ROUND(((1-(ThreeDayDiscount_21_Up+FedExExrpessEarnedDiscount))*'3Day Base'!D27),2),ROUND(MinBase3Day*(1+ExpressFuelSurcharge),2),ROUND(((1-(ThreeDayDiscount_21_Up+FedExExrpessEarnedDiscount))*'3Day Base'!D27)*(1+ExpressFuelSurcharge),2))*(1+FedEx_Markup),2)</f>
        <v>36.79</v>
      </c>
      <c r="E30" s="328">
        <f>ROUND(IF(MinBase3Day&gt;ROUND(((1-(ThreeDayDiscount_21_Up+FedExExrpessEarnedDiscount))*'3Day Base'!E27),2),ROUND(MinBase3Day*(1+ExpressFuelSurcharge),2),ROUND(((1-(ThreeDayDiscount_21_Up+FedExExrpessEarnedDiscount))*'3Day Base'!E27)*(1+ExpressFuelSurcharge),2))*(1+FedEx_Markup),2)</f>
        <v>46.31</v>
      </c>
      <c r="F30" s="328">
        <f>ROUND(IF(MinBase3Day&gt;ROUND(((1-(ThreeDayDiscount_21_Up+FedExExrpessEarnedDiscount))*'3Day Base'!F27),2),ROUND(MinBase3Day*(1+ExpressFuelSurcharge),2),ROUND(((1-(ThreeDayDiscount_21_Up+FedExExrpessEarnedDiscount))*'3Day Base'!F27)*(1+ExpressFuelSurcharge),2))*(1+FedEx_Markup),2)</f>
        <v>59.85</v>
      </c>
      <c r="G30" s="328">
        <f>ROUND(IF(MinBase3Day&gt;ROUND(((1-(ThreeDayDiscount_21_Up+FedExExrpessEarnedDiscount))*'3Day Base'!G27),2),ROUND(MinBase3Day*(1+ExpressFuelSurcharge),2),ROUND(((1-(ThreeDayDiscount_21_Up+FedExExrpessEarnedDiscount))*'3Day Base'!G27)*(1+ExpressFuelSurcharge),2))*(1+FedEx_Markup),2)</f>
        <v>73.68</v>
      </c>
      <c r="H30" s="328">
        <f>ROUND(IF(MinBase3Day&gt;ROUND(((1-(ThreeDayDiscount_21_Up+FedExExrpessEarnedDiscount))*'3Day Base'!H27),2),ROUND(MinBase3Day*(1+ExpressFuelSurcharge),2),ROUND(((1-(ThreeDayDiscount_21_Up+FedExExrpessEarnedDiscount))*'3Day Base'!H27)*(1+ExpressFuelSurcharge),2))*(1+FedEx_Markup),2)</f>
        <v>84.27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327">
        <v>26.0</v>
      </c>
      <c r="B31" s="328">
        <f>ROUND(IF(MinBase3Day&gt;ROUND(((1-(ThreeDayDiscount_21_Up+FedExExrpessEarnedDiscount))*'3Day Base'!B28),2),ROUND(MinBase3Day*(1+ExpressFuelSurcharge),2),ROUND(((1-(ThreeDayDiscount_21_Up+FedExExrpessEarnedDiscount))*'3Day Base'!B28)*(1+ExpressFuelSurcharge),2))*(1+FedEx_Markup),2)</f>
        <v>25.86</v>
      </c>
      <c r="C31" s="328">
        <f>ROUND(IF(MinBase3Day&gt;ROUND(((1-(ThreeDayDiscount_21_Up+FedExExrpessEarnedDiscount))*'3Day Base'!C28),2),ROUND(MinBase3Day*(1+ExpressFuelSurcharge),2),ROUND(((1-(ThreeDayDiscount_21_Up+FedExExrpessEarnedDiscount))*'3Day Base'!C28)*(1+ExpressFuelSurcharge),2))*(1+FedEx_Markup),2)</f>
        <v>31.13</v>
      </c>
      <c r="D31" s="328">
        <f>ROUND(IF(MinBase3Day&gt;ROUND(((1-(ThreeDayDiscount_21_Up+FedExExrpessEarnedDiscount))*'3Day Base'!D28),2),ROUND(MinBase3Day*(1+ExpressFuelSurcharge),2),ROUND(((1-(ThreeDayDiscount_21_Up+FedExExrpessEarnedDiscount))*'3Day Base'!D28)*(1+ExpressFuelSurcharge),2))*(1+FedEx_Markup),2)</f>
        <v>37.98</v>
      </c>
      <c r="E31" s="328">
        <f>ROUND(IF(MinBase3Day&gt;ROUND(((1-(ThreeDayDiscount_21_Up+FedExExrpessEarnedDiscount))*'3Day Base'!E28),2),ROUND(MinBase3Day*(1+ExpressFuelSurcharge),2),ROUND(((1-(ThreeDayDiscount_21_Up+FedExExrpessEarnedDiscount))*'3Day Base'!E28)*(1+ExpressFuelSurcharge),2))*(1+FedEx_Markup),2)</f>
        <v>47.82</v>
      </c>
      <c r="F31" s="328">
        <f>ROUND(IF(MinBase3Day&gt;ROUND(((1-(ThreeDayDiscount_21_Up+FedExExrpessEarnedDiscount))*'3Day Base'!F28),2),ROUND(MinBase3Day*(1+ExpressFuelSurcharge),2),ROUND(((1-(ThreeDayDiscount_21_Up+FedExExrpessEarnedDiscount))*'3Day Base'!F28)*(1+ExpressFuelSurcharge),2))*(1+FedEx_Markup),2)</f>
        <v>61.71</v>
      </c>
      <c r="G31" s="328">
        <f>ROUND(IF(MinBase3Day&gt;ROUND(((1-(ThreeDayDiscount_21_Up+FedExExrpessEarnedDiscount))*'3Day Base'!G28),2),ROUND(MinBase3Day*(1+ExpressFuelSurcharge),2),ROUND(((1-(ThreeDayDiscount_21_Up+FedExExrpessEarnedDiscount))*'3Day Base'!G28)*(1+ExpressFuelSurcharge),2))*(1+FedEx_Markup),2)</f>
        <v>76.22</v>
      </c>
      <c r="H31" s="328">
        <f>ROUND(IF(MinBase3Day&gt;ROUND(((1-(ThreeDayDiscount_21_Up+FedExExrpessEarnedDiscount))*'3Day Base'!H28),2),ROUND(MinBase3Day*(1+ExpressFuelSurcharge),2),ROUND(((1-(ThreeDayDiscount_21_Up+FedExExrpessEarnedDiscount))*'3Day Base'!H28)*(1+ExpressFuelSurcharge),2))*(1+FedEx_Markup),2)</f>
        <v>86.84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327">
        <v>27.0</v>
      </c>
      <c r="B32" s="328">
        <f>ROUND(IF(MinBase3Day&gt;ROUND(((1-(ThreeDayDiscount_21_Up+FedExExrpessEarnedDiscount))*'3Day Base'!B29),2),ROUND(MinBase3Day*(1+ExpressFuelSurcharge),2),ROUND(((1-(ThreeDayDiscount_21_Up+FedExExrpessEarnedDiscount))*'3Day Base'!B29)*(1+ExpressFuelSurcharge),2))*(1+FedEx_Markup),2)</f>
        <v>26.7</v>
      </c>
      <c r="C32" s="328">
        <f>ROUND(IF(MinBase3Day&gt;ROUND(((1-(ThreeDayDiscount_21_Up+FedExExrpessEarnedDiscount))*'3Day Base'!C29),2),ROUND(MinBase3Day*(1+ExpressFuelSurcharge),2),ROUND(((1-(ThreeDayDiscount_21_Up+FedExExrpessEarnedDiscount))*'3Day Base'!C29)*(1+ExpressFuelSurcharge),2))*(1+FedEx_Markup),2)</f>
        <v>32.04</v>
      </c>
      <c r="D32" s="328">
        <f>ROUND(IF(MinBase3Day&gt;ROUND(((1-(ThreeDayDiscount_21_Up+FedExExrpessEarnedDiscount))*'3Day Base'!D29),2),ROUND(MinBase3Day*(1+ExpressFuelSurcharge),2),ROUND(((1-(ThreeDayDiscount_21_Up+FedExExrpessEarnedDiscount))*'3Day Base'!D29)*(1+ExpressFuelSurcharge),2))*(1+FedEx_Markup),2)</f>
        <v>39.42</v>
      </c>
      <c r="E32" s="328">
        <f>ROUND(IF(MinBase3Day&gt;ROUND(((1-(ThreeDayDiscount_21_Up+FedExExrpessEarnedDiscount))*'3Day Base'!E29),2),ROUND(MinBase3Day*(1+ExpressFuelSurcharge),2),ROUND(((1-(ThreeDayDiscount_21_Up+FedExExrpessEarnedDiscount))*'3Day Base'!E29)*(1+ExpressFuelSurcharge),2))*(1+FedEx_Markup),2)</f>
        <v>50.38</v>
      </c>
      <c r="F32" s="328">
        <f>ROUND(IF(MinBase3Day&gt;ROUND(((1-(ThreeDayDiscount_21_Up+FedExExrpessEarnedDiscount))*'3Day Base'!F29),2),ROUND(MinBase3Day*(1+ExpressFuelSurcharge),2),ROUND(((1-(ThreeDayDiscount_21_Up+FedExExrpessEarnedDiscount))*'3Day Base'!F29)*(1+ExpressFuelSurcharge),2))*(1+FedEx_Markup),2)</f>
        <v>63.33</v>
      </c>
      <c r="G32" s="328">
        <f>ROUND(IF(MinBase3Day&gt;ROUND(((1-(ThreeDayDiscount_21_Up+FedExExrpessEarnedDiscount))*'3Day Base'!G29),2),ROUND(MinBase3Day*(1+ExpressFuelSurcharge),2),ROUND(((1-(ThreeDayDiscount_21_Up+FedExExrpessEarnedDiscount))*'3Day Base'!G29)*(1+ExpressFuelSurcharge),2))*(1+FedEx_Markup),2)</f>
        <v>78.9</v>
      </c>
      <c r="H32" s="328">
        <f>ROUND(IF(MinBase3Day&gt;ROUND(((1-(ThreeDayDiscount_21_Up+FedExExrpessEarnedDiscount))*'3Day Base'!H29),2),ROUND(MinBase3Day*(1+ExpressFuelSurcharge),2),ROUND(((1-(ThreeDayDiscount_21_Up+FedExExrpessEarnedDiscount))*'3Day Base'!H29)*(1+ExpressFuelSurcharge),2))*(1+FedEx_Markup),2)</f>
        <v>89.54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327">
        <v>28.0</v>
      </c>
      <c r="B33" s="328">
        <f>ROUND(IF(MinBase3Day&gt;ROUND(((1-(ThreeDayDiscount_21_Up+FedExExrpessEarnedDiscount))*'3Day Base'!B30),2),ROUND(MinBase3Day*(1+ExpressFuelSurcharge),2),ROUND(((1-(ThreeDayDiscount_21_Up+FedExExrpessEarnedDiscount))*'3Day Base'!B30)*(1+ExpressFuelSurcharge),2))*(1+FedEx_Markup),2)</f>
        <v>27.51</v>
      </c>
      <c r="C33" s="328">
        <f>ROUND(IF(MinBase3Day&gt;ROUND(((1-(ThreeDayDiscount_21_Up+FedExExrpessEarnedDiscount))*'3Day Base'!C30),2),ROUND(MinBase3Day*(1+ExpressFuelSurcharge),2),ROUND(((1-(ThreeDayDiscount_21_Up+FedExExrpessEarnedDiscount))*'3Day Base'!C30)*(1+ExpressFuelSurcharge),2))*(1+FedEx_Markup),2)</f>
        <v>32.18</v>
      </c>
      <c r="D33" s="328">
        <f>ROUND(IF(MinBase3Day&gt;ROUND(((1-(ThreeDayDiscount_21_Up+FedExExrpessEarnedDiscount))*'3Day Base'!D30),2),ROUND(MinBase3Day*(1+ExpressFuelSurcharge),2),ROUND(((1-(ThreeDayDiscount_21_Up+FedExExrpessEarnedDiscount))*'3Day Base'!D30)*(1+ExpressFuelSurcharge),2))*(1+FedEx_Markup),2)</f>
        <v>40.41</v>
      </c>
      <c r="E33" s="328">
        <f>ROUND(IF(MinBase3Day&gt;ROUND(((1-(ThreeDayDiscount_21_Up+FedExExrpessEarnedDiscount))*'3Day Base'!E30),2),ROUND(MinBase3Day*(1+ExpressFuelSurcharge),2),ROUND(((1-(ThreeDayDiscount_21_Up+FedExExrpessEarnedDiscount))*'3Day Base'!E30)*(1+ExpressFuelSurcharge),2))*(1+FedEx_Markup),2)</f>
        <v>50.66</v>
      </c>
      <c r="F33" s="328">
        <f>ROUND(IF(MinBase3Day&gt;ROUND(((1-(ThreeDayDiscount_21_Up+FedExExrpessEarnedDiscount))*'3Day Base'!F30),2),ROUND(MinBase3Day*(1+ExpressFuelSurcharge),2),ROUND(((1-(ThreeDayDiscount_21_Up+FedExExrpessEarnedDiscount))*'3Day Base'!F30)*(1+ExpressFuelSurcharge),2))*(1+FedEx_Markup),2)</f>
        <v>69.06</v>
      </c>
      <c r="G33" s="328">
        <f>ROUND(IF(MinBase3Day&gt;ROUND(((1-(ThreeDayDiscount_21_Up+FedExExrpessEarnedDiscount))*'3Day Base'!G30),2),ROUND(MinBase3Day*(1+ExpressFuelSurcharge),2),ROUND(((1-(ThreeDayDiscount_21_Up+FedExExrpessEarnedDiscount))*'3Day Base'!G30)*(1+ExpressFuelSurcharge),2))*(1+FedEx_Markup),2)</f>
        <v>81.32</v>
      </c>
      <c r="H33" s="328">
        <f>ROUND(IF(MinBase3Day&gt;ROUND(((1-(ThreeDayDiscount_21_Up+FedExExrpessEarnedDiscount))*'3Day Base'!H30),2),ROUND(MinBase3Day*(1+ExpressFuelSurcharge),2),ROUND(((1-(ThreeDayDiscount_21_Up+FedExExrpessEarnedDiscount))*'3Day Base'!H30)*(1+ExpressFuelSurcharge),2))*(1+FedEx_Markup),2)</f>
        <v>92.41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327">
        <v>29.0</v>
      </c>
      <c r="B34" s="328">
        <f>ROUND(IF(MinBase3Day&gt;ROUND(((1-(ThreeDayDiscount_21_Up+FedExExrpessEarnedDiscount))*'3Day Base'!B31),2),ROUND(MinBase3Day*(1+ExpressFuelSurcharge),2),ROUND(((1-(ThreeDayDiscount_21_Up+FedExExrpessEarnedDiscount))*'3Day Base'!B31)*(1+ExpressFuelSurcharge),2))*(1+FedEx_Markup),2)</f>
        <v>27.61</v>
      </c>
      <c r="C34" s="328">
        <f>ROUND(IF(MinBase3Day&gt;ROUND(((1-(ThreeDayDiscount_21_Up+FedExExrpessEarnedDiscount))*'3Day Base'!C31),2),ROUND(MinBase3Day*(1+ExpressFuelSurcharge),2),ROUND(((1-(ThreeDayDiscount_21_Up+FedExExrpessEarnedDiscount))*'3Day Base'!C31)*(1+ExpressFuelSurcharge),2))*(1+FedEx_Markup),2)</f>
        <v>32.96</v>
      </c>
      <c r="D34" s="328">
        <f>ROUND(IF(MinBase3Day&gt;ROUND(((1-(ThreeDayDiscount_21_Up+FedExExrpessEarnedDiscount))*'3Day Base'!D31),2),ROUND(MinBase3Day*(1+ExpressFuelSurcharge),2),ROUND(((1-(ThreeDayDiscount_21_Up+FedExExrpessEarnedDiscount))*'3Day Base'!D31)*(1+ExpressFuelSurcharge),2))*(1+FedEx_Markup),2)</f>
        <v>41.57</v>
      </c>
      <c r="E34" s="328">
        <f>ROUND(IF(MinBase3Day&gt;ROUND(((1-(ThreeDayDiscount_21_Up+FedExExrpessEarnedDiscount))*'3Day Base'!E31),2),ROUND(MinBase3Day*(1+ExpressFuelSurcharge),2),ROUND(((1-(ThreeDayDiscount_21_Up+FedExExrpessEarnedDiscount))*'3Day Base'!E31)*(1+ExpressFuelSurcharge),2))*(1+FedEx_Markup),2)</f>
        <v>51.97</v>
      </c>
      <c r="F34" s="328">
        <f>ROUND(IF(MinBase3Day&gt;ROUND(((1-(ThreeDayDiscount_21_Up+FedExExrpessEarnedDiscount))*'3Day Base'!F31),2),ROUND(MinBase3Day*(1+ExpressFuelSurcharge),2),ROUND(((1-(ThreeDayDiscount_21_Up+FedExExrpessEarnedDiscount))*'3Day Base'!F31)*(1+ExpressFuelSurcharge),2))*(1+FedEx_Markup),2)</f>
        <v>71.08</v>
      </c>
      <c r="G34" s="328">
        <f>ROUND(IF(MinBase3Day&gt;ROUND(((1-(ThreeDayDiscount_21_Up+FedExExrpessEarnedDiscount))*'3Day Base'!G31),2),ROUND(MinBase3Day*(1+ExpressFuelSurcharge),2),ROUND(((1-(ThreeDayDiscount_21_Up+FedExExrpessEarnedDiscount))*'3Day Base'!G31)*(1+ExpressFuelSurcharge),2))*(1+FedEx_Markup),2)</f>
        <v>83.73</v>
      </c>
      <c r="H34" s="328">
        <f>ROUND(IF(MinBase3Day&gt;ROUND(((1-(ThreeDayDiscount_21_Up+FedExExrpessEarnedDiscount))*'3Day Base'!H31),2),ROUND(MinBase3Day*(1+ExpressFuelSurcharge),2),ROUND(((1-(ThreeDayDiscount_21_Up+FedExExrpessEarnedDiscount))*'3Day Base'!H31)*(1+ExpressFuelSurcharge),2))*(1+FedEx_Markup),2)</f>
        <v>95.29</v>
      </c>
    </row>
    <row r="35" ht="12.75" customHeight="1">
      <c r="A35" s="327">
        <v>30.0</v>
      </c>
      <c r="B35" s="328">
        <f>ROUND(IF(MinBase3Day&gt;ROUND(((1-(ThreeDayDiscount_21_Up+FedExExrpessEarnedDiscount))*'3Day Base'!B32),2),ROUND(MinBase3Day*(1+ExpressFuelSurcharge),2),ROUND(((1-(ThreeDayDiscount_21_Up+FedExExrpessEarnedDiscount))*'3Day Base'!B32)*(1+ExpressFuelSurcharge),2))*(1+FedEx_Markup),2)</f>
        <v>27.73</v>
      </c>
      <c r="C35" s="328">
        <f>ROUND(IF(MinBase3Day&gt;ROUND(((1-(ThreeDayDiscount_21_Up+FedExExrpessEarnedDiscount))*'3Day Base'!C32),2),ROUND(MinBase3Day*(1+ExpressFuelSurcharge),2),ROUND(((1-(ThreeDayDiscount_21_Up+FedExExrpessEarnedDiscount))*'3Day Base'!C32)*(1+ExpressFuelSurcharge),2))*(1+FedEx_Markup),2)</f>
        <v>33.86</v>
      </c>
      <c r="D35" s="328">
        <f>ROUND(IF(MinBase3Day&gt;ROUND(((1-(ThreeDayDiscount_21_Up+FedExExrpessEarnedDiscount))*'3Day Base'!D32),2),ROUND(MinBase3Day*(1+ExpressFuelSurcharge),2),ROUND(((1-(ThreeDayDiscount_21_Up+FedExExrpessEarnedDiscount))*'3Day Base'!D32)*(1+ExpressFuelSurcharge),2))*(1+FedEx_Markup),2)</f>
        <v>41.7</v>
      </c>
      <c r="E35" s="328">
        <f>ROUND(IF(MinBase3Day&gt;ROUND(((1-(ThreeDayDiscount_21_Up+FedExExrpessEarnedDiscount))*'3Day Base'!E32),2),ROUND(MinBase3Day*(1+ExpressFuelSurcharge),2),ROUND(((1-(ThreeDayDiscount_21_Up+FedExExrpessEarnedDiscount))*'3Day Base'!E32)*(1+ExpressFuelSurcharge),2))*(1+FedEx_Markup),2)</f>
        <v>53.59</v>
      </c>
      <c r="F35" s="328">
        <f>ROUND(IF(MinBase3Day&gt;ROUND(((1-(ThreeDayDiscount_21_Up+FedExExrpessEarnedDiscount))*'3Day Base'!F32),2),ROUND(MinBase3Day*(1+ExpressFuelSurcharge),2),ROUND(((1-(ThreeDayDiscount_21_Up+FedExExrpessEarnedDiscount))*'3Day Base'!F32)*(1+ExpressFuelSurcharge),2))*(1+FedEx_Markup),2)</f>
        <v>73.35</v>
      </c>
      <c r="G35" s="328">
        <f>ROUND(IF(MinBase3Day&gt;ROUND(((1-(ThreeDayDiscount_21_Up+FedExExrpessEarnedDiscount))*'3Day Base'!G32),2),ROUND(MinBase3Day*(1+ExpressFuelSurcharge),2),ROUND(((1-(ThreeDayDiscount_21_Up+FedExExrpessEarnedDiscount))*'3Day Base'!G32)*(1+ExpressFuelSurcharge),2))*(1+FedEx_Markup),2)</f>
        <v>83.98</v>
      </c>
      <c r="H35" s="328">
        <f>ROUND(IF(MinBase3Day&gt;ROUND(((1-(ThreeDayDiscount_21_Up+FedExExrpessEarnedDiscount))*'3Day Base'!H32),2),ROUND(MinBase3Day*(1+ExpressFuelSurcharge),2),ROUND(((1-(ThreeDayDiscount_21_Up+FedExExrpessEarnedDiscount))*'3Day Base'!H32)*(1+ExpressFuelSurcharge),2))*(1+FedEx_Markup),2)</f>
        <v>98.03</v>
      </c>
    </row>
    <row r="36" ht="12.75" customHeight="1">
      <c r="A36" s="327">
        <v>31.0</v>
      </c>
      <c r="B36" s="328">
        <f>ROUND(IF(MinBase3Day&gt;ROUND(((1-(ThreeDayDiscount_21_Up+FedExExrpessEarnedDiscount))*'3Day Base'!B33),2),ROUND(MinBase3Day*(1+ExpressFuelSurcharge),2),ROUND(((1-(ThreeDayDiscount_21_Up+FedExExrpessEarnedDiscount))*'3Day Base'!B33)*(1+ExpressFuelSurcharge),2))*(1+FedEx_Markup),2)</f>
        <v>28.61</v>
      </c>
      <c r="C36" s="328">
        <f>ROUND(IF(MinBase3Day&gt;ROUND(((1-(ThreeDayDiscount_21_Up+FedExExrpessEarnedDiscount))*'3Day Base'!C33),2),ROUND(MinBase3Day*(1+ExpressFuelSurcharge),2),ROUND(((1-(ThreeDayDiscount_21_Up+FedExExrpessEarnedDiscount))*'3Day Base'!C33)*(1+ExpressFuelSurcharge),2))*(1+FedEx_Markup),2)</f>
        <v>35.79</v>
      </c>
      <c r="D36" s="328">
        <f>ROUND(IF(MinBase3Day&gt;ROUND(((1-(ThreeDayDiscount_21_Up+FedExExrpessEarnedDiscount))*'3Day Base'!D33),2),ROUND(MinBase3Day*(1+ExpressFuelSurcharge),2),ROUND(((1-(ThreeDayDiscount_21_Up+FedExExrpessEarnedDiscount))*'3Day Base'!D33)*(1+ExpressFuelSurcharge),2))*(1+FedEx_Markup),2)</f>
        <v>42.91</v>
      </c>
      <c r="E36" s="328">
        <f>ROUND(IF(MinBase3Day&gt;ROUND(((1-(ThreeDayDiscount_21_Up+FedExExrpessEarnedDiscount))*'3Day Base'!E33),2),ROUND(MinBase3Day*(1+ExpressFuelSurcharge),2),ROUND(((1-(ThreeDayDiscount_21_Up+FedExExrpessEarnedDiscount))*'3Day Base'!E33)*(1+ExpressFuelSurcharge),2))*(1+FedEx_Markup),2)</f>
        <v>56.02</v>
      </c>
      <c r="F36" s="328">
        <f>ROUND(IF(MinBase3Day&gt;ROUND(((1-(ThreeDayDiscount_21_Up+FedExExrpessEarnedDiscount))*'3Day Base'!F33),2),ROUND(MinBase3Day*(1+ExpressFuelSurcharge),2),ROUND(((1-(ThreeDayDiscount_21_Up+FedExExrpessEarnedDiscount))*'3Day Base'!F33)*(1+ExpressFuelSurcharge),2))*(1+FedEx_Markup),2)</f>
        <v>77.08</v>
      </c>
      <c r="G36" s="328">
        <f>ROUND(IF(MinBase3Day&gt;ROUND(((1-(ThreeDayDiscount_21_Up+FedExExrpessEarnedDiscount))*'3Day Base'!G33),2),ROUND(MinBase3Day*(1+ExpressFuelSurcharge),2),ROUND(((1-(ThreeDayDiscount_21_Up+FedExExrpessEarnedDiscount))*'3Day Base'!G33)*(1+ExpressFuelSurcharge),2))*(1+FedEx_Markup),2)</f>
        <v>86.18</v>
      </c>
      <c r="H36" s="328">
        <f>ROUND(IF(MinBase3Day&gt;ROUND(((1-(ThreeDayDiscount_21_Up+FedExExrpessEarnedDiscount))*'3Day Base'!H33),2),ROUND(MinBase3Day*(1+ExpressFuelSurcharge),2),ROUND(((1-(ThreeDayDiscount_21_Up+FedExExrpessEarnedDiscount))*'3Day Base'!H33)*(1+ExpressFuelSurcharge),2))*(1+FedEx_Markup),2)</f>
        <v>100.68</v>
      </c>
    </row>
    <row r="37" ht="12.75" customHeight="1">
      <c r="A37" s="327">
        <v>32.0</v>
      </c>
      <c r="B37" s="328">
        <f>ROUND(IF(MinBase3Day&gt;ROUND(((1-(ThreeDayDiscount_21_Up+FedExExrpessEarnedDiscount))*'3Day Base'!B34),2),ROUND(MinBase3Day*(1+ExpressFuelSurcharge),2),ROUND(((1-(ThreeDayDiscount_21_Up+FedExExrpessEarnedDiscount))*'3Day Base'!B34)*(1+ExpressFuelSurcharge),2))*(1+FedEx_Markup),2)</f>
        <v>28.74</v>
      </c>
      <c r="C37" s="328">
        <f>ROUND(IF(MinBase3Day&gt;ROUND(((1-(ThreeDayDiscount_21_Up+FedExExrpessEarnedDiscount))*'3Day Base'!C34),2),ROUND(MinBase3Day*(1+ExpressFuelSurcharge),2),ROUND(((1-(ThreeDayDiscount_21_Up+FedExExrpessEarnedDiscount))*'3Day Base'!C34)*(1+ExpressFuelSurcharge),2))*(1+FedEx_Markup),2)</f>
        <v>36.03</v>
      </c>
      <c r="D37" s="328">
        <f>ROUND(IF(MinBase3Day&gt;ROUND(((1-(ThreeDayDiscount_21_Up+FedExExrpessEarnedDiscount))*'3Day Base'!D34),2),ROUND(MinBase3Day*(1+ExpressFuelSurcharge),2),ROUND(((1-(ThreeDayDiscount_21_Up+FedExExrpessEarnedDiscount))*'3Day Base'!D34)*(1+ExpressFuelSurcharge),2))*(1+FedEx_Markup),2)</f>
        <v>44.13</v>
      </c>
      <c r="E37" s="328">
        <f>ROUND(IF(MinBase3Day&gt;ROUND(((1-(ThreeDayDiscount_21_Up+FedExExrpessEarnedDiscount))*'3Day Base'!E34),2),ROUND(MinBase3Day*(1+ExpressFuelSurcharge),2),ROUND(((1-(ThreeDayDiscount_21_Up+FedExExrpessEarnedDiscount))*'3Day Base'!E34)*(1+ExpressFuelSurcharge),2))*(1+FedEx_Markup),2)</f>
        <v>56.27</v>
      </c>
      <c r="F37" s="328">
        <f>ROUND(IF(MinBase3Day&gt;ROUND(((1-(ThreeDayDiscount_21_Up+FedExExrpessEarnedDiscount))*'3Day Base'!F34),2),ROUND(MinBase3Day*(1+ExpressFuelSurcharge),2),ROUND(((1-(ThreeDayDiscount_21_Up+FedExExrpessEarnedDiscount))*'3Day Base'!F34)*(1+ExpressFuelSurcharge),2))*(1+FedEx_Markup),2)</f>
        <v>77.48</v>
      </c>
      <c r="G37" s="328">
        <f>ROUND(IF(MinBase3Day&gt;ROUND(((1-(ThreeDayDiscount_21_Up+FedExExrpessEarnedDiscount))*'3Day Base'!G34),2),ROUND(MinBase3Day*(1+ExpressFuelSurcharge),2),ROUND(((1-(ThreeDayDiscount_21_Up+FedExExrpessEarnedDiscount))*'3Day Base'!G34)*(1+ExpressFuelSurcharge),2))*(1+FedEx_Markup),2)</f>
        <v>86.8</v>
      </c>
      <c r="H37" s="328">
        <f>ROUND(IF(MinBase3Day&gt;ROUND(((1-(ThreeDayDiscount_21_Up+FedExExrpessEarnedDiscount))*'3Day Base'!H34),2),ROUND(MinBase3Day*(1+ExpressFuelSurcharge),2),ROUND(((1-(ThreeDayDiscount_21_Up+FedExExrpessEarnedDiscount))*'3Day Base'!H34)*(1+ExpressFuelSurcharge),2))*(1+FedEx_Markup),2)</f>
        <v>101.04</v>
      </c>
    </row>
    <row r="38" ht="12.75" customHeight="1">
      <c r="A38" s="327">
        <v>33.0</v>
      </c>
      <c r="B38" s="328">
        <f>ROUND(IF(MinBase3Day&gt;ROUND(((1-(ThreeDayDiscount_21_Up+FedExExrpessEarnedDiscount))*'3Day Base'!B35),2),ROUND(MinBase3Day*(1+ExpressFuelSurcharge),2),ROUND(((1-(ThreeDayDiscount_21_Up+FedExExrpessEarnedDiscount))*'3Day Base'!B35)*(1+ExpressFuelSurcharge),2))*(1+FedEx_Markup),2)</f>
        <v>30.36</v>
      </c>
      <c r="C38" s="328">
        <f>ROUND(IF(MinBase3Day&gt;ROUND(((1-(ThreeDayDiscount_21_Up+FedExExrpessEarnedDiscount))*'3Day Base'!C35),2),ROUND(MinBase3Day*(1+ExpressFuelSurcharge),2),ROUND(((1-(ThreeDayDiscount_21_Up+FedExExrpessEarnedDiscount))*'3Day Base'!C35)*(1+ExpressFuelSurcharge),2))*(1+FedEx_Markup),2)</f>
        <v>36.78</v>
      </c>
      <c r="D38" s="328">
        <f>ROUND(IF(MinBase3Day&gt;ROUND(((1-(ThreeDayDiscount_21_Up+FedExExrpessEarnedDiscount))*'3Day Base'!D35),2),ROUND(MinBase3Day*(1+ExpressFuelSurcharge),2),ROUND(((1-(ThreeDayDiscount_21_Up+FedExExrpessEarnedDiscount))*'3Day Base'!D35)*(1+ExpressFuelSurcharge),2))*(1+FedEx_Markup),2)</f>
        <v>45.93</v>
      </c>
      <c r="E38" s="328">
        <f>ROUND(IF(MinBase3Day&gt;ROUND(((1-(ThreeDayDiscount_21_Up+FedExExrpessEarnedDiscount))*'3Day Base'!E35),2),ROUND(MinBase3Day*(1+ExpressFuelSurcharge),2),ROUND(((1-(ThreeDayDiscount_21_Up+FedExExrpessEarnedDiscount))*'3Day Base'!E35)*(1+ExpressFuelSurcharge),2))*(1+FedEx_Markup),2)</f>
        <v>57.81</v>
      </c>
      <c r="F38" s="328">
        <f>ROUND(IF(MinBase3Day&gt;ROUND(((1-(ThreeDayDiscount_21_Up+FedExExrpessEarnedDiscount))*'3Day Base'!F35),2),ROUND(MinBase3Day*(1+ExpressFuelSurcharge),2),ROUND(((1-(ThreeDayDiscount_21_Up+FedExExrpessEarnedDiscount))*'3Day Base'!F35)*(1+ExpressFuelSurcharge),2))*(1+FedEx_Markup),2)</f>
        <v>79.73</v>
      </c>
      <c r="G38" s="328">
        <f>ROUND(IF(MinBase3Day&gt;ROUND(((1-(ThreeDayDiscount_21_Up+FedExExrpessEarnedDiscount))*'3Day Base'!G35),2),ROUND(MinBase3Day*(1+ExpressFuelSurcharge),2),ROUND(((1-(ThreeDayDiscount_21_Up+FedExExrpessEarnedDiscount))*'3Day Base'!G35)*(1+ExpressFuelSurcharge),2))*(1+FedEx_Markup),2)</f>
        <v>89.04</v>
      </c>
      <c r="H38" s="328">
        <f>ROUND(IF(MinBase3Day&gt;ROUND(((1-(ThreeDayDiscount_21_Up+FedExExrpessEarnedDiscount))*'3Day Base'!H35),2),ROUND(MinBase3Day*(1+ExpressFuelSurcharge),2),ROUND(((1-(ThreeDayDiscount_21_Up+FedExExrpessEarnedDiscount))*'3Day Base'!H35)*(1+ExpressFuelSurcharge),2))*(1+FedEx_Markup),2)</f>
        <v>101.43</v>
      </c>
    </row>
    <row r="39" ht="12.75" customHeight="1">
      <c r="A39" s="327">
        <v>34.0</v>
      </c>
      <c r="B39" s="328">
        <f>ROUND(IF(MinBase3Day&gt;ROUND(((1-(ThreeDayDiscount_21_Up+FedExExrpessEarnedDiscount))*'3Day Base'!B36),2),ROUND(MinBase3Day*(1+ExpressFuelSurcharge),2),ROUND(((1-(ThreeDayDiscount_21_Up+FedExExrpessEarnedDiscount))*'3Day Base'!B36)*(1+ExpressFuelSurcharge),2))*(1+FedEx_Markup),2)</f>
        <v>30.96</v>
      </c>
      <c r="C39" s="328">
        <f>ROUND(IF(MinBase3Day&gt;ROUND(((1-(ThreeDayDiscount_21_Up+FedExExrpessEarnedDiscount))*'3Day Base'!C36),2),ROUND(MinBase3Day*(1+ExpressFuelSurcharge),2),ROUND(((1-(ThreeDayDiscount_21_Up+FedExExrpessEarnedDiscount))*'3Day Base'!C36)*(1+ExpressFuelSurcharge),2))*(1+FedEx_Markup),2)</f>
        <v>36.88</v>
      </c>
      <c r="D39" s="328">
        <f>ROUND(IF(MinBase3Day&gt;ROUND(((1-(ThreeDayDiscount_21_Up+FedExExrpessEarnedDiscount))*'3Day Base'!D36),2),ROUND(MinBase3Day*(1+ExpressFuelSurcharge),2),ROUND(((1-(ThreeDayDiscount_21_Up+FedExExrpessEarnedDiscount))*'3Day Base'!D36)*(1+ExpressFuelSurcharge),2))*(1+FedEx_Markup),2)</f>
        <v>46.12</v>
      </c>
      <c r="E39" s="328">
        <f>ROUND(IF(MinBase3Day&gt;ROUND(((1-(ThreeDayDiscount_21_Up+FedExExrpessEarnedDiscount))*'3Day Base'!E36),2),ROUND(MinBase3Day*(1+ExpressFuelSurcharge),2),ROUND(((1-(ThreeDayDiscount_21_Up+FedExExrpessEarnedDiscount))*'3Day Base'!E36)*(1+ExpressFuelSurcharge),2))*(1+FedEx_Markup),2)</f>
        <v>59.21</v>
      </c>
      <c r="F39" s="328">
        <f>ROUND(IF(MinBase3Day&gt;ROUND(((1-(ThreeDayDiscount_21_Up+FedExExrpessEarnedDiscount))*'3Day Base'!F36),2),ROUND(MinBase3Day*(1+ExpressFuelSurcharge),2),ROUND(((1-(ThreeDayDiscount_21_Up+FedExExrpessEarnedDiscount))*'3Day Base'!F36)*(1+ExpressFuelSurcharge),2))*(1+FedEx_Markup),2)</f>
        <v>81.03</v>
      </c>
      <c r="G39" s="328">
        <f>ROUND(IF(MinBase3Day&gt;ROUND(((1-(ThreeDayDiscount_21_Up+FedExExrpessEarnedDiscount))*'3Day Base'!G36),2),ROUND(MinBase3Day*(1+ExpressFuelSurcharge),2),ROUND(((1-(ThreeDayDiscount_21_Up+FedExExrpessEarnedDiscount))*'3Day Base'!G36)*(1+ExpressFuelSurcharge),2))*(1+FedEx_Markup),2)</f>
        <v>91.14</v>
      </c>
      <c r="H39" s="328">
        <f>ROUND(IF(MinBase3Day&gt;ROUND(((1-(ThreeDayDiscount_21_Up+FedExExrpessEarnedDiscount))*'3Day Base'!H36),2),ROUND(MinBase3Day*(1+ExpressFuelSurcharge),2),ROUND(((1-(ThreeDayDiscount_21_Up+FedExExrpessEarnedDiscount))*'3Day Base'!H36)*(1+ExpressFuelSurcharge),2))*(1+FedEx_Markup),2)</f>
        <v>109.12</v>
      </c>
    </row>
    <row r="40" ht="12.75" customHeight="1">
      <c r="A40" s="327">
        <v>35.0</v>
      </c>
      <c r="B40" s="328">
        <f>ROUND(IF(MinBase3Day&gt;ROUND(((1-(ThreeDayDiscount_21_Up+FedExExrpessEarnedDiscount))*'3Day Base'!B37),2),ROUND(MinBase3Day*(1+ExpressFuelSurcharge),2),ROUND(((1-(ThreeDayDiscount_21_Up+FedExExrpessEarnedDiscount))*'3Day Base'!B37)*(1+ExpressFuelSurcharge),2))*(1+FedEx_Markup),2)</f>
        <v>31.57</v>
      </c>
      <c r="C40" s="328">
        <f>ROUND(IF(MinBase3Day&gt;ROUND(((1-(ThreeDayDiscount_21_Up+FedExExrpessEarnedDiscount))*'3Day Base'!C37),2),ROUND(MinBase3Day*(1+ExpressFuelSurcharge),2),ROUND(((1-(ThreeDayDiscount_21_Up+FedExExrpessEarnedDiscount))*'3Day Base'!C37)*(1+ExpressFuelSurcharge),2))*(1+FedEx_Markup),2)</f>
        <v>38.53</v>
      </c>
      <c r="D40" s="328">
        <f>ROUND(IF(MinBase3Day&gt;ROUND(((1-(ThreeDayDiscount_21_Up+FedExExrpessEarnedDiscount))*'3Day Base'!D37),2),ROUND(MinBase3Day*(1+ExpressFuelSurcharge),2),ROUND(((1-(ThreeDayDiscount_21_Up+FedExExrpessEarnedDiscount))*'3Day Base'!D37)*(1+ExpressFuelSurcharge),2))*(1+FedEx_Markup),2)</f>
        <v>47.45</v>
      </c>
      <c r="E40" s="328">
        <f>ROUND(IF(MinBase3Day&gt;ROUND(((1-(ThreeDayDiscount_21_Up+FedExExrpessEarnedDiscount))*'3Day Base'!E37),2),ROUND(MinBase3Day*(1+ExpressFuelSurcharge),2),ROUND(((1-(ThreeDayDiscount_21_Up+FedExExrpessEarnedDiscount))*'3Day Base'!E37)*(1+ExpressFuelSurcharge),2))*(1+FedEx_Markup),2)</f>
        <v>60.7</v>
      </c>
      <c r="F40" s="328">
        <f>ROUND(IF(MinBase3Day&gt;ROUND(((1-(ThreeDayDiscount_21_Up+FedExExrpessEarnedDiscount))*'3Day Base'!F37),2),ROUND(MinBase3Day*(1+ExpressFuelSurcharge),2),ROUND(((1-(ThreeDayDiscount_21_Up+FedExExrpessEarnedDiscount))*'3Day Base'!F37)*(1+ExpressFuelSurcharge),2))*(1+FedEx_Markup),2)</f>
        <v>81.17</v>
      </c>
      <c r="G40" s="328">
        <f>ROUND(IF(MinBase3Day&gt;ROUND(((1-(ThreeDayDiscount_21_Up+FedExExrpessEarnedDiscount))*'3Day Base'!G37),2),ROUND(MinBase3Day*(1+ExpressFuelSurcharge),2),ROUND(((1-(ThreeDayDiscount_21_Up+FedExExrpessEarnedDiscount))*'3Day Base'!G37)*(1+ExpressFuelSurcharge),2))*(1+FedEx_Markup),2)</f>
        <v>93.44</v>
      </c>
      <c r="H40" s="328">
        <f>ROUND(IF(MinBase3Day&gt;ROUND(((1-(ThreeDayDiscount_21_Up+FedExExrpessEarnedDiscount))*'3Day Base'!H37),2),ROUND(MinBase3Day*(1+ExpressFuelSurcharge),2),ROUND(((1-(ThreeDayDiscount_21_Up+FedExExrpessEarnedDiscount))*'3Day Base'!H37)*(1+ExpressFuelSurcharge),2))*(1+FedEx_Markup),2)</f>
        <v>109.91</v>
      </c>
    </row>
    <row r="41" ht="12.75" customHeight="1">
      <c r="A41" s="327">
        <v>36.0</v>
      </c>
      <c r="B41" s="328">
        <f>ROUND(IF(MinBase3Day&gt;ROUND(((1-(ThreeDayDiscount_21_Up+FedExExrpessEarnedDiscount))*'3Day Base'!B38),2),ROUND(MinBase3Day*(1+ExpressFuelSurcharge),2),ROUND(((1-(ThreeDayDiscount_21_Up+FedExExrpessEarnedDiscount))*'3Day Base'!B38)*(1+ExpressFuelSurcharge),2))*(1+FedEx_Markup),2)</f>
        <v>32.46</v>
      </c>
      <c r="C41" s="328">
        <f>ROUND(IF(MinBase3Day&gt;ROUND(((1-(ThreeDayDiscount_21_Up+FedExExrpessEarnedDiscount))*'3Day Base'!C38),2),ROUND(MinBase3Day*(1+ExpressFuelSurcharge),2),ROUND(((1-(ThreeDayDiscount_21_Up+FedExExrpessEarnedDiscount))*'3Day Base'!C38)*(1+ExpressFuelSurcharge),2))*(1+FedEx_Markup),2)</f>
        <v>39.38</v>
      </c>
      <c r="D41" s="328">
        <f>ROUND(IF(MinBase3Day&gt;ROUND(((1-(ThreeDayDiscount_21_Up+FedExExrpessEarnedDiscount))*'3Day Base'!D38),2),ROUND(MinBase3Day*(1+ExpressFuelSurcharge),2),ROUND(((1-(ThreeDayDiscount_21_Up+FedExExrpessEarnedDiscount))*'3Day Base'!D38)*(1+ExpressFuelSurcharge),2))*(1+FedEx_Markup),2)</f>
        <v>49.23</v>
      </c>
      <c r="E41" s="328">
        <f>ROUND(IF(MinBase3Day&gt;ROUND(((1-(ThreeDayDiscount_21_Up+FedExExrpessEarnedDiscount))*'3Day Base'!E38),2),ROUND(MinBase3Day*(1+ExpressFuelSurcharge),2),ROUND(((1-(ThreeDayDiscount_21_Up+FedExExrpessEarnedDiscount))*'3Day Base'!E38)*(1+ExpressFuelSurcharge),2))*(1+FedEx_Markup),2)</f>
        <v>60.92</v>
      </c>
      <c r="F41" s="328">
        <f>ROUND(IF(MinBase3Day&gt;ROUND(((1-(ThreeDayDiscount_21_Up+FedExExrpessEarnedDiscount))*'3Day Base'!F38),2),ROUND(MinBase3Day*(1+ExpressFuelSurcharge),2),ROUND(((1-(ThreeDayDiscount_21_Up+FedExExrpessEarnedDiscount))*'3Day Base'!F38)*(1+ExpressFuelSurcharge),2))*(1+FedEx_Markup),2)</f>
        <v>81.48</v>
      </c>
      <c r="G41" s="328">
        <f>ROUND(IF(MinBase3Day&gt;ROUND(((1-(ThreeDayDiscount_21_Up+FedExExrpessEarnedDiscount))*'3Day Base'!G38),2),ROUND(MinBase3Day*(1+ExpressFuelSurcharge),2),ROUND(((1-(ThreeDayDiscount_21_Up+FedExExrpessEarnedDiscount))*'3Day Base'!G38)*(1+ExpressFuelSurcharge),2))*(1+FedEx_Markup),2)</f>
        <v>95.36</v>
      </c>
      <c r="H41" s="328">
        <f>ROUND(IF(MinBase3Day&gt;ROUND(((1-(ThreeDayDiscount_21_Up+FedExExrpessEarnedDiscount))*'3Day Base'!H38),2),ROUND(MinBase3Day*(1+ExpressFuelSurcharge),2),ROUND(((1-(ThreeDayDiscount_21_Up+FedExExrpessEarnedDiscount))*'3Day Base'!H38)*(1+ExpressFuelSurcharge),2))*(1+FedEx_Markup),2)</f>
        <v>114.7</v>
      </c>
      <c r="L41" s="4"/>
    </row>
    <row r="42" ht="12.75" customHeight="1">
      <c r="A42" s="327">
        <v>37.0</v>
      </c>
      <c r="B42" s="328">
        <f>ROUND(IF(MinBase3Day&gt;ROUND(((1-(ThreeDayDiscount_21_Up+FedExExrpessEarnedDiscount))*'3Day Base'!B39),2),ROUND(MinBase3Day*(1+ExpressFuelSurcharge),2),ROUND(((1-(ThreeDayDiscount_21_Up+FedExExrpessEarnedDiscount))*'3Day Base'!B39)*(1+ExpressFuelSurcharge),2))*(1+FedEx_Markup),2)</f>
        <v>32.64</v>
      </c>
      <c r="C42" s="328">
        <f>ROUND(IF(MinBase3Day&gt;ROUND(((1-(ThreeDayDiscount_21_Up+FedExExrpessEarnedDiscount))*'3Day Base'!C39),2),ROUND(MinBase3Day*(1+ExpressFuelSurcharge),2),ROUND(((1-(ThreeDayDiscount_21_Up+FedExExrpessEarnedDiscount))*'3Day Base'!C39)*(1+ExpressFuelSurcharge),2))*(1+FedEx_Markup),2)</f>
        <v>39.66</v>
      </c>
      <c r="D42" s="328">
        <f>ROUND(IF(MinBase3Day&gt;ROUND(((1-(ThreeDayDiscount_21_Up+FedExExrpessEarnedDiscount))*'3Day Base'!D39),2),ROUND(MinBase3Day*(1+ExpressFuelSurcharge),2),ROUND(((1-(ThreeDayDiscount_21_Up+FedExExrpessEarnedDiscount))*'3Day Base'!D39)*(1+ExpressFuelSurcharge),2))*(1+FedEx_Markup),2)</f>
        <v>49.42</v>
      </c>
      <c r="E42" s="328">
        <f>ROUND(IF(MinBase3Day&gt;ROUND(((1-(ThreeDayDiscount_21_Up+FedExExrpessEarnedDiscount))*'3Day Base'!E39),2),ROUND(MinBase3Day*(1+ExpressFuelSurcharge),2),ROUND(((1-(ThreeDayDiscount_21_Up+FedExExrpessEarnedDiscount))*'3Day Base'!E39)*(1+ExpressFuelSurcharge),2))*(1+FedEx_Markup),2)</f>
        <v>63.5</v>
      </c>
      <c r="F42" s="328">
        <f>ROUND(IF(MinBase3Day&gt;ROUND(((1-(ThreeDayDiscount_21_Up+FedExExrpessEarnedDiscount))*'3Day Base'!F39),2),ROUND(MinBase3Day*(1+ExpressFuelSurcharge),2),ROUND(((1-(ThreeDayDiscount_21_Up+FedExExrpessEarnedDiscount))*'3Day Base'!F39)*(1+ExpressFuelSurcharge),2))*(1+FedEx_Markup),2)</f>
        <v>87.6</v>
      </c>
      <c r="G42" s="328">
        <f>ROUND(IF(MinBase3Day&gt;ROUND(((1-(ThreeDayDiscount_21_Up+FedExExrpessEarnedDiscount))*'3Day Base'!G39),2),ROUND(MinBase3Day*(1+ExpressFuelSurcharge),2),ROUND(((1-(ThreeDayDiscount_21_Up+FedExExrpessEarnedDiscount))*'3Day Base'!G39)*(1+ExpressFuelSurcharge),2))*(1+FedEx_Markup),2)</f>
        <v>97.27</v>
      </c>
      <c r="H42" s="328">
        <f>ROUND(IF(MinBase3Day&gt;ROUND(((1-(ThreeDayDiscount_21_Up+FedExExrpessEarnedDiscount))*'3Day Base'!H39),2),ROUND(MinBase3Day*(1+ExpressFuelSurcharge),2),ROUND(((1-(ThreeDayDiscount_21_Up+FedExExrpessEarnedDiscount))*'3Day Base'!H39)*(1+ExpressFuelSurcharge),2))*(1+FedEx_Markup),2)</f>
        <v>115.18</v>
      </c>
    </row>
    <row r="43" ht="12.75" customHeight="1">
      <c r="A43" s="327">
        <v>38.0</v>
      </c>
      <c r="B43" s="328">
        <f>ROUND(IF(MinBase3Day&gt;ROUND(((1-(ThreeDayDiscount_21_Up+FedExExrpessEarnedDiscount))*'3Day Base'!B40),2),ROUND(MinBase3Day*(1+ExpressFuelSurcharge),2),ROUND(((1-(ThreeDayDiscount_21_Up+FedExExrpessEarnedDiscount))*'3Day Base'!B40)*(1+ExpressFuelSurcharge),2))*(1+FedEx_Markup),2)</f>
        <v>32.89</v>
      </c>
      <c r="C43" s="328">
        <f>ROUND(IF(MinBase3Day&gt;ROUND(((1-(ThreeDayDiscount_21_Up+FedExExrpessEarnedDiscount))*'3Day Base'!C40),2),ROUND(MinBase3Day*(1+ExpressFuelSurcharge),2),ROUND(((1-(ThreeDayDiscount_21_Up+FedExExrpessEarnedDiscount))*'3Day Base'!C40)*(1+ExpressFuelSurcharge),2))*(1+FedEx_Markup),2)</f>
        <v>39.85</v>
      </c>
      <c r="D43" s="328">
        <f>ROUND(IF(MinBase3Day&gt;ROUND(((1-(ThreeDayDiscount_21_Up+FedExExrpessEarnedDiscount))*'3Day Base'!D40),2),ROUND(MinBase3Day*(1+ExpressFuelSurcharge),2),ROUND(((1-(ThreeDayDiscount_21_Up+FedExExrpessEarnedDiscount))*'3Day Base'!D40)*(1+ExpressFuelSurcharge),2))*(1+FedEx_Markup),2)</f>
        <v>50.83</v>
      </c>
      <c r="E43" s="328">
        <f>ROUND(IF(MinBase3Day&gt;ROUND(((1-(ThreeDayDiscount_21_Up+FedExExrpessEarnedDiscount))*'3Day Base'!E40),2),ROUND(MinBase3Day*(1+ExpressFuelSurcharge),2),ROUND(((1-(ThreeDayDiscount_21_Up+FedExExrpessEarnedDiscount))*'3Day Base'!E40)*(1+ExpressFuelSurcharge),2))*(1+FedEx_Markup),2)</f>
        <v>65.01</v>
      </c>
      <c r="F43" s="328">
        <f>ROUND(IF(MinBase3Day&gt;ROUND(((1-(ThreeDayDiscount_21_Up+FedExExrpessEarnedDiscount))*'3Day Base'!F40),2),ROUND(MinBase3Day*(1+ExpressFuelSurcharge),2),ROUND(((1-(ThreeDayDiscount_21_Up+FedExExrpessEarnedDiscount))*'3Day Base'!F40)*(1+ExpressFuelSurcharge),2))*(1+FedEx_Markup),2)</f>
        <v>89.45</v>
      </c>
      <c r="G43" s="328">
        <f>ROUND(IF(MinBase3Day&gt;ROUND(((1-(ThreeDayDiscount_21_Up+FedExExrpessEarnedDiscount))*'3Day Base'!G40),2),ROUND(MinBase3Day*(1+ExpressFuelSurcharge),2),ROUND(((1-(ThreeDayDiscount_21_Up+FedExExrpessEarnedDiscount))*'3Day Base'!G40)*(1+ExpressFuelSurcharge),2))*(1+FedEx_Markup),2)</f>
        <v>99.22</v>
      </c>
      <c r="H43" s="328">
        <f>ROUND(IF(MinBase3Day&gt;ROUND(((1-(ThreeDayDiscount_21_Up+FedExExrpessEarnedDiscount))*'3Day Base'!H40),2),ROUND(MinBase3Day*(1+ExpressFuelSurcharge),2),ROUND(((1-(ThreeDayDiscount_21_Up+FedExExrpessEarnedDiscount))*'3Day Base'!H40)*(1+ExpressFuelSurcharge),2))*(1+FedEx_Markup),2)</f>
        <v>115.41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27">
        <v>39.0</v>
      </c>
      <c r="B44" s="328">
        <f>ROUND(IF(MinBase3Day&gt;ROUND(((1-(ThreeDayDiscount_21_Up+FedExExrpessEarnedDiscount))*'3Day Base'!B41),2),ROUND(MinBase3Day*(1+ExpressFuelSurcharge),2),ROUND(((1-(ThreeDayDiscount_21_Up+FedExExrpessEarnedDiscount))*'3Day Base'!B41)*(1+ExpressFuelSurcharge),2))*(1+FedEx_Markup),2)</f>
        <v>32.99</v>
      </c>
      <c r="C44" s="328">
        <f>ROUND(IF(MinBase3Day&gt;ROUND(((1-(ThreeDayDiscount_21_Up+FedExExrpessEarnedDiscount))*'3Day Base'!C41),2),ROUND(MinBase3Day*(1+ExpressFuelSurcharge),2),ROUND(((1-(ThreeDayDiscount_21_Up+FedExExrpessEarnedDiscount))*'3Day Base'!C41)*(1+ExpressFuelSurcharge),2))*(1+FedEx_Markup),2)</f>
        <v>40.02</v>
      </c>
      <c r="D44" s="328">
        <f>ROUND(IF(MinBase3Day&gt;ROUND(((1-(ThreeDayDiscount_21_Up+FedExExrpessEarnedDiscount))*'3Day Base'!D41),2),ROUND(MinBase3Day*(1+ExpressFuelSurcharge),2),ROUND(((1-(ThreeDayDiscount_21_Up+FedExExrpessEarnedDiscount))*'3Day Base'!D41)*(1+ExpressFuelSurcharge),2))*(1+FedEx_Markup),2)</f>
        <v>51.76</v>
      </c>
      <c r="E44" s="328">
        <f>ROUND(IF(MinBase3Day&gt;ROUND(((1-(ThreeDayDiscount_21_Up+FedExExrpessEarnedDiscount))*'3Day Base'!E41),2),ROUND(MinBase3Day*(1+ExpressFuelSurcharge),2),ROUND(((1-(ThreeDayDiscount_21_Up+FedExExrpessEarnedDiscount))*'3Day Base'!E41)*(1+ExpressFuelSurcharge),2))*(1+FedEx_Markup),2)</f>
        <v>66.44</v>
      </c>
      <c r="F44" s="328">
        <f>ROUND(IF(MinBase3Day&gt;ROUND(((1-(ThreeDayDiscount_21_Up+FedExExrpessEarnedDiscount))*'3Day Base'!F41),2),ROUND(MinBase3Day*(1+ExpressFuelSurcharge),2),ROUND(((1-(ThreeDayDiscount_21_Up+FedExExrpessEarnedDiscount))*'3Day Base'!F41)*(1+ExpressFuelSurcharge),2))*(1+FedEx_Markup),2)</f>
        <v>91.56</v>
      </c>
      <c r="G44" s="328">
        <f>ROUND(IF(MinBase3Day&gt;ROUND(((1-(ThreeDayDiscount_21_Up+FedExExrpessEarnedDiscount))*'3Day Base'!G41),2),ROUND(MinBase3Day*(1+ExpressFuelSurcharge),2),ROUND(((1-(ThreeDayDiscount_21_Up+FedExExrpessEarnedDiscount))*'3Day Base'!G41)*(1+ExpressFuelSurcharge),2))*(1+FedEx_Markup),2)</f>
        <v>104.42</v>
      </c>
      <c r="H44" s="328">
        <f>ROUND(IF(MinBase3Day&gt;ROUND(((1-(ThreeDayDiscount_21_Up+FedExExrpessEarnedDiscount))*'3Day Base'!H41),2),ROUND(MinBase3Day*(1+ExpressFuelSurcharge),2),ROUND(((1-(ThreeDayDiscount_21_Up+FedExExrpessEarnedDiscount))*'3Day Base'!H41)*(1+ExpressFuelSurcharge),2))*(1+FedEx_Markup),2)</f>
        <v>119.76</v>
      </c>
    </row>
    <row r="45" ht="12.75" customHeight="1">
      <c r="A45" s="327">
        <v>40.0</v>
      </c>
      <c r="B45" s="328">
        <f>ROUND(IF(MinBase3Day&gt;ROUND(((1-(ThreeDayDiscount_21_Up+FedExExrpessEarnedDiscount))*'3Day Base'!B42),2),ROUND(MinBase3Day*(1+ExpressFuelSurcharge),2),ROUND(((1-(ThreeDayDiscount_21_Up+FedExExrpessEarnedDiscount))*'3Day Base'!B42)*(1+ExpressFuelSurcharge),2))*(1+FedEx_Markup),2)</f>
        <v>33.19</v>
      </c>
      <c r="C45" s="328">
        <f>ROUND(IF(MinBase3Day&gt;ROUND(((1-(ThreeDayDiscount_21_Up+FedExExrpessEarnedDiscount))*'3Day Base'!C42),2),ROUND(MinBase3Day*(1+ExpressFuelSurcharge),2),ROUND(((1-(ThreeDayDiscount_21_Up+FedExExrpessEarnedDiscount))*'3Day Base'!C42)*(1+ExpressFuelSurcharge),2))*(1+FedEx_Markup),2)</f>
        <v>40.2</v>
      </c>
      <c r="D45" s="328">
        <f>ROUND(IF(MinBase3Day&gt;ROUND(((1-(ThreeDayDiscount_21_Up+FedExExrpessEarnedDiscount))*'3Day Base'!D42),2),ROUND(MinBase3Day*(1+ExpressFuelSurcharge),2),ROUND(((1-(ThreeDayDiscount_21_Up+FedExExrpessEarnedDiscount))*'3Day Base'!D42)*(1+ExpressFuelSurcharge),2))*(1+FedEx_Markup),2)</f>
        <v>51.87</v>
      </c>
      <c r="E45" s="328">
        <f>ROUND(IF(MinBase3Day&gt;ROUND(((1-(ThreeDayDiscount_21_Up+FedExExrpessEarnedDiscount))*'3Day Base'!E42),2),ROUND(MinBase3Day*(1+ExpressFuelSurcharge),2),ROUND(((1-(ThreeDayDiscount_21_Up+FedExExrpessEarnedDiscount))*'3Day Base'!E42)*(1+ExpressFuelSurcharge),2))*(1+FedEx_Markup),2)</f>
        <v>67.03</v>
      </c>
      <c r="F45" s="328">
        <f>ROUND(IF(MinBase3Day&gt;ROUND(((1-(ThreeDayDiscount_21_Up+FedExExrpessEarnedDiscount))*'3Day Base'!F42),2),ROUND(MinBase3Day*(1+ExpressFuelSurcharge),2),ROUND(((1-(ThreeDayDiscount_21_Up+FedExExrpessEarnedDiscount))*'3Day Base'!F42)*(1+ExpressFuelSurcharge),2))*(1+FedEx_Markup),2)</f>
        <v>91.78</v>
      </c>
      <c r="G45" s="328">
        <f>ROUND(IF(MinBase3Day&gt;ROUND(((1-(ThreeDayDiscount_21_Up+FedExExrpessEarnedDiscount))*'3Day Base'!G42),2),ROUND(MinBase3Day*(1+ExpressFuelSurcharge),2),ROUND(((1-(ThreeDayDiscount_21_Up+FedExExrpessEarnedDiscount))*'3Day Base'!G42)*(1+ExpressFuelSurcharge),2))*(1+FedEx_Markup),2)</f>
        <v>104.95</v>
      </c>
      <c r="H45" s="328">
        <f>ROUND(IF(MinBase3Day&gt;ROUND(((1-(ThreeDayDiscount_21_Up+FedExExrpessEarnedDiscount))*'3Day Base'!H42),2),ROUND(MinBase3Day*(1+ExpressFuelSurcharge),2),ROUND(((1-(ThreeDayDiscount_21_Up+FedExExrpessEarnedDiscount))*'3Day Base'!H42)*(1+ExpressFuelSurcharge),2))*(1+FedEx_Markup),2)</f>
        <v>124.09</v>
      </c>
    </row>
    <row r="46" ht="12.75" customHeight="1">
      <c r="A46" s="327">
        <v>41.0</v>
      </c>
      <c r="B46" s="328">
        <f>ROUND(IF(MinBase3Day&gt;ROUND(((1-(ThreeDayDiscount_21_Up+FedExExrpessEarnedDiscount))*'3Day Base'!B43),2),ROUND(MinBase3Day*(1+ExpressFuelSurcharge),2),ROUND(((1-(ThreeDayDiscount_21_Up+FedExExrpessEarnedDiscount))*'3Day Base'!B43)*(1+ExpressFuelSurcharge),2))*(1+FedEx_Markup),2)</f>
        <v>37.02</v>
      </c>
      <c r="C46" s="328">
        <f>ROUND(IF(MinBase3Day&gt;ROUND(((1-(ThreeDayDiscount_21_Up+FedExExrpessEarnedDiscount))*'3Day Base'!C43),2),ROUND(MinBase3Day*(1+ExpressFuelSurcharge),2),ROUND(((1-(ThreeDayDiscount_21_Up+FedExExrpessEarnedDiscount))*'3Day Base'!C43)*(1+ExpressFuelSurcharge),2))*(1+FedEx_Markup),2)</f>
        <v>43.77</v>
      </c>
      <c r="D46" s="328">
        <f>ROUND(IF(MinBase3Day&gt;ROUND(((1-(ThreeDayDiscount_21_Up+FedExExrpessEarnedDiscount))*'3Day Base'!D43),2),ROUND(MinBase3Day*(1+ExpressFuelSurcharge),2),ROUND(((1-(ThreeDayDiscount_21_Up+FedExExrpessEarnedDiscount))*'3Day Base'!D43)*(1+ExpressFuelSurcharge),2))*(1+FedEx_Markup),2)</f>
        <v>53.73</v>
      </c>
      <c r="E46" s="328">
        <f>ROUND(IF(MinBase3Day&gt;ROUND(((1-(ThreeDayDiscount_21_Up+FedExExrpessEarnedDiscount))*'3Day Base'!E43),2),ROUND(MinBase3Day*(1+ExpressFuelSurcharge),2),ROUND(((1-(ThreeDayDiscount_21_Up+FedExExrpessEarnedDiscount))*'3Day Base'!E43)*(1+ExpressFuelSurcharge),2))*(1+FedEx_Markup),2)</f>
        <v>69.43</v>
      </c>
      <c r="F46" s="328">
        <f>ROUND(IF(MinBase3Day&gt;ROUND(((1-(ThreeDayDiscount_21_Up+FedExExrpessEarnedDiscount))*'3Day Base'!F43),2),ROUND(MinBase3Day*(1+ExpressFuelSurcharge),2),ROUND(((1-(ThreeDayDiscount_21_Up+FedExExrpessEarnedDiscount))*'3Day Base'!F43)*(1+ExpressFuelSurcharge),2))*(1+FedEx_Markup),2)</f>
        <v>95.23</v>
      </c>
      <c r="G46" s="328">
        <f>ROUND(IF(MinBase3Day&gt;ROUND(((1-(ThreeDayDiscount_21_Up+FedExExrpessEarnedDiscount))*'3Day Base'!G43),2),ROUND(MinBase3Day*(1+ExpressFuelSurcharge),2),ROUND(((1-(ThreeDayDiscount_21_Up+FedExExrpessEarnedDiscount))*'3Day Base'!G43)*(1+ExpressFuelSurcharge),2))*(1+FedEx_Markup),2)</f>
        <v>105.06</v>
      </c>
      <c r="H46" s="328">
        <f>ROUND(IF(MinBase3Day&gt;ROUND(((1-(ThreeDayDiscount_21_Up+FedExExrpessEarnedDiscount))*'3Day Base'!H43),2),ROUND(MinBase3Day*(1+ExpressFuelSurcharge),2),ROUND(((1-(ThreeDayDiscount_21_Up+FedExExrpessEarnedDiscount))*'3Day Base'!H43)*(1+ExpressFuelSurcharge),2))*(1+FedEx_Markup),2)</f>
        <v>126.74</v>
      </c>
    </row>
    <row r="47" ht="12.75" customHeight="1">
      <c r="A47" s="327">
        <v>42.0</v>
      </c>
      <c r="B47" s="328">
        <f>ROUND(IF(MinBase3Day&gt;ROUND(((1-(ThreeDayDiscount_21_Up+FedExExrpessEarnedDiscount))*'3Day Base'!B44),2),ROUND(MinBase3Day*(1+ExpressFuelSurcharge),2),ROUND(((1-(ThreeDayDiscount_21_Up+FedExExrpessEarnedDiscount))*'3Day Base'!B44)*(1+ExpressFuelSurcharge),2))*(1+FedEx_Markup),2)</f>
        <v>37.7</v>
      </c>
      <c r="C47" s="328">
        <f>ROUND(IF(MinBase3Day&gt;ROUND(((1-(ThreeDayDiscount_21_Up+FedExExrpessEarnedDiscount))*'3Day Base'!C44),2),ROUND(MinBase3Day*(1+ExpressFuelSurcharge),2),ROUND(((1-(ThreeDayDiscount_21_Up+FedExExrpessEarnedDiscount))*'3Day Base'!C44)*(1+ExpressFuelSurcharge),2))*(1+FedEx_Markup),2)</f>
        <v>44.84</v>
      </c>
      <c r="D47" s="328">
        <f>ROUND(IF(MinBase3Day&gt;ROUND(((1-(ThreeDayDiscount_21_Up+FedExExrpessEarnedDiscount))*'3Day Base'!D44),2),ROUND(MinBase3Day*(1+ExpressFuelSurcharge),2),ROUND(((1-(ThreeDayDiscount_21_Up+FedExExrpessEarnedDiscount))*'3Day Base'!D44)*(1+ExpressFuelSurcharge),2))*(1+FedEx_Markup),2)</f>
        <v>54.95</v>
      </c>
      <c r="E47" s="328">
        <f>ROUND(IF(MinBase3Day&gt;ROUND(((1-(ThreeDayDiscount_21_Up+FedExExrpessEarnedDiscount))*'3Day Base'!E44),2),ROUND(MinBase3Day*(1+ExpressFuelSurcharge),2),ROUND(((1-(ThreeDayDiscount_21_Up+FedExExrpessEarnedDiscount))*'3Day Base'!E44)*(1+ExpressFuelSurcharge),2))*(1+FedEx_Markup),2)</f>
        <v>71.21</v>
      </c>
      <c r="F47" s="328">
        <f>ROUND(IF(MinBase3Day&gt;ROUND(((1-(ThreeDayDiscount_21_Up+FedExExrpessEarnedDiscount))*'3Day Base'!F44),2),ROUND(MinBase3Day*(1+ExpressFuelSurcharge),2),ROUND(((1-(ThreeDayDiscount_21_Up+FedExExrpessEarnedDiscount))*'3Day Base'!F44)*(1+ExpressFuelSurcharge),2))*(1+FedEx_Markup),2)</f>
        <v>97.27</v>
      </c>
      <c r="G47" s="328">
        <f>ROUND(IF(MinBase3Day&gt;ROUND(((1-(ThreeDayDiscount_21_Up+FedExExrpessEarnedDiscount))*'3Day Base'!G44),2),ROUND(MinBase3Day*(1+ExpressFuelSurcharge),2),ROUND(((1-(ThreeDayDiscount_21_Up+FedExExrpessEarnedDiscount))*'3Day Base'!G44)*(1+ExpressFuelSurcharge),2))*(1+FedEx_Markup),2)</f>
        <v>107.27</v>
      </c>
      <c r="H47" s="328">
        <f>ROUND(IF(MinBase3Day&gt;ROUND(((1-(ThreeDayDiscount_21_Up+FedExExrpessEarnedDiscount))*'3Day Base'!H44),2),ROUND(MinBase3Day*(1+ExpressFuelSurcharge),2),ROUND(((1-(ThreeDayDiscount_21_Up+FedExExrpessEarnedDiscount))*'3Day Base'!H44)*(1+ExpressFuelSurcharge),2))*(1+FedEx_Markup),2)</f>
        <v>129.48</v>
      </c>
    </row>
    <row r="48" ht="12.75" customHeight="1">
      <c r="A48" s="327">
        <v>43.0</v>
      </c>
      <c r="B48" s="328">
        <f>ROUND(IF(MinBase3Day&gt;ROUND(((1-(ThreeDayDiscount_21_Up+FedExExrpessEarnedDiscount))*'3Day Base'!B45),2),ROUND(MinBase3Day*(1+ExpressFuelSurcharge),2),ROUND(((1-(ThreeDayDiscount_21_Up+FedExExrpessEarnedDiscount))*'3Day Base'!B45)*(1+ExpressFuelSurcharge),2))*(1+FedEx_Markup),2)</f>
        <v>38.43</v>
      </c>
      <c r="C48" s="328">
        <f>ROUND(IF(MinBase3Day&gt;ROUND(((1-(ThreeDayDiscount_21_Up+FedExExrpessEarnedDiscount))*'3Day Base'!C45),2),ROUND(MinBase3Day*(1+ExpressFuelSurcharge),2),ROUND(((1-(ThreeDayDiscount_21_Up+FedExExrpessEarnedDiscount))*'3Day Base'!C45)*(1+ExpressFuelSurcharge),2))*(1+FedEx_Markup),2)</f>
        <v>46.13</v>
      </c>
      <c r="D48" s="328">
        <f>ROUND(IF(MinBase3Day&gt;ROUND(((1-(ThreeDayDiscount_21_Up+FedExExrpessEarnedDiscount))*'3Day Base'!D45),2),ROUND(MinBase3Day*(1+ExpressFuelSurcharge),2),ROUND(((1-(ThreeDayDiscount_21_Up+FedExExrpessEarnedDiscount))*'3Day Base'!D45)*(1+ExpressFuelSurcharge),2))*(1+FedEx_Markup),2)</f>
        <v>55.98</v>
      </c>
      <c r="E48" s="328">
        <f>ROUND(IF(MinBase3Day&gt;ROUND(((1-(ThreeDayDiscount_21_Up+FedExExrpessEarnedDiscount))*'3Day Base'!E45),2),ROUND(MinBase3Day*(1+ExpressFuelSurcharge),2),ROUND(((1-(ThreeDayDiscount_21_Up+FedExExrpessEarnedDiscount))*'3Day Base'!E45)*(1+ExpressFuelSurcharge),2))*(1+FedEx_Markup),2)</f>
        <v>72.53</v>
      </c>
      <c r="F48" s="328">
        <f>ROUND(IF(MinBase3Day&gt;ROUND(((1-(ThreeDayDiscount_21_Up+FedExExrpessEarnedDiscount))*'3Day Base'!F45),2),ROUND(MinBase3Day*(1+ExpressFuelSurcharge),2),ROUND(((1-(ThreeDayDiscount_21_Up+FedExExrpessEarnedDiscount))*'3Day Base'!F45)*(1+ExpressFuelSurcharge),2))*(1+FedEx_Markup),2)</f>
        <v>99.23</v>
      </c>
      <c r="G48" s="328">
        <f>ROUND(IF(MinBase3Day&gt;ROUND(((1-(ThreeDayDiscount_21_Up+FedExExrpessEarnedDiscount))*'3Day Base'!G45),2),ROUND(MinBase3Day*(1+ExpressFuelSurcharge),2),ROUND(((1-(ThreeDayDiscount_21_Up+FedExExrpessEarnedDiscount))*'3Day Base'!G45)*(1+ExpressFuelSurcharge),2))*(1+FedEx_Markup),2)</f>
        <v>109.66</v>
      </c>
      <c r="H48" s="328">
        <f>ROUND(IF(MinBase3Day&gt;ROUND(((1-(ThreeDayDiscount_21_Up+FedExExrpessEarnedDiscount))*'3Day Base'!H45),2),ROUND(MinBase3Day*(1+ExpressFuelSurcharge),2),ROUND(((1-(ThreeDayDiscount_21_Up+FedExExrpessEarnedDiscount))*'3Day Base'!H45)*(1+ExpressFuelSurcharge),2))*(1+FedEx_Markup),2)</f>
        <v>132.49</v>
      </c>
    </row>
    <row r="49" ht="12.75" customHeight="1">
      <c r="A49" s="327">
        <v>44.0</v>
      </c>
      <c r="B49" s="328">
        <f>ROUND(IF(MinBase3Day&gt;ROUND(((1-(ThreeDayDiscount_21_Up+FedExExrpessEarnedDiscount))*'3Day Base'!B46),2),ROUND(MinBase3Day*(1+ExpressFuelSurcharge),2),ROUND(((1-(ThreeDayDiscount_21_Up+FedExExrpessEarnedDiscount))*'3Day Base'!B46)*(1+ExpressFuelSurcharge),2))*(1+FedEx_Markup),2)</f>
        <v>38.72</v>
      </c>
      <c r="C49" s="328">
        <f>ROUND(IF(MinBase3Day&gt;ROUND(((1-(ThreeDayDiscount_21_Up+FedExExrpessEarnedDiscount))*'3Day Base'!C46),2),ROUND(MinBase3Day*(1+ExpressFuelSurcharge),2),ROUND(((1-(ThreeDayDiscount_21_Up+FedExExrpessEarnedDiscount))*'3Day Base'!C46)*(1+ExpressFuelSurcharge),2))*(1+FedEx_Markup),2)</f>
        <v>46.26</v>
      </c>
      <c r="D49" s="328">
        <f>ROUND(IF(MinBase3Day&gt;ROUND(((1-(ThreeDayDiscount_21_Up+FedExExrpessEarnedDiscount))*'3Day Base'!D46),2),ROUND(MinBase3Day*(1+ExpressFuelSurcharge),2),ROUND(((1-(ThreeDayDiscount_21_Up+FedExExrpessEarnedDiscount))*'3Day Base'!D46)*(1+ExpressFuelSurcharge),2))*(1+FedEx_Markup),2)</f>
        <v>57.22</v>
      </c>
      <c r="E49" s="328">
        <f>ROUND(IF(MinBase3Day&gt;ROUND(((1-(ThreeDayDiscount_21_Up+FedExExrpessEarnedDiscount))*'3Day Base'!E46),2),ROUND(MinBase3Day*(1+ExpressFuelSurcharge),2),ROUND(((1-(ThreeDayDiscount_21_Up+FedExExrpessEarnedDiscount))*'3Day Base'!E46)*(1+ExpressFuelSurcharge),2))*(1+FedEx_Markup),2)</f>
        <v>74.03</v>
      </c>
      <c r="F49" s="328">
        <f>ROUND(IF(MinBase3Day&gt;ROUND(((1-(ThreeDayDiscount_21_Up+FedExExrpessEarnedDiscount))*'3Day Base'!F46),2),ROUND(MinBase3Day*(1+ExpressFuelSurcharge),2),ROUND(((1-(ThreeDayDiscount_21_Up+FedExExrpessEarnedDiscount))*'3Day Base'!F46)*(1+ExpressFuelSurcharge),2))*(1+FedEx_Markup),2)</f>
        <v>101.03</v>
      </c>
      <c r="G49" s="328">
        <f>ROUND(IF(MinBase3Day&gt;ROUND(((1-(ThreeDayDiscount_21_Up+FedExExrpessEarnedDiscount))*'3Day Base'!G46),2),ROUND(MinBase3Day*(1+ExpressFuelSurcharge),2),ROUND(((1-(ThreeDayDiscount_21_Up+FedExExrpessEarnedDiscount))*'3Day Base'!G46)*(1+ExpressFuelSurcharge),2))*(1+FedEx_Markup),2)</f>
        <v>112</v>
      </c>
      <c r="H49" s="328">
        <f>ROUND(IF(MinBase3Day&gt;ROUND(((1-(ThreeDayDiscount_21_Up+FedExExrpessEarnedDiscount))*'3Day Base'!H46),2),ROUND(MinBase3Day*(1+ExpressFuelSurcharge),2),ROUND(((1-(ThreeDayDiscount_21_Up+FedExExrpessEarnedDiscount))*'3Day Base'!H46)*(1+ExpressFuelSurcharge),2))*(1+FedEx_Markup),2)</f>
        <v>132.79</v>
      </c>
    </row>
    <row r="50" ht="12.75" customHeight="1">
      <c r="A50" s="327">
        <v>45.0</v>
      </c>
      <c r="B50" s="328">
        <f>ROUND(IF(MinBase3Day&gt;ROUND(((1-(ThreeDayDiscount_21_Up+FedExExrpessEarnedDiscount))*'3Day Base'!B47),2),ROUND(MinBase3Day*(1+ExpressFuelSurcharge),2),ROUND(((1-(ThreeDayDiscount_21_Up+FedExExrpessEarnedDiscount))*'3Day Base'!B47)*(1+ExpressFuelSurcharge),2))*(1+FedEx_Markup),2)</f>
        <v>38.82</v>
      </c>
      <c r="C50" s="328">
        <f>ROUND(IF(MinBase3Day&gt;ROUND(((1-(ThreeDayDiscount_21_Up+FedExExrpessEarnedDiscount))*'3Day Base'!C47),2),ROUND(MinBase3Day*(1+ExpressFuelSurcharge),2),ROUND(((1-(ThreeDayDiscount_21_Up+FedExExrpessEarnedDiscount))*'3Day Base'!C47)*(1+ExpressFuelSurcharge),2))*(1+FedEx_Markup),2)</f>
        <v>46.37</v>
      </c>
      <c r="D50" s="328">
        <f>ROUND(IF(MinBase3Day&gt;ROUND(((1-(ThreeDayDiscount_21_Up+FedExExrpessEarnedDiscount))*'3Day Base'!D47),2),ROUND(MinBase3Day*(1+ExpressFuelSurcharge),2),ROUND(((1-(ThreeDayDiscount_21_Up+FedExExrpessEarnedDiscount))*'3Day Base'!D47)*(1+ExpressFuelSurcharge),2))*(1+FedEx_Markup),2)</f>
        <v>57.41</v>
      </c>
      <c r="E50" s="328">
        <f>ROUND(IF(MinBase3Day&gt;ROUND(((1-(ThreeDayDiscount_21_Up+FedExExrpessEarnedDiscount))*'3Day Base'!E47),2),ROUND(MinBase3Day*(1+ExpressFuelSurcharge),2),ROUND(((1-(ThreeDayDiscount_21_Up+FedExExrpessEarnedDiscount))*'3Day Base'!E47)*(1+ExpressFuelSurcharge),2))*(1+FedEx_Markup),2)</f>
        <v>75.65</v>
      </c>
      <c r="F50" s="328">
        <f>ROUND(IF(MinBase3Day&gt;ROUND(((1-(ThreeDayDiscount_21_Up+FedExExrpessEarnedDiscount))*'3Day Base'!F47),2),ROUND(MinBase3Day*(1+ExpressFuelSurcharge),2),ROUND(((1-(ThreeDayDiscount_21_Up+FedExExrpessEarnedDiscount))*'3Day Base'!F47)*(1+ExpressFuelSurcharge),2))*(1+FedEx_Markup),2)</f>
        <v>101.2</v>
      </c>
      <c r="G50" s="328">
        <f>ROUND(IF(MinBase3Day&gt;ROUND(((1-(ThreeDayDiscount_21_Up+FedExExrpessEarnedDiscount))*'3Day Base'!G47),2),ROUND(MinBase3Day*(1+ExpressFuelSurcharge),2),ROUND(((1-(ThreeDayDiscount_21_Up+FedExExrpessEarnedDiscount))*'3Day Base'!G47)*(1+ExpressFuelSurcharge),2))*(1+FedEx_Markup),2)</f>
        <v>114.33</v>
      </c>
      <c r="H50" s="328">
        <f>ROUND(IF(MinBase3Day&gt;ROUND(((1-(ThreeDayDiscount_21_Up+FedExExrpessEarnedDiscount))*'3Day Base'!H47),2),ROUND(MinBase3Day*(1+ExpressFuelSurcharge),2),ROUND(((1-(ThreeDayDiscount_21_Up+FedExExrpessEarnedDiscount))*'3Day Base'!H47)*(1+ExpressFuelSurcharge),2))*(1+FedEx_Markup),2)</f>
        <v>133.2</v>
      </c>
    </row>
    <row r="51" ht="12.75" customHeight="1">
      <c r="A51" s="327">
        <v>46.0</v>
      </c>
      <c r="B51" s="328">
        <f>ROUND(IF(MinBase3Day&gt;ROUND(((1-(ThreeDayDiscount_21_Up+FedExExrpessEarnedDiscount))*'3Day Base'!B48),2),ROUND(MinBase3Day*(1+ExpressFuelSurcharge),2),ROUND(((1-(ThreeDayDiscount_21_Up+FedExExrpessEarnedDiscount))*'3Day Base'!B48)*(1+ExpressFuelSurcharge),2))*(1+FedEx_Markup),2)</f>
        <v>38.93</v>
      </c>
      <c r="C51" s="328">
        <f>ROUND(IF(MinBase3Day&gt;ROUND(((1-(ThreeDayDiscount_21_Up+FedExExrpessEarnedDiscount))*'3Day Base'!C48),2),ROUND(MinBase3Day*(1+ExpressFuelSurcharge),2),ROUND(((1-(ThreeDayDiscount_21_Up+FedExExrpessEarnedDiscount))*'3Day Base'!C48)*(1+ExpressFuelSurcharge),2))*(1+FedEx_Markup),2)</f>
        <v>46.48</v>
      </c>
      <c r="D51" s="328">
        <f>ROUND(IF(MinBase3Day&gt;ROUND(((1-(ThreeDayDiscount_21_Up+FedExExrpessEarnedDiscount))*'3Day Base'!D48),2),ROUND(MinBase3Day*(1+ExpressFuelSurcharge),2),ROUND(((1-(ThreeDayDiscount_21_Up+FedExExrpessEarnedDiscount))*'3Day Base'!D48)*(1+ExpressFuelSurcharge),2))*(1+FedEx_Markup),2)</f>
        <v>60.84</v>
      </c>
      <c r="E51" s="328">
        <f>ROUND(IF(MinBase3Day&gt;ROUND(((1-(ThreeDayDiscount_21_Up+FedExExrpessEarnedDiscount))*'3Day Base'!E48),2),ROUND(MinBase3Day*(1+ExpressFuelSurcharge),2),ROUND(((1-(ThreeDayDiscount_21_Up+FedExExrpessEarnedDiscount))*'3Day Base'!E48)*(1+ExpressFuelSurcharge),2))*(1+FedEx_Markup),2)</f>
        <v>78.35</v>
      </c>
      <c r="F51" s="328">
        <f>ROUND(IF(MinBase3Day&gt;ROUND(((1-(ThreeDayDiscount_21_Up+FedExExrpessEarnedDiscount))*'3Day Base'!F48),2),ROUND(MinBase3Day*(1+ExpressFuelSurcharge),2),ROUND(((1-(ThreeDayDiscount_21_Up+FedExExrpessEarnedDiscount))*'3Day Base'!F48)*(1+ExpressFuelSurcharge),2))*(1+FedEx_Markup),2)</f>
        <v>103.91</v>
      </c>
      <c r="G51" s="328">
        <f>ROUND(IF(MinBase3Day&gt;ROUND(((1-(ThreeDayDiscount_21_Up+FedExExrpessEarnedDiscount))*'3Day Base'!G48),2),ROUND(MinBase3Day*(1+ExpressFuelSurcharge),2),ROUND(((1-(ThreeDayDiscount_21_Up+FedExExrpessEarnedDiscount))*'3Day Base'!G48)*(1+ExpressFuelSurcharge),2))*(1+FedEx_Markup),2)</f>
        <v>118.55</v>
      </c>
      <c r="H51" s="328">
        <f>ROUND(IF(MinBase3Day&gt;ROUND(((1-(ThreeDayDiscount_21_Up+FedExExrpessEarnedDiscount))*'3Day Base'!H48),2),ROUND(MinBase3Day*(1+ExpressFuelSurcharge),2),ROUND(((1-(ThreeDayDiscount_21_Up+FedExExrpessEarnedDiscount))*'3Day Base'!H48)*(1+ExpressFuelSurcharge),2))*(1+FedEx_Markup),2)</f>
        <v>141.37</v>
      </c>
    </row>
    <row r="52" ht="12.75" customHeight="1">
      <c r="A52" s="327">
        <v>47.0</v>
      </c>
      <c r="B52" s="328">
        <f>ROUND(IF(MinBase3Day&gt;ROUND(((1-(ThreeDayDiscount_21_Up+FedExExrpessEarnedDiscount))*'3Day Base'!B49),2),ROUND(MinBase3Day*(1+ExpressFuelSurcharge),2),ROUND(((1-(ThreeDayDiscount_21_Up+FedExExrpessEarnedDiscount))*'3Day Base'!B49)*(1+ExpressFuelSurcharge),2))*(1+FedEx_Markup),2)</f>
        <v>39.04</v>
      </c>
      <c r="C52" s="328">
        <f>ROUND(IF(MinBase3Day&gt;ROUND(((1-(ThreeDayDiscount_21_Up+FedExExrpessEarnedDiscount))*'3Day Base'!C49),2),ROUND(MinBase3Day*(1+ExpressFuelSurcharge),2),ROUND(((1-(ThreeDayDiscount_21_Up+FedExExrpessEarnedDiscount))*'3Day Base'!C49)*(1+ExpressFuelSurcharge),2))*(1+FedEx_Markup),2)</f>
        <v>46.59</v>
      </c>
      <c r="D52" s="328">
        <f>ROUND(IF(MinBase3Day&gt;ROUND(((1-(ThreeDayDiscount_21_Up+FedExExrpessEarnedDiscount))*'3Day Base'!D49),2),ROUND(MinBase3Day*(1+ExpressFuelSurcharge),2),ROUND(((1-(ThreeDayDiscount_21_Up+FedExExrpessEarnedDiscount))*'3Day Base'!D49)*(1+ExpressFuelSurcharge),2))*(1+FedEx_Markup),2)</f>
        <v>61.18</v>
      </c>
      <c r="E52" s="328">
        <f>ROUND(IF(MinBase3Day&gt;ROUND(((1-(ThreeDayDiscount_21_Up+FedExExrpessEarnedDiscount))*'3Day Base'!E49),2),ROUND(MinBase3Day*(1+ExpressFuelSurcharge),2),ROUND(((1-(ThreeDayDiscount_21_Up+FedExExrpessEarnedDiscount))*'3Day Base'!E49)*(1+ExpressFuelSurcharge),2))*(1+FedEx_Markup),2)</f>
        <v>78.63</v>
      </c>
      <c r="F52" s="328">
        <f>ROUND(IF(MinBase3Day&gt;ROUND(((1-(ThreeDayDiscount_21_Up+FedExExrpessEarnedDiscount))*'3Day Base'!F49),2),ROUND(MinBase3Day*(1+ExpressFuelSurcharge),2),ROUND(((1-(ThreeDayDiscount_21_Up+FedExExrpessEarnedDiscount))*'3Day Base'!F49)*(1+ExpressFuelSurcharge),2))*(1+FedEx_Markup),2)</f>
        <v>104.19</v>
      </c>
      <c r="G52" s="328">
        <f>ROUND(IF(MinBase3Day&gt;ROUND(((1-(ThreeDayDiscount_21_Up+FedExExrpessEarnedDiscount))*'3Day Base'!G49),2),ROUND(MinBase3Day*(1+ExpressFuelSurcharge),2),ROUND(((1-(ThreeDayDiscount_21_Up+FedExExrpessEarnedDiscount))*'3Day Base'!G49)*(1+ExpressFuelSurcharge),2))*(1+FedEx_Markup),2)</f>
        <v>118.98</v>
      </c>
      <c r="H52" s="328">
        <f>ROUND(IF(MinBase3Day&gt;ROUND(((1-(ThreeDayDiscount_21_Up+FedExExrpessEarnedDiscount))*'3Day Base'!H49),2),ROUND(MinBase3Day*(1+ExpressFuelSurcharge),2),ROUND(((1-(ThreeDayDiscount_21_Up+FedExExrpessEarnedDiscount))*'3Day Base'!H49)*(1+ExpressFuelSurcharge),2))*(1+FedEx_Markup),2)</f>
        <v>142.2</v>
      </c>
    </row>
    <row r="53" ht="12.75" customHeight="1">
      <c r="A53" s="327">
        <v>48.0</v>
      </c>
      <c r="B53" s="328">
        <f>ROUND(IF(MinBase3Day&gt;ROUND(((1-(ThreeDayDiscount_21_Up+FedExExrpessEarnedDiscount))*'3Day Base'!B50),2),ROUND(MinBase3Day*(1+ExpressFuelSurcharge),2),ROUND(((1-(ThreeDayDiscount_21_Up+FedExExrpessEarnedDiscount))*'3Day Base'!B50)*(1+ExpressFuelSurcharge),2))*(1+FedEx_Markup),2)</f>
        <v>39.16</v>
      </c>
      <c r="C53" s="328">
        <f>ROUND(IF(MinBase3Day&gt;ROUND(((1-(ThreeDayDiscount_21_Up+FedExExrpessEarnedDiscount))*'3Day Base'!C50),2),ROUND(MinBase3Day*(1+ExpressFuelSurcharge),2),ROUND(((1-(ThreeDayDiscount_21_Up+FedExExrpessEarnedDiscount))*'3Day Base'!C50)*(1+ExpressFuelSurcharge),2))*(1+FedEx_Markup),2)</f>
        <v>46.69</v>
      </c>
      <c r="D53" s="328">
        <f>ROUND(IF(MinBase3Day&gt;ROUND(((1-(ThreeDayDiscount_21_Up+FedExExrpessEarnedDiscount))*'3Day Base'!D50),2),ROUND(MinBase3Day*(1+ExpressFuelSurcharge),2),ROUND(((1-(ThreeDayDiscount_21_Up+FedExExrpessEarnedDiscount))*'3Day Base'!D50)*(1+ExpressFuelSurcharge),2))*(1+FedEx_Markup),2)</f>
        <v>61.3</v>
      </c>
      <c r="E53" s="328">
        <f>ROUND(IF(MinBase3Day&gt;ROUND(((1-(ThreeDayDiscount_21_Up+FedExExrpessEarnedDiscount))*'3Day Base'!E50),2),ROUND(MinBase3Day*(1+ExpressFuelSurcharge),2),ROUND(((1-(ThreeDayDiscount_21_Up+FedExExrpessEarnedDiscount))*'3Day Base'!E50)*(1+ExpressFuelSurcharge),2))*(1+FedEx_Markup),2)</f>
        <v>81.24</v>
      </c>
      <c r="F53" s="328">
        <f>ROUND(IF(MinBase3Day&gt;ROUND(((1-(ThreeDayDiscount_21_Up+FedExExrpessEarnedDiscount))*'3Day Base'!F50),2),ROUND(MinBase3Day*(1+ExpressFuelSurcharge),2),ROUND(((1-(ThreeDayDiscount_21_Up+FedExExrpessEarnedDiscount))*'3Day Base'!F50)*(1+ExpressFuelSurcharge),2))*(1+FedEx_Markup),2)</f>
        <v>104.34</v>
      </c>
      <c r="G53" s="328">
        <f>ROUND(IF(MinBase3Day&gt;ROUND(((1-(ThreeDayDiscount_21_Up+FedExExrpessEarnedDiscount))*'3Day Base'!G50),2),ROUND(MinBase3Day*(1+ExpressFuelSurcharge),2),ROUND(((1-(ThreeDayDiscount_21_Up+FedExExrpessEarnedDiscount))*'3Day Base'!G50)*(1+ExpressFuelSurcharge),2))*(1+FedEx_Markup),2)</f>
        <v>127.22</v>
      </c>
      <c r="H53" s="328">
        <f>ROUND(IF(MinBase3Day&gt;ROUND(((1-(ThreeDayDiscount_21_Up+FedExExrpessEarnedDiscount))*'3Day Base'!H50),2),ROUND(MinBase3Day*(1+ExpressFuelSurcharge),2),ROUND(((1-(ThreeDayDiscount_21_Up+FedExExrpessEarnedDiscount))*'3Day Base'!H50)*(1+ExpressFuelSurcharge),2))*(1+FedEx_Markup),2)</f>
        <v>146.22</v>
      </c>
    </row>
    <row r="54" ht="12.75" customHeight="1">
      <c r="A54" s="327">
        <v>49.0</v>
      </c>
      <c r="B54" s="328">
        <f>ROUND(IF(MinBase3Day&gt;ROUND(((1-(ThreeDayDiscount_21_Up+FedExExrpessEarnedDiscount))*'3Day Base'!B51),2),ROUND(MinBase3Day*(1+ExpressFuelSurcharge),2),ROUND(((1-(ThreeDayDiscount_21_Up+FedExExrpessEarnedDiscount))*'3Day Base'!B51)*(1+ExpressFuelSurcharge),2))*(1+FedEx_Markup),2)</f>
        <v>39.26</v>
      </c>
      <c r="C54" s="328">
        <f>ROUND(IF(MinBase3Day&gt;ROUND(((1-(ThreeDayDiscount_21_Up+FedExExrpessEarnedDiscount))*'3Day Base'!C51),2),ROUND(MinBase3Day*(1+ExpressFuelSurcharge),2),ROUND(((1-(ThreeDayDiscount_21_Up+FedExExrpessEarnedDiscount))*'3Day Base'!C51)*(1+ExpressFuelSurcharge),2))*(1+FedEx_Markup),2)</f>
        <v>46.81</v>
      </c>
      <c r="D54" s="328">
        <f>ROUND(IF(MinBase3Day&gt;ROUND(((1-(ThreeDayDiscount_21_Up+FedExExrpessEarnedDiscount))*'3Day Base'!D51),2),ROUND(MinBase3Day*(1+ExpressFuelSurcharge),2),ROUND(((1-(ThreeDayDiscount_21_Up+FedExExrpessEarnedDiscount))*'3Day Base'!D51)*(1+ExpressFuelSurcharge),2))*(1+FedEx_Markup),2)</f>
        <v>61.4</v>
      </c>
      <c r="E54" s="328">
        <f>ROUND(IF(MinBase3Day&gt;ROUND(((1-(ThreeDayDiscount_21_Up+FedExExrpessEarnedDiscount))*'3Day Base'!E51),2),ROUND(MinBase3Day*(1+ExpressFuelSurcharge),2),ROUND(((1-(ThreeDayDiscount_21_Up+FedExExrpessEarnedDiscount))*'3Day Base'!E51)*(1+ExpressFuelSurcharge),2))*(1+FedEx_Markup),2)</f>
        <v>81.5</v>
      </c>
      <c r="F54" s="328">
        <f>ROUND(IF(MinBase3Day&gt;ROUND(((1-(ThreeDayDiscount_21_Up+FedExExrpessEarnedDiscount))*'3Day Base'!F51),2),ROUND(MinBase3Day*(1+ExpressFuelSurcharge),2),ROUND(((1-(ThreeDayDiscount_21_Up+FedExExrpessEarnedDiscount))*'3Day Base'!F51)*(1+ExpressFuelSurcharge),2))*(1+FedEx_Markup),2)</f>
        <v>104.45</v>
      </c>
      <c r="G54" s="328">
        <f>ROUND(IF(MinBase3Day&gt;ROUND(((1-(ThreeDayDiscount_21_Up+FedExExrpessEarnedDiscount))*'3Day Base'!G51),2),ROUND(MinBase3Day*(1+ExpressFuelSurcharge),2),ROUND(((1-(ThreeDayDiscount_21_Up+FedExExrpessEarnedDiscount))*'3Day Base'!G51)*(1+ExpressFuelSurcharge),2))*(1+FedEx_Markup),2)</f>
        <v>128.49</v>
      </c>
      <c r="H54" s="328">
        <f>ROUND(IF(MinBase3Day&gt;ROUND(((1-(ThreeDayDiscount_21_Up+FedExExrpessEarnedDiscount))*'3Day Base'!H51),2),ROUND(MinBase3Day*(1+ExpressFuelSurcharge),2),ROUND(((1-(ThreeDayDiscount_21_Up+FedExExrpessEarnedDiscount))*'3Day Base'!H51)*(1+ExpressFuelSurcharge),2))*(1+FedEx_Markup),2)</f>
        <v>146.63</v>
      </c>
    </row>
    <row r="55" ht="12.75" customHeight="1">
      <c r="A55" s="327">
        <v>50.0</v>
      </c>
      <c r="B55" s="328">
        <f>ROUND(IF(MinBase3Day&gt;ROUND(((1-(ThreeDayDiscount_21_Up+FedExExrpessEarnedDiscount))*'3Day Base'!B52),2),ROUND(MinBase3Day*(1+ExpressFuelSurcharge),2),ROUND(((1-(ThreeDayDiscount_21_Up+FedExExrpessEarnedDiscount))*'3Day Base'!B52)*(1+ExpressFuelSurcharge),2))*(1+FedEx_Markup),2)</f>
        <v>39.45</v>
      </c>
      <c r="C55" s="328">
        <f>ROUND(IF(MinBase3Day&gt;ROUND(((1-(ThreeDayDiscount_21_Up+FedExExrpessEarnedDiscount))*'3Day Base'!C52),2),ROUND(MinBase3Day*(1+ExpressFuelSurcharge),2),ROUND(((1-(ThreeDayDiscount_21_Up+FedExExrpessEarnedDiscount))*'3Day Base'!C52)*(1+ExpressFuelSurcharge),2))*(1+FedEx_Markup),2)</f>
        <v>47.01</v>
      </c>
      <c r="D55" s="328">
        <f>ROUND(IF(MinBase3Day&gt;ROUND(((1-(ThreeDayDiscount_21_Up+FedExExrpessEarnedDiscount))*'3Day Base'!D52),2),ROUND(MinBase3Day*(1+ExpressFuelSurcharge),2),ROUND(((1-(ThreeDayDiscount_21_Up+FedExExrpessEarnedDiscount))*'3Day Base'!D52)*(1+ExpressFuelSurcharge),2))*(1+FedEx_Markup),2)</f>
        <v>61.59</v>
      </c>
      <c r="E55" s="328">
        <f>ROUND(IF(MinBase3Day&gt;ROUND(((1-(ThreeDayDiscount_21_Up+FedExExrpessEarnedDiscount))*'3Day Base'!E52),2),ROUND(MinBase3Day*(1+ExpressFuelSurcharge),2),ROUND(((1-(ThreeDayDiscount_21_Up+FedExExrpessEarnedDiscount))*'3Day Base'!E52)*(1+ExpressFuelSurcharge),2))*(1+FedEx_Markup),2)</f>
        <v>81.64</v>
      </c>
      <c r="F55" s="328">
        <f>ROUND(IF(MinBase3Day&gt;ROUND(((1-(ThreeDayDiscount_21_Up+FedExExrpessEarnedDiscount))*'3Day Base'!F52),2),ROUND(MinBase3Day*(1+ExpressFuelSurcharge),2),ROUND(((1-(ThreeDayDiscount_21_Up+FedExExrpessEarnedDiscount))*'3Day Base'!F52)*(1+ExpressFuelSurcharge),2))*(1+FedEx_Markup),2)</f>
        <v>104.64</v>
      </c>
      <c r="G55" s="328">
        <f>ROUND(IF(MinBase3Day&gt;ROUND(((1-(ThreeDayDiscount_21_Up+FedExExrpessEarnedDiscount))*'3Day Base'!G52),2),ROUND(MinBase3Day*(1+ExpressFuelSurcharge),2),ROUND(((1-(ThreeDayDiscount_21_Up+FedExExrpessEarnedDiscount))*'3Day Base'!G52)*(1+ExpressFuelSurcharge),2))*(1+FedEx_Markup),2)</f>
        <v>128.73</v>
      </c>
      <c r="H55" s="328">
        <f>ROUND(IF(MinBase3Day&gt;ROUND(((1-(ThreeDayDiscount_21_Up+FedExExrpessEarnedDiscount))*'3Day Base'!H52),2),ROUND(MinBase3Day*(1+ExpressFuelSurcharge),2),ROUND(((1-(ThreeDayDiscount_21_Up+FedExExrpessEarnedDiscount))*'3Day Base'!H52)*(1+ExpressFuelSurcharge),2))*(1+FedEx_Markup),2)</f>
        <v>147.26</v>
      </c>
    </row>
    <row r="56" ht="12.75" customHeight="1">
      <c r="A56" s="327">
        <v>51.0</v>
      </c>
      <c r="B56" s="328">
        <f>ROUND(IF(MinBase3Day&gt;ROUND(((1-(ThreeDayDiscount_21_Up+FedExExrpessEarnedDiscount))*'3Day Base'!B53),2),ROUND(MinBase3Day*(1+ExpressFuelSurcharge),2),ROUND(((1-(ThreeDayDiscount_21_Up+FedExExrpessEarnedDiscount))*'3Day Base'!B53)*(1+ExpressFuelSurcharge),2))*(1+FedEx_Markup),2)</f>
        <v>42.42</v>
      </c>
      <c r="C56" s="328">
        <f>ROUND(IF(MinBase3Day&gt;ROUND(((1-(ThreeDayDiscount_21_Up+FedExExrpessEarnedDiscount))*'3Day Base'!C53),2),ROUND(MinBase3Day*(1+ExpressFuelSurcharge),2),ROUND(((1-(ThreeDayDiscount_21_Up+FedExExrpessEarnedDiscount))*'3Day Base'!C53)*(1+ExpressFuelSurcharge),2))*(1+FedEx_Markup),2)</f>
        <v>51.18</v>
      </c>
      <c r="D56" s="328">
        <f>ROUND(IF(MinBase3Day&gt;ROUND(((1-(ThreeDayDiscount_21_Up+FedExExrpessEarnedDiscount))*'3Day Base'!D53),2),ROUND(MinBase3Day*(1+ExpressFuelSurcharge),2),ROUND(((1-(ThreeDayDiscount_21_Up+FedExExrpessEarnedDiscount))*'3Day Base'!D53)*(1+ExpressFuelSurcharge),2))*(1+FedEx_Markup),2)</f>
        <v>65.5</v>
      </c>
      <c r="E56" s="328">
        <f>ROUND(IF(MinBase3Day&gt;ROUND(((1-(ThreeDayDiscount_21_Up+FedExExrpessEarnedDiscount))*'3Day Base'!E53),2),ROUND(MinBase3Day*(1+ExpressFuelSurcharge),2),ROUND(((1-(ThreeDayDiscount_21_Up+FedExExrpessEarnedDiscount))*'3Day Base'!E53)*(1+ExpressFuelSurcharge),2))*(1+FedEx_Markup),2)</f>
        <v>84.4</v>
      </c>
      <c r="F56" s="328">
        <f>ROUND(IF(MinBase3Day&gt;ROUND(((1-(ThreeDayDiscount_21_Up+FedExExrpessEarnedDiscount))*'3Day Base'!F53),2),ROUND(MinBase3Day*(1+ExpressFuelSurcharge),2),ROUND(((1-(ThreeDayDiscount_21_Up+FedExExrpessEarnedDiscount))*'3Day Base'!F53)*(1+ExpressFuelSurcharge),2))*(1+FedEx_Markup),2)</f>
        <v>108.27</v>
      </c>
      <c r="G56" s="328">
        <f>ROUND(IF(MinBase3Day&gt;ROUND(((1-(ThreeDayDiscount_21_Up+FedExExrpessEarnedDiscount))*'3Day Base'!G53),2),ROUND(MinBase3Day*(1+ExpressFuelSurcharge),2),ROUND(((1-(ThreeDayDiscount_21_Up+FedExExrpessEarnedDiscount))*'3Day Base'!G53)*(1+ExpressFuelSurcharge),2))*(1+FedEx_Markup),2)</f>
        <v>129.78</v>
      </c>
      <c r="H56" s="328">
        <f>ROUND(IF(MinBase3Day&gt;ROUND(((1-(ThreeDayDiscount_21_Up+FedExExrpessEarnedDiscount))*'3Day Base'!H53),2),ROUND(MinBase3Day*(1+ExpressFuelSurcharge),2),ROUND(((1-(ThreeDayDiscount_21_Up+FedExExrpessEarnedDiscount))*'3Day Base'!H53)*(1+ExpressFuelSurcharge),2))*(1+FedEx_Markup),2)</f>
        <v>159.69</v>
      </c>
    </row>
    <row r="57" ht="12.75" customHeight="1">
      <c r="A57" s="327">
        <v>52.0</v>
      </c>
      <c r="B57" s="328">
        <f>ROUND(IF(MinBase3Day&gt;ROUND(((1-(ThreeDayDiscount_21_Up+FedExExrpessEarnedDiscount))*'3Day Base'!B54),2),ROUND(MinBase3Day*(1+ExpressFuelSurcharge),2),ROUND(((1-(ThreeDayDiscount_21_Up+FedExExrpessEarnedDiscount))*'3Day Base'!B54)*(1+ExpressFuelSurcharge),2))*(1+FedEx_Markup),2)</f>
        <v>43.4</v>
      </c>
      <c r="C57" s="328">
        <f>ROUND(IF(MinBase3Day&gt;ROUND(((1-(ThreeDayDiscount_21_Up+FedExExrpessEarnedDiscount))*'3Day Base'!C54),2),ROUND(MinBase3Day*(1+ExpressFuelSurcharge),2),ROUND(((1-(ThreeDayDiscount_21_Up+FedExExrpessEarnedDiscount))*'3Day Base'!C54)*(1+ExpressFuelSurcharge),2))*(1+FedEx_Markup),2)</f>
        <v>51.89</v>
      </c>
      <c r="D57" s="328">
        <f>ROUND(IF(MinBase3Day&gt;ROUND(((1-(ThreeDayDiscount_21_Up+FedExExrpessEarnedDiscount))*'3Day Base'!D54),2),ROUND(MinBase3Day*(1+ExpressFuelSurcharge),2),ROUND(((1-(ThreeDayDiscount_21_Up+FedExExrpessEarnedDiscount))*'3Day Base'!D54)*(1+ExpressFuelSurcharge),2))*(1+FedEx_Markup),2)</f>
        <v>65.9</v>
      </c>
      <c r="E57" s="328">
        <f>ROUND(IF(MinBase3Day&gt;ROUND(((1-(ThreeDayDiscount_21_Up+FedExExrpessEarnedDiscount))*'3Day Base'!E54),2),ROUND(MinBase3Day*(1+ExpressFuelSurcharge),2),ROUND(((1-(ThreeDayDiscount_21_Up+FedExExrpessEarnedDiscount))*'3Day Base'!E54)*(1+ExpressFuelSurcharge),2))*(1+FedEx_Markup),2)</f>
        <v>84.69</v>
      </c>
      <c r="F57" s="328">
        <f>ROUND(IF(MinBase3Day&gt;ROUND(((1-(ThreeDayDiscount_21_Up+FedExExrpessEarnedDiscount))*'3Day Base'!F54),2),ROUND(MinBase3Day*(1+ExpressFuelSurcharge),2),ROUND(((1-(ThreeDayDiscount_21_Up+FedExExrpessEarnedDiscount))*'3Day Base'!F54)*(1+ExpressFuelSurcharge),2))*(1+FedEx_Markup),2)</f>
        <v>121.13</v>
      </c>
      <c r="G57" s="328">
        <f>ROUND(IF(MinBase3Day&gt;ROUND(((1-(ThreeDayDiscount_21_Up+FedExExrpessEarnedDiscount))*'3Day Base'!G54),2),ROUND(MinBase3Day*(1+ExpressFuelSurcharge),2),ROUND(((1-(ThreeDayDiscount_21_Up+FedExExrpessEarnedDiscount))*'3Day Base'!G54)*(1+ExpressFuelSurcharge),2))*(1+FedEx_Markup),2)</f>
        <v>130.01</v>
      </c>
      <c r="H57" s="328">
        <f>ROUND(IF(MinBase3Day&gt;ROUND(((1-(ThreeDayDiscount_21_Up+FedExExrpessEarnedDiscount))*'3Day Base'!H54),2),ROUND(MinBase3Day*(1+ExpressFuelSurcharge),2),ROUND(((1-(ThreeDayDiscount_21_Up+FedExExrpessEarnedDiscount))*'3Day Base'!H54)*(1+ExpressFuelSurcharge),2))*(1+FedEx_Markup),2)</f>
        <v>160.94</v>
      </c>
    </row>
    <row r="58" ht="12.75" customHeight="1">
      <c r="A58" s="327">
        <v>53.0</v>
      </c>
      <c r="B58" s="328">
        <f>ROUND(IF(MinBase3Day&gt;ROUND(((1-(ThreeDayDiscount_21_Up+FedExExrpessEarnedDiscount))*'3Day Base'!B55),2),ROUND(MinBase3Day*(1+ExpressFuelSurcharge),2),ROUND(((1-(ThreeDayDiscount_21_Up+FedExExrpessEarnedDiscount))*'3Day Base'!B55)*(1+ExpressFuelSurcharge),2))*(1+FedEx_Markup),2)</f>
        <v>45.07</v>
      </c>
      <c r="C58" s="328">
        <f>ROUND(IF(MinBase3Day&gt;ROUND(((1-(ThreeDayDiscount_21_Up+FedExExrpessEarnedDiscount))*'3Day Base'!C55),2),ROUND(MinBase3Day*(1+ExpressFuelSurcharge),2),ROUND(((1-(ThreeDayDiscount_21_Up+FedExExrpessEarnedDiscount))*'3Day Base'!C55)*(1+ExpressFuelSurcharge),2))*(1+FedEx_Markup),2)</f>
        <v>55.23</v>
      </c>
      <c r="D58" s="328">
        <f>ROUND(IF(MinBase3Day&gt;ROUND(((1-(ThreeDayDiscount_21_Up+FedExExrpessEarnedDiscount))*'3Day Base'!D55),2),ROUND(MinBase3Day*(1+ExpressFuelSurcharge),2),ROUND(((1-(ThreeDayDiscount_21_Up+FedExExrpessEarnedDiscount))*'3Day Base'!D55)*(1+ExpressFuelSurcharge),2))*(1+FedEx_Markup),2)</f>
        <v>66.86</v>
      </c>
      <c r="E58" s="328">
        <f>ROUND(IF(MinBase3Day&gt;ROUND(((1-(ThreeDayDiscount_21_Up+FedExExrpessEarnedDiscount))*'3Day Base'!E55),2),ROUND(MinBase3Day*(1+ExpressFuelSurcharge),2),ROUND(((1-(ThreeDayDiscount_21_Up+FedExExrpessEarnedDiscount))*'3Day Base'!E55)*(1+ExpressFuelSurcharge),2))*(1+FedEx_Markup),2)</f>
        <v>89.39</v>
      </c>
      <c r="F58" s="328">
        <f>ROUND(IF(MinBase3Day&gt;ROUND(((1-(ThreeDayDiscount_21_Up+FedExExrpessEarnedDiscount))*'3Day Base'!F55),2),ROUND(MinBase3Day*(1+ExpressFuelSurcharge),2),ROUND(((1-(ThreeDayDiscount_21_Up+FedExExrpessEarnedDiscount))*'3Day Base'!F55)*(1+ExpressFuelSurcharge),2))*(1+FedEx_Markup),2)</f>
        <v>122.43</v>
      </c>
      <c r="G58" s="328">
        <f>ROUND(IF(MinBase3Day&gt;ROUND(((1-(ThreeDayDiscount_21_Up+FedExExrpessEarnedDiscount))*'3Day Base'!G55),2),ROUND(MinBase3Day*(1+ExpressFuelSurcharge),2),ROUND(((1-(ThreeDayDiscount_21_Up+FedExExrpessEarnedDiscount))*'3Day Base'!G55)*(1+ExpressFuelSurcharge),2))*(1+FedEx_Markup),2)</f>
        <v>130.28</v>
      </c>
      <c r="H58" s="328">
        <f>ROUND(IF(MinBase3Day&gt;ROUND(((1-(ThreeDayDiscount_21_Up+FedExExrpessEarnedDiscount))*'3Day Base'!H55),2),ROUND(MinBase3Day*(1+ExpressFuelSurcharge),2),ROUND(((1-(ThreeDayDiscount_21_Up+FedExExrpessEarnedDiscount))*'3Day Base'!H55)*(1+ExpressFuelSurcharge),2))*(1+FedEx_Markup),2)</f>
        <v>165.04</v>
      </c>
    </row>
    <row r="59" ht="12.75" customHeight="1">
      <c r="A59" s="327">
        <v>54.0</v>
      </c>
      <c r="B59" s="328">
        <f>ROUND(IF(MinBase3Day&gt;ROUND(((1-(ThreeDayDiscount_21_Up+FedExExrpessEarnedDiscount))*'3Day Base'!B56),2),ROUND(MinBase3Day*(1+ExpressFuelSurcharge),2),ROUND(((1-(ThreeDayDiscount_21_Up+FedExExrpessEarnedDiscount))*'3Day Base'!B56)*(1+ExpressFuelSurcharge),2))*(1+FedEx_Markup),2)</f>
        <v>45.32</v>
      </c>
      <c r="C59" s="328">
        <f>ROUND(IF(MinBase3Day&gt;ROUND(((1-(ThreeDayDiscount_21_Up+FedExExrpessEarnedDiscount))*'3Day Base'!C56),2),ROUND(MinBase3Day*(1+ExpressFuelSurcharge),2),ROUND(((1-(ThreeDayDiscount_21_Up+FedExExrpessEarnedDiscount))*'3Day Base'!C56)*(1+ExpressFuelSurcharge),2))*(1+FedEx_Markup),2)</f>
        <v>55.58</v>
      </c>
      <c r="D59" s="328">
        <f>ROUND(IF(MinBase3Day&gt;ROUND(((1-(ThreeDayDiscount_21_Up+FedExExrpessEarnedDiscount))*'3Day Base'!D56),2),ROUND(MinBase3Day*(1+ExpressFuelSurcharge),2),ROUND(((1-(ThreeDayDiscount_21_Up+FedExExrpessEarnedDiscount))*'3Day Base'!D56)*(1+ExpressFuelSurcharge),2))*(1+FedEx_Markup),2)</f>
        <v>67.1</v>
      </c>
      <c r="E59" s="328">
        <f>ROUND(IF(MinBase3Day&gt;ROUND(((1-(ThreeDayDiscount_21_Up+FedExExrpessEarnedDiscount))*'3Day Base'!E56),2),ROUND(MinBase3Day*(1+ExpressFuelSurcharge),2),ROUND(((1-(ThreeDayDiscount_21_Up+FedExExrpessEarnedDiscount))*'3Day Base'!E56)*(1+ExpressFuelSurcharge),2))*(1+FedEx_Markup),2)</f>
        <v>91.05</v>
      </c>
      <c r="F59" s="328">
        <f>ROUND(IF(MinBase3Day&gt;ROUND(((1-(ThreeDayDiscount_21_Up+FedExExrpessEarnedDiscount))*'3Day Base'!F56),2),ROUND(MinBase3Day*(1+ExpressFuelSurcharge),2),ROUND(((1-(ThreeDayDiscount_21_Up+FedExExrpessEarnedDiscount))*'3Day Base'!F56)*(1+ExpressFuelSurcharge),2))*(1+FedEx_Markup),2)</f>
        <v>122.71</v>
      </c>
      <c r="G59" s="328">
        <f>ROUND(IF(MinBase3Day&gt;ROUND(((1-(ThreeDayDiscount_21_Up+FedExExrpessEarnedDiscount))*'3Day Base'!G56),2),ROUND(MinBase3Day*(1+ExpressFuelSurcharge),2),ROUND(((1-(ThreeDayDiscount_21_Up+FedExExrpessEarnedDiscount))*'3Day Base'!G56)*(1+ExpressFuelSurcharge),2))*(1+FedEx_Markup),2)</f>
        <v>135.65</v>
      </c>
      <c r="H59" s="328">
        <f>ROUND(IF(MinBase3Day&gt;ROUND(((1-(ThreeDayDiscount_21_Up+FedExExrpessEarnedDiscount))*'3Day Base'!H56),2),ROUND(MinBase3Day*(1+ExpressFuelSurcharge),2),ROUND(((1-(ThreeDayDiscount_21_Up+FedExExrpessEarnedDiscount))*'3Day Base'!H56)*(1+ExpressFuelSurcharge),2))*(1+FedEx_Markup),2)</f>
        <v>165.45</v>
      </c>
    </row>
    <row r="60" ht="12.75" customHeight="1">
      <c r="A60" s="327">
        <v>55.0</v>
      </c>
      <c r="B60" s="328">
        <f>ROUND(IF(MinBase3Day&gt;ROUND(((1-(ThreeDayDiscount_21_Up+FedExExrpessEarnedDiscount))*'3Day Base'!B57),2),ROUND(MinBase3Day*(1+ExpressFuelSurcharge),2),ROUND(((1-(ThreeDayDiscount_21_Up+FedExExrpessEarnedDiscount))*'3Day Base'!B57)*(1+ExpressFuelSurcharge),2))*(1+FedEx_Markup),2)</f>
        <v>45.54</v>
      </c>
      <c r="C60" s="328">
        <f>ROUND(IF(MinBase3Day&gt;ROUND(((1-(ThreeDayDiscount_21_Up+FedExExrpessEarnedDiscount))*'3Day Base'!C57),2),ROUND(MinBase3Day*(1+ExpressFuelSurcharge),2),ROUND(((1-(ThreeDayDiscount_21_Up+FedExExrpessEarnedDiscount))*'3Day Base'!C57)*(1+ExpressFuelSurcharge),2))*(1+FedEx_Markup),2)</f>
        <v>55.8</v>
      </c>
      <c r="D60" s="328">
        <f>ROUND(IF(MinBase3Day&gt;ROUND(((1-(ThreeDayDiscount_21_Up+FedExExrpessEarnedDiscount))*'3Day Base'!D57),2),ROUND(MinBase3Day*(1+ExpressFuelSurcharge),2),ROUND(((1-(ThreeDayDiscount_21_Up+FedExExrpessEarnedDiscount))*'3Day Base'!D57)*(1+ExpressFuelSurcharge),2))*(1+FedEx_Markup),2)</f>
        <v>69.22</v>
      </c>
      <c r="E60" s="328">
        <f>ROUND(IF(MinBase3Day&gt;ROUND(((1-(ThreeDayDiscount_21_Up+FedExExrpessEarnedDiscount))*'3Day Base'!E57),2),ROUND(MinBase3Day*(1+ExpressFuelSurcharge),2),ROUND(((1-(ThreeDayDiscount_21_Up+FedExExrpessEarnedDiscount))*'3Day Base'!E57)*(1+ExpressFuelSurcharge),2))*(1+FedEx_Markup),2)</f>
        <v>92.39</v>
      </c>
      <c r="F60" s="328">
        <f>ROUND(IF(MinBase3Day&gt;ROUND(((1-(ThreeDayDiscount_21_Up+FedExExrpessEarnedDiscount))*'3Day Base'!F57),2),ROUND(MinBase3Day*(1+ExpressFuelSurcharge),2),ROUND(((1-(ThreeDayDiscount_21_Up+FedExExrpessEarnedDiscount))*'3Day Base'!F57)*(1+ExpressFuelSurcharge),2))*(1+FedEx_Markup),2)</f>
        <v>123.02</v>
      </c>
      <c r="G60" s="328">
        <f>ROUND(IF(MinBase3Day&gt;ROUND(((1-(ThreeDayDiscount_21_Up+FedExExrpessEarnedDiscount))*'3Day Base'!G57),2),ROUND(MinBase3Day*(1+ExpressFuelSurcharge),2),ROUND(((1-(ThreeDayDiscount_21_Up+FedExExrpessEarnedDiscount))*'3Day Base'!G57)*(1+ExpressFuelSurcharge),2))*(1+FedEx_Markup),2)</f>
        <v>136.19</v>
      </c>
      <c r="H60" s="328">
        <f>ROUND(IF(MinBase3Day&gt;ROUND(((1-(ThreeDayDiscount_21_Up+FedExExrpessEarnedDiscount))*'3Day Base'!H57),2),ROUND(MinBase3Day*(1+ExpressFuelSurcharge),2),ROUND(((1-(ThreeDayDiscount_21_Up+FedExExrpessEarnedDiscount))*'3Day Base'!H57)*(1+ExpressFuelSurcharge),2))*(1+FedEx_Markup),2)</f>
        <v>165.68</v>
      </c>
    </row>
    <row r="61" ht="12.75" customHeight="1">
      <c r="A61" s="327">
        <v>56.0</v>
      </c>
      <c r="B61" s="328">
        <f>ROUND(IF(MinBase3Day&gt;ROUND(((1-(ThreeDayDiscount_21_Up+FedExExrpessEarnedDiscount))*'3Day Base'!B58),2),ROUND(MinBase3Day*(1+ExpressFuelSurcharge),2),ROUND(((1-(ThreeDayDiscount_21_Up+FedExExrpessEarnedDiscount))*'3Day Base'!B58)*(1+ExpressFuelSurcharge),2))*(1+FedEx_Markup),2)</f>
        <v>45.76</v>
      </c>
      <c r="C61" s="328">
        <f>ROUND(IF(MinBase3Day&gt;ROUND(((1-(ThreeDayDiscount_21_Up+FedExExrpessEarnedDiscount))*'3Day Base'!C58),2),ROUND(MinBase3Day*(1+ExpressFuelSurcharge),2),ROUND(((1-(ThreeDayDiscount_21_Up+FedExExrpessEarnedDiscount))*'3Day Base'!C58)*(1+ExpressFuelSurcharge),2))*(1+FedEx_Markup),2)</f>
        <v>56.02</v>
      </c>
      <c r="D61" s="328">
        <f>ROUND(IF(MinBase3Day&gt;ROUND(((1-(ThreeDayDiscount_21_Up+FedExExrpessEarnedDiscount))*'3Day Base'!D58),2),ROUND(MinBase3Day*(1+ExpressFuelSurcharge),2),ROUND(((1-(ThreeDayDiscount_21_Up+FedExExrpessEarnedDiscount))*'3Day Base'!D58)*(1+ExpressFuelSurcharge),2))*(1+FedEx_Markup),2)</f>
        <v>69.46</v>
      </c>
      <c r="E61" s="328">
        <f>ROUND(IF(MinBase3Day&gt;ROUND(((1-(ThreeDayDiscount_21_Up+FedExExrpessEarnedDiscount))*'3Day Base'!E58),2),ROUND(MinBase3Day*(1+ExpressFuelSurcharge),2),ROUND(((1-(ThreeDayDiscount_21_Up+FedExExrpessEarnedDiscount))*'3Day Base'!E58)*(1+ExpressFuelSurcharge),2))*(1+FedEx_Markup),2)</f>
        <v>94.07</v>
      </c>
      <c r="F61" s="328">
        <f>ROUND(IF(MinBase3Day&gt;ROUND(((1-(ThreeDayDiscount_21_Up+FedExExrpessEarnedDiscount))*'3Day Base'!F58),2),ROUND(MinBase3Day*(1+ExpressFuelSurcharge),2),ROUND(((1-(ThreeDayDiscount_21_Up+FedExExrpessEarnedDiscount))*'3Day Base'!F58)*(1+ExpressFuelSurcharge),2))*(1+FedEx_Markup),2)</f>
        <v>129.16</v>
      </c>
      <c r="G61" s="328">
        <f>ROUND(IF(MinBase3Day&gt;ROUND(((1-(ThreeDayDiscount_21_Up+FedExExrpessEarnedDiscount))*'3Day Base'!G58),2),ROUND(MinBase3Day*(1+ExpressFuelSurcharge),2),ROUND(((1-(ThreeDayDiscount_21_Up+FedExExrpessEarnedDiscount))*'3Day Base'!G58)*(1+ExpressFuelSurcharge),2))*(1+FedEx_Markup),2)</f>
        <v>136.83</v>
      </c>
      <c r="H61" s="328">
        <f>ROUND(IF(MinBase3Day&gt;ROUND(((1-(ThreeDayDiscount_21_Up+FedExExrpessEarnedDiscount))*'3Day Base'!H58),2),ROUND(MinBase3Day*(1+ExpressFuelSurcharge),2),ROUND(((1-(ThreeDayDiscount_21_Up+FedExExrpessEarnedDiscount))*'3Day Base'!H58)*(1+ExpressFuelSurcharge),2))*(1+FedEx_Markup),2)</f>
        <v>165.92</v>
      </c>
    </row>
    <row r="62" ht="12.75" customHeight="1">
      <c r="A62" s="327">
        <v>57.0</v>
      </c>
      <c r="B62" s="328">
        <f>ROUND(IF(MinBase3Day&gt;ROUND(((1-(ThreeDayDiscount_21_Up+FedExExrpessEarnedDiscount))*'3Day Base'!B59),2),ROUND(MinBase3Day*(1+ExpressFuelSurcharge),2),ROUND(((1-(ThreeDayDiscount_21_Up+FedExExrpessEarnedDiscount))*'3Day Base'!B59)*(1+ExpressFuelSurcharge),2))*(1+FedEx_Markup),2)</f>
        <v>45.98</v>
      </c>
      <c r="C62" s="328">
        <f>ROUND(IF(MinBase3Day&gt;ROUND(((1-(ThreeDayDiscount_21_Up+FedExExrpessEarnedDiscount))*'3Day Base'!C59),2),ROUND(MinBase3Day*(1+ExpressFuelSurcharge),2),ROUND(((1-(ThreeDayDiscount_21_Up+FedExExrpessEarnedDiscount))*'3Day Base'!C59)*(1+ExpressFuelSurcharge),2))*(1+FedEx_Markup),2)</f>
        <v>56.24</v>
      </c>
      <c r="D62" s="328">
        <f>ROUND(IF(MinBase3Day&gt;ROUND(((1-(ThreeDayDiscount_21_Up+FedExExrpessEarnedDiscount))*'3Day Base'!D59),2),ROUND(MinBase3Day*(1+ExpressFuelSurcharge),2),ROUND(((1-(ThreeDayDiscount_21_Up+FedExExrpessEarnedDiscount))*'3Day Base'!D59)*(1+ExpressFuelSurcharge),2))*(1+FedEx_Markup),2)</f>
        <v>71.2</v>
      </c>
      <c r="E62" s="328">
        <f>ROUND(IF(MinBase3Day&gt;ROUND(((1-(ThreeDayDiscount_21_Up+FedExExrpessEarnedDiscount))*'3Day Base'!E59),2),ROUND(MinBase3Day*(1+ExpressFuelSurcharge),2),ROUND(((1-(ThreeDayDiscount_21_Up+FedExExrpessEarnedDiscount))*'3Day Base'!E59)*(1+ExpressFuelSurcharge),2))*(1+FedEx_Markup),2)</f>
        <v>95.51</v>
      </c>
      <c r="F62" s="328">
        <f>ROUND(IF(MinBase3Day&gt;ROUND(((1-(ThreeDayDiscount_21_Up+FedExExrpessEarnedDiscount))*'3Day Base'!F59),2),ROUND(MinBase3Day*(1+ExpressFuelSurcharge),2),ROUND(((1-(ThreeDayDiscount_21_Up+FedExExrpessEarnedDiscount))*'3Day Base'!F59)*(1+ExpressFuelSurcharge),2))*(1+FedEx_Markup),2)</f>
        <v>129.77</v>
      </c>
      <c r="G62" s="328">
        <f>ROUND(IF(MinBase3Day&gt;ROUND(((1-(ThreeDayDiscount_21_Up+FedExExrpessEarnedDiscount))*'3Day Base'!G59),2),ROUND(MinBase3Day*(1+ExpressFuelSurcharge),2),ROUND(((1-(ThreeDayDiscount_21_Up+FedExExrpessEarnedDiscount))*'3Day Base'!G59)*(1+ExpressFuelSurcharge),2))*(1+FedEx_Markup),2)</f>
        <v>149.57</v>
      </c>
      <c r="H62" s="328">
        <f>ROUND(IF(MinBase3Day&gt;ROUND(((1-(ThreeDayDiscount_21_Up+FedExExrpessEarnedDiscount))*'3Day Base'!H59),2),ROUND(MinBase3Day*(1+ExpressFuelSurcharge),2),ROUND(((1-(ThreeDayDiscount_21_Up+FedExExrpessEarnedDiscount))*'3Day Base'!H59)*(1+ExpressFuelSurcharge),2))*(1+FedEx_Markup),2)</f>
        <v>169.25</v>
      </c>
    </row>
    <row r="63" ht="12.75" customHeight="1">
      <c r="A63" s="327">
        <v>58.0</v>
      </c>
      <c r="B63" s="328">
        <f>ROUND(IF(MinBase3Day&gt;ROUND(((1-(ThreeDayDiscount_21_Up+FedExExrpessEarnedDiscount))*'3Day Base'!B60),2),ROUND(MinBase3Day*(1+ExpressFuelSurcharge),2),ROUND(((1-(ThreeDayDiscount_21_Up+FedExExrpessEarnedDiscount))*'3Day Base'!B60)*(1+ExpressFuelSurcharge),2))*(1+FedEx_Markup),2)</f>
        <v>46.2</v>
      </c>
      <c r="C63" s="328">
        <f>ROUND(IF(MinBase3Day&gt;ROUND(((1-(ThreeDayDiscount_21_Up+FedExExrpessEarnedDiscount))*'3Day Base'!C60),2),ROUND(MinBase3Day*(1+ExpressFuelSurcharge),2),ROUND(((1-(ThreeDayDiscount_21_Up+FedExExrpessEarnedDiscount))*'3Day Base'!C60)*(1+ExpressFuelSurcharge),2))*(1+FedEx_Markup),2)</f>
        <v>56.45</v>
      </c>
      <c r="D63" s="328">
        <f>ROUND(IF(MinBase3Day&gt;ROUND(((1-(ThreeDayDiscount_21_Up+FedExExrpessEarnedDiscount))*'3Day Base'!D60),2),ROUND(MinBase3Day*(1+ExpressFuelSurcharge),2),ROUND(((1-(ThreeDayDiscount_21_Up+FedExExrpessEarnedDiscount))*'3Day Base'!D60)*(1+ExpressFuelSurcharge),2))*(1+FedEx_Markup),2)</f>
        <v>71.45</v>
      </c>
      <c r="E63" s="328">
        <f>ROUND(IF(MinBase3Day&gt;ROUND(((1-(ThreeDayDiscount_21_Up+FedExExrpessEarnedDiscount))*'3Day Base'!E60),2),ROUND(MinBase3Day*(1+ExpressFuelSurcharge),2),ROUND(((1-(ThreeDayDiscount_21_Up+FedExExrpessEarnedDiscount))*'3Day Base'!E60)*(1+ExpressFuelSurcharge),2))*(1+FedEx_Markup),2)</f>
        <v>97.01</v>
      </c>
      <c r="F63" s="328">
        <f>ROUND(IF(MinBase3Day&gt;ROUND(((1-(ThreeDayDiscount_21_Up+FedExExrpessEarnedDiscount))*'3Day Base'!F60),2),ROUND(MinBase3Day*(1+ExpressFuelSurcharge),2),ROUND(((1-(ThreeDayDiscount_21_Up+FedExExrpessEarnedDiscount))*'3Day Base'!F60)*(1+ExpressFuelSurcharge),2))*(1+FedEx_Markup),2)</f>
        <v>133.86</v>
      </c>
      <c r="G63" s="328">
        <f>ROUND(IF(MinBase3Day&gt;ROUND(((1-(ThreeDayDiscount_21_Up+FedExExrpessEarnedDiscount))*'3Day Base'!G60),2),ROUND(MinBase3Day*(1+ExpressFuelSurcharge),2),ROUND(((1-(ThreeDayDiscount_21_Up+FedExExrpessEarnedDiscount))*'3Day Base'!G60)*(1+ExpressFuelSurcharge),2))*(1+FedEx_Markup),2)</f>
        <v>150.85</v>
      </c>
      <c r="H63" s="328">
        <f>ROUND(IF(MinBase3Day&gt;ROUND(((1-(ThreeDayDiscount_21_Up+FedExExrpessEarnedDiscount))*'3Day Base'!H60),2),ROUND(MinBase3Day*(1+ExpressFuelSurcharge),2),ROUND(((1-(ThreeDayDiscount_21_Up+FedExExrpessEarnedDiscount))*'3Day Base'!H60)*(1+ExpressFuelSurcharge),2))*(1+FedEx_Markup),2)</f>
        <v>172.01</v>
      </c>
    </row>
    <row r="64" ht="12.75" customHeight="1">
      <c r="A64" s="327">
        <v>59.0</v>
      </c>
      <c r="B64" s="328">
        <f>ROUND(IF(MinBase3Day&gt;ROUND(((1-(ThreeDayDiscount_21_Up+FedExExrpessEarnedDiscount))*'3Day Base'!B61),2),ROUND(MinBase3Day*(1+ExpressFuelSurcharge),2),ROUND(((1-(ThreeDayDiscount_21_Up+FedExExrpessEarnedDiscount))*'3Day Base'!B61)*(1+ExpressFuelSurcharge),2))*(1+FedEx_Markup),2)</f>
        <v>46.41</v>
      </c>
      <c r="C64" s="328">
        <f>ROUND(IF(MinBase3Day&gt;ROUND(((1-(ThreeDayDiscount_21_Up+FedExExrpessEarnedDiscount))*'3Day Base'!C61),2),ROUND(MinBase3Day*(1+ExpressFuelSurcharge),2),ROUND(((1-(ThreeDayDiscount_21_Up+FedExExrpessEarnedDiscount))*'3Day Base'!C61)*(1+ExpressFuelSurcharge),2))*(1+FedEx_Markup),2)</f>
        <v>56.71</v>
      </c>
      <c r="D64" s="328">
        <f>ROUND(IF(MinBase3Day&gt;ROUND(((1-(ThreeDayDiscount_21_Up+FedExExrpessEarnedDiscount))*'3Day Base'!D61),2),ROUND(MinBase3Day*(1+ExpressFuelSurcharge),2),ROUND(((1-(ThreeDayDiscount_21_Up+FedExExrpessEarnedDiscount))*'3Day Base'!D61)*(1+ExpressFuelSurcharge),2))*(1+FedEx_Markup),2)</f>
        <v>71.69</v>
      </c>
      <c r="E64" s="328">
        <f>ROUND(IF(MinBase3Day&gt;ROUND(((1-(ThreeDayDiscount_21_Up+FedExExrpessEarnedDiscount))*'3Day Base'!E61),2),ROUND(MinBase3Day*(1+ExpressFuelSurcharge),2),ROUND(((1-(ThreeDayDiscount_21_Up+FedExExrpessEarnedDiscount))*'3Day Base'!E61)*(1+ExpressFuelSurcharge),2))*(1+FedEx_Markup),2)</f>
        <v>98.23</v>
      </c>
      <c r="F64" s="328">
        <f>ROUND(IF(MinBase3Day&gt;ROUND(((1-(ThreeDayDiscount_21_Up+FedExExrpessEarnedDiscount))*'3Day Base'!F61),2),ROUND(MinBase3Day*(1+ExpressFuelSurcharge),2),ROUND(((1-(ThreeDayDiscount_21_Up+FedExExrpessEarnedDiscount))*'3Day Base'!F61)*(1+ExpressFuelSurcharge),2))*(1+FedEx_Markup),2)</f>
        <v>134.26</v>
      </c>
      <c r="G64" s="328">
        <f>ROUND(IF(MinBase3Day&gt;ROUND(((1-(ThreeDayDiscount_21_Up+FedExExrpessEarnedDiscount))*'3Day Base'!G61),2),ROUND(MinBase3Day*(1+ExpressFuelSurcharge),2),ROUND(((1-(ThreeDayDiscount_21_Up+FedExExrpessEarnedDiscount))*'3Day Base'!G61)*(1+ExpressFuelSurcharge),2))*(1+FedEx_Markup),2)</f>
        <v>153.21</v>
      </c>
      <c r="H64" s="328">
        <f>ROUND(IF(MinBase3Day&gt;ROUND(((1-(ThreeDayDiscount_21_Up+FedExExrpessEarnedDiscount))*'3Day Base'!H61),2),ROUND(MinBase3Day*(1+ExpressFuelSurcharge),2),ROUND(((1-(ThreeDayDiscount_21_Up+FedExExrpessEarnedDiscount))*'3Day Base'!H61)*(1+ExpressFuelSurcharge),2))*(1+FedEx_Markup),2)</f>
        <v>175.17</v>
      </c>
    </row>
    <row r="65" ht="12.75" customHeight="1">
      <c r="A65" s="327">
        <v>60.0</v>
      </c>
      <c r="B65" s="328">
        <f>ROUND(IF(MinBase3Day&gt;ROUND(((1-(ThreeDayDiscount_21_Up+FedExExrpessEarnedDiscount))*'3Day Base'!B62),2),ROUND(MinBase3Day*(1+ExpressFuelSurcharge),2),ROUND(((1-(ThreeDayDiscount_21_Up+FedExExrpessEarnedDiscount))*'3Day Base'!B62)*(1+ExpressFuelSurcharge),2))*(1+FedEx_Markup),2)</f>
        <v>47.25</v>
      </c>
      <c r="C65" s="328">
        <f>ROUND(IF(MinBase3Day&gt;ROUND(((1-(ThreeDayDiscount_21_Up+FedExExrpessEarnedDiscount))*'3Day Base'!C62),2),ROUND(MinBase3Day*(1+ExpressFuelSurcharge),2),ROUND(((1-(ThreeDayDiscount_21_Up+FedExExrpessEarnedDiscount))*'3Day Base'!C62)*(1+ExpressFuelSurcharge),2))*(1+FedEx_Markup),2)</f>
        <v>58.54</v>
      </c>
      <c r="D65" s="328">
        <f>ROUND(IF(MinBase3Day&gt;ROUND(((1-(ThreeDayDiscount_21_Up+FedExExrpessEarnedDiscount))*'3Day Base'!D62),2),ROUND(MinBase3Day*(1+ExpressFuelSurcharge),2),ROUND(((1-(ThreeDayDiscount_21_Up+FedExExrpessEarnedDiscount))*'3Day Base'!D62)*(1+ExpressFuelSurcharge),2))*(1+FedEx_Markup),2)</f>
        <v>71.92</v>
      </c>
      <c r="E65" s="328">
        <f>ROUND(IF(MinBase3Day&gt;ROUND(((1-(ThreeDayDiscount_21_Up+FedExExrpessEarnedDiscount))*'3Day Base'!E62),2),ROUND(MinBase3Day*(1+ExpressFuelSurcharge),2),ROUND(((1-(ThreeDayDiscount_21_Up+FedExExrpessEarnedDiscount))*'3Day Base'!E62)*(1+ExpressFuelSurcharge),2))*(1+FedEx_Markup),2)</f>
        <v>98.49</v>
      </c>
      <c r="F65" s="328">
        <f>ROUND(IF(MinBase3Day&gt;ROUND(((1-(ThreeDayDiscount_21_Up+FedExExrpessEarnedDiscount))*'3Day Base'!F62),2),ROUND(MinBase3Day*(1+ExpressFuelSurcharge),2),ROUND(((1-(ThreeDayDiscount_21_Up+FedExExrpessEarnedDiscount))*'3Day Base'!F62)*(1+ExpressFuelSurcharge),2))*(1+FedEx_Markup),2)</f>
        <v>134.63</v>
      </c>
      <c r="G65" s="328">
        <f>ROUND(IF(MinBase3Day&gt;ROUND(((1-(ThreeDayDiscount_21_Up+FedExExrpessEarnedDiscount))*'3Day Base'!G62),2),ROUND(MinBase3Day*(1+ExpressFuelSurcharge),2),ROUND(((1-(ThreeDayDiscount_21_Up+FedExExrpessEarnedDiscount))*'3Day Base'!G62)*(1+ExpressFuelSurcharge),2))*(1+FedEx_Markup),2)</f>
        <v>153.48</v>
      </c>
      <c r="H65" s="328">
        <f>ROUND(IF(MinBase3Day&gt;ROUND(((1-(ThreeDayDiscount_21_Up+FedExExrpessEarnedDiscount))*'3Day Base'!H62),2),ROUND(MinBase3Day*(1+ExpressFuelSurcharge),2),ROUND(((1-(ThreeDayDiscount_21_Up+FedExExrpessEarnedDiscount))*'3Day Base'!H62)*(1+ExpressFuelSurcharge),2))*(1+FedEx_Markup),2)</f>
        <v>178.34</v>
      </c>
    </row>
    <row r="66" ht="12.75" customHeight="1">
      <c r="A66" s="327">
        <v>61.0</v>
      </c>
      <c r="B66" s="328">
        <f>ROUND(IF(MinBase3Day&gt;ROUND(((1-(ThreeDayDiscount_21_Up+FedExExrpessEarnedDiscount))*'3Day Base'!B63),2),ROUND(MinBase3Day*(1+ExpressFuelSurcharge),2),ROUND(((1-(ThreeDayDiscount_21_Up+FedExExrpessEarnedDiscount))*'3Day Base'!B63)*(1+ExpressFuelSurcharge),2))*(1+FedEx_Markup),2)</f>
        <v>48.47</v>
      </c>
      <c r="C66" s="328">
        <f>ROUND(IF(MinBase3Day&gt;ROUND(((1-(ThreeDayDiscount_21_Up+FedExExrpessEarnedDiscount))*'3Day Base'!C63),2),ROUND(MinBase3Day*(1+ExpressFuelSurcharge),2),ROUND(((1-(ThreeDayDiscount_21_Up+FedExExrpessEarnedDiscount))*'3Day Base'!C63)*(1+ExpressFuelSurcharge),2))*(1+FedEx_Markup),2)</f>
        <v>60.18</v>
      </c>
      <c r="D66" s="328">
        <f>ROUND(IF(MinBase3Day&gt;ROUND(((1-(ThreeDayDiscount_21_Up+FedExExrpessEarnedDiscount))*'3Day Base'!D63),2),ROUND(MinBase3Day*(1+ExpressFuelSurcharge),2),ROUND(((1-(ThreeDayDiscount_21_Up+FedExExrpessEarnedDiscount))*'3Day Base'!D63)*(1+ExpressFuelSurcharge),2))*(1+FedEx_Markup),2)</f>
        <v>75.74</v>
      </c>
      <c r="E66" s="328">
        <f>ROUND(IF(MinBase3Day&gt;ROUND(((1-(ThreeDayDiscount_21_Up+FedExExrpessEarnedDiscount))*'3Day Base'!E63),2),ROUND(MinBase3Day*(1+ExpressFuelSurcharge),2),ROUND(((1-(ThreeDayDiscount_21_Up+FedExExrpessEarnedDiscount))*'3Day Base'!E63)*(1+ExpressFuelSurcharge),2))*(1+FedEx_Markup),2)</f>
        <v>101.82</v>
      </c>
      <c r="F66" s="328">
        <f>ROUND(IF(MinBase3Day&gt;ROUND(((1-(ThreeDayDiscount_21_Up+FedExExrpessEarnedDiscount))*'3Day Base'!F63),2),ROUND(MinBase3Day*(1+ExpressFuelSurcharge),2),ROUND(((1-(ThreeDayDiscount_21_Up+FedExExrpessEarnedDiscount))*'3Day Base'!F63)*(1+ExpressFuelSurcharge),2))*(1+FedEx_Markup),2)</f>
        <v>134.98</v>
      </c>
      <c r="G66" s="328">
        <f>ROUND(IF(MinBase3Day&gt;ROUND(((1-(ThreeDayDiscount_21_Up+FedExExrpessEarnedDiscount))*'3Day Base'!G63),2),ROUND(MinBase3Day*(1+ExpressFuelSurcharge),2),ROUND(((1-(ThreeDayDiscount_21_Up+FedExExrpessEarnedDiscount))*'3Day Base'!G63)*(1+ExpressFuelSurcharge),2))*(1+FedEx_Markup),2)</f>
        <v>158.46</v>
      </c>
      <c r="H66" s="328">
        <f>ROUND(IF(MinBase3Day&gt;ROUND(((1-(ThreeDayDiscount_21_Up+FedExExrpessEarnedDiscount))*'3Day Base'!H63),2),ROUND(MinBase3Day*(1+ExpressFuelSurcharge),2),ROUND(((1-(ThreeDayDiscount_21_Up+FedExExrpessEarnedDiscount))*'3Day Base'!H63)*(1+ExpressFuelSurcharge),2))*(1+FedEx_Markup),2)</f>
        <v>181.21</v>
      </c>
    </row>
    <row r="67" ht="12.75" customHeight="1">
      <c r="A67" s="327">
        <v>62.0</v>
      </c>
      <c r="B67" s="328">
        <f>ROUND(IF(MinBase3Day&gt;ROUND(((1-(ThreeDayDiscount_21_Up+FedExExrpessEarnedDiscount))*'3Day Base'!B64),2),ROUND(MinBase3Day*(1+ExpressFuelSurcharge),2),ROUND(((1-(ThreeDayDiscount_21_Up+FedExExrpessEarnedDiscount))*'3Day Base'!B64)*(1+ExpressFuelSurcharge),2))*(1+FedEx_Markup),2)</f>
        <v>49.25</v>
      </c>
      <c r="C67" s="328">
        <f>ROUND(IF(MinBase3Day&gt;ROUND(((1-(ThreeDayDiscount_21_Up+FedExExrpessEarnedDiscount))*'3Day Base'!C64),2),ROUND(MinBase3Day*(1+ExpressFuelSurcharge),2),ROUND(((1-(ThreeDayDiscount_21_Up+FedExExrpessEarnedDiscount))*'3Day Base'!C64)*(1+ExpressFuelSurcharge),2))*(1+FedEx_Markup),2)</f>
        <v>60.41</v>
      </c>
      <c r="D67" s="328">
        <f>ROUND(IF(MinBase3Day&gt;ROUND(((1-(ThreeDayDiscount_21_Up+FedExExrpessEarnedDiscount))*'3Day Base'!D64),2),ROUND(MinBase3Day*(1+ExpressFuelSurcharge),2),ROUND(((1-(ThreeDayDiscount_21_Up+FedExExrpessEarnedDiscount))*'3Day Base'!D64)*(1+ExpressFuelSurcharge),2))*(1+FedEx_Markup),2)</f>
        <v>76.95</v>
      </c>
      <c r="E67" s="328">
        <f>ROUND(IF(MinBase3Day&gt;ROUND(((1-(ThreeDayDiscount_21_Up+FedExExrpessEarnedDiscount))*'3Day Base'!E64),2),ROUND(MinBase3Day*(1+ExpressFuelSurcharge),2),ROUND(((1-(ThreeDayDiscount_21_Up+FedExExrpessEarnedDiscount))*'3Day Base'!E64)*(1+ExpressFuelSurcharge),2))*(1+FedEx_Markup),2)</f>
        <v>103.22</v>
      </c>
      <c r="F67" s="328">
        <f>ROUND(IF(MinBase3Day&gt;ROUND(((1-(ThreeDayDiscount_21_Up+FedExExrpessEarnedDiscount))*'3Day Base'!F64),2),ROUND(MinBase3Day*(1+ExpressFuelSurcharge),2),ROUND(((1-(ThreeDayDiscount_21_Up+FedExExrpessEarnedDiscount))*'3Day Base'!F64)*(1+ExpressFuelSurcharge),2))*(1+FedEx_Markup),2)</f>
        <v>141.69</v>
      </c>
      <c r="G67" s="328">
        <f>ROUND(IF(MinBase3Day&gt;ROUND(((1-(ThreeDayDiscount_21_Up+FedExExrpessEarnedDiscount))*'3Day Base'!G64),2),ROUND(MinBase3Day*(1+ExpressFuelSurcharge),2),ROUND(((1-(ThreeDayDiscount_21_Up+FedExExrpessEarnedDiscount))*'3Day Base'!G64)*(1+ExpressFuelSurcharge),2))*(1+FedEx_Markup),2)</f>
        <v>161.18</v>
      </c>
      <c r="H67" s="328">
        <f>ROUND(IF(MinBase3Day&gt;ROUND(((1-(ThreeDayDiscount_21_Up+FedExExrpessEarnedDiscount))*'3Day Base'!H64),2),ROUND(MinBase3Day*(1+ExpressFuelSurcharge),2),ROUND(((1-(ThreeDayDiscount_21_Up+FedExExrpessEarnedDiscount))*'3Day Base'!H64)*(1+ExpressFuelSurcharge),2))*(1+FedEx_Markup),2)</f>
        <v>181.49</v>
      </c>
    </row>
    <row r="68" ht="12.75" customHeight="1">
      <c r="A68" s="327">
        <v>63.0</v>
      </c>
      <c r="B68" s="328">
        <f>ROUND(IF(MinBase3Day&gt;ROUND(((1-(ThreeDayDiscount_21_Up+FedExExrpessEarnedDiscount))*'3Day Base'!B65),2),ROUND(MinBase3Day*(1+ExpressFuelSurcharge),2),ROUND(((1-(ThreeDayDiscount_21_Up+FedExExrpessEarnedDiscount))*'3Day Base'!B65)*(1+ExpressFuelSurcharge),2))*(1+FedEx_Markup),2)</f>
        <v>49.81</v>
      </c>
      <c r="C68" s="328">
        <f>ROUND(IF(MinBase3Day&gt;ROUND(((1-(ThreeDayDiscount_21_Up+FedExExrpessEarnedDiscount))*'3Day Base'!C65),2),ROUND(MinBase3Day*(1+ExpressFuelSurcharge),2),ROUND(((1-(ThreeDayDiscount_21_Up+FedExExrpessEarnedDiscount))*'3Day Base'!C65)*(1+ExpressFuelSurcharge),2))*(1+FedEx_Markup),2)</f>
        <v>60.63</v>
      </c>
      <c r="D68" s="328">
        <f>ROUND(IF(MinBase3Day&gt;ROUND(((1-(ThreeDayDiscount_21_Up+FedExExrpessEarnedDiscount))*'3Day Base'!D65),2),ROUND(MinBase3Day*(1+ExpressFuelSurcharge),2),ROUND(((1-(ThreeDayDiscount_21_Up+FedExExrpessEarnedDiscount))*'3Day Base'!D65)*(1+ExpressFuelSurcharge),2))*(1+FedEx_Markup),2)</f>
        <v>77.19</v>
      </c>
      <c r="E68" s="328">
        <f>ROUND(IF(MinBase3Day&gt;ROUND(((1-(ThreeDayDiscount_21_Up+FedExExrpessEarnedDiscount))*'3Day Base'!E65),2),ROUND(MinBase3Day*(1+ExpressFuelSurcharge),2),ROUND(((1-(ThreeDayDiscount_21_Up+FedExExrpessEarnedDiscount))*'3Day Base'!E65)*(1+ExpressFuelSurcharge),2))*(1+FedEx_Markup),2)</f>
        <v>104.85</v>
      </c>
      <c r="F68" s="328">
        <f>ROUND(IF(MinBase3Day&gt;ROUND(((1-(ThreeDayDiscount_21_Up+FedExExrpessEarnedDiscount))*'3Day Base'!F65),2),ROUND(MinBase3Day*(1+ExpressFuelSurcharge),2),ROUND(((1-(ThreeDayDiscount_21_Up+FedExExrpessEarnedDiscount))*'3Day Base'!F65)*(1+ExpressFuelSurcharge),2))*(1+FedEx_Markup),2)</f>
        <v>146.13</v>
      </c>
      <c r="G68" s="328">
        <f>ROUND(IF(MinBase3Day&gt;ROUND(((1-(ThreeDayDiscount_21_Up+FedExExrpessEarnedDiscount))*'3Day Base'!G65),2),ROUND(MinBase3Day*(1+ExpressFuelSurcharge),2),ROUND(((1-(ThreeDayDiscount_21_Up+FedExExrpessEarnedDiscount))*'3Day Base'!G65)*(1+ExpressFuelSurcharge),2))*(1+FedEx_Markup),2)</f>
        <v>163.77</v>
      </c>
      <c r="H68" s="328">
        <f>ROUND(IF(MinBase3Day&gt;ROUND(((1-(ThreeDayDiscount_21_Up+FedExExrpessEarnedDiscount))*'3Day Base'!H65),2),ROUND(MinBase3Day*(1+ExpressFuelSurcharge),2),ROUND(((1-(ThreeDayDiscount_21_Up+FedExExrpessEarnedDiscount))*'3Day Base'!H65)*(1+ExpressFuelSurcharge),2))*(1+FedEx_Markup),2)</f>
        <v>187.2</v>
      </c>
    </row>
    <row r="69" ht="12.75" customHeight="1">
      <c r="A69" s="327">
        <v>64.0</v>
      </c>
      <c r="B69" s="328">
        <f>ROUND(IF(MinBase3Day&gt;ROUND(((1-(ThreeDayDiscount_21_Up+FedExExrpessEarnedDiscount))*'3Day Base'!B66),2),ROUND(MinBase3Day*(1+ExpressFuelSurcharge),2),ROUND(((1-(ThreeDayDiscount_21_Up+FedExExrpessEarnedDiscount))*'3Day Base'!B66)*(1+ExpressFuelSurcharge),2))*(1+FedEx_Markup),2)</f>
        <v>51.01</v>
      </c>
      <c r="C69" s="328">
        <f>ROUND(IF(MinBase3Day&gt;ROUND(((1-(ThreeDayDiscount_21_Up+FedExExrpessEarnedDiscount))*'3Day Base'!C66),2),ROUND(MinBase3Day*(1+ExpressFuelSurcharge),2),ROUND(((1-(ThreeDayDiscount_21_Up+FedExExrpessEarnedDiscount))*'3Day Base'!C66)*(1+ExpressFuelSurcharge),2))*(1+FedEx_Markup),2)</f>
        <v>61.81</v>
      </c>
      <c r="D69" s="328">
        <f>ROUND(IF(MinBase3Day&gt;ROUND(((1-(ThreeDayDiscount_21_Up+FedExExrpessEarnedDiscount))*'3Day Base'!D66),2),ROUND(MinBase3Day*(1+ExpressFuelSurcharge),2),ROUND(((1-(ThreeDayDiscount_21_Up+FedExExrpessEarnedDiscount))*'3Day Base'!D66)*(1+ExpressFuelSurcharge),2))*(1+FedEx_Markup),2)</f>
        <v>77.42</v>
      </c>
      <c r="E69" s="328">
        <f>ROUND(IF(MinBase3Day&gt;ROUND(((1-(ThreeDayDiscount_21_Up+FedExExrpessEarnedDiscount))*'3Day Base'!E66),2),ROUND(MinBase3Day*(1+ExpressFuelSurcharge),2),ROUND(((1-(ThreeDayDiscount_21_Up+FedExExrpessEarnedDiscount))*'3Day Base'!E66)*(1+ExpressFuelSurcharge),2))*(1+FedEx_Markup),2)</f>
        <v>106.25</v>
      </c>
      <c r="F69" s="328">
        <f>ROUND(IF(MinBase3Day&gt;ROUND(((1-(ThreeDayDiscount_21_Up+FedExExrpessEarnedDiscount))*'3Day Base'!F66),2),ROUND(MinBase3Day*(1+ExpressFuelSurcharge),2),ROUND(((1-(ThreeDayDiscount_21_Up+FedExExrpessEarnedDiscount))*'3Day Base'!F66)*(1+ExpressFuelSurcharge),2))*(1+FedEx_Markup),2)</f>
        <v>148.42</v>
      </c>
      <c r="G69" s="328">
        <f>ROUND(IF(MinBase3Day&gt;ROUND(((1-(ThreeDayDiscount_21_Up+FedExExrpessEarnedDiscount))*'3Day Base'!G66),2),ROUND(MinBase3Day*(1+ExpressFuelSurcharge),2),ROUND(((1-(ThreeDayDiscount_21_Up+FedExExrpessEarnedDiscount))*'3Day Base'!G66)*(1+ExpressFuelSurcharge),2))*(1+FedEx_Markup),2)</f>
        <v>166.36</v>
      </c>
      <c r="H69" s="328">
        <f>ROUND(IF(MinBase3Day&gt;ROUND(((1-(ThreeDayDiscount_21_Up+FedExExrpessEarnedDiscount))*'3Day Base'!H66),2),ROUND(MinBase3Day*(1+ExpressFuelSurcharge),2),ROUND(((1-(ThreeDayDiscount_21_Up+FedExExrpessEarnedDiscount))*'3Day Base'!H66)*(1+ExpressFuelSurcharge),2))*(1+FedEx_Markup),2)</f>
        <v>190.18</v>
      </c>
    </row>
    <row r="70" ht="12.75" customHeight="1">
      <c r="A70" s="327">
        <v>65.0</v>
      </c>
      <c r="B70" s="328">
        <f>ROUND(IF(MinBase3Day&gt;ROUND(((1-(ThreeDayDiscount_21_Up+FedExExrpessEarnedDiscount))*'3Day Base'!B67),2),ROUND(MinBase3Day*(1+ExpressFuelSurcharge),2),ROUND(((1-(ThreeDayDiscount_21_Up+FedExExrpessEarnedDiscount))*'3Day Base'!B67)*(1+ExpressFuelSurcharge),2))*(1+FedEx_Markup),2)</f>
        <v>51.23</v>
      </c>
      <c r="C70" s="328">
        <f>ROUND(IF(MinBase3Day&gt;ROUND(((1-(ThreeDayDiscount_21_Up+FedExExrpessEarnedDiscount))*'3Day Base'!C67),2),ROUND(MinBase3Day*(1+ExpressFuelSurcharge),2),ROUND(((1-(ThreeDayDiscount_21_Up+FedExExrpessEarnedDiscount))*'3Day Base'!C67)*(1+ExpressFuelSurcharge),2))*(1+FedEx_Markup),2)</f>
        <v>63.46</v>
      </c>
      <c r="D70" s="328">
        <f>ROUND(IF(MinBase3Day&gt;ROUND(((1-(ThreeDayDiscount_21_Up+FedExExrpessEarnedDiscount))*'3Day Base'!D67),2),ROUND(MinBase3Day*(1+ExpressFuelSurcharge),2),ROUND(((1-(ThreeDayDiscount_21_Up+FedExExrpessEarnedDiscount))*'3Day Base'!D67)*(1+ExpressFuelSurcharge),2))*(1+FedEx_Markup),2)</f>
        <v>79.35</v>
      </c>
      <c r="E70" s="328">
        <f>ROUND(IF(MinBase3Day&gt;ROUND(((1-(ThreeDayDiscount_21_Up+FedExExrpessEarnedDiscount))*'3Day Base'!E67),2),ROUND(MinBase3Day*(1+ExpressFuelSurcharge),2),ROUND(((1-(ThreeDayDiscount_21_Up+FedExExrpessEarnedDiscount))*'3Day Base'!E67)*(1+ExpressFuelSurcharge),2))*(1+FedEx_Markup),2)</f>
        <v>107.35</v>
      </c>
      <c r="F70" s="328">
        <f>ROUND(IF(MinBase3Day&gt;ROUND(((1-(ThreeDayDiscount_21_Up+FedExExrpessEarnedDiscount))*'3Day Base'!F67),2),ROUND(MinBase3Day*(1+ExpressFuelSurcharge),2),ROUND(((1-(ThreeDayDiscount_21_Up+FedExExrpessEarnedDiscount))*'3Day Base'!F67)*(1+ExpressFuelSurcharge),2))*(1+FedEx_Markup),2)</f>
        <v>148.67</v>
      </c>
      <c r="G70" s="328">
        <f>ROUND(IF(MinBase3Day&gt;ROUND(((1-(ThreeDayDiscount_21_Up+FedExExrpessEarnedDiscount))*'3Day Base'!G67),2),ROUND(MinBase3Day*(1+ExpressFuelSurcharge),2),ROUND(((1-(ThreeDayDiscount_21_Up+FedExExrpessEarnedDiscount))*'3Day Base'!G67)*(1+ExpressFuelSurcharge),2))*(1+FedEx_Markup),2)</f>
        <v>168.94</v>
      </c>
      <c r="H70" s="328">
        <f>ROUND(IF(MinBase3Day&gt;ROUND(((1-(ThreeDayDiscount_21_Up+FedExExrpessEarnedDiscount))*'3Day Base'!H67),2),ROUND(MinBase3Day*(1+ExpressFuelSurcharge),2),ROUND(((1-(ThreeDayDiscount_21_Up+FedExExrpessEarnedDiscount))*'3Day Base'!H67)*(1+ExpressFuelSurcharge),2))*(1+FedEx_Markup),2)</f>
        <v>194.71</v>
      </c>
    </row>
    <row r="71" ht="12.75" customHeight="1">
      <c r="A71" s="327">
        <v>66.0</v>
      </c>
      <c r="B71" s="328">
        <f>ROUND(IF(MinBase3Day&gt;ROUND(((1-(ThreeDayDiscount_21_Up+FedExExrpessEarnedDiscount))*'3Day Base'!B68),2),ROUND(MinBase3Day*(1+ExpressFuelSurcharge),2),ROUND(((1-(ThreeDayDiscount_21_Up+FedExExrpessEarnedDiscount))*'3Day Base'!B68)*(1+ExpressFuelSurcharge),2))*(1+FedEx_Markup),2)</f>
        <v>51.45</v>
      </c>
      <c r="C71" s="328">
        <f>ROUND(IF(MinBase3Day&gt;ROUND(((1-(ThreeDayDiscount_21_Up+FedExExrpessEarnedDiscount))*'3Day Base'!C68),2),ROUND(MinBase3Day*(1+ExpressFuelSurcharge),2),ROUND(((1-(ThreeDayDiscount_21_Up+FedExExrpessEarnedDiscount))*'3Day Base'!C68)*(1+ExpressFuelSurcharge),2))*(1+FedEx_Markup),2)</f>
        <v>63.68</v>
      </c>
      <c r="D71" s="328">
        <f>ROUND(IF(MinBase3Day&gt;ROUND(((1-(ThreeDayDiscount_21_Up+FedExExrpessEarnedDiscount))*'3Day Base'!D68),2),ROUND(MinBase3Day*(1+ExpressFuelSurcharge),2),ROUND(((1-(ThreeDayDiscount_21_Up+FedExExrpessEarnedDiscount))*'3Day Base'!D68)*(1+ExpressFuelSurcharge),2))*(1+FedEx_Markup),2)</f>
        <v>80.24</v>
      </c>
      <c r="E71" s="328">
        <f>ROUND(IF(MinBase3Day&gt;ROUND(((1-(ThreeDayDiscount_21_Up+FedExExrpessEarnedDiscount))*'3Day Base'!E68),2),ROUND(MinBase3Day*(1+ExpressFuelSurcharge),2),ROUND(((1-(ThreeDayDiscount_21_Up+FedExExrpessEarnedDiscount))*'3Day Base'!E68)*(1+ExpressFuelSurcharge),2))*(1+FedEx_Markup),2)</f>
        <v>107.62</v>
      </c>
      <c r="F71" s="328">
        <f>ROUND(IF(MinBase3Day&gt;ROUND(((1-(ThreeDayDiscount_21_Up+FedExExrpessEarnedDiscount))*'3Day Base'!F68),2),ROUND(MinBase3Day*(1+ExpressFuelSurcharge),2),ROUND(((1-(ThreeDayDiscount_21_Up+FedExExrpessEarnedDiscount))*'3Day Base'!F68)*(1+ExpressFuelSurcharge),2))*(1+FedEx_Markup),2)</f>
        <v>149.7</v>
      </c>
      <c r="G71" s="328">
        <f>ROUND(IF(MinBase3Day&gt;ROUND(((1-(ThreeDayDiscount_21_Up+FedExExrpessEarnedDiscount))*'3Day Base'!G68),2),ROUND(MinBase3Day*(1+ExpressFuelSurcharge),2),ROUND(((1-(ThreeDayDiscount_21_Up+FedExExrpessEarnedDiscount))*'3Day Base'!G68)*(1+ExpressFuelSurcharge),2))*(1+FedEx_Markup),2)</f>
        <v>171.24</v>
      </c>
      <c r="H71" s="328">
        <f>ROUND(IF(MinBase3Day&gt;ROUND(((1-(ThreeDayDiscount_21_Up+FedExExrpessEarnedDiscount))*'3Day Base'!H68),2),ROUND(MinBase3Day*(1+ExpressFuelSurcharge),2),ROUND(((1-(ThreeDayDiscount_21_Up+FedExExrpessEarnedDiscount))*'3Day Base'!H68)*(1+ExpressFuelSurcharge),2))*(1+FedEx_Markup),2)</f>
        <v>198.84</v>
      </c>
    </row>
    <row r="72" ht="12.75" customHeight="1">
      <c r="A72" s="327">
        <v>67.0</v>
      </c>
      <c r="B72" s="328">
        <f>ROUND(IF(MinBase3Day&gt;ROUND(((1-(ThreeDayDiscount_21_Up+FedExExrpessEarnedDiscount))*'3Day Base'!B69),2),ROUND(MinBase3Day*(1+ExpressFuelSurcharge),2),ROUND(((1-(ThreeDayDiscount_21_Up+FedExExrpessEarnedDiscount))*'3Day Base'!B69)*(1+ExpressFuelSurcharge),2))*(1+FedEx_Markup),2)</f>
        <v>51.67</v>
      </c>
      <c r="C72" s="328">
        <f>ROUND(IF(MinBase3Day&gt;ROUND(((1-(ThreeDayDiscount_21_Up+FedExExrpessEarnedDiscount))*'3Day Base'!C69),2),ROUND(MinBase3Day*(1+ExpressFuelSurcharge),2),ROUND(((1-(ThreeDayDiscount_21_Up+FedExExrpessEarnedDiscount))*'3Day Base'!C69)*(1+ExpressFuelSurcharge),2))*(1+FedEx_Markup),2)</f>
        <v>64.95</v>
      </c>
      <c r="D72" s="328">
        <f>ROUND(IF(MinBase3Day&gt;ROUND(((1-(ThreeDayDiscount_21_Up+FedExExrpessEarnedDiscount))*'3Day Base'!D69),2),ROUND(MinBase3Day*(1+ExpressFuelSurcharge),2),ROUND(((1-(ThreeDayDiscount_21_Up+FedExExrpessEarnedDiscount))*'3Day Base'!D69)*(1+ExpressFuelSurcharge),2))*(1+FedEx_Markup),2)</f>
        <v>80.44</v>
      </c>
      <c r="E72" s="328">
        <f>ROUND(IF(MinBase3Day&gt;ROUND(((1-(ThreeDayDiscount_21_Up+FedExExrpessEarnedDiscount))*'3Day Base'!E69),2),ROUND(MinBase3Day*(1+ExpressFuelSurcharge),2),ROUND(((1-(ThreeDayDiscount_21_Up+FedExExrpessEarnedDiscount))*'3Day Base'!E69)*(1+ExpressFuelSurcharge),2))*(1+FedEx_Markup),2)</f>
        <v>107.87</v>
      </c>
      <c r="F72" s="328">
        <f>ROUND(IF(MinBase3Day&gt;ROUND(((1-(ThreeDayDiscount_21_Up+FedExExrpessEarnedDiscount))*'3Day Base'!F69),2),ROUND(MinBase3Day*(1+ExpressFuelSurcharge),2),ROUND(((1-(ThreeDayDiscount_21_Up+FedExExrpessEarnedDiscount))*'3Day Base'!F69)*(1+ExpressFuelSurcharge),2))*(1+FedEx_Markup),2)</f>
        <v>149.96</v>
      </c>
      <c r="G72" s="328">
        <f>ROUND(IF(MinBase3Day&gt;ROUND(((1-(ThreeDayDiscount_21_Up+FedExExrpessEarnedDiscount))*'3Day Base'!G69),2),ROUND(MinBase3Day*(1+ExpressFuelSurcharge),2),ROUND(((1-(ThreeDayDiscount_21_Up+FedExExrpessEarnedDiscount))*'3Day Base'!G69)*(1+ExpressFuelSurcharge),2))*(1+FedEx_Markup),2)</f>
        <v>171.51</v>
      </c>
      <c r="H72" s="328">
        <f>ROUND(IF(MinBase3Day&gt;ROUND(((1-(ThreeDayDiscount_21_Up+FedExExrpessEarnedDiscount))*'3Day Base'!H69),2),ROUND(MinBase3Day*(1+ExpressFuelSurcharge),2),ROUND(((1-(ThreeDayDiscount_21_Up+FedExExrpessEarnedDiscount))*'3Day Base'!H69)*(1+ExpressFuelSurcharge),2))*(1+FedEx_Markup),2)</f>
        <v>199.25</v>
      </c>
    </row>
    <row r="73" ht="12.75" customHeight="1">
      <c r="A73" s="327">
        <v>68.0</v>
      </c>
      <c r="B73" s="328">
        <f>ROUND(IF(MinBase3Day&gt;ROUND(((1-(ThreeDayDiscount_21_Up+FedExExrpessEarnedDiscount))*'3Day Base'!B70),2),ROUND(MinBase3Day*(1+ExpressFuelSurcharge),2),ROUND(((1-(ThreeDayDiscount_21_Up+FedExExrpessEarnedDiscount))*'3Day Base'!B70)*(1+ExpressFuelSurcharge),2))*(1+FedEx_Markup),2)</f>
        <v>51.89</v>
      </c>
      <c r="C73" s="328">
        <f>ROUND(IF(MinBase3Day&gt;ROUND(((1-(ThreeDayDiscount_21_Up+FedExExrpessEarnedDiscount))*'3Day Base'!C70),2),ROUND(MinBase3Day*(1+ExpressFuelSurcharge),2),ROUND(((1-(ThreeDayDiscount_21_Up+FedExExrpessEarnedDiscount))*'3Day Base'!C70)*(1+ExpressFuelSurcharge),2))*(1+FedEx_Markup),2)</f>
        <v>65.47</v>
      </c>
      <c r="D73" s="328">
        <f>ROUND(IF(MinBase3Day&gt;ROUND(((1-(ThreeDayDiscount_21_Up+FedExExrpessEarnedDiscount))*'3Day Base'!D70),2),ROUND(MinBase3Day*(1+ExpressFuelSurcharge),2),ROUND(((1-(ThreeDayDiscount_21_Up+FedExExrpessEarnedDiscount))*'3Day Base'!D70)*(1+ExpressFuelSurcharge),2))*(1+FedEx_Markup),2)</f>
        <v>82.67</v>
      </c>
      <c r="E73" s="328">
        <f>ROUND(IF(MinBase3Day&gt;ROUND(((1-(ThreeDayDiscount_21_Up+FedExExrpessEarnedDiscount))*'3Day Base'!E70),2),ROUND(MinBase3Day*(1+ExpressFuelSurcharge),2),ROUND(((1-(ThreeDayDiscount_21_Up+FedExExrpessEarnedDiscount))*'3Day Base'!E70)*(1+ExpressFuelSurcharge),2))*(1+FedEx_Markup),2)</f>
        <v>112</v>
      </c>
      <c r="F73" s="328">
        <f>ROUND(IF(MinBase3Day&gt;ROUND(((1-(ThreeDayDiscount_21_Up+FedExExrpessEarnedDiscount))*'3Day Base'!F70),2),ROUND(MinBase3Day*(1+ExpressFuelSurcharge),2),ROUND(((1-(ThreeDayDiscount_21_Up+FedExExrpessEarnedDiscount))*'3Day Base'!F70)*(1+ExpressFuelSurcharge),2))*(1+FedEx_Markup),2)</f>
        <v>150.21</v>
      </c>
      <c r="G73" s="328">
        <f>ROUND(IF(MinBase3Day&gt;ROUND(((1-(ThreeDayDiscount_21_Up+FedExExrpessEarnedDiscount))*'3Day Base'!G70),2),ROUND(MinBase3Day*(1+ExpressFuelSurcharge),2),ROUND(((1-(ThreeDayDiscount_21_Up+FedExExrpessEarnedDiscount))*'3Day Base'!G70)*(1+ExpressFuelSurcharge),2))*(1+FedEx_Markup),2)</f>
        <v>171.76</v>
      </c>
      <c r="H73" s="328">
        <f>ROUND(IF(MinBase3Day&gt;ROUND(((1-(ThreeDayDiscount_21_Up+FedExExrpessEarnedDiscount))*'3Day Base'!H70),2),ROUND(MinBase3Day*(1+ExpressFuelSurcharge),2),ROUND(((1-(ThreeDayDiscount_21_Up+FedExExrpessEarnedDiscount))*'3Day Base'!H70)*(1+ExpressFuelSurcharge),2))*(1+FedEx_Markup),2)</f>
        <v>207.52</v>
      </c>
    </row>
    <row r="74" ht="12.75" customHeight="1">
      <c r="A74" s="327">
        <v>69.0</v>
      </c>
      <c r="B74" s="328">
        <f>ROUND(IF(MinBase3Day&gt;ROUND(((1-(ThreeDayDiscount_21_Up+FedExExrpessEarnedDiscount))*'3Day Base'!B71),2),ROUND(MinBase3Day*(1+ExpressFuelSurcharge),2),ROUND(((1-(ThreeDayDiscount_21_Up+FedExExrpessEarnedDiscount))*'3Day Base'!B71)*(1+ExpressFuelSurcharge),2))*(1+FedEx_Markup),2)</f>
        <v>52.11</v>
      </c>
      <c r="C74" s="328">
        <f>ROUND(IF(MinBase3Day&gt;ROUND(((1-(ThreeDayDiscount_21_Up+FedExExrpessEarnedDiscount))*'3Day Base'!C71),2),ROUND(MinBase3Day*(1+ExpressFuelSurcharge),2),ROUND(((1-(ThreeDayDiscount_21_Up+FedExExrpessEarnedDiscount))*'3Day Base'!C71)*(1+ExpressFuelSurcharge),2))*(1+FedEx_Markup),2)</f>
        <v>66.82</v>
      </c>
      <c r="D74" s="328">
        <f>ROUND(IF(MinBase3Day&gt;ROUND(((1-(ThreeDayDiscount_21_Up+FedExExrpessEarnedDiscount))*'3Day Base'!D71),2),ROUND(MinBase3Day*(1+ExpressFuelSurcharge),2),ROUND(((1-(ThreeDayDiscount_21_Up+FedExExrpessEarnedDiscount))*'3Day Base'!D71)*(1+ExpressFuelSurcharge),2))*(1+FedEx_Markup),2)</f>
        <v>82.9</v>
      </c>
      <c r="E74" s="328">
        <f>ROUND(IF(MinBase3Day&gt;ROUND(((1-(ThreeDayDiscount_21_Up+FedExExrpessEarnedDiscount))*'3Day Base'!E71),2),ROUND(MinBase3Day*(1+ExpressFuelSurcharge),2),ROUND(((1-(ThreeDayDiscount_21_Up+FedExExrpessEarnedDiscount))*'3Day Base'!E71)*(1+ExpressFuelSurcharge),2))*(1+FedEx_Markup),2)</f>
        <v>112.41</v>
      </c>
      <c r="F74" s="328">
        <f>ROUND(IF(MinBase3Day&gt;ROUND(((1-(ThreeDayDiscount_21_Up+FedExExrpessEarnedDiscount))*'3Day Base'!F71),2),ROUND(MinBase3Day*(1+ExpressFuelSurcharge),2),ROUND(((1-(ThreeDayDiscount_21_Up+FedExExrpessEarnedDiscount))*'3Day Base'!F71)*(1+ExpressFuelSurcharge),2))*(1+FedEx_Markup),2)</f>
        <v>150.48</v>
      </c>
      <c r="G74" s="328">
        <f>ROUND(IF(MinBase3Day&gt;ROUND(((1-(ThreeDayDiscount_21_Up+FedExExrpessEarnedDiscount))*'3Day Base'!G71),2),ROUND(MinBase3Day*(1+ExpressFuelSurcharge),2),ROUND(((1-(ThreeDayDiscount_21_Up+FedExExrpessEarnedDiscount))*'3Day Base'!G71)*(1+ExpressFuelSurcharge),2))*(1+FedEx_Markup),2)</f>
        <v>172.13</v>
      </c>
      <c r="H74" s="328">
        <f>ROUND(IF(MinBase3Day&gt;ROUND(((1-(ThreeDayDiscount_21_Up+FedExExrpessEarnedDiscount))*'3Day Base'!H71),2),ROUND(MinBase3Day*(1+ExpressFuelSurcharge),2),ROUND(((1-(ThreeDayDiscount_21_Up+FedExExrpessEarnedDiscount))*'3Day Base'!H71)*(1+ExpressFuelSurcharge),2))*(1+FedEx_Markup),2)</f>
        <v>208.35</v>
      </c>
    </row>
    <row r="75" ht="12.75" customHeight="1">
      <c r="A75" s="327">
        <v>70.0</v>
      </c>
      <c r="B75" s="328">
        <f>ROUND(IF(MinBase3Day&gt;ROUND(((1-(ThreeDayDiscount_21_Up+FedExExrpessEarnedDiscount))*'3Day Base'!B72),2),ROUND(MinBase3Day*(1+ExpressFuelSurcharge),2),ROUND(((1-(ThreeDayDiscount_21_Up+FedExExrpessEarnedDiscount))*'3Day Base'!B72)*(1+ExpressFuelSurcharge),2))*(1+FedEx_Markup),2)</f>
        <v>53.39</v>
      </c>
      <c r="C75" s="328">
        <f>ROUND(IF(MinBase3Day&gt;ROUND(((1-(ThreeDayDiscount_21_Up+FedExExrpessEarnedDiscount))*'3Day Base'!C72),2),ROUND(MinBase3Day*(1+ExpressFuelSurcharge),2),ROUND(((1-(ThreeDayDiscount_21_Up+FedExExrpessEarnedDiscount))*'3Day Base'!C72)*(1+ExpressFuelSurcharge),2))*(1+FedEx_Markup),2)</f>
        <v>68.69</v>
      </c>
      <c r="D75" s="328">
        <f>ROUND(IF(MinBase3Day&gt;ROUND(((1-(ThreeDayDiscount_21_Up+FedExExrpessEarnedDiscount))*'3Day Base'!D72),2),ROUND(MinBase3Day*(1+ExpressFuelSurcharge),2),ROUND(((1-(ThreeDayDiscount_21_Up+FedExExrpessEarnedDiscount))*'3Day Base'!D72)*(1+ExpressFuelSurcharge),2))*(1+FedEx_Markup),2)</f>
        <v>84.87</v>
      </c>
      <c r="E75" s="328">
        <f>ROUND(IF(MinBase3Day&gt;ROUND(((1-(ThreeDayDiscount_21_Up+FedExExrpessEarnedDiscount))*'3Day Base'!E72),2),ROUND(MinBase3Day*(1+ExpressFuelSurcharge),2),ROUND(((1-(ThreeDayDiscount_21_Up+FedExExrpessEarnedDiscount))*'3Day Base'!E72)*(1+ExpressFuelSurcharge),2))*(1+FedEx_Markup),2)</f>
        <v>115.25</v>
      </c>
      <c r="F75" s="328">
        <f>ROUND(IF(MinBase3Day&gt;ROUND(((1-(ThreeDayDiscount_21_Up+FedExExrpessEarnedDiscount))*'3Day Base'!F72),2),ROUND(MinBase3Day*(1+ExpressFuelSurcharge),2),ROUND(((1-(ThreeDayDiscount_21_Up+FedExExrpessEarnedDiscount))*'3Day Base'!F72)*(1+ExpressFuelSurcharge),2))*(1+FedEx_Markup),2)</f>
        <v>150.73</v>
      </c>
      <c r="G75" s="328">
        <f>ROUND(IF(MinBase3Day&gt;ROUND(((1-(ThreeDayDiscount_21_Up+FedExExrpessEarnedDiscount))*'3Day Base'!G72),2),ROUND(MinBase3Day*(1+ExpressFuelSurcharge),2),ROUND(((1-(ThreeDayDiscount_21_Up+FedExExrpessEarnedDiscount))*'3Day Base'!G72)*(1+ExpressFuelSurcharge),2))*(1+FedEx_Markup),2)</f>
        <v>179.49</v>
      </c>
      <c r="H75" s="328">
        <f>ROUND(IF(MinBase3Day&gt;ROUND(((1-(ThreeDayDiscount_21_Up+FedExExrpessEarnedDiscount))*'3Day Base'!H72),2),ROUND(MinBase3Day*(1+ExpressFuelSurcharge),2),ROUND(((1-(ThreeDayDiscount_21_Up+FedExExrpessEarnedDiscount))*'3Day Base'!H72)*(1+ExpressFuelSurcharge),2))*(1+FedEx_Markup),2)</f>
        <v>208.62</v>
      </c>
    </row>
    <row r="76" ht="12.75" customHeight="1">
      <c r="A76" s="327">
        <v>71.0</v>
      </c>
      <c r="B76" s="328">
        <f>ROUND(IF(MinBase3Day&gt;ROUND(((1-(ThreeDayDiscount_21_Up+FedExExrpessEarnedDiscount))*'3Day Base'!B73),2),ROUND(MinBase3Day*(1+ExpressFuelSurcharge),2),ROUND(((1-(ThreeDayDiscount_21_Up+FedExExrpessEarnedDiscount))*'3Day Base'!B73)*(1+ExpressFuelSurcharge),2))*(1+FedEx_Markup),2)</f>
        <v>53.64</v>
      </c>
      <c r="C76" s="328">
        <f>ROUND(IF(MinBase3Day&gt;ROUND(((1-(ThreeDayDiscount_21_Up+FedExExrpessEarnedDiscount))*'3Day Base'!C73),2),ROUND(MinBase3Day*(1+ExpressFuelSurcharge),2),ROUND(((1-(ThreeDayDiscount_21_Up+FedExExrpessEarnedDiscount))*'3Day Base'!C73)*(1+ExpressFuelSurcharge),2))*(1+FedEx_Markup),2)</f>
        <v>68.92</v>
      </c>
      <c r="D76" s="328">
        <f>ROUND(IF(MinBase3Day&gt;ROUND(((1-(ThreeDayDiscount_21_Up+FedExExrpessEarnedDiscount))*'3Day Base'!D73),2),ROUND(MinBase3Day*(1+ExpressFuelSurcharge),2),ROUND(((1-(ThreeDayDiscount_21_Up+FedExExrpessEarnedDiscount))*'3Day Base'!D73)*(1+ExpressFuelSurcharge),2))*(1+FedEx_Markup),2)</f>
        <v>85.11</v>
      </c>
      <c r="E76" s="328">
        <f>ROUND(IF(MinBase3Day&gt;ROUND(((1-(ThreeDayDiscount_21_Up+FedExExrpessEarnedDiscount))*'3Day Base'!E73),2),ROUND(MinBase3Day*(1+ExpressFuelSurcharge),2),ROUND(((1-(ThreeDayDiscount_21_Up+FedExExrpessEarnedDiscount))*'3Day Base'!E73)*(1+ExpressFuelSurcharge),2))*(1+FedEx_Markup),2)</f>
        <v>116.23</v>
      </c>
      <c r="F76" s="328">
        <f>ROUND(IF(MinBase3Day&gt;ROUND(((1-(ThreeDayDiscount_21_Up+FedExExrpessEarnedDiscount))*'3Day Base'!F73),2),ROUND(MinBase3Day*(1+ExpressFuelSurcharge),2),ROUND(((1-(ThreeDayDiscount_21_Up+FedExExrpessEarnedDiscount))*'3Day Base'!F73)*(1+ExpressFuelSurcharge),2))*(1+FedEx_Markup),2)</f>
        <v>151</v>
      </c>
      <c r="G76" s="328">
        <f>ROUND(IF(MinBase3Day&gt;ROUND(((1-(ThreeDayDiscount_21_Up+FedExExrpessEarnedDiscount))*'3Day Base'!G73),2),ROUND(MinBase3Day*(1+ExpressFuelSurcharge),2),ROUND(((1-(ThreeDayDiscount_21_Up+FedExExrpessEarnedDiscount))*'3Day Base'!G73)*(1+ExpressFuelSurcharge),2))*(1+FedEx_Markup),2)</f>
        <v>183.94</v>
      </c>
      <c r="H76" s="328">
        <f>ROUND(IF(MinBase3Day&gt;ROUND(((1-(ThreeDayDiscount_21_Up+FedExExrpessEarnedDiscount))*'3Day Base'!H73),2),ROUND(MinBase3Day*(1+ExpressFuelSurcharge),2),ROUND(((1-(ThreeDayDiscount_21_Up+FedExExrpessEarnedDiscount))*'3Day Base'!H73)*(1+ExpressFuelSurcharge),2))*(1+FedEx_Markup),2)</f>
        <v>214.05</v>
      </c>
    </row>
    <row r="77" ht="12.75" customHeight="1">
      <c r="A77" s="327">
        <v>72.0</v>
      </c>
      <c r="B77" s="328">
        <f>ROUND(IF(MinBase3Day&gt;ROUND(((1-(ThreeDayDiscount_21_Up+FedExExrpessEarnedDiscount))*'3Day Base'!B74),2),ROUND(MinBase3Day*(1+ExpressFuelSurcharge),2),ROUND(((1-(ThreeDayDiscount_21_Up+FedExExrpessEarnedDiscount))*'3Day Base'!B74)*(1+ExpressFuelSurcharge),2))*(1+FedEx_Markup),2)</f>
        <v>54.9</v>
      </c>
      <c r="C77" s="328">
        <f>ROUND(IF(MinBase3Day&gt;ROUND(((1-(ThreeDayDiscount_21_Up+FedExExrpessEarnedDiscount))*'3Day Base'!C74),2),ROUND(MinBase3Day*(1+ExpressFuelSurcharge),2),ROUND(((1-(ThreeDayDiscount_21_Up+FedExExrpessEarnedDiscount))*'3Day Base'!C74)*(1+ExpressFuelSurcharge),2))*(1+FedEx_Markup),2)</f>
        <v>69.17</v>
      </c>
      <c r="D77" s="328">
        <f>ROUND(IF(MinBase3Day&gt;ROUND(((1-(ThreeDayDiscount_21_Up+FedExExrpessEarnedDiscount))*'3Day Base'!D74),2),ROUND(MinBase3Day*(1+ExpressFuelSurcharge),2),ROUND(((1-(ThreeDayDiscount_21_Up+FedExExrpessEarnedDiscount))*'3Day Base'!D74)*(1+ExpressFuelSurcharge),2))*(1+FedEx_Markup),2)</f>
        <v>85.79</v>
      </c>
      <c r="E77" s="328">
        <f>ROUND(IF(MinBase3Day&gt;ROUND(((1-(ThreeDayDiscount_21_Up+FedExExrpessEarnedDiscount))*'3Day Base'!E74),2),ROUND(MinBase3Day*(1+ExpressFuelSurcharge),2),ROUND(((1-(ThreeDayDiscount_21_Up+FedExExrpessEarnedDiscount))*'3Day Base'!E74)*(1+ExpressFuelSurcharge),2))*(1+FedEx_Markup),2)</f>
        <v>117.85</v>
      </c>
      <c r="F77" s="328">
        <f>ROUND(IF(MinBase3Day&gt;ROUND(((1-(ThreeDayDiscount_21_Up+FedExExrpessEarnedDiscount))*'3Day Base'!F74),2),ROUND(MinBase3Day*(1+ExpressFuelSurcharge),2),ROUND(((1-(ThreeDayDiscount_21_Up+FedExExrpessEarnedDiscount))*'3Day Base'!F74)*(1+ExpressFuelSurcharge),2))*(1+FedEx_Markup),2)</f>
        <v>151.26</v>
      </c>
      <c r="G77" s="328">
        <f>ROUND(IF(MinBase3Day&gt;ROUND(((1-(ThreeDayDiscount_21_Up+FedExExrpessEarnedDiscount))*'3Day Base'!G74),2),ROUND(MinBase3Day*(1+ExpressFuelSurcharge),2),ROUND(((1-(ThreeDayDiscount_21_Up+FedExExrpessEarnedDiscount))*'3Day Base'!G74)*(1+ExpressFuelSurcharge),2))*(1+FedEx_Markup),2)</f>
        <v>185.93</v>
      </c>
      <c r="H77" s="328">
        <f>ROUND(IF(MinBase3Day&gt;ROUND(((1-(ThreeDayDiscount_21_Up+FedExExrpessEarnedDiscount))*'3Day Base'!H74),2),ROUND(MinBase3Day*(1+ExpressFuelSurcharge),2),ROUND(((1-(ThreeDayDiscount_21_Up+FedExExrpessEarnedDiscount))*'3Day Base'!H74)*(1+ExpressFuelSurcharge),2))*(1+FedEx_Markup),2)</f>
        <v>214.59</v>
      </c>
    </row>
    <row r="78" ht="12.75" customHeight="1">
      <c r="A78" s="327">
        <v>73.0</v>
      </c>
      <c r="B78" s="328">
        <f>ROUND(IF(MinBase3Day&gt;ROUND(((1-(ThreeDayDiscount_21_Up+FedExExrpessEarnedDiscount))*'3Day Base'!B75),2),ROUND(MinBase3Day*(1+ExpressFuelSurcharge),2),ROUND(((1-(ThreeDayDiscount_21_Up+FedExExrpessEarnedDiscount))*'3Day Base'!B75)*(1+ExpressFuelSurcharge),2))*(1+FedEx_Markup),2)</f>
        <v>55.11</v>
      </c>
      <c r="C78" s="328">
        <f>ROUND(IF(MinBase3Day&gt;ROUND(((1-(ThreeDayDiscount_21_Up+FedExExrpessEarnedDiscount))*'3Day Base'!C75),2),ROUND(MinBase3Day*(1+ExpressFuelSurcharge),2),ROUND(((1-(ThreeDayDiscount_21_Up+FedExExrpessEarnedDiscount))*'3Day Base'!C75)*(1+ExpressFuelSurcharge),2))*(1+FedEx_Markup),2)</f>
        <v>69.4</v>
      </c>
      <c r="D78" s="328">
        <f>ROUND(IF(MinBase3Day&gt;ROUND(((1-(ThreeDayDiscount_21_Up+FedExExrpessEarnedDiscount))*'3Day Base'!D75),2),ROUND(MinBase3Day*(1+ExpressFuelSurcharge),2),ROUND(((1-(ThreeDayDiscount_21_Up+FedExExrpessEarnedDiscount))*'3Day Base'!D75)*(1+ExpressFuelSurcharge),2))*(1+FedEx_Markup),2)</f>
        <v>86.04</v>
      </c>
      <c r="E78" s="328">
        <f>ROUND(IF(MinBase3Day&gt;ROUND(((1-(ThreeDayDiscount_21_Up+FedExExrpessEarnedDiscount))*'3Day Base'!E75),2),ROUND(MinBase3Day*(1+ExpressFuelSurcharge),2),ROUND(((1-(ThreeDayDiscount_21_Up+FedExExrpessEarnedDiscount))*'3Day Base'!E75)*(1+ExpressFuelSurcharge),2))*(1+FedEx_Markup),2)</f>
        <v>118.35</v>
      </c>
      <c r="F78" s="328">
        <f>ROUND(IF(MinBase3Day&gt;ROUND(((1-(ThreeDayDiscount_21_Up+FedExExrpessEarnedDiscount))*'3Day Base'!F75),2),ROUND(MinBase3Day*(1+ExpressFuelSurcharge),2),ROUND(((1-(ThreeDayDiscount_21_Up+FedExExrpessEarnedDiscount))*'3Day Base'!F75)*(1+ExpressFuelSurcharge),2))*(1+FedEx_Markup),2)</f>
        <v>151.51</v>
      </c>
      <c r="G78" s="328">
        <f>ROUND(IF(MinBase3Day&gt;ROUND(((1-(ThreeDayDiscount_21_Up+FedExExrpessEarnedDiscount))*'3Day Base'!G75),2),ROUND(MinBase3Day*(1+ExpressFuelSurcharge),2),ROUND(((1-(ThreeDayDiscount_21_Up+FedExExrpessEarnedDiscount))*'3Day Base'!G75)*(1+ExpressFuelSurcharge),2))*(1+FedEx_Markup),2)</f>
        <v>186.19</v>
      </c>
      <c r="H78" s="328">
        <f>ROUND(IF(MinBase3Day&gt;ROUND(((1-(ThreeDayDiscount_21_Up+FedExExrpessEarnedDiscount))*'3Day Base'!H75),2),ROUND(MinBase3Day*(1+ExpressFuelSurcharge),2),ROUND(((1-(ThreeDayDiscount_21_Up+FedExExrpessEarnedDiscount))*'3Day Base'!H75)*(1+ExpressFuelSurcharge),2))*(1+FedEx_Markup),2)</f>
        <v>214.83</v>
      </c>
    </row>
    <row r="79" ht="12.75" customHeight="1">
      <c r="A79" s="327">
        <v>74.0</v>
      </c>
      <c r="B79" s="328">
        <f>ROUND(IF(MinBase3Day&gt;ROUND(((1-(ThreeDayDiscount_21_Up+FedExExrpessEarnedDiscount))*'3Day Base'!B76),2),ROUND(MinBase3Day*(1+ExpressFuelSurcharge),2),ROUND(((1-(ThreeDayDiscount_21_Up+FedExExrpessEarnedDiscount))*'3Day Base'!B76)*(1+ExpressFuelSurcharge),2))*(1+FedEx_Markup),2)</f>
        <v>55.33</v>
      </c>
      <c r="C79" s="328">
        <f>ROUND(IF(MinBase3Day&gt;ROUND(((1-(ThreeDayDiscount_21_Up+FedExExrpessEarnedDiscount))*'3Day Base'!C76),2),ROUND(MinBase3Day*(1+ExpressFuelSurcharge),2),ROUND(((1-(ThreeDayDiscount_21_Up+FedExExrpessEarnedDiscount))*'3Day Base'!C76)*(1+ExpressFuelSurcharge),2))*(1+FedEx_Markup),2)</f>
        <v>69.64</v>
      </c>
      <c r="D79" s="328">
        <f>ROUND(IF(MinBase3Day&gt;ROUND(((1-(ThreeDayDiscount_21_Up+FedExExrpessEarnedDiscount))*'3Day Base'!D76),2),ROUND(MinBase3Day*(1+ExpressFuelSurcharge),2),ROUND(((1-(ThreeDayDiscount_21_Up+FedExExrpessEarnedDiscount))*'3Day Base'!D76)*(1+ExpressFuelSurcharge),2))*(1+FedEx_Markup),2)</f>
        <v>86.27</v>
      </c>
      <c r="E79" s="328">
        <f>ROUND(IF(MinBase3Day&gt;ROUND(((1-(ThreeDayDiscount_21_Up+FedExExrpessEarnedDiscount))*'3Day Base'!E76),2),ROUND(MinBase3Day*(1+ExpressFuelSurcharge),2),ROUND(((1-(ThreeDayDiscount_21_Up+FedExExrpessEarnedDiscount))*'3Day Base'!E76)*(1+ExpressFuelSurcharge),2))*(1+FedEx_Markup),2)</f>
        <v>118.61</v>
      </c>
      <c r="F79" s="328">
        <f>ROUND(IF(MinBase3Day&gt;ROUND(((1-(ThreeDayDiscount_21_Up+FedExExrpessEarnedDiscount))*'3Day Base'!F76),2),ROUND(MinBase3Day*(1+ExpressFuelSurcharge),2),ROUND(((1-(ThreeDayDiscount_21_Up+FedExExrpessEarnedDiscount))*'3Day Base'!F76)*(1+ExpressFuelSurcharge),2))*(1+FedEx_Markup),2)</f>
        <v>151.78</v>
      </c>
      <c r="G79" s="328">
        <f>ROUND(IF(MinBase3Day&gt;ROUND(((1-(ThreeDayDiscount_21_Up+FedExExrpessEarnedDiscount))*'3Day Base'!G76),2),ROUND(MinBase3Day*(1+ExpressFuelSurcharge),2),ROUND(((1-(ThreeDayDiscount_21_Up+FedExExrpessEarnedDiscount))*'3Day Base'!G76)*(1+ExpressFuelSurcharge),2))*(1+FedEx_Markup),2)</f>
        <v>186.45</v>
      </c>
      <c r="H79" s="328">
        <f>ROUND(IF(MinBase3Day&gt;ROUND(((1-(ThreeDayDiscount_21_Up+FedExExrpessEarnedDiscount))*'3Day Base'!H76),2),ROUND(MinBase3Day*(1+ExpressFuelSurcharge),2),ROUND(((1-(ThreeDayDiscount_21_Up+FedExExrpessEarnedDiscount))*'3Day Base'!H76)*(1+ExpressFuelSurcharge),2))*(1+FedEx_Markup),2)</f>
        <v>215.06</v>
      </c>
    </row>
    <row r="80" ht="12.75" customHeight="1">
      <c r="A80" s="327">
        <v>75.0</v>
      </c>
      <c r="B80" s="328">
        <f>ROUND(IF(MinBase3Day&gt;ROUND(((1-(ThreeDayDiscount_21_Up+FedExExrpessEarnedDiscount))*'3Day Base'!B77),2),ROUND(MinBase3Day*(1+ExpressFuelSurcharge),2),ROUND(((1-(ThreeDayDiscount_21_Up+FedExExrpessEarnedDiscount))*'3Day Base'!B77)*(1+ExpressFuelSurcharge),2))*(1+FedEx_Markup),2)</f>
        <v>55.82</v>
      </c>
      <c r="C80" s="328">
        <f>ROUND(IF(MinBase3Day&gt;ROUND(((1-(ThreeDayDiscount_21_Up+FedExExrpessEarnedDiscount))*'3Day Base'!C77),2),ROUND(MinBase3Day*(1+ExpressFuelSurcharge),2),ROUND(((1-(ThreeDayDiscount_21_Up+FedExExrpessEarnedDiscount))*'3Day Base'!C77)*(1+ExpressFuelSurcharge),2))*(1+FedEx_Markup),2)</f>
        <v>70.13</v>
      </c>
      <c r="D80" s="328">
        <f>ROUND(IF(MinBase3Day&gt;ROUND(((1-(ThreeDayDiscount_21_Up+FedExExrpessEarnedDiscount))*'3Day Base'!D77),2),ROUND(MinBase3Day*(1+ExpressFuelSurcharge),2),ROUND(((1-(ThreeDayDiscount_21_Up+FedExExrpessEarnedDiscount))*'3Day Base'!D77)*(1+ExpressFuelSurcharge),2))*(1+FedEx_Markup),2)</f>
        <v>86.76</v>
      </c>
      <c r="E80" s="328">
        <f>ROUND(IF(MinBase3Day&gt;ROUND(((1-(ThreeDayDiscount_21_Up+FedExExrpessEarnedDiscount))*'3Day Base'!E77),2),ROUND(MinBase3Day*(1+ExpressFuelSurcharge),2),ROUND(((1-(ThreeDayDiscount_21_Up+FedExExrpessEarnedDiscount))*'3Day Base'!E77)*(1+ExpressFuelSurcharge),2))*(1+FedEx_Markup),2)</f>
        <v>119.14</v>
      </c>
      <c r="F80" s="328">
        <f>ROUND(IF(MinBase3Day&gt;ROUND(((1-(ThreeDayDiscount_21_Up+FedExExrpessEarnedDiscount))*'3Day Base'!F77),2),ROUND(MinBase3Day*(1+ExpressFuelSurcharge),2),ROUND(((1-(ThreeDayDiscount_21_Up+FedExExrpessEarnedDiscount))*'3Day Base'!F77)*(1+ExpressFuelSurcharge),2))*(1+FedEx_Markup),2)</f>
        <v>152.28</v>
      </c>
      <c r="G80" s="328">
        <f>ROUND(IF(MinBase3Day&gt;ROUND(((1-(ThreeDayDiscount_21_Up+FedExExrpessEarnedDiscount))*'3Day Base'!G77),2),ROUND(MinBase3Day*(1+ExpressFuelSurcharge),2),ROUND(((1-(ThreeDayDiscount_21_Up+FedExExrpessEarnedDiscount))*'3Day Base'!G77)*(1+ExpressFuelSurcharge),2))*(1+FedEx_Markup),2)</f>
        <v>186.98</v>
      </c>
      <c r="H80" s="328">
        <f>ROUND(IF(MinBase3Day&gt;ROUND(((1-(ThreeDayDiscount_21_Up+FedExExrpessEarnedDiscount))*'3Day Base'!H77),2),ROUND(MinBase3Day*(1+ExpressFuelSurcharge),2),ROUND(((1-(ThreeDayDiscount_21_Up+FedExExrpessEarnedDiscount))*'3Day Base'!H77)*(1+ExpressFuelSurcharge),2))*(1+FedEx_Markup),2)</f>
        <v>215.65</v>
      </c>
    </row>
    <row r="81" ht="12.75" customHeight="1">
      <c r="A81" s="327">
        <v>76.0</v>
      </c>
      <c r="B81" s="328">
        <f>ROUND(IF(MinBase3Day&gt;ROUND(((1-(ThreeDayDiscount_21_Up+FedExExrpessEarnedDiscount))*'3Day Base'!B78),2),ROUND(MinBase3Day*(1+ExpressFuelSurcharge),2),ROUND(((1-(ThreeDayDiscount_21_Up+FedExExrpessEarnedDiscount))*'3Day Base'!B78)*(1+ExpressFuelSurcharge),2))*(1+FedEx_Markup),2)</f>
        <v>56.51</v>
      </c>
      <c r="C81" s="328">
        <f>ROUND(IF(MinBase3Day&gt;ROUND(((1-(ThreeDayDiscount_21_Up+FedExExrpessEarnedDiscount))*'3Day Base'!C78),2),ROUND(MinBase3Day*(1+ExpressFuelSurcharge),2),ROUND(((1-(ThreeDayDiscount_21_Up+FedExExrpessEarnedDiscount))*'3Day Base'!C78)*(1+ExpressFuelSurcharge),2))*(1+FedEx_Markup),2)</f>
        <v>70.6</v>
      </c>
      <c r="D81" s="328">
        <f>ROUND(IF(MinBase3Day&gt;ROUND(((1-(ThreeDayDiscount_21_Up+FedExExrpessEarnedDiscount))*'3Day Base'!D78),2),ROUND(MinBase3Day*(1+ExpressFuelSurcharge),2),ROUND(((1-(ThreeDayDiscount_21_Up+FedExExrpessEarnedDiscount))*'3Day Base'!D78)*(1+ExpressFuelSurcharge),2))*(1+FedEx_Markup),2)</f>
        <v>87.24</v>
      </c>
      <c r="E81" s="328">
        <f>ROUND(IF(MinBase3Day&gt;ROUND(((1-(ThreeDayDiscount_21_Up+FedExExrpessEarnedDiscount))*'3Day Base'!E78),2),ROUND(MinBase3Day*(1+ExpressFuelSurcharge),2),ROUND(((1-(ThreeDayDiscount_21_Up+FedExExrpessEarnedDiscount))*'3Day Base'!E78)*(1+ExpressFuelSurcharge),2))*(1+FedEx_Markup),2)</f>
        <v>119.65</v>
      </c>
      <c r="F81" s="328">
        <f>ROUND(IF(MinBase3Day&gt;ROUND(((1-(ThreeDayDiscount_21_Up+FedExExrpessEarnedDiscount))*'3Day Base'!F78),2),ROUND(MinBase3Day*(1+ExpressFuelSurcharge),2),ROUND(((1-(ThreeDayDiscount_21_Up+FedExExrpessEarnedDiscount))*'3Day Base'!F78)*(1+ExpressFuelSurcharge),2))*(1+FedEx_Markup),2)</f>
        <v>152.81</v>
      </c>
      <c r="G81" s="328">
        <f>ROUND(IF(MinBase3Day&gt;ROUND(((1-(ThreeDayDiscount_21_Up+FedExExrpessEarnedDiscount))*'3Day Base'!G78),2),ROUND(MinBase3Day*(1+ExpressFuelSurcharge),2),ROUND(((1-(ThreeDayDiscount_21_Up+FedExExrpessEarnedDiscount))*'3Day Base'!G78)*(1+ExpressFuelSurcharge),2))*(1+FedEx_Markup),2)</f>
        <v>191.73</v>
      </c>
      <c r="H81" s="328">
        <f>ROUND(IF(MinBase3Day&gt;ROUND(((1-(ThreeDayDiscount_21_Up+FedExExrpessEarnedDiscount))*'3Day Base'!H78),2),ROUND(MinBase3Day*(1+ExpressFuelSurcharge),2),ROUND(((1-(ThreeDayDiscount_21_Up+FedExExrpessEarnedDiscount))*'3Day Base'!H78)*(1+ExpressFuelSurcharge),2))*(1+FedEx_Markup),2)</f>
        <v>227.21</v>
      </c>
      <c r="L81" s="4"/>
    </row>
    <row r="82" ht="12.75" customHeight="1">
      <c r="A82" s="327">
        <v>77.0</v>
      </c>
      <c r="B82" s="328">
        <f>ROUND(IF(MinBase3Day&gt;ROUND(((1-(ThreeDayDiscount_21_Up+FedExExrpessEarnedDiscount))*'3Day Base'!B79),2),ROUND(MinBase3Day*(1+ExpressFuelSurcharge),2),ROUND(((1-(ThreeDayDiscount_21_Up+FedExExrpessEarnedDiscount))*'3Day Base'!B79)*(1+ExpressFuelSurcharge),2))*(1+FedEx_Markup),2)</f>
        <v>56.95</v>
      </c>
      <c r="C82" s="328">
        <f>ROUND(IF(MinBase3Day&gt;ROUND(((1-(ThreeDayDiscount_21_Up+FedExExrpessEarnedDiscount))*'3Day Base'!C79),2),ROUND(MinBase3Day*(1+ExpressFuelSurcharge),2),ROUND(((1-(ThreeDayDiscount_21_Up+FedExExrpessEarnedDiscount))*'3Day Base'!C79)*(1+ExpressFuelSurcharge),2))*(1+FedEx_Markup),2)</f>
        <v>71.09</v>
      </c>
      <c r="D82" s="328">
        <f>ROUND(IF(MinBase3Day&gt;ROUND(((1-(ThreeDayDiscount_21_Up+FedExExrpessEarnedDiscount))*'3Day Base'!D79),2),ROUND(MinBase3Day*(1+ExpressFuelSurcharge),2),ROUND(((1-(ThreeDayDiscount_21_Up+FedExExrpessEarnedDiscount))*'3Day Base'!D79)*(1+ExpressFuelSurcharge),2))*(1+FedEx_Markup),2)</f>
        <v>87.72</v>
      </c>
      <c r="E82" s="328">
        <f>ROUND(IF(MinBase3Day&gt;ROUND(((1-(ThreeDayDiscount_21_Up+FedExExrpessEarnedDiscount))*'3Day Base'!E79),2),ROUND(MinBase3Day*(1+ExpressFuelSurcharge),2),ROUND(((1-(ThreeDayDiscount_21_Up+FedExExrpessEarnedDiscount))*'3Day Base'!E79)*(1+ExpressFuelSurcharge),2))*(1+FedEx_Markup),2)</f>
        <v>120.16</v>
      </c>
      <c r="F82" s="328">
        <f>ROUND(IF(MinBase3Day&gt;ROUND(((1-(ThreeDayDiscount_21_Up+FedExExrpessEarnedDiscount))*'3Day Base'!F79),2),ROUND(MinBase3Day*(1+ExpressFuelSurcharge),2),ROUND(((1-(ThreeDayDiscount_21_Up+FedExExrpessEarnedDiscount))*'3Day Base'!F79)*(1+ExpressFuelSurcharge),2))*(1+FedEx_Markup),2)</f>
        <v>153.32</v>
      </c>
      <c r="G82" s="328">
        <f>ROUND(IF(MinBase3Day&gt;ROUND(((1-(ThreeDayDiscount_21_Up+FedExExrpessEarnedDiscount))*'3Day Base'!G79),2),ROUND(MinBase3Day*(1+ExpressFuelSurcharge),2),ROUND(((1-(ThreeDayDiscount_21_Up+FedExExrpessEarnedDiscount))*'3Day Base'!G79)*(1+ExpressFuelSurcharge),2))*(1+FedEx_Markup),2)</f>
        <v>192.25</v>
      </c>
      <c r="H82" s="328">
        <f>ROUND(IF(MinBase3Day&gt;ROUND(((1-(ThreeDayDiscount_21_Up+FedExExrpessEarnedDiscount))*'3Day Base'!H79),2),ROUND(MinBase3Day*(1+ExpressFuelSurcharge),2),ROUND(((1-(ThreeDayDiscount_21_Up+FedExExrpessEarnedDiscount))*'3Day Base'!H79)*(1+ExpressFuelSurcharge),2))*(1+FedEx_Markup),2)</f>
        <v>228.36</v>
      </c>
    </row>
    <row r="83" ht="12.75" customHeight="1">
      <c r="A83" s="327">
        <v>78.0</v>
      </c>
      <c r="B83" s="328">
        <f>ROUND(IF(MinBase3Day&gt;ROUND(((1-(ThreeDayDiscount_21_Up+FedExExrpessEarnedDiscount))*'3Day Base'!B80),2),ROUND(MinBase3Day*(1+ExpressFuelSurcharge),2),ROUND(((1-(ThreeDayDiscount_21_Up+FedExExrpessEarnedDiscount))*'3Day Base'!B80)*(1+ExpressFuelSurcharge),2))*(1+FedEx_Markup),2)</f>
        <v>57.39</v>
      </c>
      <c r="C83" s="328">
        <f>ROUND(IF(MinBase3Day&gt;ROUND(((1-(ThreeDayDiscount_21_Up+FedExExrpessEarnedDiscount))*'3Day Base'!C80),2),ROUND(MinBase3Day*(1+ExpressFuelSurcharge),2),ROUND(((1-(ThreeDayDiscount_21_Up+FedExExrpessEarnedDiscount))*'3Day Base'!C80)*(1+ExpressFuelSurcharge),2))*(1+FedEx_Markup),2)</f>
        <v>71.66</v>
      </c>
      <c r="D83" s="328">
        <f>ROUND(IF(MinBase3Day&gt;ROUND(((1-(ThreeDayDiscount_21_Up+FedExExrpessEarnedDiscount))*'3Day Base'!D80),2),ROUND(MinBase3Day*(1+ExpressFuelSurcharge),2),ROUND(((1-(ThreeDayDiscount_21_Up+FedExExrpessEarnedDiscount))*'3Day Base'!D80)*(1+ExpressFuelSurcharge),2))*(1+FedEx_Markup),2)</f>
        <v>88.21</v>
      </c>
      <c r="E83" s="328">
        <f>ROUND(IF(MinBase3Day&gt;ROUND(((1-(ThreeDayDiscount_21_Up+FedExExrpessEarnedDiscount))*'3Day Base'!E80),2),ROUND(MinBase3Day*(1+ExpressFuelSurcharge),2),ROUND(((1-(ThreeDayDiscount_21_Up+FedExExrpessEarnedDiscount))*'3Day Base'!E80)*(1+ExpressFuelSurcharge),2))*(1+FedEx_Markup),2)</f>
        <v>120.68</v>
      </c>
      <c r="F83" s="328">
        <f>ROUND(IF(MinBase3Day&gt;ROUND(((1-(ThreeDayDiscount_21_Up+FedExExrpessEarnedDiscount))*'3Day Base'!F80),2),ROUND(MinBase3Day*(1+ExpressFuelSurcharge),2),ROUND(((1-(ThreeDayDiscount_21_Up+FedExExrpessEarnedDiscount))*'3Day Base'!F80)*(1+ExpressFuelSurcharge),2))*(1+FedEx_Markup),2)</f>
        <v>153.85</v>
      </c>
      <c r="G83" s="328">
        <f>ROUND(IF(MinBase3Day&gt;ROUND(((1-(ThreeDayDiscount_21_Up+FedExExrpessEarnedDiscount))*'3Day Base'!G80),2),ROUND(MinBase3Day*(1+ExpressFuelSurcharge),2),ROUND(((1-(ThreeDayDiscount_21_Up+FedExExrpessEarnedDiscount))*'3Day Base'!G80)*(1+ExpressFuelSurcharge),2))*(1+FedEx_Markup),2)</f>
        <v>192.77</v>
      </c>
      <c r="H83" s="328">
        <f>ROUND(IF(MinBase3Day&gt;ROUND(((1-(ThreeDayDiscount_21_Up+FedExExrpessEarnedDiscount))*'3Day Base'!H80),2),ROUND(MinBase3Day*(1+ExpressFuelSurcharge),2),ROUND(((1-(ThreeDayDiscount_21_Up+FedExExrpessEarnedDiscount))*'3Day Base'!H80)*(1+ExpressFuelSurcharge),2))*(1+FedEx_Markup),2)</f>
        <v>229.43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27">
        <v>79.0</v>
      </c>
      <c r="B84" s="328">
        <f>ROUND(IF(MinBase3Day&gt;ROUND(((1-(ThreeDayDiscount_21_Up+FedExExrpessEarnedDiscount))*'3Day Base'!B81),2),ROUND(MinBase3Day*(1+ExpressFuelSurcharge),2),ROUND(((1-(ThreeDayDiscount_21_Up+FedExExrpessEarnedDiscount))*'3Day Base'!B81)*(1+ExpressFuelSurcharge),2))*(1+FedEx_Markup),2)</f>
        <v>57.83</v>
      </c>
      <c r="C84" s="328">
        <f>ROUND(IF(MinBase3Day&gt;ROUND(((1-(ThreeDayDiscount_21_Up+FedExExrpessEarnedDiscount))*'3Day Base'!C81),2),ROUND(MinBase3Day*(1+ExpressFuelSurcharge),2),ROUND(((1-(ThreeDayDiscount_21_Up+FedExExrpessEarnedDiscount))*'3Day Base'!C81)*(1+ExpressFuelSurcharge),2))*(1+FedEx_Markup),2)</f>
        <v>72.09</v>
      </c>
      <c r="D84" s="328">
        <f>ROUND(IF(MinBase3Day&gt;ROUND(((1-(ThreeDayDiscount_21_Up+FedExExrpessEarnedDiscount))*'3Day Base'!D81),2),ROUND(MinBase3Day*(1+ExpressFuelSurcharge),2),ROUND(((1-(ThreeDayDiscount_21_Up+FedExExrpessEarnedDiscount))*'3Day Base'!D81)*(1+ExpressFuelSurcharge),2))*(1+FedEx_Markup),2)</f>
        <v>88.69</v>
      </c>
      <c r="E84" s="328">
        <f>ROUND(IF(MinBase3Day&gt;ROUND(((1-(ThreeDayDiscount_21_Up+FedExExrpessEarnedDiscount))*'3Day Base'!E81),2),ROUND(MinBase3Day*(1+ExpressFuelSurcharge),2),ROUND(((1-(ThreeDayDiscount_21_Up+FedExExrpessEarnedDiscount))*'3Day Base'!E81)*(1+ExpressFuelSurcharge),2))*(1+FedEx_Markup),2)</f>
        <v>121.21</v>
      </c>
      <c r="F84" s="328">
        <f>ROUND(IF(MinBase3Day&gt;ROUND(((1-(ThreeDayDiscount_21_Up+FedExExrpessEarnedDiscount))*'3Day Base'!F81),2),ROUND(MinBase3Day*(1+ExpressFuelSurcharge),2),ROUND(((1-(ThreeDayDiscount_21_Up+FedExExrpessEarnedDiscount))*'3Day Base'!F81)*(1+ExpressFuelSurcharge),2))*(1+FedEx_Markup),2)</f>
        <v>154.35</v>
      </c>
      <c r="G84" s="328">
        <f>ROUND(IF(MinBase3Day&gt;ROUND(((1-(ThreeDayDiscount_21_Up+FedExExrpessEarnedDiscount))*'3Day Base'!G81),2),ROUND(MinBase3Day*(1+ExpressFuelSurcharge),2),ROUND(((1-(ThreeDayDiscount_21_Up+FedExExrpessEarnedDiscount))*'3Day Base'!G81)*(1+ExpressFuelSurcharge),2))*(1+FedEx_Markup),2)</f>
        <v>193.29</v>
      </c>
      <c r="H84" s="328">
        <f>ROUND(IF(MinBase3Day&gt;ROUND(((1-(ThreeDayDiscount_21_Up+FedExExrpessEarnedDiscount))*'3Day Base'!H81),2),ROUND(MinBase3Day*(1+ExpressFuelSurcharge),2),ROUND(((1-(ThreeDayDiscount_21_Up+FedExExrpessEarnedDiscount))*'3Day Base'!H81)*(1+ExpressFuelSurcharge),2))*(1+FedEx_Markup),2)</f>
        <v>231.56</v>
      </c>
    </row>
    <row r="85" ht="12.75" customHeight="1">
      <c r="A85" s="327">
        <v>80.0</v>
      </c>
      <c r="B85" s="328">
        <f>ROUND(IF(MinBase3Day&gt;ROUND(((1-(ThreeDayDiscount_21_Up+FedExExrpessEarnedDiscount))*'3Day Base'!B82),2),ROUND(MinBase3Day*(1+ExpressFuelSurcharge),2),ROUND(((1-(ThreeDayDiscount_21_Up+FedExExrpessEarnedDiscount))*'3Day Base'!B82)*(1+ExpressFuelSurcharge),2))*(1+FedEx_Markup),2)</f>
        <v>58.27</v>
      </c>
      <c r="C85" s="328">
        <f>ROUND(IF(MinBase3Day&gt;ROUND(((1-(ThreeDayDiscount_21_Up+FedExExrpessEarnedDiscount))*'3Day Base'!C82),2),ROUND(MinBase3Day*(1+ExpressFuelSurcharge),2),ROUND(((1-(ThreeDayDiscount_21_Up+FedExExrpessEarnedDiscount))*'3Day Base'!C82)*(1+ExpressFuelSurcharge),2))*(1+FedEx_Markup),2)</f>
        <v>72.53</v>
      </c>
      <c r="D85" s="328">
        <f>ROUND(IF(MinBase3Day&gt;ROUND(((1-(ThreeDayDiscount_21_Up+FedExExrpessEarnedDiscount))*'3Day Base'!D82),2),ROUND(MinBase3Day*(1+ExpressFuelSurcharge),2),ROUND(((1-(ThreeDayDiscount_21_Up+FedExExrpessEarnedDiscount))*'3Day Base'!D82)*(1+ExpressFuelSurcharge),2))*(1+FedEx_Markup),2)</f>
        <v>89.22</v>
      </c>
      <c r="E85" s="328">
        <f>ROUND(IF(MinBase3Day&gt;ROUND(((1-(ThreeDayDiscount_21_Up+FedExExrpessEarnedDiscount))*'3Day Base'!E82),2),ROUND(MinBase3Day*(1+ExpressFuelSurcharge),2),ROUND(((1-(ThreeDayDiscount_21_Up+FedExExrpessEarnedDiscount))*'3Day Base'!E82)*(1+ExpressFuelSurcharge),2))*(1+FedEx_Markup),2)</f>
        <v>121.72</v>
      </c>
      <c r="F85" s="328">
        <f>ROUND(IF(MinBase3Day&gt;ROUND(((1-(ThreeDayDiscount_21_Up+FedExExrpessEarnedDiscount))*'3Day Base'!F82),2),ROUND(MinBase3Day*(1+ExpressFuelSurcharge),2),ROUND(((1-(ThreeDayDiscount_21_Up+FedExExrpessEarnedDiscount))*'3Day Base'!F82)*(1+ExpressFuelSurcharge),2))*(1+FedEx_Markup),2)</f>
        <v>154.88</v>
      </c>
      <c r="G85" s="328">
        <f>ROUND(IF(MinBase3Day&gt;ROUND(((1-(ThreeDayDiscount_21_Up+FedExExrpessEarnedDiscount))*'3Day Base'!G82),2),ROUND(MinBase3Day*(1+ExpressFuelSurcharge),2),ROUND(((1-(ThreeDayDiscount_21_Up+FedExExrpessEarnedDiscount))*'3Day Base'!G82)*(1+ExpressFuelSurcharge),2))*(1+FedEx_Markup),2)</f>
        <v>193.81</v>
      </c>
      <c r="H85" s="328">
        <f>ROUND(IF(MinBase3Day&gt;ROUND(((1-(ThreeDayDiscount_21_Up+FedExExrpessEarnedDiscount))*'3Day Base'!H82),2),ROUND(MinBase3Day*(1+ExpressFuelSurcharge),2),ROUND(((1-(ThreeDayDiscount_21_Up+FedExExrpessEarnedDiscount))*'3Day Base'!H82)*(1+ExpressFuelSurcharge),2))*(1+FedEx_Markup),2)</f>
        <v>232.08</v>
      </c>
    </row>
    <row r="86" ht="12.75" customHeight="1">
      <c r="A86" s="327">
        <v>81.0</v>
      </c>
      <c r="B86" s="328">
        <f>ROUND(IF(MinBase3Day&gt;ROUND(((1-(ThreeDayDiscount_21_Up+FedExExrpessEarnedDiscount))*'3Day Base'!B83),2),ROUND(MinBase3Day*(1+ExpressFuelSurcharge),2),ROUND(((1-(ThreeDayDiscount_21_Up+FedExExrpessEarnedDiscount))*'3Day Base'!B83)*(1+ExpressFuelSurcharge),2))*(1+FedEx_Markup),2)</f>
        <v>58.71</v>
      </c>
      <c r="C86" s="328">
        <f>ROUND(IF(MinBase3Day&gt;ROUND(((1-(ThreeDayDiscount_21_Up+FedExExrpessEarnedDiscount))*'3Day Base'!C83),2),ROUND(MinBase3Day*(1+ExpressFuelSurcharge),2),ROUND(((1-(ThreeDayDiscount_21_Up+FedExExrpessEarnedDiscount))*'3Day Base'!C83)*(1+ExpressFuelSurcharge),2))*(1+FedEx_Markup),2)</f>
        <v>73.74</v>
      </c>
      <c r="D86" s="328">
        <f>ROUND(IF(MinBase3Day&gt;ROUND(((1-(ThreeDayDiscount_21_Up+FedExExrpessEarnedDiscount))*'3Day Base'!D83),2),ROUND(MinBase3Day*(1+ExpressFuelSurcharge),2),ROUND(((1-(ThreeDayDiscount_21_Up+FedExExrpessEarnedDiscount))*'3Day Base'!D83)*(1+ExpressFuelSurcharge),2))*(1+FedEx_Markup),2)</f>
        <v>89.64</v>
      </c>
      <c r="E86" s="328">
        <f>ROUND(IF(MinBase3Day&gt;ROUND(((1-(ThreeDayDiscount_21_Up+FedExExrpessEarnedDiscount))*'3Day Base'!E83),2),ROUND(MinBase3Day*(1+ExpressFuelSurcharge),2),ROUND(((1-(ThreeDayDiscount_21_Up+FedExExrpessEarnedDiscount))*'3Day Base'!E83)*(1+ExpressFuelSurcharge),2))*(1+FedEx_Markup),2)</f>
        <v>122.29</v>
      </c>
      <c r="F86" s="328">
        <f>ROUND(IF(MinBase3Day&gt;ROUND(((1-(ThreeDayDiscount_21_Up+FedExExrpessEarnedDiscount))*'3Day Base'!F83),2),ROUND(MinBase3Day*(1+ExpressFuelSurcharge),2),ROUND(((1-(ThreeDayDiscount_21_Up+FedExExrpessEarnedDiscount))*'3Day Base'!F83)*(1+ExpressFuelSurcharge),2))*(1+FedEx_Markup),2)</f>
        <v>156.72</v>
      </c>
      <c r="G86" s="328">
        <f>ROUND(IF(MinBase3Day&gt;ROUND(((1-(ThreeDayDiscount_21_Up+FedExExrpessEarnedDiscount))*'3Day Base'!G83),2),ROUND(MinBase3Day*(1+ExpressFuelSurcharge),2),ROUND(((1-(ThreeDayDiscount_21_Up+FedExExrpessEarnedDiscount))*'3Day Base'!G83)*(1+ExpressFuelSurcharge),2))*(1+FedEx_Markup),2)</f>
        <v>194.67</v>
      </c>
      <c r="H86" s="328">
        <f>ROUND(IF(MinBase3Day&gt;ROUND(((1-(ThreeDayDiscount_21_Up+FedExExrpessEarnedDiscount))*'3Day Base'!H83),2),ROUND(MinBase3Day*(1+ExpressFuelSurcharge),2),ROUND(((1-(ThreeDayDiscount_21_Up+FedExExrpessEarnedDiscount))*'3Day Base'!H83)*(1+ExpressFuelSurcharge),2))*(1+FedEx_Markup),2)</f>
        <v>232.61</v>
      </c>
    </row>
    <row r="87" ht="12.75" customHeight="1">
      <c r="A87" s="327">
        <v>82.0</v>
      </c>
      <c r="B87" s="328">
        <f>ROUND(IF(MinBase3Day&gt;ROUND(((1-(ThreeDayDiscount_21_Up+FedExExrpessEarnedDiscount))*'3Day Base'!B84),2),ROUND(MinBase3Day*(1+ExpressFuelSurcharge),2),ROUND(((1-(ThreeDayDiscount_21_Up+FedExExrpessEarnedDiscount))*'3Day Base'!B84)*(1+ExpressFuelSurcharge),2))*(1+FedEx_Markup),2)</f>
        <v>60.79</v>
      </c>
      <c r="C87" s="328">
        <f>ROUND(IF(MinBase3Day&gt;ROUND(((1-(ThreeDayDiscount_21_Up+FedExExrpessEarnedDiscount))*'3Day Base'!C84),2),ROUND(MinBase3Day*(1+ExpressFuelSurcharge),2),ROUND(((1-(ThreeDayDiscount_21_Up+FedExExrpessEarnedDiscount))*'3Day Base'!C84)*(1+ExpressFuelSurcharge),2))*(1+FedEx_Markup),2)</f>
        <v>76.82</v>
      </c>
      <c r="D87" s="328">
        <f>ROUND(IF(MinBase3Day&gt;ROUND(((1-(ThreeDayDiscount_21_Up+FedExExrpessEarnedDiscount))*'3Day Base'!D84),2),ROUND(MinBase3Day*(1+ExpressFuelSurcharge),2),ROUND(((1-(ThreeDayDiscount_21_Up+FedExExrpessEarnedDiscount))*'3Day Base'!D84)*(1+ExpressFuelSurcharge),2))*(1+FedEx_Markup),2)</f>
        <v>93.17</v>
      </c>
      <c r="E87" s="328">
        <f>ROUND(IF(MinBase3Day&gt;ROUND(((1-(ThreeDayDiscount_21_Up+FedExExrpessEarnedDiscount))*'3Day Base'!E84),2),ROUND(MinBase3Day*(1+ExpressFuelSurcharge),2),ROUND(((1-(ThreeDayDiscount_21_Up+FedExExrpessEarnedDiscount))*'3Day Base'!E84)*(1+ExpressFuelSurcharge),2))*(1+FedEx_Markup),2)</f>
        <v>131.46</v>
      </c>
      <c r="F87" s="328">
        <f>ROUND(IF(MinBase3Day&gt;ROUND(((1-(ThreeDayDiscount_21_Up+FedExExrpessEarnedDiscount))*'3Day Base'!F84),2),ROUND(MinBase3Day*(1+ExpressFuelSurcharge),2),ROUND(((1-(ThreeDayDiscount_21_Up+FedExExrpessEarnedDiscount))*'3Day Base'!F84)*(1+ExpressFuelSurcharge),2))*(1+FedEx_Markup),2)</f>
        <v>168.12</v>
      </c>
      <c r="G87" s="328">
        <f>ROUND(IF(MinBase3Day&gt;ROUND(((1-(ThreeDayDiscount_21_Up+FedExExrpessEarnedDiscount))*'3Day Base'!G84),2),ROUND(MinBase3Day*(1+ExpressFuelSurcharge),2),ROUND(((1-(ThreeDayDiscount_21_Up+FedExExrpessEarnedDiscount))*'3Day Base'!G84)*(1+ExpressFuelSurcharge),2))*(1+FedEx_Markup),2)</f>
        <v>211.21</v>
      </c>
      <c r="H87" s="328">
        <f>ROUND(IF(MinBase3Day&gt;ROUND(((1-(ThreeDayDiscount_21_Up+FedExExrpessEarnedDiscount))*'3Day Base'!H84),2),ROUND(MinBase3Day*(1+ExpressFuelSurcharge),2),ROUND(((1-(ThreeDayDiscount_21_Up+FedExExrpessEarnedDiscount))*'3Day Base'!H84)*(1+ExpressFuelSurcharge),2))*(1+FedEx_Markup),2)</f>
        <v>233.75</v>
      </c>
    </row>
    <row r="88" ht="12.75" customHeight="1">
      <c r="A88" s="327">
        <v>83.0</v>
      </c>
      <c r="B88" s="328">
        <f>ROUND(IF(MinBase3Day&gt;ROUND(((1-(ThreeDayDiscount_21_Up+FedExExrpessEarnedDiscount))*'3Day Base'!B85),2),ROUND(MinBase3Day*(1+ExpressFuelSurcharge),2),ROUND(((1-(ThreeDayDiscount_21_Up+FedExExrpessEarnedDiscount))*'3Day Base'!B85)*(1+ExpressFuelSurcharge),2))*(1+FedEx_Markup),2)</f>
        <v>61.24</v>
      </c>
      <c r="C88" s="328">
        <f>ROUND(IF(MinBase3Day&gt;ROUND(((1-(ThreeDayDiscount_21_Up+FedExExrpessEarnedDiscount))*'3Day Base'!C85),2),ROUND(MinBase3Day*(1+ExpressFuelSurcharge),2),ROUND(((1-(ThreeDayDiscount_21_Up+FedExExrpessEarnedDiscount))*'3Day Base'!C85)*(1+ExpressFuelSurcharge),2))*(1+FedEx_Markup),2)</f>
        <v>77.3</v>
      </c>
      <c r="D88" s="328">
        <f>ROUND(IF(MinBase3Day&gt;ROUND(((1-(ThreeDayDiscount_21_Up+FedExExrpessEarnedDiscount))*'3Day Base'!D85),2),ROUND(MinBase3Day*(1+ExpressFuelSurcharge),2),ROUND(((1-(ThreeDayDiscount_21_Up+FedExExrpessEarnedDiscount))*'3Day Base'!D85)*(1+ExpressFuelSurcharge),2))*(1+FedEx_Markup),2)</f>
        <v>93.63</v>
      </c>
      <c r="E88" s="328">
        <f>ROUND(IF(MinBase3Day&gt;ROUND(((1-(ThreeDayDiscount_21_Up+FedExExrpessEarnedDiscount))*'3Day Base'!E85),2),ROUND(MinBase3Day*(1+ExpressFuelSurcharge),2),ROUND(((1-(ThreeDayDiscount_21_Up+FedExExrpessEarnedDiscount))*'3Day Base'!E85)*(1+ExpressFuelSurcharge),2))*(1+FedEx_Markup),2)</f>
        <v>132.87</v>
      </c>
      <c r="F88" s="328">
        <f>ROUND(IF(MinBase3Day&gt;ROUND(((1-(ThreeDayDiscount_21_Up+FedExExrpessEarnedDiscount))*'3Day Base'!F85),2),ROUND(MinBase3Day*(1+ExpressFuelSurcharge),2),ROUND(((1-(ThreeDayDiscount_21_Up+FedExExrpessEarnedDiscount))*'3Day Base'!F85)*(1+ExpressFuelSurcharge),2))*(1+FedEx_Markup),2)</f>
        <v>177.89</v>
      </c>
      <c r="G88" s="328">
        <f>ROUND(IF(MinBase3Day&gt;ROUND(((1-(ThreeDayDiscount_21_Up+FedExExrpessEarnedDiscount))*'3Day Base'!G85),2),ROUND(MinBase3Day*(1+ExpressFuelSurcharge),2),ROUND(((1-(ThreeDayDiscount_21_Up+FedExExrpessEarnedDiscount))*'3Day Base'!G85)*(1+ExpressFuelSurcharge),2))*(1+FedEx_Markup),2)</f>
        <v>212.87</v>
      </c>
      <c r="H88" s="328">
        <f>ROUND(IF(MinBase3Day&gt;ROUND(((1-(ThreeDayDiscount_21_Up+FedExExrpessEarnedDiscount))*'3Day Base'!H85),2),ROUND(MinBase3Day*(1+ExpressFuelSurcharge),2),ROUND(((1-(ThreeDayDiscount_21_Up+FedExExrpessEarnedDiscount))*'3Day Base'!H85)*(1+ExpressFuelSurcharge),2))*(1+FedEx_Markup),2)</f>
        <v>239.74</v>
      </c>
    </row>
    <row r="89" ht="13.5" customHeight="1">
      <c r="A89" s="327">
        <v>84.0</v>
      </c>
      <c r="B89" s="328">
        <f>ROUND(IF(MinBase3Day&gt;ROUND(((1-(ThreeDayDiscount_21_Up+FedExExrpessEarnedDiscount))*'3Day Base'!B86),2),ROUND(MinBase3Day*(1+ExpressFuelSurcharge),2),ROUND(((1-(ThreeDayDiscount_21_Up+FedExExrpessEarnedDiscount))*'3Day Base'!B86)*(1+ExpressFuelSurcharge),2))*(1+FedEx_Markup),2)</f>
        <v>61.67</v>
      </c>
      <c r="C89" s="328">
        <f>ROUND(IF(MinBase3Day&gt;ROUND(((1-(ThreeDayDiscount_21_Up+FedExExrpessEarnedDiscount))*'3Day Base'!C86),2),ROUND(MinBase3Day*(1+ExpressFuelSurcharge),2),ROUND(((1-(ThreeDayDiscount_21_Up+FedExExrpessEarnedDiscount))*'3Day Base'!C86)*(1+ExpressFuelSurcharge),2))*(1+FedEx_Markup),2)</f>
        <v>79.81</v>
      </c>
      <c r="D89" s="328">
        <f>ROUND(IF(MinBase3Day&gt;ROUND(((1-(ThreeDayDiscount_21_Up+FedExExrpessEarnedDiscount))*'3Day Base'!D86),2),ROUND(MinBase3Day*(1+ExpressFuelSurcharge),2),ROUND(((1-(ThreeDayDiscount_21_Up+FedExExrpessEarnedDiscount))*'3Day Base'!D86)*(1+ExpressFuelSurcharge),2))*(1+FedEx_Markup),2)</f>
        <v>95.02</v>
      </c>
      <c r="E89" s="328">
        <f>ROUND(IF(MinBase3Day&gt;ROUND(((1-(ThreeDayDiscount_21_Up+FedExExrpessEarnedDiscount))*'3Day Base'!E86),2),ROUND(MinBase3Day*(1+ExpressFuelSurcharge),2),ROUND(((1-(ThreeDayDiscount_21_Up+FedExExrpessEarnedDiscount))*'3Day Base'!E86)*(1+ExpressFuelSurcharge),2))*(1+FedEx_Markup),2)</f>
        <v>133.39</v>
      </c>
      <c r="F89" s="328">
        <f>ROUND(IF(MinBase3Day&gt;ROUND(((1-(ThreeDayDiscount_21_Up+FedExExrpessEarnedDiscount))*'3Day Base'!F86),2),ROUND(MinBase3Day*(1+ExpressFuelSurcharge),2),ROUND(((1-(ThreeDayDiscount_21_Up+FedExExrpessEarnedDiscount))*'3Day Base'!F86)*(1+ExpressFuelSurcharge),2))*(1+FedEx_Markup),2)</f>
        <v>178.87</v>
      </c>
      <c r="G89" s="328">
        <f>ROUND(IF(MinBase3Day&gt;ROUND(((1-(ThreeDayDiscount_21_Up+FedExExrpessEarnedDiscount))*'3Day Base'!G86),2),ROUND(MinBase3Day*(1+ExpressFuelSurcharge),2),ROUND(((1-(ThreeDayDiscount_21_Up+FedExExrpessEarnedDiscount))*'3Day Base'!G86)*(1+ExpressFuelSurcharge),2))*(1+FedEx_Markup),2)</f>
        <v>213.38</v>
      </c>
      <c r="H89" s="328">
        <f>ROUND(IF(MinBase3Day&gt;ROUND(((1-(ThreeDayDiscount_21_Up+FedExExrpessEarnedDiscount))*'3Day Base'!H86),2),ROUND(MinBase3Day*(1+ExpressFuelSurcharge),2),ROUND(((1-(ThreeDayDiscount_21_Up+FedExExrpessEarnedDiscount))*'3Day Base'!H86)*(1+ExpressFuelSurcharge),2))*(1+FedEx_Markup),2)</f>
        <v>240.35</v>
      </c>
    </row>
    <row r="90" ht="13.5" customHeight="1">
      <c r="A90" s="327">
        <v>85.0</v>
      </c>
      <c r="B90" s="328">
        <f>ROUND(IF(MinBase3Day&gt;ROUND(((1-(ThreeDayDiscount_21_Up+FedExExrpessEarnedDiscount))*'3Day Base'!B87),2),ROUND(MinBase3Day*(1+ExpressFuelSurcharge),2),ROUND(((1-(ThreeDayDiscount_21_Up+FedExExrpessEarnedDiscount))*'3Day Base'!B87)*(1+ExpressFuelSurcharge),2))*(1+FedEx_Markup),2)</f>
        <v>62.1</v>
      </c>
      <c r="C90" s="328">
        <f>ROUND(IF(MinBase3Day&gt;ROUND(((1-(ThreeDayDiscount_21_Up+FedExExrpessEarnedDiscount))*'3Day Base'!C87),2),ROUND(MinBase3Day*(1+ExpressFuelSurcharge),2),ROUND(((1-(ThreeDayDiscount_21_Up+FedExExrpessEarnedDiscount))*'3Day Base'!C87)*(1+ExpressFuelSurcharge),2))*(1+FedEx_Markup),2)</f>
        <v>81.63</v>
      </c>
      <c r="D90" s="328">
        <f>ROUND(IF(MinBase3Day&gt;ROUND(((1-(ThreeDayDiscount_21_Up+FedExExrpessEarnedDiscount))*'3Day Base'!D87),2),ROUND(MinBase3Day*(1+ExpressFuelSurcharge),2),ROUND(((1-(ThreeDayDiscount_21_Up+FedExExrpessEarnedDiscount))*'3Day Base'!D87)*(1+ExpressFuelSurcharge),2))*(1+FedEx_Markup),2)</f>
        <v>99.89</v>
      </c>
      <c r="E90" s="328">
        <f>ROUND(IF(MinBase3Day&gt;ROUND(((1-(ThreeDayDiscount_21_Up+FedExExrpessEarnedDiscount))*'3Day Base'!E87),2),ROUND(MinBase3Day*(1+ExpressFuelSurcharge),2),ROUND(((1-(ThreeDayDiscount_21_Up+FedExExrpessEarnedDiscount))*'3Day Base'!E87)*(1+ExpressFuelSurcharge),2))*(1+FedEx_Markup),2)</f>
        <v>138.22</v>
      </c>
      <c r="F90" s="328">
        <f>ROUND(IF(MinBase3Day&gt;ROUND(((1-(ThreeDayDiscount_21_Up+FedExExrpessEarnedDiscount))*'3Day Base'!F87),2),ROUND(MinBase3Day*(1+ExpressFuelSurcharge),2),ROUND(((1-(ThreeDayDiscount_21_Up+FedExExrpessEarnedDiscount))*'3Day Base'!F87)*(1+ExpressFuelSurcharge),2))*(1+FedEx_Markup),2)</f>
        <v>179.39</v>
      </c>
      <c r="G90" s="328">
        <f>ROUND(IF(MinBase3Day&gt;ROUND(((1-(ThreeDayDiscount_21_Up+FedExExrpessEarnedDiscount))*'3Day Base'!G87),2),ROUND(MinBase3Day*(1+ExpressFuelSurcharge),2),ROUND(((1-(ThreeDayDiscount_21_Up+FedExExrpessEarnedDiscount))*'3Day Base'!G87)*(1+ExpressFuelSurcharge),2))*(1+FedEx_Markup),2)</f>
        <v>213.91</v>
      </c>
      <c r="H90" s="328">
        <f>ROUND(IF(MinBase3Day&gt;ROUND(((1-(ThreeDayDiscount_21_Up+FedExExrpessEarnedDiscount))*'3Day Base'!H87),2),ROUND(MinBase3Day*(1+ExpressFuelSurcharge),2),ROUND(((1-(ThreeDayDiscount_21_Up+FedExExrpessEarnedDiscount))*'3Day Base'!H87)*(1+ExpressFuelSurcharge),2))*(1+FedEx_Markup),2)</f>
        <v>249.31</v>
      </c>
    </row>
    <row r="91" ht="13.5" customHeight="1">
      <c r="A91" s="327">
        <v>86.0</v>
      </c>
      <c r="B91" s="328">
        <f>ROUND(IF(MinBase3Day&gt;ROUND(((1-(ThreeDayDiscount_21_Up+FedExExrpessEarnedDiscount))*'3Day Base'!B88),2),ROUND(MinBase3Day*(1+ExpressFuelSurcharge),2),ROUND(((1-(ThreeDayDiscount_21_Up+FedExExrpessEarnedDiscount))*'3Day Base'!B88)*(1+ExpressFuelSurcharge),2))*(1+FedEx_Markup),2)</f>
        <v>62.55</v>
      </c>
      <c r="C91" s="328">
        <f>ROUND(IF(MinBase3Day&gt;ROUND(((1-(ThreeDayDiscount_21_Up+FedExExrpessEarnedDiscount))*'3Day Base'!C88),2),ROUND(MinBase3Day*(1+ExpressFuelSurcharge),2),ROUND(((1-(ThreeDayDiscount_21_Up+FedExExrpessEarnedDiscount))*'3Day Base'!C88)*(1+ExpressFuelSurcharge),2))*(1+FedEx_Markup),2)</f>
        <v>82.34</v>
      </c>
      <c r="D91" s="328">
        <f>ROUND(IF(MinBase3Day&gt;ROUND(((1-(ThreeDayDiscount_21_Up+FedExExrpessEarnedDiscount))*'3Day Base'!D88),2),ROUND(MinBase3Day*(1+ExpressFuelSurcharge),2),ROUND(((1-(ThreeDayDiscount_21_Up+FedExExrpessEarnedDiscount))*'3Day Base'!D88)*(1+ExpressFuelSurcharge),2))*(1+FedEx_Markup),2)</f>
        <v>100.38</v>
      </c>
      <c r="E91" s="328">
        <f>ROUND(IF(MinBase3Day&gt;ROUND(((1-(ThreeDayDiscount_21_Up+FedExExrpessEarnedDiscount))*'3Day Base'!E88),2),ROUND(MinBase3Day*(1+ExpressFuelSurcharge),2),ROUND(((1-(ThreeDayDiscount_21_Up+FedExExrpessEarnedDiscount))*'3Day Base'!E88)*(1+ExpressFuelSurcharge),2))*(1+FedEx_Markup),2)</f>
        <v>138.75</v>
      </c>
      <c r="F91" s="328">
        <f>ROUND(IF(MinBase3Day&gt;ROUND(((1-(ThreeDayDiscount_21_Up+FedExExrpessEarnedDiscount))*'3Day Base'!F88),2),ROUND(MinBase3Day*(1+ExpressFuelSurcharge),2),ROUND(((1-(ThreeDayDiscount_21_Up+FedExExrpessEarnedDiscount))*'3Day Base'!F88)*(1+ExpressFuelSurcharge),2))*(1+FedEx_Markup),2)</f>
        <v>179.91</v>
      </c>
      <c r="G91" s="328">
        <f>ROUND(IF(MinBase3Day&gt;ROUND(((1-(ThreeDayDiscount_21_Up+FedExExrpessEarnedDiscount))*'3Day Base'!G88),2),ROUND(MinBase3Day*(1+ExpressFuelSurcharge),2),ROUND(((1-(ThreeDayDiscount_21_Up+FedExExrpessEarnedDiscount))*'3Day Base'!G88)*(1+ExpressFuelSurcharge),2))*(1+FedEx_Markup),2)</f>
        <v>214.43</v>
      </c>
      <c r="H91" s="328">
        <f>ROUND(IF(MinBase3Day&gt;ROUND(((1-(ThreeDayDiscount_21_Up+FedExExrpessEarnedDiscount))*'3Day Base'!H88),2),ROUND(MinBase3Day*(1+ExpressFuelSurcharge),2),ROUND(((1-(ThreeDayDiscount_21_Up+FedExExrpessEarnedDiscount))*'3Day Base'!H88)*(1+ExpressFuelSurcharge),2))*(1+FedEx_Markup),2)</f>
        <v>250.21</v>
      </c>
    </row>
    <row r="92" ht="13.5" customHeight="1">
      <c r="A92" s="327">
        <v>87.0</v>
      </c>
      <c r="B92" s="328">
        <f>ROUND(IF(MinBase3Day&gt;ROUND(((1-(ThreeDayDiscount_21_Up+FedExExrpessEarnedDiscount))*'3Day Base'!B89),2),ROUND(MinBase3Day*(1+ExpressFuelSurcharge),2),ROUND(((1-(ThreeDayDiscount_21_Up+FedExExrpessEarnedDiscount))*'3Day Base'!B89)*(1+ExpressFuelSurcharge),2))*(1+FedEx_Markup),2)</f>
        <v>62.99</v>
      </c>
      <c r="C92" s="328">
        <f>ROUND(IF(MinBase3Day&gt;ROUND(((1-(ThreeDayDiscount_21_Up+FedExExrpessEarnedDiscount))*'3Day Base'!C89),2),ROUND(MinBase3Day*(1+ExpressFuelSurcharge),2),ROUND(((1-(ThreeDayDiscount_21_Up+FedExExrpessEarnedDiscount))*'3Day Base'!C89)*(1+ExpressFuelSurcharge),2))*(1+FedEx_Markup),2)</f>
        <v>84.58</v>
      </c>
      <c r="D92" s="328">
        <f>ROUND(IF(MinBase3Day&gt;ROUND(((1-(ThreeDayDiscount_21_Up+FedExExrpessEarnedDiscount))*'3Day Base'!D89),2),ROUND(MinBase3Day*(1+ExpressFuelSurcharge),2),ROUND(((1-(ThreeDayDiscount_21_Up+FedExExrpessEarnedDiscount))*'3Day Base'!D89)*(1+ExpressFuelSurcharge),2))*(1+FedEx_Markup),2)</f>
        <v>100.83</v>
      </c>
      <c r="E92" s="328">
        <f>ROUND(IF(MinBase3Day&gt;ROUND(((1-(ThreeDayDiscount_21_Up+FedExExrpessEarnedDiscount))*'3Day Base'!E89),2),ROUND(MinBase3Day*(1+ExpressFuelSurcharge),2),ROUND(((1-(ThreeDayDiscount_21_Up+FedExExrpessEarnedDiscount))*'3Day Base'!E89)*(1+ExpressFuelSurcharge),2))*(1+FedEx_Markup),2)</f>
        <v>139.27</v>
      </c>
      <c r="F92" s="328">
        <f>ROUND(IF(MinBase3Day&gt;ROUND(((1-(ThreeDayDiscount_21_Up+FedExExrpessEarnedDiscount))*'3Day Base'!F89),2),ROUND(MinBase3Day*(1+ExpressFuelSurcharge),2),ROUND(((1-(ThreeDayDiscount_21_Up+FedExExrpessEarnedDiscount))*'3Day Base'!F89)*(1+ExpressFuelSurcharge),2))*(1+FedEx_Markup),2)</f>
        <v>180.42</v>
      </c>
      <c r="G92" s="328">
        <f>ROUND(IF(MinBase3Day&gt;ROUND(((1-(ThreeDayDiscount_21_Up+FedExExrpessEarnedDiscount))*'3Day Base'!G89),2),ROUND(MinBase3Day*(1+ExpressFuelSurcharge),2),ROUND(((1-(ThreeDayDiscount_21_Up+FedExExrpessEarnedDiscount))*'3Day Base'!G89)*(1+ExpressFuelSurcharge),2))*(1+FedEx_Markup),2)</f>
        <v>216.2</v>
      </c>
      <c r="H92" s="328">
        <f>ROUND(IF(MinBase3Day&gt;ROUND(((1-(ThreeDayDiscount_21_Up+FedExExrpessEarnedDiscount))*'3Day Base'!H89),2),ROUND(MinBase3Day*(1+ExpressFuelSurcharge),2),ROUND(((1-(ThreeDayDiscount_21_Up+FedExExrpessEarnedDiscount))*'3Day Base'!H89)*(1+ExpressFuelSurcharge),2))*(1+FedEx_Markup),2)</f>
        <v>250.87</v>
      </c>
    </row>
    <row r="93" ht="13.5" customHeight="1">
      <c r="A93" s="327">
        <v>88.0</v>
      </c>
      <c r="B93" s="328">
        <f>ROUND(IF(MinBase3Day&gt;ROUND(((1-(ThreeDayDiscount_21_Up+FedExExrpessEarnedDiscount))*'3Day Base'!B90),2),ROUND(MinBase3Day*(1+ExpressFuelSurcharge),2),ROUND(((1-(ThreeDayDiscount_21_Up+FedExExrpessEarnedDiscount))*'3Day Base'!B90)*(1+ExpressFuelSurcharge),2))*(1+FedEx_Markup),2)</f>
        <v>63.41</v>
      </c>
      <c r="C93" s="328">
        <f>ROUND(IF(MinBase3Day&gt;ROUND(((1-(ThreeDayDiscount_21_Up+FedExExrpessEarnedDiscount))*'3Day Base'!C90),2),ROUND(MinBase3Day*(1+ExpressFuelSurcharge),2),ROUND(((1-(ThreeDayDiscount_21_Up+FedExExrpessEarnedDiscount))*'3Day Base'!C90)*(1+ExpressFuelSurcharge),2))*(1+FedEx_Markup),2)</f>
        <v>85.04</v>
      </c>
      <c r="D93" s="328">
        <f>ROUND(IF(MinBase3Day&gt;ROUND(((1-(ThreeDayDiscount_21_Up+FedExExrpessEarnedDiscount))*'3Day Base'!D90),2),ROUND(MinBase3Day*(1+ExpressFuelSurcharge),2),ROUND(((1-(ThreeDayDiscount_21_Up+FedExExrpessEarnedDiscount))*'3Day Base'!D90)*(1+ExpressFuelSurcharge),2))*(1+FedEx_Markup),2)</f>
        <v>101.28</v>
      </c>
      <c r="E93" s="328">
        <f>ROUND(IF(MinBase3Day&gt;ROUND(((1-(ThreeDayDiscount_21_Up+FedExExrpessEarnedDiscount))*'3Day Base'!E90),2),ROUND(MinBase3Day*(1+ExpressFuelSurcharge),2),ROUND(((1-(ThreeDayDiscount_21_Up+FedExExrpessEarnedDiscount))*'3Day Base'!E90)*(1+ExpressFuelSurcharge),2))*(1+FedEx_Markup),2)</f>
        <v>139.78</v>
      </c>
      <c r="F93" s="328">
        <f>ROUND(IF(MinBase3Day&gt;ROUND(((1-(ThreeDayDiscount_21_Up+FedExExrpessEarnedDiscount))*'3Day Base'!F90),2),ROUND(MinBase3Day*(1+ExpressFuelSurcharge),2),ROUND(((1-(ThreeDayDiscount_21_Up+FedExExrpessEarnedDiscount))*'3Day Base'!F90)*(1+ExpressFuelSurcharge),2))*(1+FedEx_Markup),2)</f>
        <v>180.95</v>
      </c>
      <c r="G93" s="328">
        <f>ROUND(IF(MinBase3Day&gt;ROUND(((1-(ThreeDayDiscount_21_Up+FedExExrpessEarnedDiscount))*'3Day Base'!G90),2),ROUND(MinBase3Day*(1+ExpressFuelSurcharge),2),ROUND(((1-(ThreeDayDiscount_21_Up+FedExExrpessEarnedDiscount))*'3Day Base'!G90)*(1+ExpressFuelSurcharge),2))*(1+FedEx_Markup),2)</f>
        <v>216.67</v>
      </c>
      <c r="H93" s="328">
        <f>ROUND(IF(MinBase3Day&gt;ROUND(((1-(ThreeDayDiscount_21_Up+FedExExrpessEarnedDiscount))*'3Day Base'!H90),2),ROUND(MinBase3Day*(1+ExpressFuelSurcharge),2),ROUND(((1-(ThreeDayDiscount_21_Up+FedExExrpessEarnedDiscount))*'3Day Base'!H90)*(1+ExpressFuelSurcharge),2))*(1+FedEx_Markup),2)</f>
        <v>251.36</v>
      </c>
    </row>
    <row r="94" ht="13.5" customHeight="1">
      <c r="A94" s="327">
        <v>89.0</v>
      </c>
      <c r="B94" s="328">
        <f>ROUND(IF(MinBase3Day&gt;ROUND(((1-(ThreeDayDiscount_21_Up+FedExExrpessEarnedDiscount))*'3Day Base'!B91),2),ROUND(MinBase3Day*(1+ExpressFuelSurcharge),2),ROUND(((1-(ThreeDayDiscount_21_Up+FedExExrpessEarnedDiscount))*'3Day Base'!B91)*(1+ExpressFuelSurcharge),2))*(1+FedEx_Markup),2)</f>
        <v>63.86</v>
      </c>
      <c r="C94" s="328">
        <f>ROUND(IF(MinBase3Day&gt;ROUND(((1-(ThreeDayDiscount_21_Up+FedExExrpessEarnedDiscount))*'3Day Base'!C91),2),ROUND(MinBase3Day*(1+ExpressFuelSurcharge),2),ROUND(((1-(ThreeDayDiscount_21_Up+FedExExrpessEarnedDiscount))*'3Day Base'!C91)*(1+ExpressFuelSurcharge),2))*(1+FedEx_Markup),2)</f>
        <v>85.49</v>
      </c>
      <c r="D94" s="328">
        <f>ROUND(IF(MinBase3Day&gt;ROUND(((1-(ThreeDayDiscount_21_Up+FedExExrpessEarnedDiscount))*'3Day Base'!D91),2),ROUND(MinBase3Day*(1+ExpressFuelSurcharge),2),ROUND(((1-(ThreeDayDiscount_21_Up+FedExExrpessEarnedDiscount))*'3Day Base'!D91)*(1+ExpressFuelSurcharge),2))*(1+FedEx_Markup),2)</f>
        <v>101.73</v>
      </c>
      <c r="E94" s="328">
        <f>ROUND(IF(MinBase3Day&gt;ROUND(((1-(ThreeDayDiscount_21_Up+FedExExrpessEarnedDiscount))*'3Day Base'!E91),2),ROUND(MinBase3Day*(1+ExpressFuelSurcharge),2),ROUND(((1-(ThreeDayDiscount_21_Up+FedExExrpessEarnedDiscount))*'3Day Base'!E91)*(1+ExpressFuelSurcharge),2))*(1+FedEx_Markup),2)</f>
        <v>140.29</v>
      </c>
      <c r="F94" s="328">
        <f>ROUND(IF(MinBase3Day&gt;ROUND(((1-(ThreeDayDiscount_21_Up+FedExExrpessEarnedDiscount))*'3Day Base'!F91),2),ROUND(MinBase3Day*(1+ExpressFuelSurcharge),2),ROUND(((1-(ThreeDayDiscount_21_Up+FedExExrpessEarnedDiscount))*'3Day Base'!F91)*(1+ExpressFuelSurcharge),2))*(1+FedEx_Markup),2)</f>
        <v>181.5</v>
      </c>
      <c r="G94" s="328">
        <f>ROUND(IF(MinBase3Day&gt;ROUND(((1-(ThreeDayDiscount_21_Up+FedExExrpessEarnedDiscount))*'3Day Base'!G91),2),ROUND(MinBase3Day*(1+ExpressFuelSurcharge),2),ROUND(((1-(ThreeDayDiscount_21_Up+FedExExrpessEarnedDiscount))*'3Day Base'!G91)*(1+ExpressFuelSurcharge),2))*(1+FedEx_Markup),2)</f>
        <v>217.2</v>
      </c>
      <c r="H94" s="328">
        <f>ROUND(IF(MinBase3Day&gt;ROUND(((1-(ThreeDayDiscount_21_Up+FedExExrpessEarnedDiscount))*'3Day Base'!H91),2),ROUND(MinBase3Day*(1+ExpressFuelSurcharge),2),ROUND(((1-(ThreeDayDiscount_21_Up+FedExExrpessEarnedDiscount))*'3Day Base'!H91)*(1+ExpressFuelSurcharge),2))*(1+FedEx_Markup),2)</f>
        <v>251.82</v>
      </c>
    </row>
    <row r="95" ht="13.5" customHeight="1">
      <c r="A95" s="327">
        <v>90.0</v>
      </c>
      <c r="B95" s="328">
        <f>ROUND(IF(MinBase3Day&gt;ROUND(((1-(ThreeDayDiscount_21_Up+FedExExrpessEarnedDiscount))*'3Day Base'!B92),2),ROUND(MinBase3Day*(1+ExpressFuelSurcharge),2),ROUND(((1-(ThreeDayDiscount_21_Up+FedExExrpessEarnedDiscount))*'3Day Base'!B92)*(1+ExpressFuelSurcharge),2))*(1+FedEx_Markup),2)</f>
        <v>64.29</v>
      </c>
      <c r="C95" s="328">
        <f>ROUND(IF(MinBase3Day&gt;ROUND(((1-(ThreeDayDiscount_21_Up+FedExExrpessEarnedDiscount))*'3Day Base'!C92),2),ROUND(MinBase3Day*(1+ExpressFuelSurcharge),2),ROUND(((1-(ThreeDayDiscount_21_Up+FedExExrpessEarnedDiscount))*'3Day Base'!C92)*(1+ExpressFuelSurcharge),2))*(1+FedEx_Markup),2)</f>
        <v>85.94</v>
      </c>
      <c r="D95" s="328">
        <f>ROUND(IF(MinBase3Day&gt;ROUND(((1-(ThreeDayDiscount_21_Up+FedExExrpessEarnedDiscount))*'3Day Base'!D92),2),ROUND(MinBase3Day*(1+ExpressFuelSurcharge),2),ROUND(((1-(ThreeDayDiscount_21_Up+FedExExrpessEarnedDiscount))*'3Day Base'!D92)*(1+ExpressFuelSurcharge),2))*(1+FedEx_Markup),2)</f>
        <v>102.19</v>
      </c>
      <c r="E95" s="328">
        <f>ROUND(IF(MinBase3Day&gt;ROUND(((1-(ThreeDayDiscount_21_Up+FedExExrpessEarnedDiscount))*'3Day Base'!E92),2),ROUND(MinBase3Day*(1+ExpressFuelSurcharge),2),ROUND(((1-(ThreeDayDiscount_21_Up+FedExExrpessEarnedDiscount))*'3Day Base'!E92)*(1+ExpressFuelSurcharge),2))*(1+FedEx_Markup),2)</f>
        <v>140.82</v>
      </c>
      <c r="F95" s="328">
        <f>ROUND(IF(MinBase3Day&gt;ROUND(((1-(ThreeDayDiscount_21_Up+FedExExrpessEarnedDiscount))*'3Day Base'!F92),2),ROUND(MinBase3Day*(1+ExpressFuelSurcharge),2),ROUND(((1-(ThreeDayDiscount_21_Up+FedExExrpessEarnedDiscount))*'3Day Base'!F92)*(1+ExpressFuelSurcharge),2))*(1+FedEx_Markup),2)</f>
        <v>181.98</v>
      </c>
      <c r="G95" s="328">
        <f>ROUND(IF(MinBase3Day&gt;ROUND(((1-(ThreeDayDiscount_21_Up+FedExExrpessEarnedDiscount))*'3Day Base'!G92),2),ROUND(MinBase3Day*(1+ExpressFuelSurcharge),2),ROUND(((1-(ThreeDayDiscount_21_Up+FedExExrpessEarnedDiscount))*'3Day Base'!G92)*(1+ExpressFuelSurcharge),2))*(1+FedEx_Markup),2)</f>
        <v>217.78</v>
      </c>
      <c r="H95" s="328">
        <f>ROUND(IF(MinBase3Day&gt;ROUND(((1-(ThreeDayDiscount_21_Up+FedExExrpessEarnedDiscount))*'3Day Base'!H92),2),ROUND(MinBase3Day*(1+ExpressFuelSurcharge),2),ROUND(((1-(ThreeDayDiscount_21_Up+FedExExrpessEarnedDiscount))*'3Day Base'!H92)*(1+ExpressFuelSurcharge),2))*(1+FedEx_Markup),2)</f>
        <v>252.3</v>
      </c>
    </row>
    <row r="96" ht="13.5" customHeight="1">
      <c r="A96" s="327">
        <v>91.0</v>
      </c>
      <c r="B96" s="328">
        <f>ROUND(IF(MinBase3Day&gt;ROUND(((1-(ThreeDayDiscount_21_Up+FedExExrpessEarnedDiscount))*'3Day Base'!B93),2),ROUND(MinBase3Day*(1+ExpressFuelSurcharge),2),ROUND(((1-(ThreeDayDiscount_21_Up+FedExExrpessEarnedDiscount))*'3Day Base'!B93)*(1+ExpressFuelSurcharge),2))*(1+FedEx_Markup),2)</f>
        <v>66.71</v>
      </c>
      <c r="C96" s="328">
        <f>ROUND(IF(MinBase3Day&gt;ROUND(((1-(ThreeDayDiscount_21_Up+FedExExrpessEarnedDiscount))*'3Day Base'!C93),2),ROUND(MinBase3Day*(1+ExpressFuelSurcharge),2),ROUND(((1-(ThreeDayDiscount_21_Up+FedExExrpessEarnedDiscount))*'3Day Base'!C93)*(1+ExpressFuelSurcharge),2))*(1+FedEx_Markup),2)</f>
        <v>86.39</v>
      </c>
      <c r="D96" s="328">
        <f>ROUND(IF(MinBase3Day&gt;ROUND(((1-(ThreeDayDiscount_21_Up+FedExExrpessEarnedDiscount))*'3Day Base'!D93),2),ROUND(MinBase3Day*(1+ExpressFuelSurcharge),2),ROUND(((1-(ThreeDayDiscount_21_Up+FedExExrpessEarnedDiscount))*'3Day Base'!D93)*(1+ExpressFuelSurcharge),2))*(1+FedEx_Markup),2)</f>
        <v>102.64</v>
      </c>
      <c r="E96" s="328">
        <f>ROUND(IF(MinBase3Day&gt;ROUND(((1-(ThreeDayDiscount_21_Up+FedExExrpessEarnedDiscount))*'3Day Base'!E93),2),ROUND(MinBase3Day*(1+ExpressFuelSurcharge),2),ROUND(((1-(ThreeDayDiscount_21_Up+FedExExrpessEarnedDiscount))*'3Day Base'!E93)*(1+ExpressFuelSurcharge),2))*(1+FedEx_Markup),2)</f>
        <v>141.32</v>
      </c>
      <c r="F96" s="328">
        <f>ROUND(IF(MinBase3Day&gt;ROUND(((1-(ThreeDayDiscount_21_Up+FedExExrpessEarnedDiscount))*'3Day Base'!F93),2),ROUND(MinBase3Day*(1+ExpressFuelSurcharge),2),ROUND(((1-(ThreeDayDiscount_21_Up+FedExExrpessEarnedDiscount))*'3Day Base'!F93)*(1+ExpressFuelSurcharge),2))*(1+FedEx_Markup),2)</f>
        <v>182.49</v>
      </c>
      <c r="G96" s="328">
        <f>ROUND(IF(MinBase3Day&gt;ROUND(((1-(ThreeDayDiscount_21_Up+FedExExrpessEarnedDiscount))*'3Day Base'!G93),2),ROUND(MinBase3Day*(1+ExpressFuelSurcharge),2),ROUND(((1-(ThreeDayDiscount_21_Up+FedExExrpessEarnedDiscount))*'3Day Base'!G93)*(1+ExpressFuelSurcharge),2))*(1+FedEx_Markup),2)</f>
        <v>218.24</v>
      </c>
      <c r="H96" s="328">
        <f>ROUND(IF(MinBase3Day&gt;ROUND(((1-(ThreeDayDiscount_21_Up+FedExExrpessEarnedDiscount))*'3Day Base'!H93),2),ROUND(MinBase3Day*(1+ExpressFuelSurcharge),2),ROUND(((1-(ThreeDayDiscount_21_Up+FedExExrpessEarnedDiscount))*'3Day Base'!H93)*(1+ExpressFuelSurcharge),2))*(1+FedEx_Markup),2)</f>
        <v>252.8</v>
      </c>
    </row>
    <row r="97" ht="13.5" customHeight="1">
      <c r="A97" s="327">
        <v>92.0</v>
      </c>
      <c r="B97" s="328">
        <f>ROUND(IF(MinBase3Day&gt;ROUND(((1-(ThreeDayDiscount_21_Up+FedExExrpessEarnedDiscount))*'3Day Base'!B94),2),ROUND(MinBase3Day*(1+ExpressFuelSurcharge),2),ROUND(((1-(ThreeDayDiscount_21_Up+FedExExrpessEarnedDiscount))*'3Day Base'!B94)*(1+ExpressFuelSurcharge),2))*(1+FedEx_Markup),2)</f>
        <v>67.15</v>
      </c>
      <c r="C97" s="328">
        <f>ROUND(IF(MinBase3Day&gt;ROUND(((1-(ThreeDayDiscount_21_Up+FedExExrpessEarnedDiscount))*'3Day Base'!C94),2),ROUND(MinBase3Day*(1+ExpressFuelSurcharge),2),ROUND(((1-(ThreeDayDiscount_21_Up+FedExExrpessEarnedDiscount))*'3Day Base'!C94)*(1+ExpressFuelSurcharge),2))*(1+FedEx_Markup),2)</f>
        <v>86.84</v>
      </c>
      <c r="D97" s="328">
        <f>ROUND(IF(MinBase3Day&gt;ROUND(((1-(ThreeDayDiscount_21_Up+FedExExrpessEarnedDiscount))*'3Day Base'!D94),2),ROUND(MinBase3Day*(1+ExpressFuelSurcharge),2),ROUND(((1-(ThreeDayDiscount_21_Up+FedExExrpessEarnedDiscount))*'3Day Base'!D94)*(1+ExpressFuelSurcharge),2))*(1+FedEx_Markup),2)</f>
        <v>103.07</v>
      </c>
      <c r="E97" s="328">
        <f>ROUND(IF(MinBase3Day&gt;ROUND(((1-(ThreeDayDiscount_21_Up+FedExExrpessEarnedDiscount))*'3Day Base'!E94),2),ROUND(MinBase3Day*(1+ExpressFuelSurcharge),2),ROUND(((1-(ThreeDayDiscount_21_Up+FedExExrpessEarnedDiscount))*'3Day Base'!E94)*(1+ExpressFuelSurcharge),2))*(1+FedEx_Markup),2)</f>
        <v>141.85</v>
      </c>
      <c r="F97" s="328">
        <f>ROUND(IF(MinBase3Day&gt;ROUND(((1-(ThreeDayDiscount_21_Up+FedExExrpessEarnedDiscount))*'3Day Base'!F94),2),ROUND(MinBase3Day*(1+ExpressFuelSurcharge),2),ROUND(((1-(ThreeDayDiscount_21_Up+FedExExrpessEarnedDiscount))*'3Day Base'!F94)*(1+ExpressFuelSurcharge),2))*(1+FedEx_Markup),2)</f>
        <v>183.01</v>
      </c>
      <c r="G97" s="328">
        <f>ROUND(IF(MinBase3Day&gt;ROUND(((1-(ThreeDayDiscount_21_Up+FedExExrpessEarnedDiscount))*'3Day Base'!G94),2),ROUND(MinBase3Day*(1+ExpressFuelSurcharge),2),ROUND(((1-(ThreeDayDiscount_21_Up+FedExExrpessEarnedDiscount))*'3Day Base'!G94)*(1+ExpressFuelSurcharge),2))*(1+FedEx_Markup),2)</f>
        <v>218.75</v>
      </c>
      <c r="H97" s="328">
        <f>ROUND(IF(MinBase3Day&gt;ROUND(((1-(ThreeDayDiscount_21_Up+FedExExrpessEarnedDiscount))*'3Day Base'!H94),2),ROUND(MinBase3Day*(1+ExpressFuelSurcharge),2),ROUND(((1-(ThreeDayDiscount_21_Up+FedExExrpessEarnedDiscount))*'3Day Base'!H94)*(1+ExpressFuelSurcharge),2))*(1+FedEx_Markup),2)</f>
        <v>253.35</v>
      </c>
    </row>
    <row r="98" ht="13.5" customHeight="1">
      <c r="A98" s="327">
        <v>93.0</v>
      </c>
      <c r="B98" s="328">
        <f>ROUND(IF(MinBase3Day&gt;ROUND(((1-(ThreeDayDiscount_21_Up+FedExExrpessEarnedDiscount))*'3Day Base'!B95),2),ROUND(MinBase3Day*(1+ExpressFuelSurcharge),2),ROUND(((1-(ThreeDayDiscount_21_Up+FedExExrpessEarnedDiscount))*'3Day Base'!B95)*(1+ExpressFuelSurcharge),2))*(1+FedEx_Markup),2)</f>
        <v>67.7</v>
      </c>
      <c r="C98" s="328">
        <f>ROUND(IF(MinBase3Day&gt;ROUND(((1-(ThreeDayDiscount_21_Up+FedExExrpessEarnedDiscount))*'3Day Base'!C95),2),ROUND(MinBase3Day*(1+ExpressFuelSurcharge),2),ROUND(((1-(ThreeDayDiscount_21_Up+FedExExrpessEarnedDiscount))*'3Day Base'!C95)*(1+ExpressFuelSurcharge),2))*(1+FedEx_Markup),2)</f>
        <v>87.29</v>
      </c>
      <c r="D98" s="328">
        <f>ROUND(IF(MinBase3Day&gt;ROUND(((1-(ThreeDayDiscount_21_Up+FedExExrpessEarnedDiscount))*'3Day Base'!D95),2),ROUND(MinBase3Day*(1+ExpressFuelSurcharge),2),ROUND(((1-(ThreeDayDiscount_21_Up+FedExExrpessEarnedDiscount))*'3Day Base'!D95)*(1+ExpressFuelSurcharge),2))*(1+FedEx_Markup),2)</f>
        <v>103.53</v>
      </c>
      <c r="E98" s="328">
        <f>ROUND(IF(MinBase3Day&gt;ROUND(((1-(ThreeDayDiscount_21_Up+FedExExrpessEarnedDiscount))*'3Day Base'!E95),2),ROUND(MinBase3Day*(1+ExpressFuelSurcharge),2),ROUND(((1-(ThreeDayDiscount_21_Up+FedExExrpessEarnedDiscount))*'3Day Base'!E95)*(1+ExpressFuelSurcharge),2))*(1+FedEx_Markup),2)</f>
        <v>142.37</v>
      </c>
      <c r="F98" s="328">
        <f>ROUND(IF(MinBase3Day&gt;ROUND(((1-(ThreeDayDiscount_21_Up+FedExExrpessEarnedDiscount))*'3Day Base'!F95),2),ROUND(MinBase3Day*(1+ExpressFuelSurcharge),2),ROUND(((1-(ThreeDayDiscount_21_Up+FedExExrpessEarnedDiscount))*'3Day Base'!F95)*(1+ExpressFuelSurcharge),2))*(1+FedEx_Markup),2)</f>
        <v>183.53</v>
      </c>
      <c r="G98" s="328">
        <f>ROUND(IF(MinBase3Day&gt;ROUND(((1-(ThreeDayDiscount_21_Up+FedExExrpessEarnedDiscount))*'3Day Base'!G95),2),ROUND(MinBase3Day*(1+ExpressFuelSurcharge),2),ROUND(((1-(ThreeDayDiscount_21_Up+FedExExrpessEarnedDiscount))*'3Day Base'!G95)*(1+ExpressFuelSurcharge),2))*(1+FedEx_Markup),2)</f>
        <v>219.28</v>
      </c>
      <c r="H98" s="328">
        <f>ROUND(IF(MinBase3Day&gt;ROUND(((1-(ThreeDayDiscount_21_Up+FedExExrpessEarnedDiscount))*'3Day Base'!H95),2),ROUND(MinBase3Day*(1+ExpressFuelSurcharge),2),ROUND(((1-(ThreeDayDiscount_21_Up+FedExExrpessEarnedDiscount))*'3Day Base'!H95)*(1+ExpressFuelSurcharge),2))*(1+FedEx_Markup),2)</f>
        <v>253.85</v>
      </c>
    </row>
    <row r="99" ht="13.5" customHeight="1">
      <c r="A99" s="327">
        <v>94.0</v>
      </c>
      <c r="B99" s="328">
        <f>ROUND(IF(MinBase3Day&gt;ROUND(((1-(ThreeDayDiscount_21_Up+FedExExrpessEarnedDiscount))*'3Day Base'!B96),2),ROUND(MinBase3Day*(1+ExpressFuelSurcharge),2),ROUND(((1-(ThreeDayDiscount_21_Up+FedExExrpessEarnedDiscount))*'3Day Base'!B96)*(1+ExpressFuelSurcharge),2))*(1+FedEx_Markup),2)</f>
        <v>68.2</v>
      </c>
      <c r="C99" s="328">
        <f>ROUND(IF(MinBase3Day&gt;ROUND(((1-(ThreeDayDiscount_21_Up+FedExExrpessEarnedDiscount))*'3Day Base'!C96),2),ROUND(MinBase3Day*(1+ExpressFuelSurcharge),2),ROUND(((1-(ThreeDayDiscount_21_Up+FedExExrpessEarnedDiscount))*'3Day Base'!C96)*(1+ExpressFuelSurcharge),2))*(1+FedEx_Markup),2)</f>
        <v>87.75</v>
      </c>
      <c r="D99" s="328">
        <f>ROUND(IF(MinBase3Day&gt;ROUND(((1-(ThreeDayDiscount_21_Up+FedExExrpessEarnedDiscount))*'3Day Base'!D96),2),ROUND(MinBase3Day*(1+ExpressFuelSurcharge),2),ROUND(((1-(ThreeDayDiscount_21_Up+FedExExrpessEarnedDiscount))*'3Day Base'!D96)*(1+ExpressFuelSurcharge),2))*(1+FedEx_Markup),2)</f>
        <v>103.98</v>
      </c>
      <c r="E99" s="328">
        <f>ROUND(IF(MinBase3Day&gt;ROUND(((1-(ThreeDayDiscount_21_Up+FedExExrpessEarnedDiscount))*'3Day Base'!E96),2),ROUND(MinBase3Day*(1+ExpressFuelSurcharge),2),ROUND(((1-(ThreeDayDiscount_21_Up+FedExExrpessEarnedDiscount))*'3Day Base'!E96)*(1+ExpressFuelSurcharge),2))*(1+FedEx_Markup),2)</f>
        <v>142.89</v>
      </c>
      <c r="F99" s="328">
        <f>ROUND(IF(MinBase3Day&gt;ROUND(((1-(ThreeDayDiscount_21_Up+FedExExrpessEarnedDiscount))*'3Day Base'!F96),2),ROUND(MinBase3Day*(1+ExpressFuelSurcharge),2),ROUND(((1-(ThreeDayDiscount_21_Up+FedExExrpessEarnedDiscount))*'3Day Base'!F96)*(1+ExpressFuelSurcharge),2))*(1+FedEx_Markup),2)</f>
        <v>184.05</v>
      </c>
      <c r="G99" s="328">
        <f>ROUND(IF(MinBase3Day&gt;ROUND(((1-(ThreeDayDiscount_21_Up+FedExExrpessEarnedDiscount))*'3Day Base'!G96),2),ROUND(MinBase3Day*(1+ExpressFuelSurcharge),2),ROUND(((1-(ThreeDayDiscount_21_Up+FedExExrpessEarnedDiscount))*'3Day Base'!G96)*(1+ExpressFuelSurcharge),2))*(1+FedEx_Markup),2)</f>
        <v>219.8</v>
      </c>
      <c r="H99" s="328">
        <f>ROUND(IF(MinBase3Day&gt;ROUND(((1-(ThreeDayDiscount_21_Up+FedExExrpessEarnedDiscount))*'3Day Base'!H96),2),ROUND(MinBase3Day*(1+ExpressFuelSurcharge),2),ROUND(((1-(ThreeDayDiscount_21_Up+FedExExrpessEarnedDiscount))*'3Day Base'!H96)*(1+ExpressFuelSurcharge),2))*(1+FedEx_Markup),2)</f>
        <v>254.5</v>
      </c>
    </row>
    <row r="100" ht="13.5" customHeight="1">
      <c r="A100" s="327">
        <v>95.0</v>
      </c>
      <c r="B100" s="328">
        <f>ROUND(IF(MinBase3Day&gt;ROUND(((1-(ThreeDayDiscount_21_Up+FedExExrpessEarnedDiscount))*'3Day Base'!B97),2),ROUND(MinBase3Day*(1+ExpressFuelSurcharge),2),ROUND(((1-(ThreeDayDiscount_21_Up+FedExExrpessEarnedDiscount))*'3Day Base'!B97)*(1+ExpressFuelSurcharge),2))*(1+FedEx_Markup),2)</f>
        <v>68.78</v>
      </c>
      <c r="C100" s="328">
        <f>ROUND(IF(MinBase3Day&gt;ROUND(((1-(ThreeDayDiscount_21_Up+FedExExrpessEarnedDiscount))*'3Day Base'!C97),2),ROUND(MinBase3Day*(1+ExpressFuelSurcharge),2),ROUND(((1-(ThreeDayDiscount_21_Up+FedExExrpessEarnedDiscount))*'3Day Base'!C97)*(1+ExpressFuelSurcharge),2))*(1+FedEx_Markup),2)</f>
        <v>88.19</v>
      </c>
      <c r="D100" s="328">
        <f>ROUND(IF(MinBase3Day&gt;ROUND(((1-(ThreeDayDiscount_21_Up+FedExExrpessEarnedDiscount))*'3Day Base'!D97),2),ROUND(MinBase3Day*(1+ExpressFuelSurcharge),2),ROUND(((1-(ThreeDayDiscount_21_Up+FedExExrpessEarnedDiscount))*'3Day Base'!D97)*(1+ExpressFuelSurcharge),2))*(1+FedEx_Markup),2)</f>
        <v>104.44</v>
      </c>
      <c r="E100" s="328">
        <f>ROUND(IF(MinBase3Day&gt;ROUND(((1-(ThreeDayDiscount_21_Up+FedExExrpessEarnedDiscount))*'3Day Base'!E97),2),ROUND(MinBase3Day*(1+ExpressFuelSurcharge),2),ROUND(((1-(ThreeDayDiscount_21_Up+FedExExrpessEarnedDiscount))*'3Day Base'!E97)*(1+ExpressFuelSurcharge),2))*(1+FedEx_Markup),2)</f>
        <v>143.41</v>
      </c>
      <c r="F100" s="328">
        <f>ROUND(IF(MinBase3Day&gt;ROUND(((1-(ThreeDayDiscount_21_Up+FedExExrpessEarnedDiscount))*'3Day Base'!F97),2),ROUND(MinBase3Day*(1+ExpressFuelSurcharge),2),ROUND(((1-(ThreeDayDiscount_21_Up+FedExExrpessEarnedDiscount))*'3Day Base'!F97)*(1+ExpressFuelSurcharge),2))*(1+FedEx_Markup),2)</f>
        <v>184.81</v>
      </c>
      <c r="G100" s="328">
        <f>ROUND(IF(MinBase3Day&gt;ROUND(((1-(ThreeDayDiscount_21_Up+FedExExrpessEarnedDiscount))*'3Day Base'!G97),2),ROUND(MinBase3Day*(1+ExpressFuelSurcharge),2),ROUND(((1-(ThreeDayDiscount_21_Up+FedExExrpessEarnedDiscount))*'3Day Base'!G97)*(1+ExpressFuelSurcharge),2))*(1+FedEx_Markup),2)</f>
        <v>220.33</v>
      </c>
      <c r="H100" s="328">
        <f>ROUND(IF(MinBase3Day&gt;ROUND(((1-(ThreeDayDiscount_21_Up+FedExExrpessEarnedDiscount))*'3Day Base'!H97),2),ROUND(MinBase3Day*(1+ExpressFuelSurcharge),2),ROUND(((1-(ThreeDayDiscount_21_Up+FedExExrpessEarnedDiscount))*'3Day Base'!H97)*(1+ExpressFuelSurcharge),2))*(1+FedEx_Markup),2)</f>
        <v>267.28</v>
      </c>
    </row>
    <row r="101" ht="13.5" customHeight="1">
      <c r="A101" s="327">
        <v>96.0</v>
      </c>
      <c r="B101" s="328">
        <f>ROUND(IF(MinBase3Day&gt;ROUND(((1-(ThreeDayDiscount_21_Up+FedExExrpessEarnedDiscount))*'3Day Base'!B98),2),ROUND(MinBase3Day*(1+ExpressFuelSurcharge),2),ROUND(((1-(ThreeDayDiscount_21_Up+FedExExrpessEarnedDiscount))*'3Day Base'!B98)*(1+ExpressFuelSurcharge),2))*(1+FedEx_Markup),2)</f>
        <v>70.32</v>
      </c>
      <c r="C101" s="328">
        <f>ROUND(IF(MinBase3Day&gt;ROUND(((1-(ThreeDayDiscount_21_Up+FedExExrpessEarnedDiscount))*'3Day Base'!C98),2),ROUND(MinBase3Day*(1+ExpressFuelSurcharge),2),ROUND(((1-(ThreeDayDiscount_21_Up+FedExExrpessEarnedDiscount))*'3Day Base'!C98)*(1+ExpressFuelSurcharge),2))*(1+FedEx_Markup),2)</f>
        <v>88.61</v>
      </c>
      <c r="D101" s="328">
        <f>ROUND(IF(MinBase3Day&gt;ROUND(((1-(ThreeDayDiscount_21_Up+FedExExrpessEarnedDiscount))*'3Day Base'!D98),2),ROUND(MinBase3Day*(1+ExpressFuelSurcharge),2),ROUND(((1-(ThreeDayDiscount_21_Up+FedExExrpessEarnedDiscount))*'3Day Base'!D98)*(1+ExpressFuelSurcharge),2))*(1+FedEx_Markup),2)</f>
        <v>107.42</v>
      </c>
      <c r="E101" s="328">
        <f>ROUND(IF(MinBase3Day&gt;ROUND(((1-(ThreeDayDiscount_21_Up+FedExExrpessEarnedDiscount))*'3Day Base'!E98),2),ROUND(MinBase3Day*(1+ExpressFuelSurcharge),2),ROUND(((1-(ThreeDayDiscount_21_Up+FedExExrpessEarnedDiscount))*'3Day Base'!E98)*(1+ExpressFuelSurcharge),2))*(1+FedEx_Markup),2)</f>
        <v>143.92</v>
      </c>
      <c r="F101" s="328">
        <f>ROUND(IF(MinBase3Day&gt;ROUND(((1-(ThreeDayDiscount_21_Up+FedExExrpessEarnedDiscount))*'3Day Base'!F98),2),ROUND(MinBase3Day*(1+ExpressFuelSurcharge),2),ROUND(((1-(ThreeDayDiscount_21_Up+FedExExrpessEarnedDiscount))*'3Day Base'!F98)*(1+ExpressFuelSurcharge),2))*(1+FedEx_Markup),2)</f>
        <v>199.58</v>
      </c>
      <c r="G101" s="328">
        <f>ROUND(IF(MinBase3Day&gt;ROUND(((1-(ThreeDayDiscount_21_Up+FedExExrpessEarnedDiscount))*'3Day Base'!G98),2),ROUND(MinBase3Day*(1+ExpressFuelSurcharge),2),ROUND(((1-(ThreeDayDiscount_21_Up+FedExExrpessEarnedDiscount))*'3Day Base'!G98)*(1+ExpressFuelSurcharge),2))*(1+FedEx_Markup),2)</f>
        <v>220.85</v>
      </c>
      <c r="H101" s="328">
        <f>ROUND(IF(MinBase3Day&gt;ROUND(((1-(ThreeDayDiscount_21_Up+FedExExrpessEarnedDiscount))*'3Day Base'!H98),2),ROUND(MinBase3Day*(1+ExpressFuelSurcharge),2),ROUND(((1-(ThreeDayDiscount_21_Up+FedExExrpessEarnedDiscount))*'3Day Base'!H98)*(1+ExpressFuelSurcharge),2))*(1+FedEx_Markup),2)</f>
        <v>277.22</v>
      </c>
    </row>
    <row r="102" ht="13.5" customHeight="1">
      <c r="A102" s="327">
        <v>97.0</v>
      </c>
      <c r="B102" s="328">
        <f>ROUND(IF(MinBase3Day&gt;ROUND(((1-(ThreeDayDiscount_21_Up+FedExExrpessEarnedDiscount))*'3Day Base'!B99),2),ROUND(MinBase3Day*(1+ExpressFuelSurcharge),2),ROUND(((1-(ThreeDayDiscount_21_Up+FedExExrpessEarnedDiscount))*'3Day Base'!B99)*(1+ExpressFuelSurcharge),2))*(1+FedEx_Markup),2)</f>
        <v>70.76</v>
      </c>
      <c r="C102" s="328">
        <f>ROUND(IF(MinBase3Day&gt;ROUND(((1-(ThreeDayDiscount_21_Up+FedExExrpessEarnedDiscount))*'3Day Base'!C99),2),ROUND(MinBase3Day*(1+ExpressFuelSurcharge),2),ROUND(((1-(ThreeDayDiscount_21_Up+FedExExrpessEarnedDiscount))*'3Day Base'!C99)*(1+ExpressFuelSurcharge),2))*(1+FedEx_Markup),2)</f>
        <v>89.09</v>
      </c>
      <c r="D102" s="328">
        <f>ROUND(IF(MinBase3Day&gt;ROUND(((1-(ThreeDayDiscount_21_Up+FedExExrpessEarnedDiscount))*'3Day Base'!D99),2),ROUND(MinBase3Day*(1+ExpressFuelSurcharge),2),ROUND(((1-(ThreeDayDiscount_21_Up+FedExExrpessEarnedDiscount))*'3Day Base'!D99)*(1+ExpressFuelSurcharge),2))*(1+FedEx_Markup),2)</f>
        <v>110.02</v>
      </c>
      <c r="E102" s="328">
        <f>ROUND(IF(MinBase3Day&gt;ROUND(((1-(ThreeDayDiscount_21_Up+FedExExrpessEarnedDiscount))*'3Day Base'!E99),2),ROUND(MinBase3Day*(1+ExpressFuelSurcharge),2),ROUND(((1-(ThreeDayDiscount_21_Up+FedExExrpessEarnedDiscount))*'3Day Base'!E99)*(1+ExpressFuelSurcharge),2))*(1+FedEx_Markup),2)</f>
        <v>144.44</v>
      </c>
      <c r="F102" s="328">
        <f>ROUND(IF(MinBase3Day&gt;ROUND(((1-(ThreeDayDiscount_21_Up+FedExExrpessEarnedDiscount))*'3Day Base'!F99),2),ROUND(MinBase3Day*(1+ExpressFuelSurcharge),2),ROUND(((1-(ThreeDayDiscount_21_Up+FedExExrpessEarnedDiscount))*'3Day Base'!F99)*(1+ExpressFuelSurcharge),2))*(1+FedEx_Markup),2)</f>
        <v>201.07</v>
      </c>
      <c r="G102" s="328">
        <f>ROUND(IF(MinBase3Day&gt;ROUND(((1-(ThreeDayDiscount_21_Up+FedExExrpessEarnedDiscount))*'3Day Base'!G99),2),ROUND(MinBase3Day*(1+ExpressFuelSurcharge),2),ROUND(((1-(ThreeDayDiscount_21_Up+FedExExrpessEarnedDiscount))*'3Day Base'!G99)*(1+ExpressFuelSurcharge),2))*(1+FedEx_Markup),2)</f>
        <v>221.38</v>
      </c>
      <c r="H102" s="328">
        <f>ROUND(IF(MinBase3Day&gt;ROUND(((1-(ThreeDayDiscount_21_Up+FedExExrpessEarnedDiscount))*'3Day Base'!H99),2),ROUND(MinBase3Day*(1+ExpressFuelSurcharge),2),ROUND(((1-(ThreeDayDiscount_21_Up+FedExExrpessEarnedDiscount))*'3Day Base'!H99)*(1+ExpressFuelSurcharge),2))*(1+FedEx_Markup),2)</f>
        <v>278.21</v>
      </c>
    </row>
    <row r="103" ht="13.5" customHeight="1">
      <c r="A103" s="327">
        <v>98.0</v>
      </c>
      <c r="B103" s="328">
        <f>ROUND(IF(MinBase3Day&gt;ROUND(((1-(ThreeDayDiscount_21_Up+FedExExrpessEarnedDiscount))*'3Day Base'!B100),2),ROUND(MinBase3Day*(1+ExpressFuelSurcharge),2),ROUND(((1-(ThreeDayDiscount_21_Up+FedExExrpessEarnedDiscount))*'3Day Base'!B100)*(1+ExpressFuelSurcharge),2))*(1+FedEx_Markup),2)</f>
        <v>73.65</v>
      </c>
      <c r="C103" s="328">
        <f>ROUND(IF(MinBase3Day&gt;ROUND(((1-(ThreeDayDiscount_21_Up+FedExExrpessEarnedDiscount))*'3Day Base'!C100),2),ROUND(MinBase3Day*(1+ExpressFuelSurcharge),2),ROUND(((1-(ThreeDayDiscount_21_Up+FedExExrpessEarnedDiscount))*'3Day Base'!C100)*(1+ExpressFuelSurcharge),2))*(1+FedEx_Markup),2)</f>
        <v>89.55</v>
      </c>
      <c r="D103" s="328">
        <f>ROUND(IF(MinBase3Day&gt;ROUND(((1-(ThreeDayDiscount_21_Up+FedExExrpessEarnedDiscount))*'3Day Base'!D100),2),ROUND(MinBase3Day*(1+ExpressFuelSurcharge),2),ROUND(((1-(ThreeDayDiscount_21_Up+FedExExrpessEarnedDiscount))*'3Day Base'!D100)*(1+ExpressFuelSurcharge),2))*(1+FedEx_Markup),2)</f>
        <v>110.47</v>
      </c>
      <c r="E103" s="328">
        <f>ROUND(IF(MinBase3Day&gt;ROUND(((1-(ThreeDayDiscount_21_Up+FedExExrpessEarnedDiscount))*'3Day Base'!E100),2),ROUND(MinBase3Day*(1+ExpressFuelSurcharge),2),ROUND(((1-(ThreeDayDiscount_21_Up+FedExExrpessEarnedDiscount))*'3Day Base'!E100)*(1+ExpressFuelSurcharge),2))*(1+FedEx_Markup),2)</f>
        <v>144.95</v>
      </c>
      <c r="F103" s="328">
        <f>ROUND(IF(MinBase3Day&gt;ROUND(((1-(ThreeDayDiscount_21_Up+FedExExrpessEarnedDiscount))*'3Day Base'!F100),2),ROUND(MinBase3Day*(1+ExpressFuelSurcharge),2),ROUND(((1-(ThreeDayDiscount_21_Up+FedExExrpessEarnedDiscount))*'3Day Base'!F100)*(1+ExpressFuelSurcharge),2))*(1+FedEx_Markup),2)</f>
        <v>201.6</v>
      </c>
      <c r="G103" s="328">
        <f>ROUND(IF(MinBase3Day&gt;ROUND(((1-(ThreeDayDiscount_21_Up+FedExExrpessEarnedDiscount))*'3Day Base'!G100),2),ROUND(MinBase3Day*(1+ExpressFuelSurcharge),2),ROUND(((1-(ThreeDayDiscount_21_Up+FedExExrpessEarnedDiscount))*'3Day Base'!G100)*(1+ExpressFuelSurcharge),2))*(1+FedEx_Markup),2)</f>
        <v>222.12</v>
      </c>
      <c r="H103" s="328">
        <f>ROUND(IF(MinBase3Day&gt;ROUND(((1-(ThreeDayDiscount_21_Up+FedExExrpessEarnedDiscount))*'3Day Base'!H100),2),ROUND(MinBase3Day*(1+ExpressFuelSurcharge),2),ROUND(((1-(ThreeDayDiscount_21_Up+FedExExrpessEarnedDiscount))*'3Day Base'!H100)*(1+ExpressFuelSurcharge),2))*(1+FedEx_Markup),2)</f>
        <v>278.76</v>
      </c>
    </row>
    <row r="104" ht="13.5" customHeight="1">
      <c r="A104" s="327">
        <v>99.0</v>
      </c>
      <c r="B104" s="328">
        <f>ROUND(IF(MinBase3Day&gt;ROUND(((1-(ThreeDayDiscount_21_Up+FedExExrpessEarnedDiscount))*'3Day Base'!B101),2),ROUND(MinBase3Day*(1+ExpressFuelSurcharge),2),ROUND(((1-(ThreeDayDiscount_21_Up+FedExExrpessEarnedDiscount))*'3Day Base'!B101)*(1+ExpressFuelSurcharge),2))*(1+FedEx_Markup),2)</f>
        <v>74.82</v>
      </c>
      <c r="C104" s="328">
        <f>ROUND(IF(MinBase3Day&gt;ROUND(((1-(ThreeDayDiscount_21_Up+FedExExrpessEarnedDiscount))*'3Day Base'!C101),2),ROUND(MinBase3Day*(1+ExpressFuelSurcharge),2),ROUND(((1-(ThreeDayDiscount_21_Up+FedExExrpessEarnedDiscount))*'3Day Base'!C101)*(1+ExpressFuelSurcharge),2))*(1+FedEx_Markup),2)</f>
        <v>90</v>
      </c>
      <c r="D104" s="328">
        <f>ROUND(IF(MinBase3Day&gt;ROUND(((1-(ThreeDayDiscount_21_Up+FedExExrpessEarnedDiscount))*'3Day Base'!D101),2),ROUND(MinBase3Day*(1+ExpressFuelSurcharge),2),ROUND(((1-(ThreeDayDiscount_21_Up+FedExExrpessEarnedDiscount))*'3Day Base'!D101)*(1+ExpressFuelSurcharge),2))*(1+FedEx_Markup),2)</f>
        <v>113.07</v>
      </c>
      <c r="E104" s="328">
        <f>ROUND(IF(MinBase3Day&gt;ROUND(((1-(ThreeDayDiscount_21_Up+FedExExrpessEarnedDiscount))*'3Day Base'!E101),2),ROUND(MinBase3Day*(1+ExpressFuelSurcharge),2),ROUND(((1-(ThreeDayDiscount_21_Up+FedExExrpessEarnedDiscount))*'3Day Base'!E101)*(1+ExpressFuelSurcharge),2))*(1+FedEx_Markup),2)</f>
        <v>150.79</v>
      </c>
      <c r="F104" s="328">
        <f>ROUND(IF(MinBase3Day&gt;ROUND(((1-(ThreeDayDiscount_21_Up+FedExExrpessEarnedDiscount))*'3Day Base'!F101),2),ROUND(MinBase3Day*(1+ExpressFuelSurcharge),2),ROUND(((1-(ThreeDayDiscount_21_Up+FedExExrpessEarnedDiscount))*'3Day Base'!F101)*(1+ExpressFuelSurcharge),2))*(1+FedEx_Markup),2)</f>
        <v>210.59</v>
      </c>
      <c r="G104" s="328">
        <f>ROUND(IF(MinBase3Day&gt;ROUND(((1-(ThreeDayDiscount_21_Up+FedExExrpessEarnedDiscount))*'3Day Base'!G101),2),ROUND(MinBase3Day*(1+ExpressFuelSurcharge),2),ROUND(((1-(ThreeDayDiscount_21_Up+FedExExrpessEarnedDiscount))*'3Day Base'!G101)*(1+ExpressFuelSurcharge),2))*(1+FedEx_Markup),2)</f>
        <v>237.05</v>
      </c>
      <c r="H104" s="328">
        <f>ROUND(IF(MinBase3Day&gt;ROUND(((1-(ThreeDayDiscount_21_Up+FedExExrpessEarnedDiscount))*'3Day Base'!H101),2),ROUND(MinBase3Day*(1+ExpressFuelSurcharge),2),ROUND(((1-(ThreeDayDiscount_21_Up+FedExExrpessEarnedDiscount))*'3Day Base'!H101)*(1+ExpressFuelSurcharge),2))*(1+FedEx_Markup),2)</f>
        <v>287.01</v>
      </c>
    </row>
    <row r="105" ht="13.5" customHeight="1">
      <c r="A105" s="327">
        <v>100.0</v>
      </c>
      <c r="B105" s="328">
        <f>ROUND(IF(MinBase3Day&gt;ROUND(((1-(ThreeDayDiscount_21_Up+FedExExrpessEarnedDiscount))*'3Day Base'!B102),2),ROUND(MinBase3Day*(1+ExpressFuelSurcharge),2),ROUND(((1-(ThreeDayDiscount_21_Up+FedExExrpessEarnedDiscount))*'3Day Base'!B102)*(1+ExpressFuelSurcharge),2))*(1+FedEx_Markup),2)</f>
        <v>75.33</v>
      </c>
      <c r="C105" s="328">
        <f>ROUND(IF(MinBase3Day&gt;ROUND(((1-(ThreeDayDiscount_21_Up+FedExExrpessEarnedDiscount))*'3Day Base'!C102),2),ROUND(MinBase3Day*(1+ExpressFuelSurcharge),2),ROUND(((1-(ThreeDayDiscount_21_Up+FedExExrpessEarnedDiscount))*'3Day Base'!C102)*(1+ExpressFuelSurcharge),2))*(1+FedEx_Markup),2)</f>
        <v>97.04</v>
      </c>
      <c r="D105" s="328">
        <f>ROUND(IF(MinBase3Day&gt;ROUND(((1-(ThreeDayDiscount_21_Up+FedExExrpessEarnedDiscount))*'3Day Base'!D102),2),ROUND(MinBase3Day*(1+ExpressFuelSurcharge),2),ROUND(((1-(ThreeDayDiscount_21_Up+FedExExrpessEarnedDiscount))*'3Day Base'!D102)*(1+ExpressFuelSurcharge),2))*(1+FedEx_Markup),2)</f>
        <v>124.5</v>
      </c>
      <c r="E105" s="328">
        <f>ROUND(IF(MinBase3Day&gt;ROUND(((1-(ThreeDayDiscount_21_Up+FedExExrpessEarnedDiscount))*'3Day Base'!E102),2),ROUND(MinBase3Day*(1+ExpressFuelSurcharge),2),ROUND(((1-(ThreeDayDiscount_21_Up+FedExExrpessEarnedDiscount))*'3Day Base'!E102)*(1+ExpressFuelSurcharge),2))*(1+FedEx_Markup),2)</f>
        <v>167.04</v>
      </c>
      <c r="F105" s="328">
        <f>ROUND(IF(MinBase3Day&gt;ROUND(((1-(ThreeDayDiscount_21_Up+FedExExrpessEarnedDiscount))*'3Day Base'!F102),2),ROUND(MinBase3Day*(1+ExpressFuelSurcharge),2),ROUND(((1-(ThreeDayDiscount_21_Up+FedExExrpessEarnedDiscount))*'3Day Base'!F102)*(1+ExpressFuelSurcharge),2))*(1+FedEx_Markup),2)</f>
        <v>233.5</v>
      </c>
      <c r="G105" s="328">
        <f>ROUND(IF(MinBase3Day&gt;ROUND(((1-(ThreeDayDiscount_21_Up+FedExExrpessEarnedDiscount))*'3Day Base'!G102),2),ROUND(MinBase3Day*(1+ExpressFuelSurcharge),2),ROUND(((1-(ThreeDayDiscount_21_Up+FedExExrpessEarnedDiscount))*'3Day Base'!G102)*(1+ExpressFuelSurcharge),2))*(1+FedEx_Markup),2)</f>
        <v>262.74</v>
      </c>
      <c r="H105" s="328">
        <f>ROUND(IF(MinBase3Day&gt;ROUND(((1-(ThreeDayDiscount_21_Up+FedExExrpessEarnedDiscount))*'3Day Base'!H102),2),ROUND(MinBase3Day*(1+ExpressFuelSurcharge),2),ROUND(((1-(ThreeDayDiscount_21_Up+FedExExrpessEarnedDiscount))*'3Day Base'!H102)*(1+ExpressFuelSurcharge),2))*(1+FedEx_Markup),2)</f>
        <v>299.52</v>
      </c>
    </row>
    <row r="106" ht="13.5" customHeight="1">
      <c r="A106" s="327">
        <v>101.0</v>
      </c>
      <c r="B106" s="328">
        <f>ROUND(IF(MinBase3Day&gt;ROUND(((1-(ThreeDayDiscount_21_Up+FedExExrpessEarnedDiscount))*'3Day Base'!B103),2),ROUND(MinBase3Day*(1+ExpressFuelSurcharge),2),ROUND(((1-(ThreeDayDiscount_21_Up+FedExExrpessEarnedDiscount))*'3Day Base'!B103)*(1+ExpressFuelSurcharge),2))*(1+FedEx_Markup),2)</f>
        <v>76.07</v>
      </c>
      <c r="C106" s="328">
        <f>ROUND(IF(MinBase3Day&gt;ROUND(((1-(ThreeDayDiscount_21_Up+FedExExrpessEarnedDiscount))*'3Day Base'!C103),2),ROUND(MinBase3Day*(1+ExpressFuelSurcharge),2),ROUND(((1-(ThreeDayDiscount_21_Up+FedExExrpessEarnedDiscount))*'3Day Base'!C103)*(1+ExpressFuelSurcharge),2))*(1+FedEx_Markup),2)</f>
        <v>98</v>
      </c>
      <c r="D106" s="328">
        <f>ROUND(IF(MinBase3Day&gt;ROUND(((1-(ThreeDayDiscount_21_Up+FedExExrpessEarnedDiscount))*'3Day Base'!D103),2),ROUND(MinBase3Day*(1+ExpressFuelSurcharge),2),ROUND(((1-(ThreeDayDiscount_21_Up+FedExExrpessEarnedDiscount))*'3Day Base'!D103)*(1+ExpressFuelSurcharge),2))*(1+FedEx_Markup),2)</f>
        <v>125.74</v>
      </c>
      <c r="E106" s="328">
        <f>ROUND(IF(MinBase3Day&gt;ROUND(((1-(ThreeDayDiscount_21_Up+FedExExrpessEarnedDiscount))*'3Day Base'!E103),2),ROUND(MinBase3Day*(1+ExpressFuelSurcharge),2),ROUND(((1-(ThreeDayDiscount_21_Up+FedExExrpessEarnedDiscount))*'3Day Base'!E103)*(1+ExpressFuelSurcharge),2))*(1+FedEx_Markup),2)</f>
        <v>168.71</v>
      </c>
      <c r="F106" s="328">
        <f>ROUND(IF(MinBase3Day&gt;ROUND(((1-(ThreeDayDiscount_21_Up+FedExExrpessEarnedDiscount))*'3Day Base'!F103),2),ROUND(MinBase3Day*(1+ExpressFuelSurcharge),2),ROUND(((1-(ThreeDayDiscount_21_Up+FedExExrpessEarnedDiscount))*'3Day Base'!F103)*(1+ExpressFuelSurcharge),2))*(1+FedEx_Markup),2)</f>
        <v>235.83</v>
      </c>
      <c r="G106" s="328">
        <f>ROUND(IF(MinBase3Day&gt;ROUND(((1-(ThreeDayDiscount_21_Up+FedExExrpessEarnedDiscount))*'3Day Base'!G103),2),ROUND(MinBase3Day*(1+ExpressFuelSurcharge),2),ROUND(((1-(ThreeDayDiscount_21_Up+FedExExrpessEarnedDiscount))*'3Day Base'!G103)*(1+ExpressFuelSurcharge),2))*(1+FedEx_Markup),2)</f>
        <v>265.36</v>
      </c>
      <c r="H106" s="328">
        <f>ROUND(IF(MinBase3Day&gt;ROUND(((1-(ThreeDayDiscount_21_Up+FedExExrpessEarnedDiscount))*'3Day Base'!H103),2),ROUND(MinBase3Day*(1+ExpressFuelSurcharge),2),ROUND(((1-(ThreeDayDiscount_21_Up+FedExExrpessEarnedDiscount))*'3Day Base'!H103)*(1+ExpressFuelSurcharge),2))*(1+FedEx_Markup),2)</f>
        <v>302.51</v>
      </c>
    </row>
    <row r="107" ht="13.5" customHeight="1">
      <c r="A107" s="327">
        <v>102.0</v>
      </c>
      <c r="B107" s="328">
        <f>ROUND(IF(MinBase3Day&gt;ROUND(((1-(ThreeDayDiscount_21_Up+FedExExrpessEarnedDiscount))*'3Day Base'!B104),2),ROUND(MinBase3Day*(1+ExpressFuelSurcharge),2),ROUND(((1-(ThreeDayDiscount_21_Up+FedExExrpessEarnedDiscount))*'3Day Base'!B104)*(1+ExpressFuelSurcharge),2))*(1+FedEx_Markup),2)</f>
        <v>76.83</v>
      </c>
      <c r="C107" s="328">
        <f>ROUND(IF(MinBase3Day&gt;ROUND(((1-(ThreeDayDiscount_21_Up+FedExExrpessEarnedDiscount))*'3Day Base'!C104),2),ROUND(MinBase3Day*(1+ExpressFuelSurcharge),2),ROUND(((1-(ThreeDayDiscount_21_Up+FedExExrpessEarnedDiscount))*'3Day Base'!C104)*(1+ExpressFuelSurcharge),2))*(1+FedEx_Markup),2)</f>
        <v>98.97</v>
      </c>
      <c r="D107" s="328">
        <f>ROUND(IF(MinBase3Day&gt;ROUND(((1-(ThreeDayDiscount_21_Up+FedExExrpessEarnedDiscount))*'3Day Base'!D104),2),ROUND(MinBase3Day*(1+ExpressFuelSurcharge),2),ROUND(((1-(ThreeDayDiscount_21_Up+FedExExrpessEarnedDiscount))*'3Day Base'!D104)*(1+ExpressFuelSurcharge),2))*(1+FedEx_Markup),2)</f>
        <v>126.99</v>
      </c>
      <c r="E107" s="328">
        <f>ROUND(IF(MinBase3Day&gt;ROUND(((1-(ThreeDayDiscount_21_Up+FedExExrpessEarnedDiscount))*'3Day Base'!E104),2),ROUND(MinBase3Day*(1+ExpressFuelSurcharge),2),ROUND(((1-(ThreeDayDiscount_21_Up+FedExExrpessEarnedDiscount))*'3Day Base'!E104)*(1+ExpressFuelSurcharge),2))*(1+FedEx_Markup),2)</f>
        <v>170.37</v>
      </c>
      <c r="F107" s="328">
        <f>ROUND(IF(MinBase3Day&gt;ROUND(((1-(ThreeDayDiscount_21_Up+FedExExrpessEarnedDiscount))*'3Day Base'!F104),2),ROUND(MinBase3Day*(1+ExpressFuelSurcharge),2),ROUND(((1-(ThreeDayDiscount_21_Up+FedExExrpessEarnedDiscount))*'3Day Base'!F104)*(1+ExpressFuelSurcharge),2))*(1+FedEx_Markup),2)</f>
        <v>238.17</v>
      </c>
      <c r="G107" s="328">
        <f>ROUND(IF(MinBase3Day&gt;ROUND(((1-(ThreeDayDiscount_21_Up+FedExExrpessEarnedDiscount))*'3Day Base'!G104),2),ROUND(MinBase3Day*(1+ExpressFuelSurcharge),2),ROUND(((1-(ThreeDayDiscount_21_Up+FedExExrpessEarnedDiscount))*'3Day Base'!G104)*(1+ExpressFuelSurcharge),2))*(1+FedEx_Markup),2)</f>
        <v>268</v>
      </c>
      <c r="H107" s="328">
        <f>ROUND(IF(MinBase3Day&gt;ROUND(((1-(ThreeDayDiscount_21_Up+FedExExrpessEarnedDiscount))*'3Day Base'!H104),2),ROUND(MinBase3Day*(1+ExpressFuelSurcharge),2),ROUND(((1-(ThreeDayDiscount_21_Up+FedExExrpessEarnedDiscount))*'3Day Base'!H104)*(1+ExpressFuelSurcharge),2))*(1+FedEx_Markup),2)</f>
        <v>305.5</v>
      </c>
    </row>
    <row r="108" ht="13.5" customHeight="1">
      <c r="A108" s="327">
        <v>103.0</v>
      </c>
      <c r="B108" s="328">
        <f>ROUND(IF(MinBase3Day&gt;ROUND(((1-(ThreeDayDiscount_21_Up+FedExExrpessEarnedDiscount))*'3Day Base'!B105),2),ROUND(MinBase3Day*(1+ExpressFuelSurcharge),2),ROUND(((1-(ThreeDayDiscount_21_Up+FedExExrpessEarnedDiscount))*'3Day Base'!B105)*(1+ExpressFuelSurcharge),2))*(1+FedEx_Markup),2)</f>
        <v>77.58</v>
      </c>
      <c r="C108" s="328">
        <f>ROUND(IF(MinBase3Day&gt;ROUND(((1-(ThreeDayDiscount_21_Up+FedExExrpessEarnedDiscount))*'3Day Base'!C105),2),ROUND(MinBase3Day*(1+ExpressFuelSurcharge),2),ROUND(((1-(ThreeDayDiscount_21_Up+FedExExrpessEarnedDiscount))*'3Day Base'!C105)*(1+ExpressFuelSurcharge),2))*(1+FedEx_Markup),2)</f>
        <v>99.95</v>
      </c>
      <c r="D108" s="328">
        <f>ROUND(IF(MinBase3Day&gt;ROUND(((1-(ThreeDayDiscount_21_Up+FedExExrpessEarnedDiscount))*'3Day Base'!D105),2),ROUND(MinBase3Day*(1+ExpressFuelSurcharge),2),ROUND(((1-(ThreeDayDiscount_21_Up+FedExExrpessEarnedDiscount))*'3Day Base'!D105)*(1+ExpressFuelSurcharge),2))*(1+FedEx_Markup),2)</f>
        <v>128.24</v>
      </c>
      <c r="E108" s="328">
        <f>ROUND(IF(MinBase3Day&gt;ROUND(((1-(ThreeDayDiscount_21_Up+FedExExrpessEarnedDiscount))*'3Day Base'!E105),2),ROUND(MinBase3Day*(1+ExpressFuelSurcharge),2),ROUND(((1-(ThreeDayDiscount_21_Up+FedExExrpessEarnedDiscount))*'3Day Base'!E105)*(1+ExpressFuelSurcharge),2))*(1+FedEx_Markup),2)</f>
        <v>172.05</v>
      </c>
      <c r="F108" s="328">
        <f>ROUND(IF(MinBase3Day&gt;ROUND(((1-(ThreeDayDiscount_21_Up+FedExExrpessEarnedDiscount))*'3Day Base'!F105),2),ROUND(MinBase3Day*(1+ExpressFuelSurcharge),2),ROUND(((1-(ThreeDayDiscount_21_Up+FedExExrpessEarnedDiscount))*'3Day Base'!F105)*(1+ExpressFuelSurcharge),2))*(1+FedEx_Markup),2)</f>
        <v>240.5</v>
      </c>
      <c r="G108" s="328">
        <f>ROUND(IF(MinBase3Day&gt;ROUND(((1-(ThreeDayDiscount_21_Up+FedExExrpessEarnedDiscount))*'3Day Base'!G105),2),ROUND(MinBase3Day*(1+ExpressFuelSurcharge),2),ROUND(((1-(ThreeDayDiscount_21_Up+FedExExrpessEarnedDiscount))*'3Day Base'!G105)*(1+ExpressFuelSurcharge),2))*(1+FedEx_Markup),2)</f>
        <v>270.62</v>
      </c>
      <c r="H108" s="328">
        <f>ROUND(IF(MinBase3Day&gt;ROUND(((1-(ThreeDayDiscount_21_Up+FedExExrpessEarnedDiscount))*'3Day Base'!H105),2),ROUND(MinBase3Day*(1+ExpressFuelSurcharge),2),ROUND(((1-(ThreeDayDiscount_21_Up+FedExExrpessEarnedDiscount))*'3Day Base'!H105)*(1+ExpressFuelSurcharge),2))*(1+FedEx_Markup),2)</f>
        <v>308.5</v>
      </c>
    </row>
    <row r="109" ht="13.5" customHeight="1">
      <c r="A109" s="327">
        <v>104.0</v>
      </c>
      <c r="B109" s="328">
        <f>ROUND(IF(MinBase3Day&gt;ROUND(((1-(ThreeDayDiscount_21_Up+FedExExrpessEarnedDiscount))*'3Day Base'!B106),2),ROUND(MinBase3Day*(1+ExpressFuelSurcharge),2),ROUND(((1-(ThreeDayDiscount_21_Up+FedExExrpessEarnedDiscount))*'3Day Base'!B106)*(1+ExpressFuelSurcharge),2))*(1+FedEx_Markup),2)</f>
        <v>78.34</v>
      </c>
      <c r="C109" s="328">
        <f>ROUND(IF(MinBase3Day&gt;ROUND(((1-(ThreeDayDiscount_21_Up+FedExExrpessEarnedDiscount))*'3Day Base'!C106),2),ROUND(MinBase3Day*(1+ExpressFuelSurcharge),2),ROUND(((1-(ThreeDayDiscount_21_Up+FedExExrpessEarnedDiscount))*'3Day Base'!C106)*(1+ExpressFuelSurcharge),2))*(1+FedEx_Markup),2)</f>
        <v>100.91</v>
      </c>
      <c r="D109" s="328">
        <f>ROUND(IF(MinBase3Day&gt;ROUND(((1-(ThreeDayDiscount_21_Up+FedExExrpessEarnedDiscount))*'3Day Base'!D106),2),ROUND(MinBase3Day*(1+ExpressFuelSurcharge),2),ROUND(((1-(ThreeDayDiscount_21_Up+FedExExrpessEarnedDiscount))*'3Day Base'!D106)*(1+ExpressFuelSurcharge),2))*(1+FedEx_Markup),2)</f>
        <v>129.48</v>
      </c>
      <c r="E109" s="328">
        <f>ROUND(IF(MinBase3Day&gt;ROUND(((1-(ThreeDayDiscount_21_Up+FedExExrpessEarnedDiscount))*'3Day Base'!E106),2),ROUND(MinBase3Day*(1+ExpressFuelSurcharge),2),ROUND(((1-(ThreeDayDiscount_21_Up+FedExExrpessEarnedDiscount))*'3Day Base'!E106)*(1+ExpressFuelSurcharge),2))*(1+FedEx_Markup),2)</f>
        <v>173.72</v>
      </c>
      <c r="F109" s="328">
        <f>ROUND(IF(MinBase3Day&gt;ROUND(((1-(ThreeDayDiscount_21_Up+FedExExrpessEarnedDiscount))*'3Day Base'!F106),2),ROUND(MinBase3Day*(1+ExpressFuelSurcharge),2),ROUND(((1-(ThreeDayDiscount_21_Up+FedExExrpessEarnedDiscount))*'3Day Base'!F106)*(1+ExpressFuelSurcharge),2))*(1+FedEx_Markup),2)</f>
        <v>242.83</v>
      </c>
      <c r="G109" s="328">
        <f>ROUND(IF(MinBase3Day&gt;ROUND(((1-(ThreeDayDiscount_21_Up+FedExExrpessEarnedDiscount))*'3Day Base'!G106),2),ROUND(MinBase3Day*(1+ExpressFuelSurcharge),2),ROUND(((1-(ThreeDayDiscount_21_Up+FedExExrpessEarnedDiscount))*'3Day Base'!G106)*(1+ExpressFuelSurcharge),2))*(1+FedEx_Markup),2)</f>
        <v>273.25</v>
      </c>
      <c r="H109" s="328">
        <f>ROUND(IF(MinBase3Day&gt;ROUND(((1-(ThreeDayDiscount_21_Up+FedExExrpessEarnedDiscount))*'3Day Base'!H106),2),ROUND(MinBase3Day*(1+ExpressFuelSurcharge),2),ROUND(((1-(ThreeDayDiscount_21_Up+FedExExrpessEarnedDiscount))*'3Day Base'!H106)*(1+ExpressFuelSurcharge),2))*(1+FedEx_Markup),2)</f>
        <v>311.49</v>
      </c>
    </row>
    <row r="110" ht="12.75" customHeight="1">
      <c r="A110" s="327">
        <v>105.0</v>
      </c>
      <c r="B110" s="328">
        <f>ROUND(IF(MinBase3Day&gt;ROUND(((1-(ThreeDayDiscount_21_Up+FedExExrpessEarnedDiscount))*'3Day Base'!B107),2),ROUND(MinBase3Day*(1+ExpressFuelSurcharge),2),ROUND(((1-(ThreeDayDiscount_21_Up+FedExExrpessEarnedDiscount))*'3Day Base'!B107)*(1+ExpressFuelSurcharge),2))*(1+FedEx_Markup),2)</f>
        <v>79.09</v>
      </c>
      <c r="C110" s="328">
        <f>ROUND(IF(MinBase3Day&gt;ROUND(((1-(ThreeDayDiscount_21_Up+FedExExrpessEarnedDiscount))*'3Day Base'!C107),2),ROUND(MinBase3Day*(1+ExpressFuelSurcharge),2),ROUND(((1-(ThreeDayDiscount_21_Up+FedExExrpessEarnedDiscount))*'3Day Base'!C107)*(1+ExpressFuelSurcharge),2))*(1+FedEx_Markup),2)</f>
        <v>101.88</v>
      </c>
      <c r="D110" s="328">
        <f>ROUND(IF(MinBase3Day&gt;ROUND(((1-(ThreeDayDiscount_21_Up+FedExExrpessEarnedDiscount))*'3Day Base'!D107),2),ROUND(MinBase3Day*(1+ExpressFuelSurcharge),2),ROUND(((1-(ThreeDayDiscount_21_Up+FedExExrpessEarnedDiscount))*'3Day Base'!D107)*(1+ExpressFuelSurcharge),2))*(1+FedEx_Markup),2)</f>
        <v>130.73</v>
      </c>
      <c r="E110" s="328">
        <f>ROUND(IF(MinBase3Day&gt;ROUND(((1-(ThreeDayDiscount_21_Up+FedExExrpessEarnedDiscount))*'3Day Base'!E107),2),ROUND(MinBase3Day*(1+ExpressFuelSurcharge),2),ROUND(((1-(ThreeDayDiscount_21_Up+FedExExrpessEarnedDiscount))*'3Day Base'!E107)*(1+ExpressFuelSurcharge),2))*(1+FedEx_Markup),2)</f>
        <v>175.39</v>
      </c>
      <c r="F110" s="328">
        <f>ROUND(IF(MinBase3Day&gt;ROUND(((1-(ThreeDayDiscount_21_Up+FedExExrpessEarnedDiscount))*'3Day Base'!F107),2),ROUND(MinBase3Day*(1+ExpressFuelSurcharge),2),ROUND(((1-(ThreeDayDiscount_21_Up+FedExExrpessEarnedDiscount))*'3Day Base'!F107)*(1+ExpressFuelSurcharge),2))*(1+FedEx_Markup),2)</f>
        <v>245.17</v>
      </c>
      <c r="G110" s="328">
        <f>ROUND(IF(MinBase3Day&gt;ROUND(((1-(ThreeDayDiscount_21_Up+FedExExrpessEarnedDiscount))*'3Day Base'!G107),2),ROUND(MinBase3Day*(1+ExpressFuelSurcharge),2),ROUND(((1-(ThreeDayDiscount_21_Up+FedExExrpessEarnedDiscount))*'3Day Base'!G107)*(1+ExpressFuelSurcharge),2))*(1+FedEx_Markup),2)</f>
        <v>275.87</v>
      </c>
      <c r="H110" s="328">
        <f>ROUND(IF(MinBase3Day&gt;ROUND(((1-(ThreeDayDiscount_21_Up+FedExExrpessEarnedDiscount))*'3Day Base'!H107),2),ROUND(MinBase3Day*(1+ExpressFuelSurcharge),2),ROUND(((1-(ThreeDayDiscount_21_Up+FedExExrpessEarnedDiscount))*'3Day Base'!H107)*(1+ExpressFuelSurcharge),2))*(1+FedEx_Markup),2)</f>
        <v>314.49</v>
      </c>
    </row>
    <row r="111" ht="12.75" customHeight="1">
      <c r="A111" s="327">
        <v>106.0</v>
      </c>
      <c r="B111" s="328">
        <f>ROUND(IF(MinBase3Day&gt;ROUND(((1-(ThreeDayDiscount_21_Up+FedExExrpessEarnedDiscount))*'3Day Base'!B108),2),ROUND(MinBase3Day*(1+ExpressFuelSurcharge),2),ROUND(((1-(ThreeDayDiscount_21_Up+FedExExrpessEarnedDiscount))*'3Day Base'!B108)*(1+ExpressFuelSurcharge),2))*(1+FedEx_Markup),2)</f>
        <v>79.84</v>
      </c>
      <c r="C111" s="328">
        <f>ROUND(IF(MinBase3Day&gt;ROUND(((1-(ThreeDayDiscount_21_Up+FedExExrpessEarnedDiscount))*'3Day Base'!C108),2),ROUND(MinBase3Day*(1+ExpressFuelSurcharge),2),ROUND(((1-(ThreeDayDiscount_21_Up+FedExExrpessEarnedDiscount))*'3Day Base'!C108)*(1+ExpressFuelSurcharge),2))*(1+FedEx_Markup),2)</f>
        <v>102.86</v>
      </c>
      <c r="D111" s="328">
        <f>ROUND(IF(MinBase3Day&gt;ROUND(((1-(ThreeDayDiscount_21_Up+FedExExrpessEarnedDiscount))*'3Day Base'!D108),2),ROUND(MinBase3Day*(1+ExpressFuelSurcharge),2),ROUND(((1-(ThreeDayDiscount_21_Up+FedExExrpessEarnedDiscount))*'3Day Base'!D108)*(1+ExpressFuelSurcharge),2))*(1+FedEx_Markup),2)</f>
        <v>131.97</v>
      </c>
      <c r="E111" s="328">
        <f>ROUND(IF(MinBase3Day&gt;ROUND(((1-(ThreeDayDiscount_21_Up+FedExExrpessEarnedDiscount))*'3Day Base'!E108),2),ROUND(MinBase3Day*(1+ExpressFuelSurcharge),2),ROUND(((1-(ThreeDayDiscount_21_Up+FedExExrpessEarnedDiscount))*'3Day Base'!E108)*(1+ExpressFuelSurcharge),2))*(1+FedEx_Markup),2)</f>
        <v>177.05</v>
      </c>
      <c r="F111" s="328">
        <f>ROUND(IF(MinBase3Day&gt;ROUND(((1-(ThreeDayDiscount_21_Up+FedExExrpessEarnedDiscount))*'3Day Base'!F108),2),ROUND(MinBase3Day*(1+ExpressFuelSurcharge),2),ROUND(((1-(ThreeDayDiscount_21_Up+FedExExrpessEarnedDiscount))*'3Day Base'!F108)*(1+ExpressFuelSurcharge),2))*(1+FedEx_Markup),2)</f>
        <v>247.5</v>
      </c>
      <c r="G111" s="328">
        <f>ROUND(IF(MinBase3Day&gt;ROUND(((1-(ThreeDayDiscount_21_Up+FedExExrpessEarnedDiscount))*'3Day Base'!G108),2),ROUND(MinBase3Day*(1+ExpressFuelSurcharge),2),ROUND(((1-(ThreeDayDiscount_21_Up+FedExExrpessEarnedDiscount))*'3Day Base'!G108)*(1+ExpressFuelSurcharge),2))*(1+FedEx_Markup),2)</f>
        <v>278.51</v>
      </c>
      <c r="H111" s="328">
        <f>ROUND(IF(MinBase3Day&gt;ROUND(((1-(ThreeDayDiscount_21_Up+FedExExrpessEarnedDiscount))*'3Day Base'!H108),2),ROUND(MinBase3Day*(1+ExpressFuelSurcharge),2),ROUND(((1-(ThreeDayDiscount_21_Up+FedExExrpessEarnedDiscount))*'3Day Base'!H108)*(1+ExpressFuelSurcharge),2))*(1+FedEx_Markup),2)</f>
        <v>317.48</v>
      </c>
    </row>
    <row r="112" ht="12.75" customHeight="1">
      <c r="A112" s="327">
        <v>107.0</v>
      </c>
      <c r="B112" s="328">
        <f>ROUND(IF(MinBase3Day&gt;ROUND(((1-(ThreeDayDiscount_21_Up+FedExExrpessEarnedDiscount))*'3Day Base'!B109),2),ROUND(MinBase3Day*(1+ExpressFuelSurcharge),2),ROUND(((1-(ThreeDayDiscount_21_Up+FedExExrpessEarnedDiscount))*'3Day Base'!B109)*(1+ExpressFuelSurcharge),2))*(1+FedEx_Markup),2)</f>
        <v>80.59</v>
      </c>
      <c r="C112" s="328">
        <f>ROUND(IF(MinBase3Day&gt;ROUND(((1-(ThreeDayDiscount_21_Up+FedExExrpessEarnedDiscount))*'3Day Base'!C109),2),ROUND(MinBase3Day*(1+ExpressFuelSurcharge),2),ROUND(((1-(ThreeDayDiscount_21_Up+FedExExrpessEarnedDiscount))*'3Day Base'!C109)*(1+ExpressFuelSurcharge),2))*(1+FedEx_Markup),2)</f>
        <v>103.82</v>
      </c>
      <c r="D112" s="328">
        <f>ROUND(IF(MinBase3Day&gt;ROUND(((1-(ThreeDayDiscount_21_Up+FedExExrpessEarnedDiscount))*'3Day Base'!D109),2),ROUND(MinBase3Day*(1+ExpressFuelSurcharge),2),ROUND(((1-(ThreeDayDiscount_21_Up+FedExExrpessEarnedDiscount))*'3Day Base'!D109)*(1+ExpressFuelSurcharge),2))*(1+FedEx_Markup),2)</f>
        <v>133.22</v>
      </c>
      <c r="E112" s="328">
        <f>ROUND(IF(MinBase3Day&gt;ROUND(((1-(ThreeDayDiscount_21_Up+FedExExrpessEarnedDiscount))*'3Day Base'!E109),2),ROUND(MinBase3Day*(1+ExpressFuelSurcharge),2),ROUND(((1-(ThreeDayDiscount_21_Up+FedExExrpessEarnedDiscount))*'3Day Base'!E109)*(1+ExpressFuelSurcharge),2))*(1+FedEx_Markup),2)</f>
        <v>178.73</v>
      </c>
      <c r="F112" s="328">
        <f>ROUND(IF(MinBase3Day&gt;ROUND(((1-(ThreeDayDiscount_21_Up+FedExExrpessEarnedDiscount))*'3Day Base'!F109),2),ROUND(MinBase3Day*(1+ExpressFuelSurcharge),2),ROUND(((1-(ThreeDayDiscount_21_Up+FedExExrpessEarnedDiscount))*'3Day Base'!F109)*(1+ExpressFuelSurcharge),2))*(1+FedEx_Markup),2)</f>
        <v>249.84</v>
      </c>
      <c r="G112" s="328">
        <f>ROUND(IF(MinBase3Day&gt;ROUND(((1-(ThreeDayDiscount_21_Up+FedExExrpessEarnedDiscount))*'3Day Base'!G109),2),ROUND(MinBase3Day*(1+ExpressFuelSurcharge),2),ROUND(((1-(ThreeDayDiscount_21_Up+FedExExrpessEarnedDiscount))*'3Day Base'!G109)*(1+ExpressFuelSurcharge),2))*(1+FedEx_Markup),2)</f>
        <v>281.13</v>
      </c>
      <c r="H112" s="328">
        <f>ROUND(IF(MinBase3Day&gt;ROUND(((1-(ThreeDayDiscount_21_Up+FedExExrpessEarnedDiscount))*'3Day Base'!H109),2),ROUND(MinBase3Day*(1+ExpressFuelSurcharge),2),ROUND(((1-(ThreeDayDiscount_21_Up+FedExExrpessEarnedDiscount))*'3Day Base'!H109)*(1+ExpressFuelSurcharge),2))*(1+FedEx_Markup),2)</f>
        <v>320.48</v>
      </c>
    </row>
    <row r="113" ht="12.75" customHeight="1">
      <c r="A113" s="327">
        <v>108.0</v>
      </c>
      <c r="B113" s="328">
        <f>ROUND(IF(MinBase3Day&gt;ROUND(((1-(ThreeDayDiscount_21_Up+FedExExrpessEarnedDiscount))*'3Day Base'!B110),2),ROUND(MinBase3Day*(1+ExpressFuelSurcharge),2),ROUND(((1-(ThreeDayDiscount_21_Up+FedExExrpessEarnedDiscount))*'3Day Base'!B110)*(1+ExpressFuelSurcharge),2))*(1+FedEx_Markup),2)</f>
        <v>81.35</v>
      </c>
      <c r="C113" s="328">
        <f>ROUND(IF(MinBase3Day&gt;ROUND(((1-(ThreeDayDiscount_21_Up+FedExExrpessEarnedDiscount))*'3Day Base'!C110),2),ROUND(MinBase3Day*(1+ExpressFuelSurcharge),2),ROUND(((1-(ThreeDayDiscount_21_Up+FedExExrpessEarnedDiscount))*'3Day Base'!C110)*(1+ExpressFuelSurcharge),2))*(1+FedEx_Markup),2)</f>
        <v>104.8</v>
      </c>
      <c r="D113" s="328">
        <f>ROUND(IF(MinBase3Day&gt;ROUND(((1-(ThreeDayDiscount_21_Up+FedExExrpessEarnedDiscount))*'3Day Base'!D110),2),ROUND(MinBase3Day*(1+ExpressFuelSurcharge),2),ROUND(((1-(ThreeDayDiscount_21_Up+FedExExrpessEarnedDiscount))*'3Day Base'!D110)*(1+ExpressFuelSurcharge),2))*(1+FedEx_Markup),2)</f>
        <v>134.46</v>
      </c>
      <c r="E113" s="328">
        <f>ROUND(IF(MinBase3Day&gt;ROUND(((1-(ThreeDayDiscount_21_Up+FedExExrpessEarnedDiscount))*'3Day Base'!E110),2),ROUND(MinBase3Day*(1+ExpressFuelSurcharge),2),ROUND(((1-(ThreeDayDiscount_21_Up+FedExExrpessEarnedDiscount))*'3Day Base'!E110)*(1+ExpressFuelSurcharge),2))*(1+FedEx_Markup),2)</f>
        <v>180.4</v>
      </c>
      <c r="F113" s="328">
        <f>ROUND(IF(MinBase3Day&gt;ROUND(((1-(ThreeDayDiscount_21_Up+FedExExrpessEarnedDiscount))*'3Day Base'!F110),2),ROUND(MinBase3Day*(1+ExpressFuelSurcharge),2),ROUND(((1-(ThreeDayDiscount_21_Up+FedExExrpessEarnedDiscount))*'3Day Base'!F110)*(1+ExpressFuelSurcharge),2))*(1+FedEx_Markup),2)</f>
        <v>252.17</v>
      </c>
      <c r="G113" s="328">
        <f>ROUND(IF(MinBase3Day&gt;ROUND(((1-(ThreeDayDiscount_21_Up+FedExExrpessEarnedDiscount))*'3Day Base'!G110),2),ROUND(MinBase3Day*(1+ExpressFuelSurcharge),2),ROUND(((1-(ThreeDayDiscount_21_Up+FedExExrpessEarnedDiscount))*'3Day Base'!G110)*(1+ExpressFuelSurcharge),2))*(1+FedEx_Markup),2)</f>
        <v>283.76</v>
      </c>
      <c r="H113" s="328">
        <f>ROUND(IF(MinBase3Day&gt;ROUND(((1-(ThreeDayDiscount_21_Up+FedExExrpessEarnedDiscount))*'3Day Base'!H110),2),ROUND(MinBase3Day*(1+ExpressFuelSurcharge),2),ROUND(((1-(ThreeDayDiscount_21_Up+FedExExrpessEarnedDiscount))*'3Day Base'!H110)*(1+ExpressFuelSurcharge),2))*(1+FedEx_Markup),2)</f>
        <v>323.47</v>
      </c>
    </row>
    <row r="114" ht="12.75" customHeight="1">
      <c r="A114" s="327">
        <v>109.0</v>
      </c>
      <c r="B114" s="328">
        <f>ROUND(IF(MinBase3Day&gt;ROUND(((1-(ThreeDayDiscount_21_Up+FedExExrpessEarnedDiscount))*'3Day Base'!B111),2),ROUND(MinBase3Day*(1+ExpressFuelSurcharge),2),ROUND(((1-(ThreeDayDiscount_21_Up+FedExExrpessEarnedDiscount))*'3Day Base'!B111)*(1+ExpressFuelSurcharge),2))*(1+FedEx_Markup),2)</f>
        <v>82.1</v>
      </c>
      <c r="C114" s="328">
        <f>ROUND(IF(MinBase3Day&gt;ROUND(((1-(ThreeDayDiscount_21_Up+FedExExrpessEarnedDiscount))*'3Day Base'!C111),2),ROUND(MinBase3Day*(1+ExpressFuelSurcharge),2),ROUND(((1-(ThreeDayDiscount_21_Up+FedExExrpessEarnedDiscount))*'3Day Base'!C111)*(1+ExpressFuelSurcharge),2))*(1+FedEx_Markup),2)</f>
        <v>105.77</v>
      </c>
      <c r="D114" s="328">
        <f>ROUND(IF(MinBase3Day&gt;ROUND(((1-(ThreeDayDiscount_21_Up+FedExExrpessEarnedDiscount))*'3Day Base'!D111),2),ROUND(MinBase3Day*(1+ExpressFuelSurcharge),2),ROUND(((1-(ThreeDayDiscount_21_Up+FedExExrpessEarnedDiscount))*'3Day Base'!D111)*(1+ExpressFuelSurcharge),2))*(1+FedEx_Markup),2)</f>
        <v>135.71</v>
      </c>
      <c r="E114" s="328">
        <f>ROUND(IF(MinBase3Day&gt;ROUND(((1-(ThreeDayDiscount_21_Up+FedExExrpessEarnedDiscount))*'3Day Base'!E111),2),ROUND(MinBase3Day*(1+ExpressFuelSurcharge),2),ROUND(((1-(ThreeDayDiscount_21_Up+FedExExrpessEarnedDiscount))*'3Day Base'!E111)*(1+ExpressFuelSurcharge),2))*(1+FedEx_Markup),2)</f>
        <v>182.07</v>
      </c>
      <c r="F114" s="328">
        <f>ROUND(IF(MinBase3Day&gt;ROUND(((1-(ThreeDayDiscount_21_Up+FedExExrpessEarnedDiscount))*'3Day Base'!F111),2),ROUND(MinBase3Day*(1+ExpressFuelSurcharge),2),ROUND(((1-(ThreeDayDiscount_21_Up+FedExExrpessEarnedDiscount))*'3Day Base'!F111)*(1+ExpressFuelSurcharge),2))*(1+FedEx_Markup),2)</f>
        <v>254.51</v>
      </c>
      <c r="G114" s="328">
        <f>ROUND(IF(MinBase3Day&gt;ROUND(((1-(ThreeDayDiscount_21_Up+FedExExrpessEarnedDiscount))*'3Day Base'!G111),2),ROUND(MinBase3Day*(1+ExpressFuelSurcharge),2),ROUND(((1-(ThreeDayDiscount_21_Up+FedExExrpessEarnedDiscount))*'3Day Base'!G111)*(1+ExpressFuelSurcharge),2))*(1+FedEx_Markup),2)</f>
        <v>286.38</v>
      </c>
      <c r="H114" s="328">
        <f>ROUND(IF(MinBase3Day&gt;ROUND(((1-(ThreeDayDiscount_21_Up+FedExExrpessEarnedDiscount))*'3Day Base'!H111),2),ROUND(MinBase3Day*(1+ExpressFuelSurcharge),2),ROUND(((1-(ThreeDayDiscount_21_Up+FedExExrpessEarnedDiscount))*'3Day Base'!H111)*(1+ExpressFuelSurcharge),2))*(1+FedEx_Markup),2)</f>
        <v>326.47</v>
      </c>
    </row>
    <row r="115" ht="12.75" customHeight="1">
      <c r="A115" s="327">
        <v>110.0</v>
      </c>
      <c r="B115" s="328">
        <f>ROUND(IF(MinBase3Day&gt;ROUND(((1-(ThreeDayDiscount_21_Up+FedExExrpessEarnedDiscount))*'3Day Base'!B112),2),ROUND(MinBase3Day*(1+ExpressFuelSurcharge),2),ROUND(((1-(ThreeDayDiscount_21_Up+FedExExrpessEarnedDiscount))*'3Day Base'!B112)*(1+ExpressFuelSurcharge),2))*(1+FedEx_Markup),2)</f>
        <v>82.86</v>
      </c>
      <c r="C115" s="328">
        <f>ROUND(IF(MinBase3Day&gt;ROUND(((1-(ThreeDayDiscount_21_Up+FedExExrpessEarnedDiscount))*'3Day Base'!C112),2),ROUND(MinBase3Day*(1+ExpressFuelSurcharge),2),ROUND(((1-(ThreeDayDiscount_21_Up+FedExExrpessEarnedDiscount))*'3Day Base'!C112)*(1+ExpressFuelSurcharge),2))*(1+FedEx_Markup),2)</f>
        <v>106.73</v>
      </c>
      <c r="D115" s="328">
        <f>ROUND(IF(MinBase3Day&gt;ROUND(((1-(ThreeDayDiscount_21_Up+FedExExrpessEarnedDiscount))*'3Day Base'!D112),2),ROUND(MinBase3Day*(1+ExpressFuelSurcharge),2),ROUND(((1-(ThreeDayDiscount_21_Up+FedExExrpessEarnedDiscount))*'3Day Base'!D112)*(1+ExpressFuelSurcharge),2))*(1+FedEx_Markup),2)</f>
        <v>136.95</v>
      </c>
      <c r="E115" s="328">
        <f>ROUND(IF(MinBase3Day&gt;ROUND(((1-(ThreeDayDiscount_21_Up+FedExExrpessEarnedDiscount))*'3Day Base'!E112),2),ROUND(MinBase3Day*(1+ExpressFuelSurcharge),2),ROUND(((1-(ThreeDayDiscount_21_Up+FedExExrpessEarnedDiscount))*'3Day Base'!E112)*(1+ExpressFuelSurcharge),2))*(1+FedEx_Markup),2)</f>
        <v>183.74</v>
      </c>
      <c r="F115" s="328">
        <f>ROUND(IF(MinBase3Day&gt;ROUND(((1-(ThreeDayDiscount_21_Up+FedExExrpessEarnedDiscount))*'3Day Base'!F112),2),ROUND(MinBase3Day*(1+ExpressFuelSurcharge),2),ROUND(((1-(ThreeDayDiscount_21_Up+FedExExrpessEarnedDiscount))*'3Day Base'!F112)*(1+ExpressFuelSurcharge),2))*(1+FedEx_Markup),2)</f>
        <v>256.84</v>
      </c>
      <c r="G115" s="328">
        <f>ROUND(IF(MinBase3Day&gt;ROUND(((1-(ThreeDayDiscount_21_Up+FedExExrpessEarnedDiscount))*'3Day Base'!G112),2),ROUND(MinBase3Day*(1+ExpressFuelSurcharge),2),ROUND(((1-(ThreeDayDiscount_21_Up+FedExExrpessEarnedDiscount))*'3Day Base'!G112)*(1+ExpressFuelSurcharge),2))*(1+FedEx_Markup),2)</f>
        <v>289.01</v>
      </c>
      <c r="H115" s="328">
        <f>ROUND(IF(MinBase3Day&gt;ROUND(((1-(ThreeDayDiscount_21_Up+FedExExrpessEarnedDiscount))*'3Day Base'!H112),2),ROUND(MinBase3Day*(1+ExpressFuelSurcharge),2),ROUND(((1-(ThreeDayDiscount_21_Up+FedExExrpessEarnedDiscount))*'3Day Base'!H112)*(1+ExpressFuelSurcharge),2))*(1+FedEx_Markup),2)</f>
        <v>329.46</v>
      </c>
    </row>
    <row r="116" ht="12.75" customHeight="1">
      <c r="A116" s="327">
        <v>111.0</v>
      </c>
      <c r="B116" s="328">
        <f>ROUND(IF(MinBase3Day&gt;ROUND(((1-(ThreeDayDiscount_21_Up+FedExExrpessEarnedDiscount))*'3Day Base'!B113),2),ROUND(MinBase3Day*(1+ExpressFuelSurcharge),2),ROUND(((1-(ThreeDayDiscount_21_Up+FedExExrpessEarnedDiscount))*'3Day Base'!B113)*(1+ExpressFuelSurcharge),2))*(1+FedEx_Markup),2)</f>
        <v>83.61</v>
      </c>
      <c r="C116" s="328">
        <f>ROUND(IF(MinBase3Day&gt;ROUND(((1-(ThreeDayDiscount_21_Up+FedExExrpessEarnedDiscount))*'3Day Base'!C113),2),ROUND(MinBase3Day*(1+ExpressFuelSurcharge),2),ROUND(((1-(ThreeDayDiscount_21_Up+FedExExrpessEarnedDiscount))*'3Day Base'!C113)*(1+ExpressFuelSurcharge),2))*(1+FedEx_Markup),2)</f>
        <v>107.71</v>
      </c>
      <c r="D116" s="328">
        <f>ROUND(IF(MinBase3Day&gt;ROUND(((1-(ThreeDayDiscount_21_Up+FedExExrpessEarnedDiscount))*'3Day Base'!D113),2),ROUND(MinBase3Day*(1+ExpressFuelSurcharge),2),ROUND(((1-(ThreeDayDiscount_21_Up+FedExExrpessEarnedDiscount))*'3Day Base'!D113)*(1+ExpressFuelSurcharge),2))*(1+FedEx_Markup),2)</f>
        <v>138.2</v>
      </c>
      <c r="E116" s="328">
        <f>ROUND(IF(MinBase3Day&gt;ROUND(((1-(ThreeDayDiscount_21_Up+FedExExrpessEarnedDiscount))*'3Day Base'!E113),2),ROUND(MinBase3Day*(1+ExpressFuelSurcharge),2),ROUND(((1-(ThreeDayDiscount_21_Up+FedExExrpessEarnedDiscount))*'3Day Base'!E113)*(1+ExpressFuelSurcharge),2))*(1+FedEx_Markup),2)</f>
        <v>185.41</v>
      </c>
      <c r="F116" s="328">
        <f>ROUND(IF(MinBase3Day&gt;ROUND(((1-(ThreeDayDiscount_21_Up+FedExExrpessEarnedDiscount))*'3Day Base'!F113),2),ROUND(MinBase3Day*(1+ExpressFuelSurcharge),2),ROUND(((1-(ThreeDayDiscount_21_Up+FedExExrpessEarnedDiscount))*'3Day Base'!F113)*(1+ExpressFuelSurcharge),2))*(1+FedEx_Markup),2)</f>
        <v>259.18</v>
      </c>
      <c r="G116" s="328">
        <f>ROUND(IF(MinBase3Day&gt;ROUND(((1-(ThreeDayDiscount_21_Up+FedExExrpessEarnedDiscount))*'3Day Base'!G113),2),ROUND(MinBase3Day*(1+ExpressFuelSurcharge),2),ROUND(((1-(ThreeDayDiscount_21_Up+FedExExrpessEarnedDiscount))*'3Day Base'!G113)*(1+ExpressFuelSurcharge),2))*(1+FedEx_Markup),2)</f>
        <v>291.64</v>
      </c>
      <c r="H116" s="328">
        <f>ROUND(IF(MinBase3Day&gt;ROUND(((1-(ThreeDayDiscount_21_Up+FedExExrpessEarnedDiscount))*'3Day Base'!H113),2),ROUND(MinBase3Day*(1+ExpressFuelSurcharge),2),ROUND(((1-(ThreeDayDiscount_21_Up+FedExExrpessEarnedDiscount))*'3Day Base'!H113)*(1+ExpressFuelSurcharge),2))*(1+FedEx_Markup),2)</f>
        <v>332.45</v>
      </c>
    </row>
    <row r="117" ht="12.75" customHeight="1">
      <c r="A117" s="327">
        <v>112.0</v>
      </c>
      <c r="B117" s="328">
        <f>ROUND(IF(MinBase3Day&gt;ROUND(((1-(ThreeDayDiscount_21_Up+FedExExrpessEarnedDiscount))*'3Day Base'!B114),2),ROUND(MinBase3Day*(1+ExpressFuelSurcharge),2),ROUND(((1-(ThreeDayDiscount_21_Up+FedExExrpessEarnedDiscount))*'3Day Base'!B114)*(1+ExpressFuelSurcharge),2))*(1+FedEx_Markup),2)</f>
        <v>84.36</v>
      </c>
      <c r="C117" s="328">
        <f>ROUND(IF(MinBase3Day&gt;ROUND(((1-(ThreeDayDiscount_21_Up+FedExExrpessEarnedDiscount))*'3Day Base'!C114),2),ROUND(MinBase3Day*(1+ExpressFuelSurcharge),2),ROUND(((1-(ThreeDayDiscount_21_Up+FedExExrpessEarnedDiscount))*'3Day Base'!C114)*(1+ExpressFuelSurcharge),2))*(1+FedEx_Markup),2)</f>
        <v>108.68</v>
      </c>
      <c r="D117" s="328">
        <f>ROUND(IF(MinBase3Day&gt;ROUND(((1-(ThreeDayDiscount_21_Up+FedExExrpessEarnedDiscount))*'3Day Base'!D114),2),ROUND(MinBase3Day*(1+ExpressFuelSurcharge),2),ROUND(((1-(ThreeDayDiscount_21_Up+FedExExrpessEarnedDiscount))*'3Day Base'!D114)*(1+ExpressFuelSurcharge),2))*(1+FedEx_Markup),2)</f>
        <v>139.44</v>
      </c>
      <c r="E117" s="328">
        <f>ROUND(IF(MinBase3Day&gt;ROUND(((1-(ThreeDayDiscount_21_Up+FedExExrpessEarnedDiscount))*'3Day Base'!E114),2),ROUND(MinBase3Day*(1+ExpressFuelSurcharge),2),ROUND(((1-(ThreeDayDiscount_21_Up+FedExExrpessEarnedDiscount))*'3Day Base'!E114)*(1+ExpressFuelSurcharge),2))*(1+FedEx_Markup),2)</f>
        <v>187.08</v>
      </c>
      <c r="F117" s="328">
        <f>ROUND(IF(MinBase3Day&gt;ROUND(((1-(ThreeDayDiscount_21_Up+FedExExrpessEarnedDiscount))*'3Day Base'!F114),2),ROUND(MinBase3Day*(1+ExpressFuelSurcharge),2),ROUND(((1-(ThreeDayDiscount_21_Up+FedExExrpessEarnedDiscount))*'3Day Base'!F114)*(1+ExpressFuelSurcharge),2))*(1+FedEx_Markup),2)</f>
        <v>261.51</v>
      </c>
      <c r="G117" s="328">
        <f>ROUND(IF(MinBase3Day&gt;ROUND(((1-(ThreeDayDiscount_21_Up+FedExExrpessEarnedDiscount))*'3Day Base'!G114),2),ROUND(MinBase3Day*(1+ExpressFuelSurcharge),2),ROUND(((1-(ThreeDayDiscount_21_Up+FedExExrpessEarnedDiscount))*'3Day Base'!G114)*(1+ExpressFuelSurcharge),2))*(1+FedEx_Markup),2)</f>
        <v>294.26</v>
      </c>
      <c r="H117" s="328">
        <f>ROUND(IF(MinBase3Day&gt;ROUND(((1-(ThreeDayDiscount_21_Up+FedExExrpessEarnedDiscount))*'3Day Base'!H114),2),ROUND(MinBase3Day*(1+ExpressFuelSurcharge),2),ROUND(((1-(ThreeDayDiscount_21_Up+FedExExrpessEarnedDiscount))*'3Day Base'!H114)*(1+ExpressFuelSurcharge),2))*(1+FedEx_Markup),2)</f>
        <v>335.46</v>
      </c>
    </row>
    <row r="118" ht="12.75" customHeight="1">
      <c r="A118" s="327">
        <v>113.0</v>
      </c>
      <c r="B118" s="328">
        <f>ROUND(IF(MinBase3Day&gt;ROUND(((1-(ThreeDayDiscount_21_Up+FedExExrpessEarnedDiscount))*'3Day Base'!B115),2),ROUND(MinBase3Day*(1+ExpressFuelSurcharge),2),ROUND(((1-(ThreeDayDiscount_21_Up+FedExExrpessEarnedDiscount))*'3Day Base'!B115)*(1+ExpressFuelSurcharge),2))*(1+FedEx_Markup),2)</f>
        <v>85.11</v>
      </c>
      <c r="C118" s="328">
        <f>ROUND(IF(MinBase3Day&gt;ROUND(((1-(ThreeDayDiscount_21_Up+FedExExrpessEarnedDiscount))*'3Day Base'!C115),2),ROUND(MinBase3Day*(1+ExpressFuelSurcharge),2),ROUND(((1-(ThreeDayDiscount_21_Up+FedExExrpessEarnedDiscount))*'3Day Base'!C115)*(1+ExpressFuelSurcharge),2))*(1+FedEx_Markup),2)</f>
        <v>109.64</v>
      </c>
      <c r="D118" s="328">
        <f>ROUND(IF(MinBase3Day&gt;ROUND(((1-(ThreeDayDiscount_21_Up+FedExExrpessEarnedDiscount))*'3Day Base'!D115),2),ROUND(MinBase3Day*(1+ExpressFuelSurcharge),2),ROUND(((1-(ThreeDayDiscount_21_Up+FedExExrpessEarnedDiscount))*'3Day Base'!D115)*(1+ExpressFuelSurcharge),2))*(1+FedEx_Markup),2)</f>
        <v>140.69</v>
      </c>
      <c r="E118" s="328">
        <f>ROUND(IF(MinBase3Day&gt;ROUND(((1-(ThreeDayDiscount_21_Up+FedExExrpessEarnedDiscount))*'3Day Base'!E115),2),ROUND(MinBase3Day*(1+ExpressFuelSurcharge),2),ROUND(((1-(ThreeDayDiscount_21_Up+FedExExrpessEarnedDiscount))*'3Day Base'!E115)*(1+ExpressFuelSurcharge),2))*(1+FedEx_Markup),2)</f>
        <v>188.75</v>
      </c>
      <c r="F118" s="328">
        <f>ROUND(IF(MinBase3Day&gt;ROUND(((1-(ThreeDayDiscount_21_Up+FedExExrpessEarnedDiscount))*'3Day Base'!F115),2),ROUND(MinBase3Day*(1+ExpressFuelSurcharge),2),ROUND(((1-(ThreeDayDiscount_21_Up+FedExExrpessEarnedDiscount))*'3Day Base'!F115)*(1+ExpressFuelSurcharge),2))*(1+FedEx_Markup),2)</f>
        <v>263.86</v>
      </c>
      <c r="G118" s="328">
        <f>ROUND(IF(MinBase3Day&gt;ROUND(((1-(ThreeDayDiscount_21_Up+FedExExrpessEarnedDiscount))*'3Day Base'!G115),2),ROUND(MinBase3Day*(1+ExpressFuelSurcharge),2),ROUND(((1-(ThreeDayDiscount_21_Up+FedExExrpessEarnedDiscount))*'3Day Base'!G115)*(1+ExpressFuelSurcharge),2))*(1+FedEx_Markup),2)</f>
        <v>296.9</v>
      </c>
      <c r="H118" s="328">
        <f>ROUND(IF(MinBase3Day&gt;ROUND(((1-(ThreeDayDiscount_21_Up+FedExExrpessEarnedDiscount))*'3Day Base'!H115),2),ROUND(MinBase3Day*(1+ExpressFuelSurcharge),2),ROUND(((1-(ThreeDayDiscount_21_Up+FedExExrpessEarnedDiscount))*'3Day Base'!H115)*(1+ExpressFuelSurcharge),2))*(1+FedEx_Markup),2)</f>
        <v>338.45</v>
      </c>
    </row>
    <row r="119" ht="12.75" customHeight="1">
      <c r="A119" s="327">
        <v>114.0</v>
      </c>
      <c r="B119" s="328">
        <f>ROUND(IF(MinBase3Day&gt;ROUND(((1-(ThreeDayDiscount_21_Up+FedExExrpessEarnedDiscount))*'3Day Base'!B116),2),ROUND(MinBase3Day*(1+ExpressFuelSurcharge),2),ROUND(((1-(ThreeDayDiscount_21_Up+FedExExrpessEarnedDiscount))*'3Day Base'!B116)*(1+ExpressFuelSurcharge),2))*(1+FedEx_Markup),2)</f>
        <v>85.87</v>
      </c>
      <c r="C119" s="328">
        <f>ROUND(IF(MinBase3Day&gt;ROUND(((1-(ThreeDayDiscount_21_Up+FedExExrpessEarnedDiscount))*'3Day Base'!C116),2),ROUND(MinBase3Day*(1+ExpressFuelSurcharge),2),ROUND(((1-(ThreeDayDiscount_21_Up+FedExExrpessEarnedDiscount))*'3Day Base'!C116)*(1+ExpressFuelSurcharge),2))*(1+FedEx_Markup),2)</f>
        <v>110.62</v>
      </c>
      <c r="D119" s="328">
        <f>ROUND(IF(MinBase3Day&gt;ROUND(((1-(ThreeDayDiscount_21_Up+FedExExrpessEarnedDiscount))*'3Day Base'!D116),2),ROUND(MinBase3Day*(1+ExpressFuelSurcharge),2),ROUND(((1-(ThreeDayDiscount_21_Up+FedExExrpessEarnedDiscount))*'3Day Base'!D116)*(1+ExpressFuelSurcharge),2))*(1+FedEx_Markup),2)</f>
        <v>141.93</v>
      </c>
      <c r="E119" s="328">
        <f>ROUND(IF(MinBase3Day&gt;ROUND(((1-(ThreeDayDiscount_21_Up+FedExExrpessEarnedDiscount))*'3Day Base'!E116),2),ROUND(MinBase3Day*(1+ExpressFuelSurcharge),2),ROUND(((1-(ThreeDayDiscount_21_Up+FedExExrpessEarnedDiscount))*'3Day Base'!E116)*(1+ExpressFuelSurcharge),2))*(1+FedEx_Markup),2)</f>
        <v>190.42</v>
      </c>
      <c r="F119" s="328">
        <f>ROUND(IF(MinBase3Day&gt;ROUND(((1-(ThreeDayDiscount_21_Up+FedExExrpessEarnedDiscount))*'3Day Base'!F116),2),ROUND(MinBase3Day*(1+ExpressFuelSurcharge),2),ROUND(((1-(ThreeDayDiscount_21_Up+FedExExrpessEarnedDiscount))*'3Day Base'!F116)*(1+ExpressFuelSurcharge),2))*(1+FedEx_Markup),2)</f>
        <v>266.19</v>
      </c>
      <c r="G119" s="328">
        <f>ROUND(IF(MinBase3Day&gt;ROUND(((1-(ThreeDayDiscount_21_Up+FedExExrpessEarnedDiscount))*'3Day Base'!G116),2),ROUND(MinBase3Day*(1+ExpressFuelSurcharge),2),ROUND(((1-(ThreeDayDiscount_21_Up+FedExExrpessEarnedDiscount))*'3Day Base'!G116)*(1+ExpressFuelSurcharge),2))*(1+FedEx_Markup),2)</f>
        <v>299.52</v>
      </c>
      <c r="H119" s="328">
        <f>ROUND(IF(MinBase3Day&gt;ROUND(((1-(ThreeDayDiscount_21_Up+FedExExrpessEarnedDiscount))*'3Day Base'!H116),2),ROUND(MinBase3Day*(1+ExpressFuelSurcharge),2),ROUND(((1-(ThreeDayDiscount_21_Up+FedExExrpessEarnedDiscount))*'3Day Base'!H116)*(1+ExpressFuelSurcharge),2))*(1+FedEx_Markup),2)</f>
        <v>341.45</v>
      </c>
    </row>
    <row r="120" ht="12.75" customHeight="1">
      <c r="A120" s="327">
        <v>115.0</v>
      </c>
      <c r="B120" s="328">
        <f>ROUND(IF(MinBase3Day&gt;ROUND(((1-(ThreeDayDiscount_21_Up+FedExExrpessEarnedDiscount))*'3Day Base'!B117),2),ROUND(MinBase3Day*(1+ExpressFuelSurcharge),2),ROUND(((1-(ThreeDayDiscount_21_Up+FedExExrpessEarnedDiscount))*'3Day Base'!B117)*(1+ExpressFuelSurcharge),2))*(1+FedEx_Markup),2)</f>
        <v>86.62</v>
      </c>
      <c r="C120" s="328">
        <f>ROUND(IF(MinBase3Day&gt;ROUND(((1-(ThreeDayDiscount_21_Up+FedExExrpessEarnedDiscount))*'3Day Base'!C117),2),ROUND(MinBase3Day*(1+ExpressFuelSurcharge),2),ROUND(((1-(ThreeDayDiscount_21_Up+FedExExrpessEarnedDiscount))*'3Day Base'!C117)*(1+ExpressFuelSurcharge),2))*(1+FedEx_Markup),2)</f>
        <v>111.58</v>
      </c>
      <c r="D120" s="328">
        <f>ROUND(IF(MinBase3Day&gt;ROUND(((1-(ThreeDayDiscount_21_Up+FedExExrpessEarnedDiscount))*'3Day Base'!D117),2),ROUND(MinBase3Day*(1+ExpressFuelSurcharge),2),ROUND(((1-(ThreeDayDiscount_21_Up+FedExExrpessEarnedDiscount))*'3Day Base'!D117)*(1+ExpressFuelSurcharge),2))*(1+FedEx_Markup),2)</f>
        <v>143.18</v>
      </c>
      <c r="E120" s="328">
        <f>ROUND(IF(MinBase3Day&gt;ROUND(((1-(ThreeDayDiscount_21_Up+FedExExrpessEarnedDiscount))*'3Day Base'!E117),2),ROUND(MinBase3Day*(1+ExpressFuelSurcharge),2),ROUND(((1-(ThreeDayDiscount_21_Up+FedExExrpessEarnedDiscount))*'3Day Base'!E117)*(1+ExpressFuelSurcharge),2))*(1+FedEx_Markup),2)</f>
        <v>192.1</v>
      </c>
      <c r="F120" s="328">
        <f>ROUND(IF(MinBase3Day&gt;ROUND(((1-(ThreeDayDiscount_21_Up+FedExExrpessEarnedDiscount))*'3Day Base'!F117),2),ROUND(MinBase3Day*(1+ExpressFuelSurcharge),2),ROUND(((1-(ThreeDayDiscount_21_Up+FedExExrpessEarnedDiscount))*'3Day Base'!F117)*(1+ExpressFuelSurcharge),2))*(1+FedEx_Markup),2)</f>
        <v>268.53</v>
      </c>
      <c r="G120" s="328">
        <f>ROUND(IF(MinBase3Day&gt;ROUND(((1-(ThreeDayDiscount_21_Up+FedExExrpessEarnedDiscount))*'3Day Base'!G117),2),ROUND(MinBase3Day*(1+ExpressFuelSurcharge),2),ROUND(((1-(ThreeDayDiscount_21_Up+FedExExrpessEarnedDiscount))*'3Day Base'!G117)*(1+ExpressFuelSurcharge),2))*(1+FedEx_Markup),2)</f>
        <v>302.15</v>
      </c>
      <c r="H120" s="328">
        <f>ROUND(IF(MinBase3Day&gt;ROUND(((1-(ThreeDayDiscount_21_Up+FedExExrpessEarnedDiscount))*'3Day Base'!H117),2),ROUND(MinBase3Day*(1+ExpressFuelSurcharge),2),ROUND(((1-(ThreeDayDiscount_21_Up+FedExExrpessEarnedDiscount))*'3Day Base'!H117)*(1+ExpressFuelSurcharge),2))*(1+FedEx_Markup),2)</f>
        <v>344.44</v>
      </c>
    </row>
    <row r="121" ht="12.75" customHeight="1">
      <c r="A121" s="327">
        <v>116.0</v>
      </c>
      <c r="B121" s="328">
        <f>ROUND(IF(MinBase3Day&gt;ROUND(((1-(ThreeDayDiscount_21_Up+FedExExrpessEarnedDiscount))*'3Day Base'!B118),2),ROUND(MinBase3Day*(1+ExpressFuelSurcharge),2),ROUND(((1-(ThreeDayDiscount_21_Up+FedExExrpessEarnedDiscount))*'3Day Base'!B118)*(1+ExpressFuelSurcharge),2))*(1+FedEx_Markup),2)</f>
        <v>87.38</v>
      </c>
      <c r="C121" s="328">
        <f>ROUND(IF(MinBase3Day&gt;ROUND(((1-(ThreeDayDiscount_21_Up+FedExExrpessEarnedDiscount))*'3Day Base'!C118),2),ROUND(MinBase3Day*(1+ExpressFuelSurcharge),2),ROUND(((1-(ThreeDayDiscount_21_Up+FedExExrpessEarnedDiscount))*'3Day Base'!C118)*(1+ExpressFuelSurcharge),2))*(1+FedEx_Markup),2)</f>
        <v>112.56</v>
      </c>
      <c r="D121" s="328">
        <f>ROUND(IF(MinBase3Day&gt;ROUND(((1-(ThreeDayDiscount_21_Up+FedExExrpessEarnedDiscount))*'3Day Base'!D118),2),ROUND(MinBase3Day*(1+ExpressFuelSurcharge),2),ROUND(((1-(ThreeDayDiscount_21_Up+FedExExrpessEarnedDiscount))*'3Day Base'!D118)*(1+ExpressFuelSurcharge),2))*(1+FedEx_Markup),2)</f>
        <v>144.42</v>
      </c>
      <c r="E121" s="328">
        <f>ROUND(IF(MinBase3Day&gt;ROUND(((1-(ThreeDayDiscount_21_Up+FedExExrpessEarnedDiscount))*'3Day Base'!E118),2),ROUND(MinBase3Day*(1+ExpressFuelSurcharge),2),ROUND(((1-(ThreeDayDiscount_21_Up+FedExExrpessEarnedDiscount))*'3Day Base'!E118)*(1+ExpressFuelSurcharge),2))*(1+FedEx_Markup),2)</f>
        <v>193.76</v>
      </c>
      <c r="F121" s="328">
        <f>ROUND(IF(MinBase3Day&gt;ROUND(((1-(ThreeDayDiscount_21_Up+FedExExrpessEarnedDiscount))*'3Day Base'!F118),2),ROUND(MinBase3Day*(1+ExpressFuelSurcharge),2),ROUND(((1-(ThreeDayDiscount_21_Up+FedExExrpessEarnedDiscount))*'3Day Base'!F118)*(1+ExpressFuelSurcharge),2))*(1+FedEx_Markup),2)</f>
        <v>270.86</v>
      </c>
      <c r="G121" s="328">
        <f>ROUND(IF(MinBase3Day&gt;ROUND(((1-(ThreeDayDiscount_21_Up+FedExExrpessEarnedDiscount))*'3Day Base'!G118),2),ROUND(MinBase3Day*(1+ExpressFuelSurcharge),2),ROUND(((1-(ThreeDayDiscount_21_Up+FedExExrpessEarnedDiscount))*'3Day Base'!G118)*(1+ExpressFuelSurcharge),2))*(1+FedEx_Markup),2)</f>
        <v>304.77</v>
      </c>
      <c r="H121" s="328">
        <f>ROUND(IF(MinBase3Day&gt;ROUND(((1-(ThreeDayDiscount_21_Up+FedExExrpessEarnedDiscount))*'3Day Base'!H118),2),ROUND(MinBase3Day*(1+ExpressFuelSurcharge),2),ROUND(((1-(ThreeDayDiscount_21_Up+FedExExrpessEarnedDiscount))*'3Day Base'!H118)*(1+ExpressFuelSurcharge),2))*(1+FedEx_Markup),2)</f>
        <v>347.44</v>
      </c>
      <c r="L121" s="4"/>
    </row>
    <row r="122" ht="12.75" customHeight="1">
      <c r="A122" s="327">
        <v>117.0</v>
      </c>
      <c r="B122" s="328">
        <f>ROUND(IF(MinBase3Day&gt;ROUND(((1-(ThreeDayDiscount_21_Up+FedExExrpessEarnedDiscount))*'3Day Base'!B119),2),ROUND(MinBase3Day*(1+ExpressFuelSurcharge),2),ROUND(((1-(ThreeDayDiscount_21_Up+FedExExrpessEarnedDiscount))*'3Day Base'!B119)*(1+ExpressFuelSurcharge),2))*(1+FedEx_Markup),2)</f>
        <v>88.12</v>
      </c>
      <c r="C122" s="328">
        <f>ROUND(IF(MinBase3Day&gt;ROUND(((1-(ThreeDayDiscount_21_Up+FedExExrpessEarnedDiscount))*'3Day Base'!C119),2),ROUND(MinBase3Day*(1+ExpressFuelSurcharge),2),ROUND(((1-(ThreeDayDiscount_21_Up+FedExExrpessEarnedDiscount))*'3Day Base'!C119)*(1+ExpressFuelSurcharge),2))*(1+FedEx_Markup),2)</f>
        <v>113.53</v>
      </c>
      <c r="D122" s="328">
        <f>ROUND(IF(MinBase3Day&gt;ROUND(((1-(ThreeDayDiscount_21_Up+FedExExrpessEarnedDiscount))*'3Day Base'!D119),2),ROUND(MinBase3Day*(1+ExpressFuelSurcharge),2),ROUND(((1-(ThreeDayDiscount_21_Up+FedExExrpessEarnedDiscount))*'3Day Base'!D119)*(1+ExpressFuelSurcharge),2))*(1+FedEx_Markup),2)</f>
        <v>145.67</v>
      </c>
      <c r="E122" s="328">
        <f>ROUND(IF(MinBase3Day&gt;ROUND(((1-(ThreeDayDiscount_21_Up+FedExExrpessEarnedDiscount))*'3Day Base'!E119),2),ROUND(MinBase3Day*(1+ExpressFuelSurcharge),2),ROUND(((1-(ThreeDayDiscount_21_Up+FedExExrpessEarnedDiscount))*'3Day Base'!E119)*(1+ExpressFuelSurcharge),2))*(1+FedEx_Markup),2)</f>
        <v>195.43</v>
      </c>
      <c r="F122" s="328">
        <f>ROUND(IF(MinBase3Day&gt;ROUND(((1-(ThreeDayDiscount_21_Up+FedExExrpessEarnedDiscount))*'3Day Base'!F119),2),ROUND(MinBase3Day*(1+ExpressFuelSurcharge),2),ROUND(((1-(ThreeDayDiscount_21_Up+FedExExrpessEarnedDiscount))*'3Day Base'!F119)*(1+ExpressFuelSurcharge),2))*(1+FedEx_Markup),2)</f>
        <v>273.19</v>
      </c>
      <c r="G122" s="328">
        <f>ROUND(IF(MinBase3Day&gt;ROUND(((1-(ThreeDayDiscount_21_Up+FedExExrpessEarnedDiscount))*'3Day Base'!G119),2),ROUND(MinBase3Day*(1+ExpressFuelSurcharge),2),ROUND(((1-(ThreeDayDiscount_21_Up+FedExExrpessEarnedDiscount))*'3Day Base'!G119)*(1+ExpressFuelSurcharge),2))*(1+FedEx_Markup),2)</f>
        <v>307.41</v>
      </c>
      <c r="H122" s="328">
        <f>ROUND(IF(MinBase3Day&gt;ROUND(((1-(ThreeDayDiscount_21_Up+FedExExrpessEarnedDiscount))*'3Day Base'!H119),2),ROUND(MinBase3Day*(1+ExpressFuelSurcharge),2),ROUND(((1-(ThreeDayDiscount_21_Up+FedExExrpessEarnedDiscount))*'3Day Base'!H119)*(1+ExpressFuelSurcharge),2))*(1+FedEx_Markup),2)</f>
        <v>350.43</v>
      </c>
    </row>
    <row r="123" ht="12.75" customHeight="1">
      <c r="A123" s="327">
        <v>118.0</v>
      </c>
      <c r="B123" s="328">
        <f>ROUND(IF(MinBase3Day&gt;ROUND(((1-(ThreeDayDiscount_21_Up+FedExExrpessEarnedDiscount))*'3Day Base'!B120),2),ROUND(MinBase3Day*(1+ExpressFuelSurcharge),2),ROUND(((1-(ThreeDayDiscount_21_Up+FedExExrpessEarnedDiscount))*'3Day Base'!B120)*(1+ExpressFuelSurcharge),2))*(1+FedEx_Markup),2)</f>
        <v>88.88</v>
      </c>
      <c r="C123" s="328">
        <f>ROUND(IF(MinBase3Day&gt;ROUND(((1-(ThreeDayDiscount_21_Up+FedExExrpessEarnedDiscount))*'3Day Base'!C120),2),ROUND(MinBase3Day*(1+ExpressFuelSurcharge),2),ROUND(((1-(ThreeDayDiscount_21_Up+FedExExrpessEarnedDiscount))*'3Day Base'!C120)*(1+ExpressFuelSurcharge),2))*(1+FedEx_Markup),2)</f>
        <v>114.49</v>
      </c>
      <c r="D123" s="328">
        <f>ROUND(IF(MinBase3Day&gt;ROUND(((1-(ThreeDayDiscount_21_Up+FedExExrpessEarnedDiscount))*'3Day Base'!D120),2),ROUND(MinBase3Day*(1+ExpressFuelSurcharge),2),ROUND(((1-(ThreeDayDiscount_21_Up+FedExExrpessEarnedDiscount))*'3Day Base'!D120)*(1+ExpressFuelSurcharge),2))*(1+FedEx_Markup),2)</f>
        <v>146.91</v>
      </c>
      <c r="E123" s="328">
        <f>ROUND(IF(MinBase3Day&gt;ROUND(((1-(ThreeDayDiscount_21_Up+FedExExrpessEarnedDiscount))*'3Day Base'!E120),2),ROUND(MinBase3Day*(1+ExpressFuelSurcharge),2),ROUND(((1-(ThreeDayDiscount_21_Up+FedExExrpessEarnedDiscount))*'3Day Base'!E120)*(1+ExpressFuelSurcharge),2))*(1+FedEx_Markup),2)</f>
        <v>197.1</v>
      </c>
      <c r="F123" s="328">
        <f>ROUND(IF(MinBase3Day&gt;ROUND(((1-(ThreeDayDiscount_21_Up+FedExExrpessEarnedDiscount))*'3Day Base'!F120),2),ROUND(MinBase3Day*(1+ExpressFuelSurcharge),2),ROUND(((1-(ThreeDayDiscount_21_Up+FedExExrpessEarnedDiscount))*'3Day Base'!F120)*(1+ExpressFuelSurcharge),2))*(1+FedEx_Markup),2)</f>
        <v>275.53</v>
      </c>
      <c r="G123" s="328">
        <f>ROUND(IF(MinBase3Day&gt;ROUND(((1-(ThreeDayDiscount_21_Up+FedExExrpessEarnedDiscount))*'3Day Base'!G120),2),ROUND(MinBase3Day*(1+ExpressFuelSurcharge),2),ROUND(((1-(ThreeDayDiscount_21_Up+FedExExrpessEarnedDiscount))*'3Day Base'!G120)*(1+ExpressFuelSurcharge),2))*(1+FedEx_Markup),2)</f>
        <v>310.03</v>
      </c>
      <c r="H123" s="328">
        <f>ROUND(IF(MinBase3Day&gt;ROUND(((1-(ThreeDayDiscount_21_Up+FedExExrpessEarnedDiscount))*'3Day Base'!H120),2),ROUND(MinBase3Day*(1+ExpressFuelSurcharge),2),ROUND(((1-(ThreeDayDiscount_21_Up+FedExExrpessEarnedDiscount))*'3Day Base'!H120)*(1+ExpressFuelSurcharge),2))*(1+FedEx_Markup),2)</f>
        <v>353.43</v>
      </c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27">
        <v>119.0</v>
      </c>
      <c r="B124" s="328">
        <f>ROUND(IF(MinBase3Day&gt;ROUND(((1-(ThreeDayDiscount_21_Up+FedExExrpessEarnedDiscount))*'3Day Base'!B121),2),ROUND(MinBase3Day*(1+ExpressFuelSurcharge),2),ROUND(((1-(ThreeDayDiscount_21_Up+FedExExrpessEarnedDiscount))*'3Day Base'!B121)*(1+ExpressFuelSurcharge),2))*(1+FedEx_Markup),2)</f>
        <v>89.63</v>
      </c>
      <c r="C124" s="328">
        <f>ROUND(IF(MinBase3Day&gt;ROUND(((1-(ThreeDayDiscount_21_Up+FedExExrpessEarnedDiscount))*'3Day Base'!C121),2),ROUND(MinBase3Day*(1+ExpressFuelSurcharge),2),ROUND(((1-(ThreeDayDiscount_21_Up+FedExExrpessEarnedDiscount))*'3Day Base'!C121)*(1+ExpressFuelSurcharge),2))*(1+FedEx_Markup),2)</f>
        <v>115.47</v>
      </c>
      <c r="D124" s="328">
        <f>ROUND(IF(MinBase3Day&gt;ROUND(((1-(ThreeDayDiscount_21_Up+FedExExrpessEarnedDiscount))*'3Day Base'!D121),2),ROUND(MinBase3Day*(1+ExpressFuelSurcharge),2),ROUND(((1-(ThreeDayDiscount_21_Up+FedExExrpessEarnedDiscount))*'3Day Base'!D121)*(1+ExpressFuelSurcharge),2))*(1+FedEx_Markup),2)</f>
        <v>148.15</v>
      </c>
      <c r="E124" s="328">
        <f>ROUND(IF(MinBase3Day&gt;ROUND(((1-(ThreeDayDiscount_21_Up+FedExExrpessEarnedDiscount))*'3Day Base'!E121),2),ROUND(MinBase3Day*(1+ExpressFuelSurcharge),2),ROUND(((1-(ThreeDayDiscount_21_Up+FedExExrpessEarnedDiscount))*'3Day Base'!E121)*(1+ExpressFuelSurcharge),2))*(1+FedEx_Markup),2)</f>
        <v>198.78</v>
      </c>
      <c r="F124" s="328">
        <f>ROUND(IF(MinBase3Day&gt;ROUND(((1-(ThreeDayDiscount_21_Up+FedExExrpessEarnedDiscount))*'3Day Base'!F121),2),ROUND(MinBase3Day*(1+ExpressFuelSurcharge),2),ROUND(((1-(ThreeDayDiscount_21_Up+FedExExrpessEarnedDiscount))*'3Day Base'!F121)*(1+ExpressFuelSurcharge),2))*(1+FedEx_Markup),2)</f>
        <v>277.86</v>
      </c>
      <c r="G124" s="328">
        <f>ROUND(IF(MinBase3Day&gt;ROUND(((1-(ThreeDayDiscount_21_Up+FedExExrpessEarnedDiscount))*'3Day Base'!G121),2),ROUND(MinBase3Day*(1+ExpressFuelSurcharge),2),ROUND(((1-(ThreeDayDiscount_21_Up+FedExExrpessEarnedDiscount))*'3Day Base'!G121)*(1+ExpressFuelSurcharge),2))*(1+FedEx_Markup),2)</f>
        <v>312.66</v>
      </c>
      <c r="H124" s="328">
        <f>ROUND(IF(MinBase3Day&gt;ROUND(((1-(ThreeDayDiscount_21_Up+FedExExrpessEarnedDiscount))*'3Day Base'!H121),2),ROUND(MinBase3Day*(1+ExpressFuelSurcharge),2),ROUND(((1-(ThreeDayDiscount_21_Up+FedExExrpessEarnedDiscount))*'3Day Base'!H121)*(1+ExpressFuelSurcharge),2))*(1+FedEx_Markup),2)</f>
        <v>356.42</v>
      </c>
    </row>
    <row r="125" ht="12.75" customHeight="1">
      <c r="A125" s="327">
        <v>120.0</v>
      </c>
      <c r="B125" s="328">
        <f>ROUND(IF(MinBase3Day&gt;ROUND(((1-(ThreeDayDiscount_21_Up+FedExExrpessEarnedDiscount))*'3Day Base'!B122),2),ROUND(MinBase3Day*(1+ExpressFuelSurcharge),2),ROUND(((1-(ThreeDayDiscount_21_Up+FedExExrpessEarnedDiscount))*'3Day Base'!B122)*(1+ExpressFuelSurcharge),2))*(1+FedEx_Markup),2)</f>
        <v>90.39</v>
      </c>
      <c r="C125" s="328">
        <f>ROUND(IF(MinBase3Day&gt;ROUND(((1-(ThreeDayDiscount_21_Up+FedExExrpessEarnedDiscount))*'3Day Base'!C122),2),ROUND(MinBase3Day*(1+ExpressFuelSurcharge),2),ROUND(((1-(ThreeDayDiscount_21_Up+FedExExrpessEarnedDiscount))*'3Day Base'!C122)*(1+ExpressFuelSurcharge),2))*(1+FedEx_Markup),2)</f>
        <v>116.44</v>
      </c>
      <c r="D125" s="328">
        <f>ROUND(IF(MinBase3Day&gt;ROUND(((1-(ThreeDayDiscount_21_Up+FedExExrpessEarnedDiscount))*'3Day Base'!D122),2),ROUND(MinBase3Day*(1+ExpressFuelSurcharge),2),ROUND(((1-(ThreeDayDiscount_21_Up+FedExExrpessEarnedDiscount))*'3Day Base'!D122)*(1+ExpressFuelSurcharge),2))*(1+FedEx_Markup),2)</f>
        <v>149.4</v>
      </c>
      <c r="E125" s="328">
        <f>ROUND(IF(MinBase3Day&gt;ROUND(((1-(ThreeDayDiscount_21_Up+FedExExrpessEarnedDiscount))*'3Day Base'!E122),2),ROUND(MinBase3Day*(1+ExpressFuelSurcharge),2),ROUND(((1-(ThreeDayDiscount_21_Up+FedExExrpessEarnedDiscount))*'3Day Base'!E122)*(1+ExpressFuelSurcharge),2))*(1+FedEx_Markup),2)</f>
        <v>200.45</v>
      </c>
      <c r="F125" s="328">
        <f>ROUND(IF(MinBase3Day&gt;ROUND(((1-(ThreeDayDiscount_21_Up+FedExExrpessEarnedDiscount))*'3Day Base'!F122),2),ROUND(MinBase3Day*(1+ExpressFuelSurcharge),2),ROUND(((1-(ThreeDayDiscount_21_Up+FedExExrpessEarnedDiscount))*'3Day Base'!F122)*(1+ExpressFuelSurcharge),2))*(1+FedEx_Markup),2)</f>
        <v>280.2</v>
      </c>
      <c r="G125" s="328">
        <f>ROUND(IF(MinBase3Day&gt;ROUND(((1-(ThreeDayDiscount_21_Up+FedExExrpessEarnedDiscount))*'3Day Base'!G122),2),ROUND(MinBase3Day*(1+ExpressFuelSurcharge),2),ROUND(((1-(ThreeDayDiscount_21_Up+FedExExrpessEarnedDiscount))*'3Day Base'!G122)*(1+ExpressFuelSurcharge),2))*(1+FedEx_Markup),2)</f>
        <v>315.28</v>
      </c>
      <c r="H125" s="328">
        <f>ROUND(IF(MinBase3Day&gt;ROUND(((1-(ThreeDayDiscount_21_Up+FedExExrpessEarnedDiscount))*'3Day Base'!H122),2),ROUND(MinBase3Day*(1+ExpressFuelSurcharge),2),ROUND(((1-(ThreeDayDiscount_21_Up+FedExExrpessEarnedDiscount))*'3Day Base'!H122)*(1+ExpressFuelSurcharge),2))*(1+FedEx_Markup),2)</f>
        <v>359.42</v>
      </c>
    </row>
    <row r="126" ht="12.75" customHeight="1">
      <c r="A126" s="327">
        <v>121.0</v>
      </c>
      <c r="B126" s="328">
        <f>ROUND(IF(MinBase3Day&gt;ROUND(((1-(ThreeDayDiscount_21_Up+FedExExrpessEarnedDiscount))*'3Day Base'!B123),2),ROUND(MinBase3Day*(1+ExpressFuelSurcharge),2),ROUND(((1-(ThreeDayDiscount_21_Up+FedExExrpessEarnedDiscount))*'3Day Base'!B123)*(1+ExpressFuelSurcharge),2))*(1+FedEx_Markup),2)</f>
        <v>91.14</v>
      </c>
      <c r="C126" s="328">
        <f>ROUND(IF(MinBase3Day&gt;ROUND(((1-(ThreeDayDiscount_21_Up+FedExExrpessEarnedDiscount))*'3Day Base'!C123),2),ROUND(MinBase3Day*(1+ExpressFuelSurcharge),2),ROUND(((1-(ThreeDayDiscount_21_Up+FedExExrpessEarnedDiscount))*'3Day Base'!C123)*(1+ExpressFuelSurcharge),2))*(1+FedEx_Markup),2)</f>
        <v>117.4</v>
      </c>
      <c r="D126" s="328">
        <f>ROUND(IF(MinBase3Day&gt;ROUND(((1-(ThreeDayDiscount_21_Up+FedExExrpessEarnedDiscount))*'3Day Base'!D123),2),ROUND(MinBase3Day*(1+ExpressFuelSurcharge),2),ROUND(((1-(ThreeDayDiscount_21_Up+FedExExrpessEarnedDiscount))*'3Day Base'!D123)*(1+ExpressFuelSurcharge),2))*(1+FedEx_Markup),2)</f>
        <v>150.65</v>
      </c>
      <c r="E126" s="328">
        <f>ROUND(IF(MinBase3Day&gt;ROUND(((1-(ThreeDayDiscount_21_Up+FedExExrpessEarnedDiscount))*'3Day Base'!E123),2),ROUND(MinBase3Day*(1+ExpressFuelSurcharge),2),ROUND(((1-(ThreeDayDiscount_21_Up+FedExExrpessEarnedDiscount))*'3Day Base'!E123)*(1+ExpressFuelSurcharge),2))*(1+FedEx_Markup),2)</f>
        <v>202.11</v>
      </c>
      <c r="F126" s="328">
        <f>ROUND(IF(MinBase3Day&gt;ROUND(((1-(ThreeDayDiscount_21_Up+FedExExrpessEarnedDiscount))*'3Day Base'!F123),2),ROUND(MinBase3Day*(1+ExpressFuelSurcharge),2),ROUND(((1-(ThreeDayDiscount_21_Up+FedExExrpessEarnedDiscount))*'3Day Base'!F123)*(1+ExpressFuelSurcharge),2))*(1+FedEx_Markup),2)</f>
        <v>282.53</v>
      </c>
      <c r="G126" s="328">
        <f>ROUND(IF(MinBase3Day&gt;ROUND(((1-(ThreeDayDiscount_21_Up+FedExExrpessEarnedDiscount))*'3Day Base'!G123),2),ROUND(MinBase3Day*(1+ExpressFuelSurcharge),2),ROUND(((1-(ThreeDayDiscount_21_Up+FedExExrpessEarnedDiscount))*'3Day Base'!G123)*(1+ExpressFuelSurcharge),2))*(1+FedEx_Markup),2)</f>
        <v>317.92</v>
      </c>
      <c r="H126" s="328">
        <f>ROUND(IF(MinBase3Day&gt;ROUND(((1-(ThreeDayDiscount_21_Up+FedExExrpessEarnedDiscount))*'3Day Base'!H123),2),ROUND(MinBase3Day*(1+ExpressFuelSurcharge),2),ROUND(((1-(ThreeDayDiscount_21_Up+FedExExrpessEarnedDiscount))*'3Day Base'!H123)*(1+ExpressFuelSurcharge),2))*(1+FedEx_Markup),2)</f>
        <v>362.41</v>
      </c>
    </row>
    <row r="127" ht="12.75" customHeight="1">
      <c r="A127" s="327">
        <v>122.0</v>
      </c>
      <c r="B127" s="328">
        <f>ROUND(IF(MinBase3Day&gt;ROUND(((1-(ThreeDayDiscount_21_Up+FedExExrpessEarnedDiscount))*'3Day Base'!B124),2),ROUND(MinBase3Day*(1+ExpressFuelSurcharge),2),ROUND(((1-(ThreeDayDiscount_21_Up+FedExExrpessEarnedDiscount))*'3Day Base'!B124)*(1+ExpressFuelSurcharge),2))*(1+FedEx_Markup),2)</f>
        <v>91.9</v>
      </c>
      <c r="C127" s="328">
        <f>ROUND(IF(MinBase3Day&gt;ROUND(((1-(ThreeDayDiscount_21_Up+FedExExrpessEarnedDiscount))*'3Day Base'!C124),2),ROUND(MinBase3Day*(1+ExpressFuelSurcharge),2),ROUND(((1-(ThreeDayDiscount_21_Up+FedExExrpessEarnedDiscount))*'3Day Base'!C124)*(1+ExpressFuelSurcharge),2))*(1+FedEx_Markup),2)</f>
        <v>118.38</v>
      </c>
      <c r="D127" s="328">
        <f>ROUND(IF(MinBase3Day&gt;ROUND(((1-(ThreeDayDiscount_21_Up+FedExExrpessEarnedDiscount))*'3Day Base'!D124),2),ROUND(MinBase3Day*(1+ExpressFuelSurcharge),2),ROUND(((1-(ThreeDayDiscount_21_Up+FedExExrpessEarnedDiscount))*'3Day Base'!D124)*(1+ExpressFuelSurcharge),2))*(1+FedEx_Markup),2)</f>
        <v>151.89</v>
      </c>
      <c r="E127" s="328">
        <f>ROUND(IF(MinBase3Day&gt;ROUND(((1-(ThreeDayDiscount_21_Up+FedExExrpessEarnedDiscount))*'3Day Base'!E124),2),ROUND(MinBase3Day*(1+ExpressFuelSurcharge),2),ROUND(((1-(ThreeDayDiscount_21_Up+FedExExrpessEarnedDiscount))*'3Day Base'!E124)*(1+ExpressFuelSurcharge),2))*(1+FedEx_Markup),2)</f>
        <v>203.78</v>
      </c>
      <c r="F127" s="328">
        <f>ROUND(IF(MinBase3Day&gt;ROUND(((1-(ThreeDayDiscount_21_Up+FedExExrpessEarnedDiscount))*'3Day Base'!F124),2),ROUND(MinBase3Day*(1+ExpressFuelSurcharge),2),ROUND(((1-(ThreeDayDiscount_21_Up+FedExExrpessEarnedDiscount))*'3Day Base'!F124)*(1+ExpressFuelSurcharge),2))*(1+FedEx_Markup),2)</f>
        <v>284.87</v>
      </c>
      <c r="G127" s="328">
        <f>ROUND(IF(MinBase3Day&gt;ROUND(((1-(ThreeDayDiscount_21_Up+FedExExrpessEarnedDiscount))*'3Day Base'!G124),2),ROUND(MinBase3Day*(1+ExpressFuelSurcharge),2),ROUND(((1-(ThreeDayDiscount_21_Up+FedExExrpessEarnedDiscount))*'3Day Base'!G124)*(1+ExpressFuelSurcharge),2))*(1+FedEx_Markup),2)</f>
        <v>320.54</v>
      </c>
      <c r="H127" s="328">
        <f>ROUND(IF(MinBase3Day&gt;ROUND(((1-(ThreeDayDiscount_21_Up+FedExExrpessEarnedDiscount))*'3Day Base'!H124),2),ROUND(MinBase3Day*(1+ExpressFuelSurcharge),2),ROUND(((1-(ThreeDayDiscount_21_Up+FedExExrpessEarnedDiscount))*'3Day Base'!H124)*(1+ExpressFuelSurcharge),2))*(1+FedEx_Markup),2)</f>
        <v>365.4</v>
      </c>
    </row>
    <row r="128" ht="12.75" customHeight="1">
      <c r="A128" s="327">
        <v>123.0</v>
      </c>
      <c r="B128" s="328">
        <f>ROUND(IF(MinBase3Day&gt;ROUND(((1-(ThreeDayDiscount_21_Up+FedExExrpessEarnedDiscount))*'3Day Base'!B125),2),ROUND(MinBase3Day*(1+ExpressFuelSurcharge),2),ROUND(((1-(ThreeDayDiscount_21_Up+FedExExrpessEarnedDiscount))*'3Day Base'!B125)*(1+ExpressFuelSurcharge),2))*(1+FedEx_Markup),2)</f>
        <v>92.64</v>
      </c>
      <c r="C128" s="328">
        <f>ROUND(IF(MinBase3Day&gt;ROUND(((1-(ThreeDayDiscount_21_Up+FedExExrpessEarnedDiscount))*'3Day Base'!C125),2),ROUND(MinBase3Day*(1+ExpressFuelSurcharge),2),ROUND(((1-(ThreeDayDiscount_21_Up+FedExExrpessEarnedDiscount))*'3Day Base'!C125)*(1+ExpressFuelSurcharge),2))*(1+FedEx_Markup),2)</f>
        <v>119.35</v>
      </c>
      <c r="D128" s="328">
        <f>ROUND(IF(MinBase3Day&gt;ROUND(((1-(ThreeDayDiscount_21_Up+FedExExrpessEarnedDiscount))*'3Day Base'!D125),2),ROUND(MinBase3Day*(1+ExpressFuelSurcharge),2),ROUND(((1-(ThreeDayDiscount_21_Up+FedExExrpessEarnedDiscount))*'3Day Base'!D125)*(1+ExpressFuelSurcharge),2))*(1+FedEx_Markup),2)</f>
        <v>153.13</v>
      </c>
      <c r="E128" s="328">
        <f>ROUND(IF(MinBase3Day&gt;ROUND(((1-(ThreeDayDiscount_21_Up+FedExExrpessEarnedDiscount))*'3Day Base'!E125),2),ROUND(MinBase3Day*(1+ExpressFuelSurcharge),2),ROUND(((1-(ThreeDayDiscount_21_Up+FedExExrpessEarnedDiscount))*'3Day Base'!E125)*(1+ExpressFuelSurcharge),2))*(1+FedEx_Markup),2)</f>
        <v>205.46</v>
      </c>
      <c r="F128" s="328">
        <f>ROUND(IF(MinBase3Day&gt;ROUND(((1-(ThreeDayDiscount_21_Up+FedExExrpessEarnedDiscount))*'3Day Base'!F125),2),ROUND(MinBase3Day*(1+ExpressFuelSurcharge),2),ROUND(((1-(ThreeDayDiscount_21_Up+FedExExrpessEarnedDiscount))*'3Day Base'!F125)*(1+ExpressFuelSurcharge),2))*(1+FedEx_Markup),2)</f>
        <v>287.2</v>
      </c>
      <c r="G128" s="328">
        <f>ROUND(IF(MinBase3Day&gt;ROUND(((1-(ThreeDayDiscount_21_Up+FedExExrpessEarnedDiscount))*'3Day Base'!G125),2),ROUND(MinBase3Day*(1+ExpressFuelSurcharge),2),ROUND(((1-(ThreeDayDiscount_21_Up+FedExExrpessEarnedDiscount))*'3Day Base'!G125)*(1+ExpressFuelSurcharge),2))*(1+FedEx_Markup),2)</f>
        <v>323.17</v>
      </c>
      <c r="H128" s="328">
        <f>ROUND(IF(MinBase3Day&gt;ROUND(((1-(ThreeDayDiscount_21_Up+FedExExrpessEarnedDiscount))*'3Day Base'!H125),2),ROUND(MinBase3Day*(1+ExpressFuelSurcharge),2),ROUND(((1-(ThreeDayDiscount_21_Up+FedExExrpessEarnedDiscount))*'3Day Base'!H125)*(1+ExpressFuelSurcharge),2))*(1+FedEx_Markup),2)</f>
        <v>368.4</v>
      </c>
    </row>
    <row r="129" ht="12.75" customHeight="1">
      <c r="A129" s="327">
        <v>124.0</v>
      </c>
      <c r="B129" s="328">
        <f>ROUND(IF(MinBase3Day&gt;ROUND(((1-(ThreeDayDiscount_21_Up+FedExExrpessEarnedDiscount))*'3Day Base'!B126),2),ROUND(MinBase3Day*(1+ExpressFuelSurcharge),2),ROUND(((1-(ThreeDayDiscount_21_Up+FedExExrpessEarnedDiscount))*'3Day Base'!B126)*(1+ExpressFuelSurcharge),2))*(1+FedEx_Markup),2)</f>
        <v>93.4</v>
      </c>
      <c r="C129" s="328">
        <f>ROUND(IF(MinBase3Day&gt;ROUND(((1-(ThreeDayDiscount_21_Up+FedExExrpessEarnedDiscount))*'3Day Base'!C126),2),ROUND(MinBase3Day*(1+ExpressFuelSurcharge),2),ROUND(((1-(ThreeDayDiscount_21_Up+FedExExrpessEarnedDiscount))*'3Day Base'!C126)*(1+ExpressFuelSurcharge),2))*(1+FedEx_Markup),2)</f>
        <v>120.32</v>
      </c>
      <c r="D129" s="328">
        <f>ROUND(IF(MinBase3Day&gt;ROUND(((1-(ThreeDayDiscount_21_Up+FedExExrpessEarnedDiscount))*'3Day Base'!D126),2),ROUND(MinBase3Day*(1+ExpressFuelSurcharge),2),ROUND(((1-(ThreeDayDiscount_21_Up+FedExExrpessEarnedDiscount))*'3Day Base'!D126)*(1+ExpressFuelSurcharge),2))*(1+FedEx_Markup),2)</f>
        <v>154.39</v>
      </c>
      <c r="E129" s="328">
        <f>ROUND(IF(MinBase3Day&gt;ROUND(((1-(ThreeDayDiscount_21_Up+FedExExrpessEarnedDiscount))*'3Day Base'!E126),2),ROUND(MinBase3Day*(1+ExpressFuelSurcharge),2),ROUND(((1-(ThreeDayDiscount_21_Up+FedExExrpessEarnedDiscount))*'3Day Base'!E126)*(1+ExpressFuelSurcharge),2))*(1+FedEx_Markup),2)</f>
        <v>207.13</v>
      </c>
      <c r="F129" s="328">
        <f>ROUND(IF(MinBase3Day&gt;ROUND(((1-(ThreeDayDiscount_21_Up+FedExExrpessEarnedDiscount))*'3Day Base'!F126),2),ROUND(MinBase3Day*(1+ExpressFuelSurcharge),2),ROUND(((1-(ThreeDayDiscount_21_Up+FedExExrpessEarnedDiscount))*'3Day Base'!F126)*(1+ExpressFuelSurcharge),2))*(1+FedEx_Markup),2)</f>
        <v>289.54</v>
      </c>
      <c r="G129" s="328">
        <f>ROUND(IF(MinBase3Day&gt;ROUND(((1-(ThreeDayDiscount_21_Up+FedExExrpessEarnedDiscount))*'3Day Base'!G126),2),ROUND(MinBase3Day*(1+ExpressFuelSurcharge),2),ROUND(((1-(ThreeDayDiscount_21_Up+FedExExrpessEarnedDiscount))*'3Day Base'!G126)*(1+ExpressFuelSurcharge),2))*(1+FedEx_Markup),2)</f>
        <v>325.8</v>
      </c>
      <c r="H129" s="328">
        <f>ROUND(IF(MinBase3Day&gt;ROUND(((1-(ThreeDayDiscount_21_Up+FedExExrpessEarnedDiscount))*'3Day Base'!H126),2),ROUND(MinBase3Day*(1+ExpressFuelSurcharge),2),ROUND(((1-(ThreeDayDiscount_21_Up+FedExExrpessEarnedDiscount))*'3Day Base'!H126)*(1+ExpressFuelSurcharge),2))*(1+FedEx_Markup),2)</f>
        <v>371.39</v>
      </c>
    </row>
    <row r="130" ht="12.75" customHeight="1">
      <c r="A130" s="327">
        <v>125.0</v>
      </c>
      <c r="B130" s="328">
        <f>ROUND(IF(MinBase3Day&gt;ROUND(((1-(ThreeDayDiscount_21_Up+FedExExrpessEarnedDiscount))*'3Day Base'!B127),2),ROUND(MinBase3Day*(1+ExpressFuelSurcharge),2),ROUND(((1-(ThreeDayDiscount_21_Up+FedExExrpessEarnedDiscount))*'3Day Base'!B127)*(1+ExpressFuelSurcharge),2))*(1+FedEx_Markup),2)</f>
        <v>94.15</v>
      </c>
      <c r="C130" s="328">
        <f>ROUND(IF(MinBase3Day&gt;ROUND(((1-(ThreeDayDiscount_21_Up+FedExExrpessEarnedDiscount))*'3Day Base'!C127),2),ROUND(MinBase3Day*(1+ExpressFuelSurcharge),2),ROUND(((1-(ThreeDayDiscount_21_Up+FedExExrpessEarnedDiscount))*'3Day Base'!C127)*(1+ExpressFuelSurcharge),2))*(1+FedEx_Markup),2)</f>
        <v>121.29</v>
      </c>
      <c r="D130" s="328">
        <f>ROUND(IF(MinBase3Day&gt;ROUND(((1-(ThreeDayDiscount_21_Up+FedExExrpessEarnedDiscount))*'3Day Base'!D127),2),ROUND(MinBase3Day*(1+ExpressFuelSurcharge),2),ROUND(((1-(ThreeDayDiscount_21_Up+FedExExrpessEarnedDiscount))*'3Day Base'!D127)*(1+ExpressFuelSurcharge),2))*(1+FedEx_Markup),2)</f>
        <v>155.63</v>
      </c>
      <c r="E130" s="328">
        <f>ROUND(IF(MinBase3Day&gt;ROUND(((1-(ThreeDayDiscount_21_Up+FedExExrpessEarnedDiscount))*'3Day Base'!E127),2),ROUND(MinBase3Day*(1+ExpressFuelSurcharge),2),ROUND(((1-(ThreeDayDiscount_21_Up+FedExExrpessEarnedDiscount))*'3Day Base'!E127)*(1+ExpressFuelSurcharge),2))*(1+FedEx_Markup),2)</f>
        <v>208.79</v>
      </c>
      <c r="F130" s="328">
        <f>ROUND(IF(MinBase3Day&gt;ROUND(((1-(ThreeDayDiscount_21_Up+FedExExrpessEarnedDiscount))*'3Day Base'!F127),2),ROUND(MinBase3Day*(1+ExpressFuelSurcharge),2),ROUND(((1-(ThreeDayDiscount_21_Up+FedExExrpessEarnedDiscount))*'3Day Base'!F127)*(1+ExpressFuelSurcharge),2))*(1+FedEx_Markup),2)</f>
        <v>291.87</v>
      </c>
      <c r="G130" s="328">
        <f>ROUND(IF(MinBase3Day&gt;ROUND(((1-(ThreeDayDiscount_21_Up+FedExExrpessEarnedDiscount))*'3Day Base'!G127),2),ROUND(MinBase3Day*(1+ExpressFuelSurcharge),2),ROUND(((1-(ThreeDayDiscount_21_Up+FedExExrpessEarnedDiscount))*'3Day Base'!G127)*(1+ExpressFuelSurcharge),2))*(1+FedEx_Markup),2)</f>
        <v>328.43</v>
      </c>
      <c r="H130" s="328">
        <f>ROUND(IF(MinBase3Day&gt;ROUND(((1-(ThreeDayDiscount_21_Up+FedExExrpessEarnedDiscount))*'3Day Base'!H127),2),ROUND(MinBase3Day*(1+ExpressFuelSurcharge),2),ROUND(((1-(ThreeDayDiscount_21_Up+FedExExrpessEarnedDiscount))*'3Day Base'!H127)*(1+ExpressFuelSurcharge),2))*(1+FedEx_Markup),2)</f>
        <v>374.39</v>
      </c>
    </row>
    <row r="131" ht="12.75" customHeight="1">
      <c r="A131" s="327">
        <v>126.0</v>
      </c>
      <c r="B131" s="328">
        <f>ROUND(IF(MinBase3Day&gt;ROUND(((1-(ThreeDayDiscount_21_Up+FedExExrpessEarnedDiscount))*'3Day Base'!B128),2),ROUND(MinBase3Day*(1+ExpressFuelSurcharge),2),ROUND(((1-(ThreeDayDiscount_21_Up+FedExExrpessEarnedDiscount))*'3Day Base'!B128)*(1+ExpressFuelSurcharge),2))*(1+FedEx_Markup),2)</f>
        <v>94.91</v>
      </c>
      <c r="C131" s="328">
        <f>ROUND(IF(MinBase3Day&gt;ROUND(((1-(ThreeDayDiscount_21_Up+FedExExrpessEarnedDiscount))*'3Day Base'!C128),2),ROUND(MinBase3Day*(1+ExpressFuelSurcharge),2),ROUND(((1-(ThreeDayDiscount_21_Up+FedExExrpessEarnedDiscount))*'3Day Base'!C128)*(1+ExpressFuelSurcharge),2))*(1+FedEx_Markup),2)</f>
        <v>122.26</v>
      </c>
      <c r="D131" s="328">
        <f>ROUND(IF(MinBase3Day&gt;ROUND(((1-(ThreeDayDiscount_21_Up+FedExExrpessEarnedDiscount))*'3Day Base'!D128),2),ROUND(MinBase3Day*(1+ExpressFuelSurcharge),2),ROUND(((1-(ThreeDayDiscount_21_Up+FedExExrpessEarnedDiscount))*'3Day Base'!D128)*(1+ExpressFuelSurcharge),2))*(1+FedEx_Markup),2)</f>
        <v>156.87</v>
      </c>
      <c r="E131" s="328">
        <f>ROUND(IF(MinBase3Day&gt;ROUND(((1-(ThreeDayDiscount_21_Up+FedExExrpessEarnedDiscount))*'3Day Base'!E128),2),ROUND(MinBase3Day*(1+ExpressFuelSurcharge),2),ROUND(((1-(ThreeDayDiscount_21_Up+FedExExrpessEarnedDiscount))*'3Day Base'!E128)*(1+ExpressFuelSurcharge),2))*(1+FedEx_Markup),2)</f>
        <v>210.46</v>
      </c>
      <c r="F131" s="328">
        <f>ROUND(IF(MinBase3Day&gt;ROUND(((1-(ThreeDayDiscount_21_Up+FedExExrpessEarnedDiscount))*'3Day Base'!F128),2),ROUND(MinBase3Day*(1+ExpressFuelSurcharge),2),ROUND(((1-(ThreeDayDiscount_21_Up+FedExExrpessEarnedDiscount))*'3Day Base'!F128)*(1+ExpressFuelSurcharge),2))*(1+FedEx_Markup),2)</f>
        <v>294.2</v>
      </c>
      <c r="G131" s="328">
        <f>ROUND(IF(MinBase3Day&gt;ROUND(((1-(ThreeDayDiscount_21_Up+FedExExrpessEarnedDiscount))*'3Day Base'!G128),2),ROUND(MinBase3Day*(1+ExpressFuelSurcharge),2),ROUND(((1-(ThreeDayDiscount_21_Up+FedExExrpessEarnedDiscount))*'3Day Base'!G128)*(1+ExpressFuelSurcharge),2))*(1+FedEx_Markup),2)</f>
        <v>331.05</v>
      </c>
      <c r="H131" s="328">
        <f>ROUND(IF(MinBase3Day&gt;ROUND(((1-(ThreeDayDiscount_21_Up+FedExExrpessEarnedDiscount))*'3Day Base'!H128),2),ROUND(MinBase3Day*(1+ExpressFuelSurcharge),2),ROUND(((1-(ThreeDayDiscount_21_Up+FedExExrpessEarnedDiscount))*'3Day Base'!H128)*(1+ExpressFuelSurcharge),2))*(1+FedEx_Markup),2)</f>
        <v>377.38</v>
      </c>
    </row>
    <row r="132" ht="12.75" customHeight="1">
      <c r="A132" s="327">
        <v>127.0</v>
      </c>
      <c r="B132" s="328">
        <f>ROUND(IF(MinBase3Day&gt;ROUND(((1-(ThreeDayDiscount_21_Up+FedExExrpessEarnedDiscount))*'3Day Base'!B129),2),ROUND(MinBase3Day*(1+ExpressFuelSurcharge),2),ROUND(((1-(ThreeDayDiscount_21_Up+FedExExrpessEarnedDiscount))*'3Day Base'!B129)*(1+ExpressFuelSurcharge),2))*(1+FedEx_Markup),2)</f>
        <v>95.66</v>
      </c>
      <c r="C132" s="328">
        <f>ROUND(IF(MinBase3Day&gt;ROUND(((1-(ThreeDayDiscount_21_Up+FedExExrpessEarnedDiscount))*'3Day Base'!C129),2),ROUND(MinBase3Day*(1+ExpressFuelSurcharge),2),ROUND(((1-(ThreeDayDiscount_21_Up+FedExExrpessEarnedDiscount))*'3Day Base'!C129)*(1+ExpressFuelSurcharge),2))*(1+FedEx_Markup),2)</f>
        <v>123.23</v>
      </c>
      <c r="D132" s="328">
        <f>ROUND(IF(MinBase3Day&gt;ROUND(((1-(ThreeDayDiscount_21_Up+FedExExrpessEarnedDiscount))*'3Day Base'!D129),2),ROUND(MinBase3Day*(1+ExpressFuelSurcharge),2),ROUND(((1-(ThreeDayDiscount_21_Up+FedExExrpessEarnedDiscount))*'3Day Base'!D129)*(1+ExpressFuelSurcharge),2))*(1+FedEx_Markup),2)</f>
        <v>158.11</v>
      </c>
      <c r="E132" s="328">
        <f>ROUND(IF(MinBase3Day&gt;ROUND(((1-(ThreeDayDiscount_21_Up+FedExExrpessEarnedDiscount))*'3Day Base'!E129),2),ROUND(MinBase3Day*(1+ExpressFuelSurcharge),2),ROUND(((1-(ThreeDayDiscount_21_Up+FedExExrpessEarnedDiscount))*'3Day Base'!E129)*(1+ExpressFuelSurcharge),2))*(1+FedEx_Markup),2)</f>
        <v>212.14</v>
      </c>
      <c r="F132" s="328">
        <f>ROUND(IF(MinBase3Day&gt;ROUND(((1-(ThreeDayDiscount_21_Up+FedExExrpessEarnedDiscount))*'3Day Base'!F129),2),ROUND(MinBase3Day*(1+ExpressFuelSurcharge),2),ROUND(((1-(ThreeDayDiscount_21_Up+FedExExrpessEarnedDiscount))*'3Day Base'!F129)*(1+ExpressFuelSurcharge),2))*(1+FedEx_Markup),2)</f>
        <v>296.54</v>
      </c>
      <c r="G132" s="328">
        <f>ROUND(IF(MinBase3Day&gt;ROUND(((1-(ThreeDayDiscount_21_Up+FedExExrpessEarnedDiscount))*'3Day Base'!G129),2),ROUND(MinBase3Day*(1+ExpressFuelSurcharge),2),ROUND(((1-(ThreeDayDiscount_21_Up+FedExExrpessEarnedDiscount))*'3Day Base'!G129)*(1+ExpressFuelSurcharge),2))*(1+FedEx_Markup),2)</f>
        <v>333.67</v>
      </c>
      <c r="H132" s="328">
        <f>ROUND(IF(MinBase3Day&gt;ROUND(((1-(ThreeDayDiscount_21_Up+FedExExrpessEarnedDiscount))*'3Day Base'!H129),2),ROUND(MinBase3Day*(1+ExpressFuelSurcharge),2),ROUND(((1-(ThreeDayDiscount_21_Up+FedExExrpessEarnedDiscount))*'3Day Base'!H129)*(1+ExpressFuelSurcharge),2))*(1+FedEx_Markup),2)</f>
        <v>380.39</v>
      </c>
    </row>
    <row r="133" ht="12.75" customHeight="1">
      <c r="A133" s="327">
        <v>128.0</v>
      </c>
      <c r="B133" s="328">
        <f>ROUND(IF(MinBase3Day&gt;ROUND(((1-(ThreeDayDiscount_21_Up+FedExExrpessEarnedDiscount))*'3Day Base'!B130),2),ROUND(MinBase3Day*(1+ExpressFuelSurcharge),2),ROUND(((1-(ThreeDayDiscount_21_Up+FedExExrpessEarnedDiscount))*'3Day Base'!B130)*(1+ExpressFuelSurcharge),2))*(1+FedEx_Markup),2)</f>
        <v>96.42</v>
      </c>
      <c r="C133" s="328">
        <f>ROUND(IF(MinBase3Day&gt;ROUND(((1-(ThreeDayDiscount_21_Up+FedExExrpessEarnedDiscount))*'3Day Base'!C130),2),ROUND(MinBase3Day*(1+ExpressFuelSurcharge),2),ROUND(((1-(ThreeDayDiscount_21_Up+FedExExrpessEarnedDiscount))*'3Day Base'!C130)*(1+ExpressFuelSurcharge),2))*(1+FedEx_Markup),2)</f>
        <v>124.2</v>
      </c>
      <c r="D133" s="328">
        <f>ROUND(IF(MinBase3Day&gt;ROUND(((1-(ThreeDayDiscount_21_Up+FedExExrpessEarnedDiscount))*'3Day Base'!D130),2),ROUND(MinBase3Day*(1+ExpressFuelSurcharge),2),ROUND(((1-(ThreeDayDiscount_21_Up+FedExExrpessEarnedDiscount))*'3Day Base'!D130)*(1+ExpressFuelSurcharge),2))*(1+FedEx_Markup),2)</f>
        <v>159.37</v>
      </c>
      <c r="E133" s="328">
        <f>ROUND(IF(MinBase3Day&gt;ROUND(((1-(ThreeDayDiscount_21_Up+FedExExrpessEarnedDiscount))*'3Day Base'!E130),2),ROUND(MinBase3Day*(1+ExpressFuelSurcharge),2),ROUND(((1-(ThreeDayDiscount_21_Up+FedExExrpessEarnedDiscount))*'3Day Base'!E130)*(1+ExpressFuelSurcharge),2))*(1+FedEx_Markup),2)</f>
        <v>213.81</v>
      </c>
      <c r="F133" s="328">
        <f>ROUND(IF(MinBase3Day&gt;ROUND(((1-(ThreeDayDiscount_21_Up+FedExExrpessEarnedDiscount))*'3Day Base'!F130),2),ROUND(MinBase3Day*(1+ExpressFuelSurcharge),2),ROUND(((1-(ThreeDayDiscount_21_Up+FedExExrpessEarnedDiscount))*'3Day Base'!F130)*(1+ExpressFuelSurcharge),2))*(1+FedEx_Markup),2)</f>
        <v>298.87</v>
      </c>
      <c r="G133" s="328">
        <f>ROUND(IF(MinBase3Day&gt;ROUND(((1-(ThreeDayDiscount_21_Up+FedExExrpessEarnedDiscount))*'3Day Base'!G130),2),ROUND(MinBase3Day*(1+ExpressFuelSurcharge),2),ROUND(((1-(ThreeDayDiscount_21_Up+FedExExrpessEarnedDiscount))*'3Day Base'!G130)*(1+ExpressFuelSurcharge),2))*(1+FedEx_Markup),2)</f>
        <v>336.31</v>
      </c>
      <c r="H133" s="328">
        <f>ROUND(IF(MinBase3Day&gt;ROUND(((1-(ThreeDayDiscount_21_Up+FedExExrpessEarnedDiscount))*'3Day Base'!H130),2),ROUND(MinBase3Day*(1+ExpressFuelSurcharge),2),ROUND(((1-(ThreeDayDiscount_21_Up+FedExExrpessEarnedDiscount))*'3Day Base'!H130)*(1+ExpressFuelSurcharge),2))*(1+FedEx_Markup),2)</f>
        <v>383.38</v>
      </c>
    </row>
    <row r="134" ht="12.75" customHeight="1">
      <c r="A134" s="327">
        <v>129.0</v>
      </c>
      <c r="B134" s="328">
        <f>ROUND(IF(MinBase3Day&gt;ROUND(((1-(ThreeDayDiscount_21_Up+FedExExrpessEarnedDiscount))*'3Day Base'!B131),2),ROUND(MinBase3Day*(1+ExpressFuelSurcharge),2),ROUND(((1-(ThreeDayDiscount_21_Up+FedExExrpessEarnedDiscount))*'3Day Base'!B131)*(1+ExpressFuelSurcharge),2))*(1+FedEx_Markup),2)</f>
        <v>97.16</v>
      </c>
      <c r="C134" s="328">
        <f>ROUND(IF(MinBase3Day&gt;ROUND(((1-(ThreeDayDiscount_21_Up+FedExExrpessEarnedDiscount))*'3Day Base'!C131),2),ROUND(MinBase3Day*(1+ExpressFuelSurcharge),2),ROUND(((1-(ThreeDayDiscount_21_Up+FedExExrpessEarnedDiscount))*'3Day Base'!C131)*(1+ExpressFuelSurcharge),2))*(1+FedEx_Markup),2)</f>
        <v>125.17</v>
      </c>
      <c r="D134" s="328">
        <f>ROUND(IF(MinBase3Day&gt;ROUND(((1-(ThreeDayDiscount_21_Up+FedExExrpessEarnedDiscount))*'3Day Base'!D131),2),ROUND(MinBase3Day*(1+ExpressFuelSurcharge),2),ROUND(((1-(ThreeDayDiscount_21_Up+FedExExrpessEarnedDiscount))*'3Day Base'!D131)*(1+ExpressFuelSurcharge),2))*(1+FedEx_Markup),2)</f>
        <v>160.61</v>
      </c>
      <c r="E134" s="328">
        <f>ROUND(IF(MinBase3Day&gt;ROUND(((1-(ThreeDayDiscount_21_Up+FedExExrpessEarnedDiscount))*'3Day Base'!E131),2),ROUND(MinBase3Day*(1+ExpressFuelSurcharge),2),ROUND(((1-(ThreeDayDiscount_21_Up+FedExExrpessEarnedDiscount))*'3Day Base'!E131)*(1+ExpressFuelSurcharge),2))*(1+FedEx_Markup),2)</f>
        <v>215.48</v>
      </c>
      <c r="F134" s="328">
        <f>ROUND(IF(MinBase3Day&gt;ROUND(((1-(ThreeDayDiscount_21_Up+FedExExrpessEarnedDiscount))*'3Day Base'!F131),2),ROUND(MinBase3Day*(1+ExpressFuelSurcharge),2),ROUND(((1-(ThreeDayDiscount_21_Up+FedExExrpessEarnedDiscount))*'3Day Base'!F131)*(1+ExpressFuelSurcharge),2))*(1+FedEx_Markup),2)</f>
        <v>301.21</v>
      </c>
      <c r="G134" s="328">
        <f>ROUND(IF(MinBase3Day&gt;ROUND(((1-(ThreeDayDiscount_21_Up+FedExExrpessEarnedDiscount))*'3Day Base'!G131),2),ROUND(MinBase3Day*(1+ExpressFuelSurcharge),2),ROUND(((1-(ThreeDayDiscount_21_Up+FedExExrpessEarnedDiscount))*'3Day Base'!G131)*(1+ExpressFuelSurcharge),2))*(1+FedEx_Markup),2)</f>
        <v>338.93</v>
      </c>
      <c r="H134" s="328">
        <f>ROUND(IF(MinBase3Day&gt;ROUND(((1-(ThreeDayDiscount_21_Up+FedExExrpessEarnedDiscount))*'3Day Base'!H131),2),ROUND(MinBase3Day*(1+ExpressFuelSurcharge),2),ROUND(((1-(ThreeDayDiscount_21_Up+FedExExrpessEarnedDiscount))*'3Day Base'!H131)*(1+ExpressFuelSurcharge),2))*(1+FedEx_Markup),2)</f>
        <v>386.38</v>
      </c>
    </row>
    <row r="135" ht="12.75" customHeight="1">
      <c r="A135" s="327">
        <v>130.0</v>
      </c>
      <c r="B135" s="328">
        <f>ROUND(IF(MinBase3Day&gt;ROUND(((1-(ThreeDayDiscount_21_Up+FedExExrpessEarnedDiscount))*'3Day Base'!B132),2),ROUND(MinBase3Day*(1+ExpressFuelSurcharge),2),ROUND(((1-(ThreeDayDiscount_21_Up+FedExExrpessEarnedDiscount))*'3Day Base'!B132)*(1+ExpressFuelSurcharge),2))*(1+FedEx_Markup),2)</f>
        <v>97.92</v>
      </c>
      <c r="C135" s="328">
        <f>ROUND(IF(MinBase3Day&gt;ROUND(((1-(ThreeDayDiscount_21_Up+FedExExrpessEarnedDiscount))*'3Day Base'!C132),2),ROUND(MinBase3Day*(1+ExpressFuelSurcharge),2),ROUND(((1-(ThreeDayDiscount_21_Up+FedExExrpessEarnedDiscount))*'3Day Base'!C132)*(1+ExpressFuelSurcharge),2))*(1+FedEx_Markup),2)</f>
        <v>126.14</v>
      </c>
      <c r="D135" s="328">
        <f>ROUND(IF(MinBase3Day&gt;ROUND(((1-(ThreeDayDiscount_21_Up+FedExExrpessEarnedDiscount))*'3Day Base'!D132),2),ROUND(MinBase3Day*(1+ExpressFuelSurcharge),2),ROUND(((1-(ThreeDayDiscount_21_Up+FedExExrpessEarnedDiscount))*'3Day Base'!D132)*(1+ExpressFuelSurcharge),2))*(1+FedEx_Markup),2)</f>
        <v>161.85</v>
      </c>
      <c r="E135" s="328">
        <f>ROUND(IF(MinBase3Day&gt;ROUND(((1-(ThreeDayDiscount_21_Up+FedExExrpessEarnedDiscount))*'3Day Base'!E132),2),ROUND(MinBase3Day*(1+ExpressFuelSurcharge),2),ROUND(((1-(ThreeDayDiscount_21_Up+FedExExrpessEarnedDiscount))*'3Day Base'!E132)*(1+ExpressFuelSurcharge),2))*(1+FedEx_Markup),2)</f>
        <v>217.14</v>
      </c>
      <c r="F135" s="328">
        <f>ROUND(IF(MinBase3Day&gt;ROUND(((1-(ThreeDayDiscount_21_Up+FedExExrpessEarnedDiscount))*'3Day Base'!F132),2),ROUND(MinBase3Day*(1+ExpressFuelSurcharge),2),ROUND(((1-(ThreeDayDiscount_21_Up+FedExExrpessEarnedDiscount))*'3Day Base'!F132)*(1+ExpressFuelSurcharge),2))*(1+FedEx_Markup),2)</f>
        <v>303.54</v>
      </c>
      <c r="G135" s="328">
        <f>ROUND(IF(MinBase3Day&gt;ROUND(((1-(ThreeDayDiscount_21_Up+FedExExrpessEarnedDiscount))*'3Day Base'!G132),2),ROUND(MinBase3Day*(1+ExpressFuelSurcharge),2),ROUND(((1-(ThreeDayDiscount_21_Up+FedExExrpessEarnedDiscount))*'3Day Base'!G132)*(1+ExpressFuelSurcharge),2))*(1+FedEx_Markup),2)</f>
        <v>341.56</v>
      </c>
      <c r="H135" s="328">
        <f>ROUND(IF(MinBase3Day&gt;ROUND(((1-(ThreeDayDiscount_21_Up+FedExExrpessEarnedDiscount))*'3Day Base'!H132),2),ROUND(MinBase3Day*(1+ExpressFuelSurcharge),2),ROUND(((1-(ThreeDayDiscount_21_Up+FedExExrpessEarnedDiscount))*'3Day Base'!H132)*(1+ExpressFuelSurcharge),2))*(1+FedEx_Markup),2)</f>
        <v>389.37</v>
      </c>
    </row>
    <row r="136" ht="12.75" customHeight="1">
      <c r="A136" s="327">
        <v>131.0</v>
      </c>
      <c r="B136" s="328">
        <f>ROUND(IF(MinBase3Day&gt;ROUND(((1-(ThreeDayDiscount_21_Up+FedExExrpessEarnedDiscount))*'3Day Base'!B133),2),ROUND(MinBase3Day*(1+ExpressFuelSurcharge),2),ROUND(((1-(ThreeDayDiscount_21_Up+FedExExrpessEarnedDiscount))*'3Day Base'!B133)*(1+ExpressFuelSurcharge),2))*(1+FedEx_Markup),2)</f>
        <v>98.67</v>
      </c>
      <c r="C136" s="328">
        <f>ROUND(IF(MinBase3Day&gt;ROUND(((1-(ThreeDayDiscount_21_Up+FedExExrpessEarnedDiscount))*'3Day Base'!C133),2),ROUND(MinBase3Day*(1+ExpressFuelSurcharge),2),ROUND(((1-(ThreeDayDiscount_21_Up+FedExExrpessEarnedDiscount))*'3Day Base'!C133)*(1+ExpressFuelSurcharge),2))*(1+FedEx_Markup),2)</f>
        <v>127.11</v>
      </c>
      <c r="D136" s="328">
        <f>ROUND(IF(MinBase3Day&gt;ROUND(((1-(ThreeDayDiscount_21_Up+FedExExrpessEarnedDiscount))*'3Day Base'!D133),2),ROUND(MinBase3Day*(1+ExpressFuelSurcharge),2),ROUND(((1-(ThreeDayDiscount_21_Up+FedExExrpessEarnedDiscount))*'3Day Base'!D133)*(1+ExpressFuelSurcharge),2))*(1+FedEx_Markup),2)</f>
        <v>163.09</v>
      </c>
      <c r="E136" s="328">
        <f>ROUND(IF(MinBase3Day&gt;ROUND(((1-(ThreeDayDiscount_21_Up+FedExExrpessEarnedDiscount))*'3Day Base'!E133),2),ROUND(MinBase3Day*(1+ExpressFuelSurcharge),2),ROUND(((1-(ThreeDayDiscount_21_Up+FedExExrpessEarnedDiscount))*'3Day Base'!E133)*(1+ExpressFuelSurcharge),2))*(1+FedEx_Markup),2)</f>
        <v>218.82</v>
      </c>
      <c r="F136" s="328">
        <f>ROUND(IF(MinBase3Day&gt;ROUND(((1-(ThreeDayDiscount_21_Up+FedExExrpessEarnedDiscount))*'3Day Base'!F133),2),ROUND(MinBase3Day*(1+ExpressFuelSurcharge),2),ROUND(((1-(ThreeDayDiscount_21_Up+FedExExrpessEarnedDiscount))*'3Day Base'!F133)*(1+ExpressFuelSurcharge),2))*(1+FedEx_Markup),2)</f>
        <v>305.88</v>
      </c>
      <c r="G136" s="328">
        <f>ROUND(IF(MinBase3Day&gt;ROUND(((1-(ThreeDayDiscount_21_Up+FedExExrpessEarnedDiscount))*'3Day Base'!G133),2),ROUND(MinBase3Day*(1+ExpressFuelSurcharge),2),ROUND(((1-(ThreeDayDiscount_21_Up+FedExExrpessEarnedDiscount))*'3Day Base'!G133)*(1+ExpressFuelSurcharge),2))*(1+FedEx_Markup),2)</f>
        <v>344.18</v>
      </c>
      <c r="H136" s="328">
        <f>ROUND(IF(MinBase3Day&gt;ROUND(((1-(ThreeDayDiscount_21_Up+FedExExrpessEarnedDiscount))*'3Day Base'!H133),2),ROUND(MinBase3Day*(1+ExpressFuelSurcharge),2),ROUND(((1-(ThreeDayDiscount_21_Up+FedExExrpessEarnedDiscount))*'3Day Base'!H133)*(1+ExpressFuelSurcharge),2))*(1+FedEx_Markup),2)</f>
        <v>392.36</v>
      </c>
    </row>
    <row r="137" ht="12.75" customHeight="1">
      <c r="A137" s="327">
        <v>132.0</v>
      </c>
      <c r="B137" s="328">
        <f>ROUND(IF(MinBase3Day&gt;ROUND(((1-(ThreeDayDiscount_21_Up+FedExExrpessEarnedDiscount))*'3Day Base'!B134),2),ROUND(MinBase3Day*(1+ExpressFuelSurcharge),2),ROUND(((1-(ThreeDayDiscount_21_Up+FedExExrpessEarnedDiscount))*'3Day Base'!B134)*(1+ExpressFuelSurcharge),2))*(1+FedEx_Markup),2)</f>
        <v>99.43</v>
      </c>
      <c r="C137" s="328">
        <f>ROUND(IF(MinBase3Day&gt;ROUND(((1-(ThreeDayDiscount_21_Up+FedExExrpessEarnedDiscount))*'3Day Base'!C134),2),ROUND(MinBase3Day*(1+ExpressFuelSurcharge),2),ROUND(((1-(ThreeDayDiscount_21_Up+FedExExrpessEarnedDiscount))*'3Day Base'!C134)*(1+ExpressFuelSurcharge),2))*(1+FedEx_Markup),2)</f>
        <v>128.09</v>
      </c>
      <c r="D137" s="328">
        <f>ROUND(IF(MinBase3Day&gt;ROUND(((1-(ThreeDayDiscount_21_Up+FedExExrpessEarnedDiscount))*'3Day Base'!D134),2),ROUND(MinBase3Day*(1+ExpressFuelSurcharge),2),ROUND(((1-(ThreeDayDiscount_21_Up+FedExExrpessEarnedDiscount))*'3Day Base'!D134)*(1+ExpressFuelSurcharge),2))*(1+FedEx_Markup),2)</f>
        <v>164.35</v>
      </c>
      <c r="E137" s="328">
        <f>ROUND(IF(MinBase3Day&gt;ROUND(((1-(ThreeDayDiscount_21_Up+FedExExrpessEarnedDiscount))*'3Day Base'!E134),2),ROUND(MinBase3Day*(1+ExpressFuelSurcharge),2),ROUND(((1-(ThreeDayDiscount_21_Up+FedExExrpessEarnedDiscount))*'3Day Base'!E134)*(1+ExpressFuelSurcharge),2))*(1+FedEx_Markup),2)</f>
        <v>220.49</v>
      </c>
      <c r="F137" s="328">
        <f>ROUND(IF(MinBase3Day&gt;ROUND(((1-(ThreeDayDiscount_21_Up+FedExExrpessEarnedDiscount))*'3Day Base'!F134),2),ROUND(MinBase3Day*(1+ExpressFuelSurcharge),2),ROUND(((1-(ThreeDayDiscount_21_Up+FedExExrpessEarnedDiscount))*'3Day Base'!F134)*(1+ExpressFuelSurcharge),2))*(1+FedEx_Markup),2)</f>
        <v>308.21</v>
      </c>
      <c r="G137" s="328">
        <f>ROUND(IF(MinBase3Day&gt;ROUND(((1-(ThreeDayDiscount_21_Up+FedExExrpessEarnedDiscount))*'3Day Base'!G134),2),ROUND(MinBase3Day*(1+ExpressFuelSurcharge),2),ROUND(((1-(ThreeDayDiscount_21_Up+FedExExrpessEarnedDiscount))*'3Day Base'!G134)*(1+ExpressFuelSurcharge),2))*(1+FedEx_Markup),2)</f>
        <v>346.82</v>
      </c>
      <c r="H137" s="328">
        <f>ROUND(IF(MinBase3Day&gt;ROUND(((1-(ThreeDayDiscount_21_Up+FedExExrpessEarnedDiscount))*'3Day Base'!H134),2),ROUND(MinBase3Day*(1+ExpressFuelSurcharge),2),ROUND(((1-(ThreeDayDiscount_21_Up+FedExExrpessEarnedDiscount))*'3Day Base'!H134)*(1+ExpressFuelSurcharge),2))*(1+FedEx_Markup),2)</f>
        <v>395.36</v>
      </c>
    </row>
    <row r="138" ht="12.75" customHeight="1">
      <c r="A138" s="327">
        <v>133.0</v>
      </c>
      <c r="B138" s="328">
        <f>ROUND(IF(MinBase3Day&gt;ROUND(((1-(ThreeDayDiscount_21_Up+FedExExrpessEarnedDiscount))*'3Day Base'!B135),2),ROUND(MinBase3Day*(1+ExpressFuelSurcharge),2),ROUND(((1-(ThreeDayDiscount_21_Up+FedExExrpessEarnedDiscount))*'3Day Base'!B135)*(1+ExpressFuelSurcharge),2))*(1+FedEx_Markup),2)</f>
        <v>100.18</v>
      </c>
      <c r="C138" s="328">
        <f>ROUND(IF(MinBase3Day&gt;ROUND(((1-(ThreeDayDiscount_21_Up+FedExExrpessEarnedDiscount))*'3Day Base'!C135),2),ROUND(MinBase3Day*(1+ExpressFuelSurcharge),2),ROUND(((1-(ThreeDayDiscount_21_Up+FedExExrpessEarnedDiscount))*'3Day Base'!C135)*(1+ExpressFuelSurcharge),2))*(1+FedEx_Markup),2)</f>
        <v>129.05</v>
      </c>
      <c r="D138" s="328">
        <f>ROUND(IF(MinBase3Day&gt;ROUND(((1-(ThreeDayDiscount_21_Up+FedExExrpessEarnedDiscount))*'3Day Base'!D135),2),ROUND(MinBase3Day*(1+ExpressFuelSurcharge),2),ROUND(((1-(ThreeDayDiscount_21_Up+FedExExrpessEarnedDiscount))*'3Day Base'!D135)*(1+ExpressFuelSurcharge),2))*(1+FedEx_Markup),2)</f>
        <v>165.59</v>
      </c>
      <c r="E138" s="328">
        <f>ROUND(IF(MinBase3Day&gt;ROUND(((1-(ThreeDayDiscount_21_Up+FedExExrpessEarnedDiscount))*'3Day Base'!E135),2),ROUND(MinBase3Day*(1+ExpressFuelSurcharge),2),ROUND(((1-(ThreeDayDiscount_21_Up+FedExExrpessEarnedDiscount))*'3Day Base'!E135)*(1+ExpressFuelSurcharge),2))*(1+FedEx_Markup),2)</f>
        <v>222.16</v>
      </c>
      <c r="F138" s="328">
        <f>ROUND(IF(MinBase3Day&gt;ROUND(((1-(ThreeDayDiscount_21_Up+FedExExrpessEarnedDiscount))*'3Day Base'!F135),2),ROUND(MinBase3Day*(1+ExpressFuelSurcharge),2),ROUND(((1-(ThreeDayDiscount_21_Up+FedExExrpessEarnedDiscount))*'3Day Base'!F135)*(1+ExpressFuelSurcharge),2))*(1+FedEx_Markup),2)</f>
        <v>310.55</v>
      </c>
      <c r="G138" s="328">
        <f>ROUND(IF(MinBase3Day&gt;ROUND(((1-(ThreeDayDiscount_21_Up+FedExExrpessEarnedDiscount))*'3Day Base'!G135),2),ROUND(MinBase3Day*(1+ExpressFuelSurcharge),2),ROUND(((1-(ThreeDayDiscount_21_Up+FedExExrpessEarnedDiscount))*'3Day Base'!G135)*(1+ExpressFuelSurcharge),2))*(1+FedEx_Markup),2)</f>
        <v>349.44</v>
      </c>
      <c r="H138" s="328">
        <f>ROUND(IF(MinBase3Day&gt;ROUND(((1-(ThreeDayDiscount_21_Up+FedExExrpessEarnedDiscount))*'3Day Base'!H135),2),ROUND(MinBase3Day*(1+ExpressFuelSurcharge),2),ROUND(((1-(ThreeDayDiscount_21_Up+FedExExrpessEarnedDiscount))*'3Day Base'!H135)*(1+ExpressFuelSurcharge),2))*(1+FedEx_Markup),2)</f>
        <v>398.35</v>
      </c>
    </row>
    <row r="139" ht="12.75" customHeight="1">
      <c r="A139" s="327">
        <v>134.0</v>
      </c>
      <c r="B139" s="328">
        <f>ROUND(IF(MinBase3Day&gt;ROUND(((1-(ThreeDayDiscount_21_Up+FedExExrpessEarnedDiscount))*'3Day Base'!B136),2),ROUND(MinBase3Day*(1+ExpressFuelSurcharge),2),ROUND(((1-(ThreeDayDiscount_21_Up+FedExExrpessEarnedDiscount))*'3Day Base'!B136)*(1+ExpressFuelSurcharge),2))*(1+FedEx_Markup),2)</f>
        <v>100.94</v>
      </c>
      <c r="C139" s="328">
        <f>ROUND(IF(MinBase3Day&gt;ROUND(((1-(ThreeDayDiscount_21_Up+FedExExrpessEarnedDiscount))*'3Day Base'!C136),2),ROUND(MinBase3Day*(1+ExpressFuelSurcharge),2),ROUND(((1-(ThreeDayDiscount_21_Up+FedExExrpessEarnedDiscount))*'3Day Base'!C136)*(1+ExpressFuelSurcharge),2))*(1+FedEx_Markup),2)</f>
        <v>130.02</v>
      </c>
      <c r="D139" s="328">
        <f>ROUND(IF(MinBase3Day&gt;ROUND(((1-(ThreeDayDiscount_21_Up+FedExExrpessEarnedDiscount))*'3Day Base'!D136),2),ROUND(MinBase3Day*(1+ExpressFuelSurcharge),2),ROUND(((1-(ThreeDayDiscount_21_Up+FedExExrpessEarnedDiscount))*'3Day Base'!D136)*(1+ExpressFuelSurcharge),2))*(1+FedEx_Markup),2)</f>
        <v>166.83</v>
      </c>
      <c r="E139" s="328">
        <f>ROUND(IF(MinBase3Day&gt;ROUND(((1-(ThreeDayDiscount_21_Up+FedExExrpessEarnedDiscount))*'3Day Base'!E136),2),ROUND(MinBase3Day*(1+ExpressFuelSurcharge),2),ROUND(((1-(ThreeDayDiscount_21_Up+FedExExrpessEarnedDiscount))*'3Day Base'!E136)*(1+ExpressFuelSurcharge),2))*(1+FedEx_Markup),2)</f>
        <v>223.82</v>
      </c>
      <c r="F139" s="328">
        <f>ROUND(IF(MinBase3Day&gt;ROUND(((1-(ThreeDayDiscount_21_Up+FedExExrpessEarnedDiscount))*'3Day Base'!F136),2),ROUND(MinBase3Day*(1+ExpressFuelSurcharge),2),ROUND(((1-(ThreeDayDiscount_21_Up+FedExExrpessEarnedDiscount))*'3Day Base'!F136)*(1+ExpressFuelSurcharge),2))*(1+FedEx_Markup),2)</f>
        <v>312.88</v>
      </c>
      <c r="G139" s="328">
        <f>ROUND(IF(MinBase3Day&gt;ROUND(((1-(ThreeDayDiscount_21_Up+FedExExrpessEarnedDiscount))*'3Day Base'!G136),2),ROUND(MinBase3Day*(1+ExpressFuelSurcharge),2),ROUND(((1-(ThreeDayDiscount_21_Up+FedExExrpessEarnedDiscount))*'3Day Base'!G136)*(1+ExpressFuelSurcharge),2))*(1+FedEx_Markup),2)</f>
        <v>352.07</v>
      </c>
      <c r="H139" s="328">
        <f>ROUND(IF(MinBase3Day&gt;ROUND(((1-(ThreeDayDiscount_21_Up+FedExExrpessEarnedDiscount))*'3Day Base'!H136),2),ROUND(MinBase3Day*(1+ExpressFuelSurcharge),2),ROUND(((1-(ThreeDayDiscount_21_Up+FedExExrpessEarnedDiscount))*'3Day Base'!H136)*(1+ExpressFuelSurcharge),2))*(1+FedEx_Markup),2)</f>
        <v>401.35</v>
      </c>
    </row>
    <row r="140" ht="12.75" customHeight="1">
      <c r="A140" s="327">
        <v>135.0</v>
      </c>
      <c r="B140" s="328">
        <f>ROUND(IF(MinBase3Day&gt;ROUND(((1-(ThreeDayDiscount_21_Up+FedExExrpessEarnedDiscount))*'3Day Base'!B137),2),ROUND(MinBase3Day*(1+ExpressFuelSurcharge),2),ROUND(((1-(ThreeDayDiscount_21_Up+FedExExrpessEarnedDiscount))*'3Day Base'!B137)*(1+ExpressFuelSurcharge),2))*(1+FedEx_Markup),2)</f>
        <v>101.68</v>
      </c>
      <c r="C140" s="328">
        <f>ROUND(IF(MinBase3Day&gt;ROUND(((1-(ThreeDayDiscount_21_Up+FedExExrpessEarnedDiscount))*'3Day Base'!C137),2),ROUND(MinBase3Day*(1+ExpressFuelSurcharge),2),ROUND(((1-(ThreeDayDiscount_21_Up+FedExExrpessEarnedDiscount))*'3Day Base'!C137)*(1+ExpressFuelSurcharge),2))*(1+FedEx_Markup),2)</f>
        <v>131</v>
      </c>
      <c r="D140" s="328">
        <f>ROUND(IF(MinBase3Day&gt;ROUND(((1-(ThreeDayDiscount_21_Up+FedExExrpessEarnedDiscount))*'3Day Base'!D137),2),ROUND(MinBase3Day*(1+ExpressFuelSurcharge),2),ROUND(((1-(ThreeDayDiscount_21_Up+FedExExrpessEarnedDiscount))*'3Day Base'!D137)*(1+ExpressFuelSurcharge),2))*(1+FedEx_Markup),2)</f>
        <v>168.07</v>
      </c>
      <c r="E140" s="328">
        <f>ROUND(IF(MinBase3Day&gt;ROUND(((1-(ThreeDayDiscount_21_Up+FedExExrpessEarnedDiscount))*'3Day Base'!E137),2),ROUND(MinBase3Day*(1+ExpressFuelSurcharge),2),ROUND(((1-(ThreeDayDiscount_21_Up+FedExExrpessEarnedDiscount))*'3Day Base'!E137)*(1+ExpressFuelSurcharge),2))*(1+FedEx_Markup),2)</f>
        <v>225.5</v>
      </c>
      <c r="F140" s="328">
        <f>ROUND(IF(MinBase3Day&gt;ROUND(((1-(ThreeDayDiscount_21_Up+FedExExrpessEarnedDiscount))*'3Day Base'!F137),2),ROUND(MinBase3Day*(1+ExpressFuelSurcharge),2),ROUND(((1-(ThreeDayDiscount_21_Up+FedExExrpessEarnedDiscount))*'3Day Base'!F137)*(1+ExpressFuelSurcharge),2))*(1+FedEx_Markup),2)</f>
        <v>315.22</v>
      </c>
      <c r="G140" s="328">
        <f>ROUND(IF(MinBase3Day&gt;ROUND(((1-(ThreeDayDiscount_21_Up+FedExExrpessEarnedDiscount))*'3Day Base'!G137),2),ROUND(MinBase3Day*(1+ExpressFuelSurcharge),2),ROUND(((1-(ThreeDayDiscount_21_Up+FedExExrpessEarnedDiscount))*'3Day Base'!G137)*(1+ExpressFuelSurcharge),2))*(1+FedEx_Markup),2)</f>
        <v>354.69</v>
      </c>
      <c r="H140" s="328">
        <f>ROUND(IF(MinBase3Day&gt;ROUND(((1-(ThreeDayDiscount_21_Up+FedExExrpessEarnedDiscount))*'3Day Base'!H137),2),ROUND(MinBase3Day*(1+ExpressFuelSurcharge),2),ROUND(((1-(ThreeDayDiscount_21_Up+FedExExrpessEarnedDiscount))*'3Day Base'!H137)*(1+ExpressFuelSurcharge),2))*(1+FedEx_Markup),2)</f>
        <v>404.34</v>
      </c>
    </row>
    <row r="141" ht="12.75" customHeight="1">
      <c r="A141" s="327">
        <v>136.0</v>
      </c>
      <c r="B141" s="328">
        <f>ROUND(IF(MinBase3Day&gt;ROUND(((1-(ThreeDayDiscount_21_Up+FedExExrpessEarnedDiscount))*'3Day Base'!B138),2),ROUND(MinBase3Day*(1+ExpressFuelSurcharge),2),ROUND(((1-(ThreeDayDiscount_21_Up+FedExExrpessEarnedDiscount))*'3Day Base'!B138)*(1+ExpressFuelSurcharge),2))*(1+FedEx_Markup),2)</f>
        <v>102.44</v>
      </c>
      <c r="C141" s="328">
        <f>ROUND(IF(MinBase3Day&gt;ROUND(((1-(ThreeDayDiscount_21_Up+FedExExrpessEarnedDiscount))*'3Day Base'!C138),2),ROUND(MinBase3Day*(1+ExpressFuelSurcharge),2),ROUND(((1-(ThreeDayDiscount_21_Up+FedExExrpessEarnedDiscount))*'3Day Base'!C138)*(1+ExpressFuelSurcharge),2))*(1+FedEx_Markup),2)</f>
        <v>131.96</v>
      </c>
      <c r="D141" s="328">
        <f>ROUND(IF(MinBase3Day&gt;ROUND(((1-(ThreeDayDiscount_21_Up+FedExExrpessEarnedDiscount))*'3Day Base'!D138),2),ROUND(MinBase3Day*(1+ExpressFuelSurcharge),2),ROUND(((1-(ThreeDayDiscount_21_Up+FedExExrpessEarnedDiscount))*'3Day Base'!D138)*(1+ExpressFuelSurcharge),2))*(1+FedEx_Markup),2)</f>
        <v>169.33</v>
      </c>
      <c r="E141" s="328">
        <f>ROUND(IF(MinBase3Day&gt;ROUND(((1-(ThreeDayDiscount_21_Up+FedExExrpessEarnedDiscount))*'3Day Base'!E138),2),ROUND(MinBase3Day*(1+ExpressFuelSurcharge),2),ROUND(((1-(ThreeDayDiscount_21_Up+FedExExrpessEarnedDiscount))*'3Day Base'!E138)*(1+ExpressFuelSurcharge),2))*(1+FedEx_Markup),2)</f>
        <v>227.17</v>
      </c>
      <c r="F141" s="328">
        <f>ROUND(IF(MinBase3Day&gt;ROUND(((1-(ThreeDayDiscount_21_Up+FedExExrpessEarnedDiscount))*'3Day Base'!F138),2),ROUND(MinBase3Day*(1+ExpressFuelSurcharge),2),ROUND(((1-(ThreeDayDiscount_21_Up+FedExExrpessEarnedDiscount))*'3Day Base'!F138)*(1+ExpressFuelSurcharge),2))*(1+FedEx_Markup),2)</f>
        <v>317.55</v>
      </c>
      <c r="G141" s="328">
        <f>ROUND(IF(MinBase3Day&gt;ROUND(((1-(ThreeDayDiscount_21_Up+FedExExrpessEarnedDiscount))*'3Day Base'!G138),2),ROUND(MinBase3Day*(1+ExpressFuelSurcharge),2),ROUND(((1-(ThreeDayDiscount_21_Up+FedExExrpessEarnedDiscount))*'3Day Base'!G138)*(1+ExpressFuelSurcharge),2))*(1+FedEx_Markup),2)</f>
        <v>357.33</v>
      </c>
      <c r="H141" s="328">
        <f>ROUND(IF(MinBase3Day&gt;ROUND(((1-(ThreeDayDiscount_21_Up+FedExExrpessEarnedDiscount))*'3Day Base'!H138),2),ROUND(MinBase3Day*(1+ExpressFuelSurcharge),2),ROUND(((1-(ThreeDayDiscount_21_Up+FedExExrpessEarnedDiscount))*'3Day Base'!H138)*(1+ExpressFuelSurcharge),2))*(1+FedEx_Markup),2)</f>
        <v>407.34</v>
      </c>
    </row>
    <row r="142" ht="12.75" customHeight="1">
      <c r="A142" s="327">
        <v>137.0</v>
      </c>
      <c r="B142" s="328">
        <f>ROUND(IF(MinBase3Day&gt;ROUND(((1-(ThreeDayDiscount_21_Up+FedExExrpessEarnedDiscount))*'3Day Base'!B139),2),ROUND(MinBase3Day*(1+ExpressFuelSurcharge),2),ROUND(((1-(ThreeDayDiscount_21_Up+FedExExrpessEarnedDiscount))*'3Day Base'!B139)*(1+ExpressFuelSurcharge),2))*(1+FedEx_Markup),2)</f>
        <v>103.19</v>
      </c>
      <c r="C142" s="328">
        <f>ROUND(IF(MinBase3Day&gt;ROUND(((1-(ThreeDayDiscount_21_Up+FedExExrpessEarnedDiscount))*'3Day Base'!C139),2),ROUND(MinBase3Day*(1+ExpressFuelSurcharge),2),ROUND(((1-(ThreeDayDiscount_21_Up+FedExExrpessEarnedDiscount))*'3Day Base'!C139)*(1+ExpressFuelSurcharge),2))*(1+FedEx_Markup),2)</f>
        <v>132.93</v>
      </c>
      <c r="D142" s="328">
        <f>ROUND(IF(MinBase3Day&gt;ROUND(((1-(ThreeDayDiscount_21_Up+FedExExrpessEarnedDiscount))*'3Day Base'!D139),2),ROUND(MinBase3Day*(1+ExpressFuelSurcharge),2),ROUND(((1-(ThreeDayDiscount_21_Up+FedExExrpessEarnedDiscount))*'3Day Base'!D139)*(1+ExpressFuelSurcharge),2))*(1+FedEx_Markup),2)</f>
        <v>170.57</v>
      </c>
      <c r="E142" s="328">
        <f>ROUND(IF(MinBase3Day&gt;ROUND(((1-(ThreeDayDiscount_21_Up+FedExExrpessEarnedDiscount))*'3Day Base'!E139),2),ROUND(MinBase3Day*(1+ExpressFuelSurcharge),2),ROUND(((1-(ThreeDayDiscount_21_Up+FedExExrpessEarnedDiscount))*'3Day Base'!E139)*(1+ExpressFuelSurcharge),2))*(1+FedEx_Markup),2)</f>
        <v>228.84</v>
      </c>
      <c r="F142" s="328">
        <f>ROUND(IF(MinBase3Day&gt;ROUND(((1-(ThreeDayDiscount_21_Up+FedExExrpessEarnedDiscount))*'3Day Base'!F139),2),ROUND(MinBase3Day*(1+ExpressFuelSurcharge),2),ROUND(((1-(ThreeDayDiscount_21_Up+FedExExrpessEarnedDiscount))*'3Day Base'!F139)*(1+ExpressFuelSurcharge),2))*(1+FedEx_Markup),2)</f>
        <v>319.88</v>
      </c>
      <c r="G142" s="328">
        <f>ROUND(IF(MinBase3Day&gt;ROUND(((1-(ThreeDayDiscount_21_Up+FedExExrpessEarnedDiscount))*'3Day Base'!G139),2),ROUND(MinBase3Day*(1+ExpressFuelSurcharge),2),ROUND(((1-(ThreeDayDiscount_21_Up+FedExExrpessEarnedDiscount))*'3Day Base'!G139)*(1+ExpressFuelSurcharge),2))*(1+FedEx_Markup),2)</f>
        <v>359.95</v>
      </c>
      <c r="H142" s="328">
        <f>ROUND(IF(MinBase3Day&gt;ROUND(((1-(ThreeDayDiscount_21_Up+FedExExrpessEarnedDiscount))*'3Day Base'!H139),2),ROUND(MinBase3Day*(1+ExpressFuelSurcharge),2),ROUND(((1-(ThreeDayDiscount_21_Up+FedExExrpessEarnedDiscount))*'3Day Base'!H139)*(1+ExpressFuelSurcharge),2))*(1+FedEx_Markup),2)</f>
        <v>410.33</v>
      </c>
    </row>
    <row r="143" ht="12.75" customHeight="1">
      <c r="A143" s="327">
        <v>138.0</v>
      </c>
      <c r="B143" s="328">
        <f>ROUND(IF(MinBase3Day&gt;ROUND(((1-(ThreeDayDiscount_21_Up+FedExExrpessEarnedDiscount))*'3Day Base'!B140),2),ROUND(MinBase3Day*(1+ExpressFuelSurcharge),2),ROUND(((1-(ThreeDayDiscount_21_Up+FedExExrpessEarnedDiscount))*'3Day Base'!B140)*(1+ExpressFuelSurcharge),2))*(1+FedEx_Markup),2)</f>
        <v>103.95</v>
      </c>
      <c r="C143" s="328">
        <f>ROUND(IF(MinBase3Day&gt;ROUND(((1-(ThreeDayDiscount_21_Up+FedExExrpessEarnedDiscount))*'3Day Base'!C140),2),ROUND(MinBase3Day*(1+ExpressFuelSurcharge),2),ROUND(((1-(ThreeDayDiscount_21_Up+FedExExrpessEarnedDiscount))*'3Day Base'!C140)*(1+ExpressFuelSurcharge),2))*(1+FedEx_Markup),2)</f>
        <v>133.91</v>
      </c>
      <c r="D143" s="328">
        <f>ROUND(IF(MinBase3Day&gt;ROUND(((1-(ThreeDayDiscount_21_Up+FedExExrpessEarnedDiscount))*'3Day Base'!D140),2),ROUND(MinBase3Day*(1+ExpressFuelSurcharge),2),ROUND(((1-(ThreeDayDiscount_21_Up+FedExExrpessEarnedDiscount))*'3Day Base'!D140)*(1+ExpressFuelSurcharge),2))*(1+FedEx_Markup),2)</f>
        <v>171.81</v>
      </c>
      <c r="E143" s="328">
        <f>ROUND(IF(MinBase3Day&gt;ROUND(((1-(ThreeDayDiscount_21_Up+FedExExrpessEarnedDiscount))*'3Day Base'!E140),2),ROUND(MinBase3Day*(1+ExpressFuelSurcharge),2),ROUND(((1-(ThreeDayDiscount_21_Up+FedExExrpessEarnedDiscount))*'3Day Base'!E140)*(1+ExpressFuelSurcharge),2))*(1+FedEx_Markup),2)</f>
        <v>230.51</v>
      </c>
      <c r="F143" s="328">
        <f>ROUND(IF(MinBase3Day&gt;ROUND(((1-(ThreeDayDiscount_21_Up+FedExExrpessEarnedDiscount))*'3Day Base'!F140),2),ROUND(MinBase3Day*(1+ExpressFuelSurcharge),2),ROUND(((1-(ThreeDayDiscount_21_Up+FedExExrpessEarnedDiscount))*'3Day Base'!F140)*(1+ExpressFuelSurcharge),2))*(1+FedEx_Markup),2)</f>
        <v>322.23</v>
      </c>
      <c r="G143" s="328">
        <f>ROUND(IF(MinBase3Day&gt;ROUND(((1-(ThreeDayDiscount_21_Up+FedExExrpessEarnedDiscount))*'3Day Base'!G140),2),ROUND(MinBase3Day*(1+ExpressFuelSurcharge),2),ROUND(((1-(ThreeDayDiscount_21_Up+FedExExrpessEarnedDiscount))*'3Day Base'!G140)*(1+ExpressFuelSurcharge),2))*(1+FedEx_Markup),2)</f>
        <v>362.58</v>
      </c>
      <c r="H143" s="328">
        <f>ROUND(IF(MinBase3Day&gt;ROUND(((1-(ThreeDayDiscount_21_Up+FedExExrpessEarnedDiscount))*'3Day Base'!H140),2),ROUND(MinBase3Day*(1+ExpressFuelSurcharge),2),ROUND(((1-(ThreeDayDiscount_21_Up+FedExExrpessEarnedDiscount))*'3Day Base'!H140)*(1+ExpressFuelSurcharge),2))*(1+FedEx_Markup),2)</f>
        <v>413.33</v>
      </c>
    </row>
    <row r="144" ht="12.75" customHeight="1">
      <c r="A144" s="327">
        <v>139.0</v>
      </c>
      <c r="B144" s="328">
        <f>ROUND(IF(MinBase3Day&gt;ROUND(((1-(ThreeDayDiscount_21_Up+FedExExrpessEarnedDiscount))*'3Day Base'!B141),2),ROUND(MinBase3Day*(1+ExpressFuelSurcharge),2),ROUND(((1-(ThreeDayDiscount_21_Up+FedExExrpessEarnedDiscount))*'3Day Base'!B141)*(1+ExpressFuelSurcharge),2))*(1+FedEx_Markup),2)</f>
        <v>104.7</v>
      </c>
      <c r="C144" s="328">
        <f>ROUND(IF(MinBase3Day&gt;ROUND(((1-(ThreeDayDiscount_21_Up+FedExExrpessEarnedDiscount))*'3Day Base'!C141),2),ROUND(MinBase3Day*(1+ExpressFuelSurcharge),2),ROUND(((1-(ThreeDayDiscount_21_Up+FedExExrpessEarnedDiscount))*'3Day Base'!C141)*(1+ExpressFuelSurcharge),2))*(1+FedEx_Markup),2)</f>
        <v>134.87</v>
      </c>
      <c r="D144" s="328">
        <f>ROUND(IF(MinBase3Day&gt;ROUND(((1-(ThreeDayDiscount_21_Up+FedExExrpessEarnedDiscount))*'3Day Base'!D141),2),ROUND(MinBase3Day*(1+ExpressFuelSurcharge),2),ROUND(((1-(ThreeDayDiscount_21_Up+FedExExrpessEarnedDiscount))*'3Day Base'!D141)*(1+ExpressFuelSurcharge),2))*(1+FedEx_Markup),2)</f>
        <v>173.05</v>
      </c>
      <c r="E144" s="328">
        <f>ROUND(IF(MinBase3Day&gt;ROUND(((1-(ThreeDayDiscount_21_Up+FedExExrpessEarnedDiscount))*'3Day Base'!E141),2),ROUND(MinBase3Day*(1+ExpressFuelSurcharge),2),ROUND(((1-(ThreeDayDiscount_21_Up+FedExExrpessEarnedDiscount))*'3Day Base'!E141)*(1+ExpressFuelSurcharge),2))*(1+FedEx_Markup),2)</f>
        <v>232.19</v>
      </c>
      <c r="F144" s="328">
        <f>ROUND(IF(MinBase3Day&gt;ROUND(((1-(ThreeDayDiscount_21_Up+FedExExrpessEarnedDiscount))*'3Day Base'!F141),2),ROUND(MinBase3Day*(1+ExpressFuelSurcharge),2),ROUND(((1-(ThreeDayDiscount_21_Up+FedExExrpessEarnedDiscount))*'3Day Base'!F141)*(1+ExpressFuelSurcharge),2))*(1+FedEx_Markup),2)</f>
        <v>324.56</v>
      </c>
      <c r="G144" s="328">
        <f>ROUND(IF(MinBase3Day&gt;ROUND(((1-(ThreeDayDiscount_21_Up+FedExExrpessEarnedDiscount))*'3Day Base'!G141),2),ROUND(MinBase3Day*(1+ExpressFuelSurcharge),2),ROUND(((1-(ThreeDayDiscount_21_Up+FedExExrpessEarnedDiscount))*'3Day Base'!G141)*(1+ExpressFuelSurcharge),2))*(1+FedEx_Markup),2)</f>
        <v>365.21</v>
      </c>
      <c r="H144" s="328">
        <f>ROUND(IF(MinBase3Day&gt;ROUND(((1-(ThreeDayDiscount_21_Up+FedExExrpessEarnedDiscount))*'3Day Base'!H141),2),ROUND(MinBase3Day*(1+ExpressFuelSurcharge),2),ROUND(((1-(ThreeDayDiscount_21_Up+FedExExrpessEarnedDiscount))*'3Day Base'!H141)*(1+ExpressFuelSurcharge),2))*(1+FedEx_Markup),2)</f>
        <v>416.32</v>
      </c>
    </row>
    <row r="145" ht="12.75" customHeight="1">
      <c r="A145" s="327">
        <v>140.0</v>
      </c>
      <c r="B145" s="328">
        <f>ROUND(IF(MinBase3Day&gt;ROUND(((1-(ThreeDayDiscount_21_Up+FedExExrpessEarnedDiscount))*'3Day Base'!B142),2),ROUND(MinBase3Day*(1+ExpressFuelSurcharge),2),ROUND(((1-(ThreeDayDiscount_21_Up+FedExExrpessEarnedDiscount))*'3Day Base'!B142)*(1+ExpressFuelSurcharge),2))*(1+FedEx_Markup),2)</f>
        <v>105.46</v>
      </c>
      <c r="C145" s="328">
        <f>ROUND(IF(MinBase3Day&gt;ROUND(((1-(ThreeDayDiscount_21_Up+FedExExrpessEarnedDiscount))*'3Day Base'!C142),2),ROUND(MinBase3Day*(1+ExpressFuelSurcharge),2),ROUND(((1-(ThreeDayDiscount_21_Up+FedExExrpessEarnedDiscount))*'3Day Base'!C142)*(1+ExpressFuelSurcharge),2))*(1+FedEx_Markup),2)</f>
        <v>135.85</v>
      </c>
      <c r="D145" s="328">
        <f>ROUND(IF(MinBase3Day&gt;ROUND(((1-(ThreeDayDiscount_21_Up+FedExExrpessEarnedDiscount))*'3Day Base'!D142),2),ROUND(MinBase3Day*(1+ExpressFuelSurcharge),2),ROUND(((1-(ThreeDayDiscount_21_Up+FedExExrpessEarnedDiscount))*'3Day Base'!D142)*(1+ExpressFuelSurcharge),2))*(1+FedEx_Markup),2)</f>
        <v>174.31</v>
      </c>
      <c r="E145" s="328">
        <f>ROUND(IF(MinBase3Day&gt;ROUND(((1-(ThreeDayDiscount_21_Up+FedExExrpessEarnedDiscount))*'3Day Base'!E142),2),ROUND(MinBase3Day*(1+ExpressFuelSurcharge),2),ROUND(((1-(ThreeDayDiscount_21_Up+FedExExrpessEarnedDiscount))*'3Day Base'!E142)*(1+ExpressFuelSurcharge),2))*(1+FedEx_Markup),2)</f>
        <v>233.85</v>
      </c>
      <c r="F145" s="328">
        <f>ROUND(IF(MinBase3Day&gt;ROUND(((1-(ThreeDayDiscount_21_Up+FedExExrpessEarnedDiscount))*'3Day Base'!F142),2),ROUND(MinBase3Day*(1+ExpressFuelSurcharge),2),ROUND(((1-(ThreeDayDiscount_21_Up+FedExExrpessEarnedDiscount))*'3Day Base'!F142)*(1+ExpressFuelSurcharge),2))*(1+FedEx_Markup),2)</f>
        <v>326.9</v>
      </c>
      <c r="G145" s="328">
        <f>ROUND(IF(MinBase3Day&gt;ROUND(((1-(ThreeDayDiscount_21_Up+FedExExrpessEarnedDiscount))*'3Day Base'!G142),2),ROUND(MinBase3Day*(1+ExpressFuelSurcharge),2),ROUND(((1-(ThreeDayDiscount_21_Up+FedExExrpessEarnedDiscount))*'3Day Base'!G142)*(1+ExpressFuelSurcharge),2))*(1+FedEx_Markup),2)</f>
        <v>367.84</v>
      </c>
      <c r="H145" s="328">
        <f>ROUND(IF(MinBase3Day&gt;ROUND(((1-(ThreeDayDiscount_21_Up+FedExExrpessEarnedDiscount))*'3Day Base'!H142),2),ROUND(MinBase3Day*(1+ExpressFuelSurcharge),2),ROUND(((1-(ThreeDayDiscount_21_Up+FedExExrpessEarnedDiscount))*'3Day Base'!H142)*(1+ExpressFuelSurcharge),2))*(1+FedEx_Markup),2)</f>
        <v>419.31</v>
      </c>
    </row>
    <row r="146" ht="12.75" customHeight="1">
      <c r="A146" s="327">
        <v>141.0</v>
      </c>
      <c r="B146" s="328">
        <f>ROUND(IF(MinBase3Day&gt;ROUND(((1-(ThreeDayDiscount_21_Up+FedExExrpessEarnedDiscount))*'3Day Base'!B143),2),ROUND(MinBase3Day*(1+ExpressFuelSurcharge),2),ROUND(((1-(ThreeDayDiscount_21_Up+FedExExrpessEarnedDiscount))*'3Day Base'!B143)*(1+ExpressFuelSurcharge),2))*(1+FedEx_Markup),2)</f>
        <v>106.2</v>
      </c>
      <c r="C146" s="328">
        <f>ROUND(IF(MinBase3Day&gt;ROUND(((1-(ThreeDayDiscount_21_Up+FedExExrpessEarnedDiscount))*'3Day Base'!C143),2),ROUND(MinBase3Day*(1+ExpressFuelSurcharge),2),ROUND(((1-(ThreeDayDiscount_21_Up+FedExExrpessEarnedDiscount))*'3Day Base'!C143)*(1+ExpressFuelSurcharge),2))*(1+FedEx_Markup),2)</f>
        <v>136.82</v>
      </c>
      <c r="D146" s="328">
        <f>ROUND(IF(MinBase3Day&gt;ROUND(((1-(ThreeDayDiscount_21_Up+FedExExrpessEarnedDiscount))*'3Day Base'!D143),2),ROUND(MinBase3Day*(1+ExpressFuelSurcharge),2),ROUND(((1-(ThreeDayDiscount_21_Up+FedExExrpessEarnedDiscount))*'3Day Base'!D143)*(1+ExpressFuelSurcharge),2))*(1+FedEx_Markup),2)</f>
        <v>175.55</v>
      </c>
      <c r="E146" s="328">
        <f>ROUND(IF(MinBase3Day&gt;ROUND(((1-(ThreeDayDiscount_21_Up+FedExExrpessEarnedDiscount))*'3Day Base'!E143),2),ROUND(MinBase3Day*(1+ExpressFuelSurcharge),2),ROUND(((1-(ThreeDayDiscount_21_Up+FedExExrpessEarnedDiscount))*'3Day Base'!E143)*(1+ExpressFuelSurcharge),2))*(1+FedEx_Markup),2)</f>
        <v>235.52</v>
      </c>
      <c r="F146" s="328">
        <f>ROUND(IF(MinBase3Day&gt;ROUND(((1-(ThreeDayDiscount_21_Up+FedExExrpessEarnedDiscount))*'3Day Base'!F143),2),ROUND(MinBase3Day*(1+ExpressFuelSurcharge),2),ROUND(((1-(ThreeDayDiscount_21_Up+FedExExrpessEarnedDiscount))*'3Day Base'!F143)*(1+ExpressFuelSurcharge),2))*(1+FedEx_Markup),2)</f>
        <v>329.23</v>
      </c>
      <c r="G146" s="328">
        <f>ROUND(IF(MinBase3Day&gt;ROUND(((1-(ThreeDayDiscount_21_Up+FedExExrpessEarnedDiscount))*'3Day Base'!G143),2),ROUND(MinBase3Day*(1+ExpressFuelSurcharge),2),ROUND(((1-(ThreeDayDiscount_21_Up+FedExExrpessEarnedDiscount))*'3Day Base'!G143)*(1+ExpressFuelSurcharge),2))*(1+FedEx_Markup),2)</f>
        <v>370.46</v>
      </c>
      <c r="H146" s="328">
        <f>ROUND(IF(MinBase3Day&gt;ROUND(((1-(ThreeDayDiscount_21_Up+FedExExrpessEarnedDiscount))*'3Day Base'!H143),2),ROUND(MinBase3Day*(1+ExpressFuelSurcharge),2),ROUND(((1-(ThreeDayDiscount_21_Up+FedExExrpessEarnedDiscount))*'3Day Base'!H143)*(1+ExpressFuelSurcharge),2))*(1+FedEx_Markup),2)</f>
        <v>422.31</v>
      </c>
    </row>
    <row r="147" ht="12.75" customHeight="1">
      <c r="A147" s="327">
        <v>142.0</v>
      </c>
      <c r="B147" s="328">
        <f>ROUND(IF(MinBase3Day&gt;ROUND(((1-(ThreeDayDiscount_21_Up+FedExExrpessEarnedDiscount))*'3Day Base'!B144),2),ROUND(MinBase3Day*(1+ExpressFuelSurcharge),2),ROUND(((1-(ThreeDayDiscount_21_Up+FedExExrpessEarnedDiscount))*'3Day Base'!B144)*(1+ExpressFuelSurcharge),2))*(1+FedEx_Markup),2)</f>
        <v>106.96</v>
      </c>
      <c r="C147" s="328">
        <f>ROUND(IF(MinBase3Day&gt;ROUND(((1-(ThreeDayDiscount_21_Up+FedExExrpessEarnedDiscount))*'3Day Base'!C144),2),ROUND(MinBase3Day*(1+ExpressFuelSurcharge),2),ROUND(((1-(ThreeDayDiscount_21_Up+FedExExrpessEarnedDiscount))*'3Day Base'!C144)*(1+ExpressFuelSurcharge),2))*(1+FedEx_Markup),2)</f>
        <v>137.78</v>
      </c>
      <c r="D147" s="328">
        <f>ROUND(IF(MinBase3Day&gt;ROUND(((1-(ThreeDayDiscount_21_Up+FedExExrpessEarnedDiscount))*'3Day Base'!D144),2),ROUND(MinBase3Day*(1+ExpressFuelSurcharge),2),ROUND(((1-(ThreeDayDiscount_21_Up+FedExExrpessEarnedDiscount))*'3Day Base'!D144)*(1+ExpressFuelSurcharge),2))*(1+FedEx_Markup),2)</f>
        <v>176.79</v>
      </c>
      <c r="E147" s="328">
        <f>ROUND(IF(MinBase3Day&gt;ROUND(((1-(ThreeDayDiscount_21_Up+FedExExrpessEarnedDiscount))*'3Day Base'!E144),2),ROUND(MinBase3Day*(1+ExpressFuelSurcharge),2),ROUND(((1-(ThreeDayDiscount_21_Up+FedExExrpessEarnedDiscount))*'3Day Base'!E144)*(1+ExpressFuelSurcharge),2))*(1+FedEx_Markup),2)</f>
        <v>237.19</v>
      </c>
      <c r="F147" s="328">
        <f>ROUND(IF(MinBase3Day&gt;ROUND(((1-(ThreeDayDiscount_21_Up+FedExExrpessEarnedDiscount))*'3Day Base'!F144),2),ROUND(MinBase3Day*(1+ExpressFuelSurcharge),2),ROUND(((1-(ThreeDayDiscount_21_Up+FedExExrpessEarnedDiscount))*'3Day Base'!F144)*(1+ExpressFuelSurcharge),2))*(1+FedEx_Markup),2)</f>
        <v>331.57</v>
      </c>
      <c r="G147" s="328">
        <f>ROUND(IF(MinBase3Day&gt;ROUND(((1-(ThreeDayDiscount_21_Up+FedExExrpessEarnedDiscount))*'3Day Base'!G144),2),ROUND(MinBase3Day*(1+ExpressFuelSurcharge),2),ROUND(((1-(ThreeDayDiscount_21_Up+FedExExrpessEarnedDiscount))*'3Day Base'!G144)*(1+ExpressFuelSurcharge),2))*(1+FedEx_Markup),2)</f>
        <v>373.08</v>
      </c>
      <c r="H147" s="328">
        <f>ROUND(IF(MinBase3Day&gt;ROUND(((1-(ThreeDayDiscount_21_Up+FedExExrpessEarnedDiscount))*'3Day Base'!H144),2),ROUND(MinBase3Day*(1+ExpressFuelSurcharge),2),ROUND(((1-(ThreeDayDiscount_21_Up+FedExExrpessEarnedDiscount))*'3Day Base'!H144)*(1+ExpressFuelSurcharge),2))*(1+FedEx_Markup),2)</f>
        <v>425.3</v>
      </c>
    </row>
    <row r="148" ht="12.75" customHeight="1">
      <c r="A148" s="327">
        <v>143.0</v>
      </c>
      <c r="B148" s="328">
        <f>ROUND(IF(MinBase3Day&gt;ROUND(((1-(ThreeDayDiscount_21_Up+FedExExrpessEarnedDiscount))*'3Day Base'!B145),2),ROUND(MinBase3Day*(1+ExpressFuelSurcharge),2),ROUND(((1-(ThreeDayDiscount_21_Up+FedExExrpessEarnedDiscount))*'3Day Base'!B145)*(1+ExpressFuelSurcharge),2))*(1+FedEx_Markup),2)</f>
        <v>107.71</v>
      </c>
      <c r="C148" s="328">
        <f>ROUND(IF(MinBase3Day&gt;ROUND(((1-(ThreeDayDiscount_21_Up+FedExExrpessEarnedDiscount))*'3Day Base'!C145),2),ROUND(MinBase3Day*(1+ExpressFuelSurcharge),2),ROUND(((1-(ThreeDayDiscount_21_Up+FedExExrpessEarnedDiscount))*'3Day Base'!C145)*(1+ExpressFuelSurcharge),2))*(1+FedEx_Markup),2)</f>
        <v>138.76</v>
      </c>
      <c r="D148" s="328">
        <f>ROUND(IF(MinBase3Day&gt;ROUND(((1-(ThreeDayDiscount_21_Up+FedExExrpessEarnedDiscount))*'3Day Base'!D145),2),ROUND(MinBase3Day*(1+ExpressFuelSurcharge),2),ROUND(((1-(ThreeDayDiscount_21_Up+FedExExrpessEarnedDiscount))*'3Day Base'!D145)*(1+ExpressFuelSurcharge),2))*(1+FedEx_Markup),2)</f>
        <v>178.04</v>
      </c>
      <c r="E148" s="328">
        <f>ROUND(IF(MinBase3Day&gt;ROUND(((1-(ThreeDayDiscount_21_Up+FedExExrpessEarnedDiscount))*'3Day Base'!E145),2),ROUND(MinBase3Day*(1+ExpressFuelSurcharge),2),ROUND(((1-(ThreeDayDiscount_21_Up+FedExExrpessEarnedDiscount))*'3Day Base'!E145)*(1+ExpressFuelSurcharge),2))*(1+FedEx_Markup),2)</f>
        <v>238.87</v>
      </c>
      <c r="F148" s="328">
        <f>ROUND(IF(MinBase3Day&gt;ROUND(((1-(ThreeDayDiscount_21_Up+FedExExrpessEarnedDiscount))*'3Day Base'!F145),2),ROUND(MinBase3Day*(1+ExpressFuelSurcharge),2),ROUND(((1-(ThreeDayDiscount_21_Up+FedExExrpessEarnedDiscount))*'3Day Base'!F145)*(1+ExpressFuelSurcharge),2))*(1+FedEx_Markup),2)</f>
        <v>333.9</v>
      </c>
      <c r="G148" s="328">
        <f>ROUND(IF(MinBase3Day&gt;ROUND(((1-(ThreeDayDiscount_21_Up+FedExExrpessEarnedDiscount))*'3Day Base'!G145),2),ROUND(MinBase3Day*(1+ExpressFuelSurcharge),2),ROUND(((1-(ThreeDayDiscount_21_Up+FedExExrpessEarnedDiscount))*'3Day Base'!G145)*(1+ExpressFuelSurcharge),2))*(1+FedEx_Markup),2)</f>
        <v>375.72</v>
      </c>
      <c r="H148" s="328">
        <f>ROUND(IF(MinBase3Day&gt;ROUND(((1-(ThreeDayDiscount_21_Up+FedExExrpessEarnedDiscount))*'3Day Base'!H145),2),ROUND(MinBase3Day*(1+ExpressFuelSurcharge),2),ROUND(((1-(ThreeDayDiscount_21_Up+FedExExrpessEarnedDiscount))*'3Day Base'!H145)*(1+ExpressFuelSurcharge),2))*(1+FedEx_Markup),2)</f>
        <v>428.31</v>
      </c>
    </row>
    <row r="149" ht="12.75" customHeight="1">
      <c r="A149" s="327">
        <v>144.0</v>
      </c>
      <c r="B149" s="328">
        <f>ROUND(IF(MinBase3Day&gt;ROUND(((1-(ThreeDayDiscount_21_Up+FedExExrpessEarnedDiscount))*'3Day Base'!B146),2),ROUND(MinBase3Day*(1+ExpressFuelSurcharge),2),ROUND(((1-(ThreeDayDiscount_21_Up+FedExExrpessEarnedDiscount))*'3Day Base'!B146)*(1+ExpressFuelSurcharge),2))*(1+FedEx_Markup),2)</f>
        <v>108.47</v>
      </c>
      <c r="C149" s="328">
        <f>ROUND(IF(MinBase3Day&gt;ROUND(((1-(ThreeDayDiscount_21_Up+FedExExrpessEarnedDiscount))*'3Day Base'!C146),2),ROUND(MinBase3Day*(1+ExpressFuelSurcharge),2),ROUND(((1-(ThreeDayDiscount_21_Up+FedExExrpessEarnedDiscount))*'3Day Base'!C146)*(1+ExpressFuelSurcharge),2))*(1+FedEx_Markup),2)</f>
        <v>139.73</v>
      </c>
      <c r="D149" s="328">
        <f>ROUND(IF(MinBase3Day&gt;ROUND(((1-(ThreeDayDiscount_21_Up+FedExExrpessEarnedDiscount))*'3Day Base'!D146),2),ROUND(MinBase3Day*(1+ExpressFuelSurcharge),2),ROUND(((1-(ThreeDayDiscount_21_Up+FedExExrpessEarnedDiscount))*'3Day Base'!D146)*(1+ExpressFuelSurcharge),2))*(1+FedEx_Markup),2)</f>
        <v>179.29</v>
      </c>
      <c r="E149" s="328">
        <f>ROUND(IF(MinBase3Day&gt;ROUND(((1-(ThreeDayDiscount_21_Up+FedExExrpessEarnedDiscount))*'3Day Base'!E146),2),ROUND(MinBase3Day*(1+ExpressFuelSurcharge),2),ROUND(((1-(ThreeDayDiscount_21_Up+FedExExrpessEarnedDiscount))*'3Day Base'!E146)*(1+ExpressFuelSurcharge),2))*(1+FedEx_Markup),2)</f>
        <v>240.53</v>
      </c>
      <c r="F149" s="328">
        <f>ROUND(IF(MinBase3Day&gt;ROUND(((1-(ThreeDayDiscount_21_Up+FedExExrpessEarnedDiscount))*'3Day Base'!F146),2),ROUND(MinBase3Day*(1+ExpressFuelSurcharge),2),ROUND(((1-(ThreeDayDiscount_21_Up+FedExExrpessEarnedDiscount))*'3Day Base'!F146)*(1+ExpressFuelSurcharge),2))*(1+FedEx_Markup),2)</f>
        <v>336.24</v>
      </c>
      <c r="G149" s="328">
        <f>ROUND(IF(MinBase3Day&gt;ROUND(((1-(ThreeDayDiscount_21_Up+FedExExrpessEarnedDiscount))*'3Day Base'!G146),2),ROUND(MinBase3Day*(1+ExpressFuelSurcharge),2),ROUND(((1-(ThreeDayDiscount_21_Up+FedExExrpessEarnedDiscount))*'3Day Base'!G146)*(1+ExpressFuelSurcharge),2))*(1+FedEx_Markup),2)</f>
        <v>378.34</v>
      </c>
      <c r="H149" s="328">
        <f>ROUND(IF(MinBase3Day&gt;ROUND(((1-(ThreeDayDiscount_21_Up+FedExExrpessEarnedDiscount))*'3Day Base'!H146),2),ROUND(MinBase3Day*(1+ExpressFuelSurcharge),2),ROUND(((1-(ThreeDayDiscount_21_Up+FedExExrpessEarnedDiscount))*'3Day Base'!H146)*(1+ExpressFuelSurcharge),2))*(1+FedEx_Markup),2)</f>
        <v>431.3</v>
      </c>
    </row>
    <row r="150" ht="12.75" customHeight="1">
      <c r="A150" s="327">
        <v>145.0</v>
      </c>
      <c r="B150" s="328">
        <f>ROUND(IF(MinBase3Day&gt;ROUND(((1-(ThreeDayDiscount_21_Up+FedExExrpessEarnedDiscount))*'3Day Base'!B147),2),ROUND(MinBase3Day*(1+ExpressFuelSurcharge),2),ROUND(((1-(ThreeDayDiscount_21_Up+FedExExrpessEarnedDiscount))*'3Day Base'!B147)*(1+ExpressFuelSurcharge),2))*(1+FedEx_Markup),2)</f>
        <v>109.22</v>
      </c>
      <c r="C150" s="328">
        <f>ROUND(IF(MinBase3Day&gt;ROUND(((1-(ThreeDayDiscount_21_Up+FedExExrpessEarnedDiscount))*'3Day Base'!C147),2),ROUND(MinBase3Day*(1+ExpressFuelSurcharge),2),ROUND(((1-(ThreeDayDiscount_21_Up+FedExExrpessEarnedDiscount))*'3Day Base'!C147)*(1+ExpressFuelSurcharge),2))*(1+FedEx_Markup),2)</f>
        <v>140.69</v>
      </c>
      <c r="D150" s="328">
        <f>ROUND(IF(MinBase3Day&gt;ROUND(((1-(ThreeDayDiscount_21_Up+FedExExrpessEarnedDiscount))*'3Day Base'!D147),2),ROUND(MinBase3Day*(1+ExpressFuelSurcharge),2),ROUND(((1-(ThreeDayDiscount_21_Up+FedExExrpessEarnedDiscount))*'3Day Base'!D147)*(1+ExpressFuelSurcharge),2))*(1+FedEx_Markup),2)</f>
        <v>180.53</v>
      </c>
      <c r="E150" s="328">
        <f>ROUND(IF(MinBase3Day&gt;ROUND(((1-(ThreeDayDiscount_21_Up+FedExExrpessEarnedDiscount))*'3Day Base'!E147),2),ROUND(MinBase3Day*(1+ExpressFuelSurcharge),2),ROUND(((1-(ThreeDayDiscount_21_Up+FedExExrpessEarnedDiscount))*'3Day Base'!E147)*(1+ExpressFuelSurcharge),2))*(1+FedEx_Markup),2)</f>
        <v>242.2</v>
      </c>
      <c r="F150" s="328">
        <f>ROUND(IF(MinBase3Day&gt;ROUND(((1-(ThreeDayDiscount_21_Up+FedExExrpessEarnedDiscount))*'3Day Base'!F147),2),ROUND(MinBase3Day*(1+ExpressFuelSurcharge),2),ROUND(((1-(ThreeDayDiscount_21_Up+FedExExrpessEarnedDiscount))*'3Day Base'!F147)*(1+ExpressFuelSurcharge),2))*(1+FedEx_Markup),2)</f>
        <v>338.57</v>
      </c>
      <c r="G150" s="328">
        <f>ROUND(IF(MinBase3Day&gt;ROUND(((1-(ThreeDayDiscount_21_Up+FedExExrpessEarnedDiscount))*'3Day Base'!G147),2),ROUND(MinBase3Day*(1+ExpressFuelSurcharge),2),ROUND(((1-(ThreeDayDiscount_21_Up+FedExExrpessEarnedDiscount))*'3Day Base'!G147)*(1+ExpressFuelSurcharge),2))*(1+FedEx_Markup),2)</f>
        <v>380.97</v>
      </c>
      <c r="H150" s="328">
        <f>ROUND(IF(MinBase3Day&gt;ROUND(((1-(ThreeDayDiscount_21_Up+FedExExrpessEarnedDiscount))*'3Day Base'!H147),2),ROUND(MinBase3Day*(1+ExpressFuelSurcharge),2),ROUND(((1-(ThreeDayDiscount_21_Up+FedExExrpessEarnedDiscount))*'3Day Base'!H147)*(1+ExpressFuelSurcharge),2))*(1+FedEx_Markup),2)</f>
        <v>434.3</v>
      </c>
    </row>
    <row r="151" ht="12.75" customHeight="1">
      <c r="A151" s="327">
        <v>146.0</v>
      </c>
      <c r="B151" s="328">
        <f>ROUND(IF(MinBase3Day&gt;ROUND(((1-(ThreeDayDiscount_21_Up+FedExExrpessEarnedDiscount))*'3Day Base'!B148),2),ROUND(MinBase3Day*(1+ExpressFuelSurcharge),2),ROUND(((1-(ThreeDayDiscount_21_Up+FedExExrpessEarnedDiscount))*'3Day Base'!B148)*(1+ExpressFuelSurcharge),2))*(1+FedEx_Markup),2)</f>
        <v>109.97</v>
      </c>
      <c r="C151" s="328">
        <f>ROUND(IF(MinBase3Day&gt;ROUND(((1-(ThreeDayDiscount_21_Up+FedExExrpessEarnedDiscount))*'3Day Base'!C148),2),ROUND(MinBase3Day*(1+ExpressFuelSurcharge),2),ROUND(((1-(ThreeDayDiscount_21_Up+FedExExrpessEarnedDiscount))*'3Day Base'!C148)*(1+ExpressFuelSurcharge),2))*(1+FedEx_Markup),2)</f>
        <v>141.67</v>
      </c>
      <c r="D151" s="328">
        <f>ROUND(IF(MinBase3Day&gt;ROUND(((1-(ThreeDayDiscount_21_Up+FedExExrpessEarnedDiscount))*'3Day Base'!D148),2),ROUND(MinBase3Day*(1+ExpressFuelSurcharge),2),ROUND(((1-(ThreeDayDiscount_21_Up+FedExExrpessEarnedDiscount))*'3Day Base'!D148)*(1+ExpressFuelSurcharge),2))*(1+FedEx_Markup),2)</f>
        <v>181.77</v>
      </c>
      <c r="E151" s="328">
        <f>ROUND(IF(MinBase3Day&gt;ROUND(((1-(ThreeDayDiscount_21_Up+FedExExrpessEarnedDiscount))*'3Day Base'!E148),2),ROUND(MinBase3Day*(1+ExpressFuelSurcharge),2),ROUND(((1-(ThreeDayDiscount_21_Up+FedExExrpessEarnedDiscount))*'3Day Base'!E148)*(1+ExpressFuelSurcharge),2))*(1+FedEx_Markup),2)</f>
        <v>243.87</v>
      </c>
      <c r="F151" s="328">
        <f>ROUND(IF(MinBase3Day&gt;ROUND(((1-(ThreeDayDiscount_21_Up+FedExExrpessEarnedDiscount))*'3Day Base'!F148),2),ROUND(MinBase3Day*(1+ExpressFuelSurcharge),2),ROUND(((1-(ThreeDayDiscount_21_Up+FedExExrpessEarnedDiscount))*'3Day Base'!F148)*(1+ExpressFuelSurcharge),2))*(1+FedEx_Markup),2)</f>
        <v>340.91</v>
      </c>
      <c r="G151" s="328">
        <f>ROUND(IF(MinBase3Day&gt;ROUND(((1-(ThreeDayDiscount_21_Up+FedExExrpessEarnedDiscount))*'3Day Base'!G148),2),ROUND(MinBase3Day*(1+ExpressFuelSurcharge),2),ROUND(((1-(ThreeDayDiscount_21_Up+FedExExrpessEarnedDiscount))*'3Day Base'!G148)*(1+ExpressFuelSurcharge),2))*(1+FedEx_Markup),2)</f>
        <v>383.59</v>
      </c>
      <c r="H151" s="328">
        <f>ROUND(IF(MinBase3Day&gt;ROUND(((1-(ThreeDayDiscount_21_Up+FedExExrpessEarnedDiscount))*'3Day Base'!H148),2),ROUND(MinBase3Day*(1+ExpressFuelSurcharge),2),ROUND(((1-(ThreeDayDiscount_21_Up+FedExExrpessEarnedDiscount))*'3Day Base'!H148)*(1+ExpressFuelSurcharge),2))*(1+FedEx_Markup),2)</f>
        <v>437.29</v>
      </c>
    </row>
    <row r="152" ht="12.75" customHeight="1">
      <c r="A152" s="327">
        <v>147.0</v>
      </c>
      <c r="B152" s="328">
        <f>ROUND(IF(MinBase3Day&gt;ROUND(((1-(ThreeDayDiscount_21_Up+FedExExrpessEarnedDiscount))*'3Day Base'!B149),2),ROUND(MinBase3Day*(1+ExpressFuelSurcharge),2),ROUND(((1-(ThreeDayDiscount_21_Up+FedExExrpessEarnedDiscount))*'3Day Base'!B149)*(1+ExpressFuelSurcharge),2))*(1+FedEx_Markup),2)</f>
        <v>110.72</v>
      </c>
      <c r="C152" s="328">
        <f>ROUND(IF(MinBase3Day&gt;ROUND(((1-(ThreeDayDiscount_21_Up+FedExExrpessEarnedDiscount))*'3Day Base'!C149),2),ROUND(MinBase3Day*(1+ExpressFuelSurcharge),2),ROUND(((1-(ThreeDayDiscount_21_Up+FedExExrpessEarnedDiscount))*'3Day Base'!C149)*(1+ExpressFuelSurcharge),2))*(1+FedEx_Markup),2)</f>
        <v>142.63</v>
      </c>
      <c r="D152" s="328">
        <f>ROUND(IF(MinBase3Day&gt;ROUND(((1-(ThreeDayDiscount_21_Up+FedExExrpessEarnedDiscount))*'3Day Base'!D149),2),ROUND(MinBase3Day*(1+ExpressFuelSurcharge),2),ROUND(((1-(ThreeDayDiscount_21_Up+FedExExrpessEarnedDiscount))*'3Day Base'!D149)*(1+ExpressFuelSurcharge),2))*(1+FedEx_Markup),2)</f>
        <v>183.02</v>
      </c>
      <c r="E152" s="328">
        <f>ROUND(IF(MinBase3Day&gt;ROUND(((1-(ThreeDayDiscount_21_Up+FedExExrpessEarnedDiscount))*'3Day Base'!E149),2),ROUND(MinBase3Day*(1+ExpressFuelSurcharge),2),ROUND(((1-(ThreeDayDiscount_21_Up+FedExExrpessEarnedDiscount))*'3Day Base'!E149)*(1+ExpressFuelSurcharge),2))*(1+FedEx_Markup),2)</f>
        <v>245.55</v>
      </c>
      <c r="F152" s="328">
        <f>ROUND(IF(MinBase3Day&gt;ROUND(((1-(ThreeDayDiscount_21_Up+FedExExrpessEarnedDiscount))*'3Day Base'!F149),2),ROUND(MinBase3Day*(1+ExpressFuelSurcharge),2),ROUND(((1-(ThreeDayDiscount_21_Up+FedExExrpessEarnedDiscount))*'3Day Base'!F149)*(1+ExpressFuelSurcharge),2))*(1+FedEx_Markup),2)</f>
        <v>343.24</v>
      </c>
      <c r="G152" s="328">
        <f>ROUND(IF(MinBase3Day&gt;ROUND(((1-(ThreeDayDiscount_21_Up+FedExExrpessEarnedDiscount))*'3Day Base'!G149),2),ROUND(MinBase3Day*(1+ExpressFuelSurcharge),2),ROUND(((1-(ThreeDayDiscount_21_Up+FedExExrpessEarnedDiscount))*'3Day Base'!G149)*(1+ExpressFuelSurcharge),2))*(1+FedEx_Markup),2)</f>
        <v>386.23</v>
      </c>
      <c r="H152" s="328">
        <f>ROUND(IF(MinBase3Day&gt;ROUND(((1-(ThreeDayDiscount_21_Up+FedExExrpessEarnedDiscount))*'3Day Base'!H149),2),ROUND(MinBase3Day*(1+ExpressFuelSurcharge),2),ROUND(((1-(ThreeDayDiscount_21_Up+FedExExrpessEarnedDiscount))*'3Day Base'!H149)*(1+ExpressFuelSurcharge),2))*(1+FedEx_Markup),2)</f>
        <v>440.29</v>
      </c>
    </row>
    <row r="153" ht="12.75" customHeight="1">
      <c r="A153" s="327">
        <v>148.0</v>
      </c>
      <c r="B153" s="328">
        <f>ROUND(IF(MinBase3Day&gt;ROUND(((1-(ThreeDayDiscount_21_Up+FedExExrpessEarnedDiscount))*'3Day Base'!B150),2),ROUND(MinBase3Day*(1+ExpressFuelSurcharge),2),ROUND(((1-(ThreeDayDiscount_21_Up+FedExExrpessEarnedDiscount))*'3Day Base'!B150)*(1+ExpressFuelSurcharge),2))*(1+FedEx_Markup),2)</f>
        <v>111.48</v>
      </c>
      <c r="C153" s="328">
        <f>ROUND(IF(MinBase3Day&gt;ROUND(((1-(ThreeDayDiscount_21_Up+FedExExrpessEarnedDiscount))*'3Day Base'!C150),2),ROUND(MinBase3Day*(1+ExpressFuelSurcharge),2),ROUND(((1-(ThreeDayDiscount_21_Up+FedExExrpessEarnedDiscount))*'3Day Base'!C150)*(1+ExpressFuelSurcharge),2))*(1+FedEx_Markup),2)</f>
        <v>143.61</v>
      </c>
      <c r="D153" s="328">
        <f>ROUND(IF(MinBase3Day&gt;ROUND(((1-(ThreeDayDiscount_21_Up+FedExExrpessEarnedDiscount))*'3Day Base'!D150),2),ROUND(MinBase3Day*(1+ExpressFuelSurcharge),2),ROUND(((1-(ThreeDayDiscount_21_Up+FedExExrpessEarnedDiscount))*'3Day Base'!D150)*(1+ExpressFuelSurcharge),2))*(1+FedEx_Markup),2)</f>
        <v>184.26</v>
      </c>
      <c r="E153" s="328">
        <f>ROUND(IF(MinBase3Day&gt;ROUND(((1-(ThreeDayDiscount_21_Up+FedExExrpessEarnedDiscount))*'3Day Base'!E150),2),ROUND(MinBase3Day*(1+ExpressFuelSurcharge),2),ROUND(((1-(ThreeDayDiscount_21_Up+FedExExrpessEarnedDiscount))*'3Day Base'!E150)*(1+ExpressFuelSurcharge),2))*(1+FedEx_Markup),2)</f>
        <v>247.22</v>
      </c>
      <c r="F153" s="328">
        <f>ROUND(IF(MinBase3Day&gt;ROUND(((1-(ThreeDayDiscount_21_Up+FedExExrpessEarnedDiscount))*'3Day Base'!F150),2),ROUND(MinBase3Day*(1+ExpressFuelSurcharge),2),ROUND(((1-(ThreeDayDiscount_21_Up+FedExExrpessEarnedDiscount))*'3Day Base'!F150)*(1+ExpressFuelSurcharge),2))*(1+FedEx_Markup),2)</f>
        <v>345.58</v>
      </c>
      <c r="G153" s="328">
        <f>ROUND(IF(MinBase3Day&gt;ROUND(((1-(ThreeDayDiscount_21_Up+FedExExrpessEarnedDiscount))*'3Day Base'!G150),2),ROUND(MinBase3Day*(1+ExpressFuelSurcharge),2),ROUND(((1-(ThreeDayDiscount_21_Up+FedExExrpessEarnedDiscount))*'3Day Base'!G150)*(1+ExpressFuelSurcharge),2))*(1+FedEx_Markup),2)</f>
        <v>388.85</v>
      </c>
      <c r="H153" s="328">
        <f>ROUND(IF(MinBase3Day&gt;ROUND(((1-(ThreeDayDiscount_21_Up+FedExExrpessEarnedDiscount))*'3Day Base'!H150),2),ROUND(MinBase3Day*(1+ExpressFuelSurcharge),2),ROUND(((1-(ThreeDayDiscount_21_Up+FedExExrpessEarnedDiscount))*'3Day Base'!H150)*(1+ExpressFuelSurcharge),2))*(1+FedEx_Markup),2)</f>
        <v>443.28</v>
      </c>
    </row>
    <row r="154" ht="12.75" customHeight="1">
      <c r="A154" s="327">
        <v>149.0</v>
      </c>
      <c r="B154" s="328">
        <f>ROUND(IF(MinBase3Day&gt;ROUND(((1-(ThreeDayDiscount_21_Up+FedExExrpessEarnedDiscount))*'3Day Base'!B151),2),ROUND(MinBase3Day*(1+ExpressFuelSurcharge),2),ROUND(((1-(ThreeDayDiscount_21_Up+FedExExrpessEarnedDiscount))*'3Day Base'!B151)*(1+ExpressFuelSurcharge),2))*(1+FedEx_Markup),2)</f>
        <v>112.23</v>
      </c>
      <c r="C154" s="328">
        <f>ROUND(IF(MinBase3Day&gt;ROUND(((1-(ThreeDayDiscount_21_Up+FedExExrpessEarnedDiscount))*'3Day Base'!C151),2),ROUND(MinBase3Day*(1+ExpressFuelSurcharge),2),ROUND(((1-(ThreeDayDiscount_21_Up+FedExExrpessEarnedDiscount))*'3Day Base'!C151)*(1+ExpressFuelSurcharge),2))*(1+FedEx_Markup),2)</f>
        <v>144.58</v>
      </c>
      <c r="D154" s="328">
        <f>ROUND(IF(MinBase3Day&gt;ROUND(((1-(ThreeDayDiscount_21_Up+FedExExrpessEarnedDiscount))*'3Day Base'!D151),2),ROUND(MinBase3Day*(1+ExpressFuelSurcharge),2),ROUND(((1-(ThreeDayDiscount_21_Up+FedExExrpessEarnedDiscount))*'3Day Base'!D151)*(1+ExpressFuelSurcharge),2))*(1+FedEx_Markup),2)</f>
        <v>185.51</v>
      </c>
      <c r="E154" s="328">
        <f>ROUND(IF(MinBase3Day&gt;ROUND(((1-(ThreeDayDiscount_21_Up+FedExExrpessEarnedDiscount))*'3Day Base'!E151),2),ROUND(MinBase3Day*(1+ExpressFuelSurcharge),2),ROUND(((1-(ThreeDayDiscount_21_Up+FedExExrpessEarnedDiscount))*'3Day Base'!E151)*(1+ExpressFuelSurcharge),2))*(1+FedEx_Markup),2)</f>
        <v>248.88</v>
      </c>
      <c r="F154" s="328">
        <f>ROUND(IF(MinBase3Day&gt;ROUND(((1-(ThreeDayDiscount_21_Up+FedExExrpessEarnedDiscount))*'3Day Base'!F151),2),ROUND(MinBase3Day*(1+ExpressFuelSurcharge),2),ROUND(((1-(ThreeDayDiscount_21_Up+FedExExrpessEarnedDiscount))*'3Day Base'!F151)*(1+ExpressFuelSurcharge),2))*(1+FedEx_Markup),2)</f>
        <v>347.91</v>
      </c>
      <c r="G154" s="328">
        <f>ROUND(IF(MinBase3Day&gt;ROUND(((1-(ThreeDayDiscount_21_Up+FedExExrpessEarnedDiscount))*'3Day Base'!G151),2),ROUND(MinBase3Day*(1+ExpressFuelSurcharge),2),ROUND(((1-(ThreeDayDiscount_21_Up+FedExExrpessEarnedDiscount))*'3Day Base'!G151)*(1+ExpressFuelSurcharge),2))*(1+FedEx_Markup),2)</f>
        <v>391.48</v>
      </c>
      <c r="H154" s="328">
        <f>ROUND(IF(MinBase3Day&gt;ROUND(((1-(ThreeDayDiscount_21_Up+FedExExrpessEarnedDiscount))*'3Day Base'!H151),2),ROUND(MinBase3Day*(1+ExpressFuelSurcharge),2),ROUND(((1-(ThreeDayDiscount_21_Up+FedExExrpessEarnedDiscount))*'3Day Base'!H151)*(1+ExpressFuelSurcharge),2))*(1+FedEx_Markup),2)</f>
        <v>446.27</v>
      </c>
    </row>
    <row r="155" ht="12.75" customHeight="1">
      <c r="A155" s="327">
        <v>150.0</v>
      </c>
      <c r="B155" s="328">
        <f>ROUND(IF(MinBase3Day&gt;ROUND(((1-(ThreeDayDiscount_21_Up+FedExExrpessEarnedDiscount))*'3Day Base'!B152),2),ROUND(MinBase3Day*(1+ExpressFuelSurcharge),2),ROUND(((1-(ThreeDayDiscount_21_Up+FedExExrpessEarnedDiscount))*'3Day Base'!B152)*(1+ExpressFuelSurcharge),2))*(1+FedEx_Markup),2)</f>
        <v>112.99</v>
      </c>
      <c r="C155" s="328">
        <f>ROUND(IF(MinBase3Day&gt;ROUND(((1-(ThreeDayDiscount_21_Up+FedExExrpessEarnedDiscount))*'3Day Base'!C152),2),ROUND(MinBase3Day*(1+ExpressFuelSurcharge),2),ROUND(((1-(ThreeDayDiscount_21_Up+FedExExrpessEarnedDiscount))*'3Day Base'!C152)*(1+ExpressFuelSurcharge),2))*(1+FedEx_Markup),2)</f>
        <v>145.54</v>
      </c>
      <c r="D155" s="328">
        <f>ROUND(IF(MinBase3Day&gt;ROUND(((1-(ThreeDayDiscount_21_Up+FedExExrpessEarnedDiscount))*'3Day Base'!D152),2),ROUND(MinBase3Day*(1+ExpressFuelSurcharge),2),ROUND(((1-(ThreeDayDiscount_21_Up+FedExExrpessEarnedDiscount))*'3Day Base'!D152)*(1+ExpressFuelSurcharge),2))*(1+FedEx_Markup),2)</f>
        <v>186.75</v>
      </c>
      <c r="E155" s="328">
        <f>ROUND(IF(MinBase3Day&gt;ROUND(((1-(ThreeDayDiscount_21_Up+FedExExrpessEarnedDiscount))*'3Day Base'!E152),2),ROUND(MinBase3Day*(1+ExpressFuelSurcharge),2),ROUND(((1-(ThreeDayDiscount_21_Up+FedExExrpessEarnedDiscount))*'3Day Base'!E152)*(1+ExpressFuelSurcharge),2))*(1+FedEx_Markup),2)</f>
        <v>250.55</v>
      </c>
      <c r="F155" s="328">
        <f>ROUND(IF(MinBase3Day&gt;ROUND(((1-(ThreeDayDiscount_21_Up+FedExExrpessEarnedDiscount))*'3Day Base'!F152),2),ROUND(MinBase3Day*(1+ExpressFuelSurcharge),2),ROUND(((1-(ThreeDayDiscount_21_Up+FedExExrpessEarnedDiscount))*'3Day Base'!F152)*(1+ExpressFuelSurcharge),2))*(1+FedEx_Markup),2)</f>
        <v>350.24</v>
      </c>
      <c r="G155" s="328">
        <f>ROUND(IF(MinBase3Day&gt;ROUND(((1-(ThreeDayDiscount_21_Up+FedExExrpessEarnedDiscount))*'3Day Base'!G152),2),ROUND(MinBase3Day*(1+ExpressFuelSurcharge),2),ROUND(((1-(ThreeDayDiscount_21_Up+FedExExrpessEarnedDiscount))*'3Day Base'!G152)*(1+ExpressFuelSurcharge),2))*(1+FedEx_Markup),2)</f>
        <v>394.11</v>
      </c>
      <c r="H155" s="328">
        <f>ROUND(IF(MinBase3Day&gt;ROUND(((1-(ThreeDayDiscount_21_Up+FedExExrpessEarnedDiscount))*'3Day Base'!H152),2),ROUND(MinBase3Day*(1+ExpressFuelSurcharge),2),ROUND(((1-(ThreeDayDiscount_21_Up+FedExExrpessEarnedDiscount))*'3Day Base'!H152)*(1+ExpressFuelSurcharge),2))*(1+FedEx_Markup),2)</f>
        <v>449.27</v>
      </c>
    </row>
    <row r="156" ht="12.75" customHeight="1">
      <c r="A156" s="344" t="s">
        <v>203</v>
      </c>
    </row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H155">
    <cfRule type="expression" dxfId="1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6" width="8.63"/>
    <col customWidth="1" min="7" max="7" width="9.13"/>
    <col customWidth="1" min="8" max="8" width="10.25"/>
    <col customWidth="1" min="9" max="12" width="8.63"/>
    <col customWidth="1" min="13" max="13" width="10.63"/>
    <col customWidth="1" min="14" max="15" width="8.63"/>
    <col customWidth="1" min="16" max="16" width="10.38"/>
    <col customWidth="1" min="17" max="26" width="8.63"/>
  </cols>
  <sheetData>
    <row r="1" ht="12.75" customHeight="1">
      <c r="A1" s="63"/>
      <c r="B1" s="339" t="s">
        <v>193</v>
      </c>
      <c r="C1" s="335"/>
      <c r="D1" s="335"/>
      <c r="E1" s="340">
        <f>ExpressIntResFeeWithFS</f>
        <v>3.68</v>
      </c>
      <c r="F1" s="63"/>
      <c r="G1" s="318" t="s">
        <v>185</v>
      </c>
      <c r="H1" s="319"/>
      <c r="I1" s="319"/>
      <c r="J1" s="319"/>
      <c r="K1" s="319"/>
      <c r="L1" s="319"/>
      <c r="M1" s="319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2.75" customHeight="1">
      <c r="A2" s="63"/>
      <c r="B2" s="189" t="s">
        <v>187</v>
      </c>
      <c r="C2" s="189"/>
      <c r="D2" s="189"/>
      <c r="E2" s="189"/>
      <c r="F2" s="63"/>
      <c r="G2" s="318" t="s">
        <v>204</v>
      </c>
      <c r="H2" s="319"/>
      <c r="I2" s="319"/>
      <c r="J2" s="320"/>
      <c r="K2" s="320"/>
      <c r="L2" s="319"/>
      <c r="M2" s="319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75" customHeight="1">
      <c r="A3" s="63"/>
      <c r="B3" s="189" t="s">
        <v>205</v>
      </c>
      <c r="C3" s="189"/>
      <c r="D3" s="189"/>
      <c r="E3" s="189"/>
      <c r="F3" s="63"/>
      <c r="G3" s="63"/>
      <c r="H3" s="63"/>
      <c r="I3" s="63"/>
      <c r="J3" s="189"/>
      <c r="K3" s="189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2.75" customHeight="1">
      <c r="A4" s="341"/>
      <c r="B4" s="342" t="s">
        <v>16</v>
      </c>
      <c r="C4" s="342" t="s">
        <v>16</v>
      </c>
      <c r="D4" s="342" t="s">
        <v>29</v>
      </c>
      <c r="E4" s="342" t="s">
        <v>30</v>
      </c>
      <c r="F4" s="342" t="s">
        <v>31</v>
      </c>
      <c r="G4" s="342" t="s">
        <v>32</v>
      </c>
      <c r="H4" s="342" t="s">
        <v>33</v>
      </c>
      <c r="I4" s="342" t="s">
        <v>34</v>
      </c>
      <c r="J4" s="342" t="s">
        <v>35</v>
      </c>
      <c r="K4" s="342" t="s">
        <v>36</v>
      </c>
      <c r="L4" s="342" t="s">
        <v>37</v>
      </c>
      <c r="M4" s="342" t="s">
        <v>38</v>
      </c>
      <c r="N4" s="342" t="s">
        <v>39</v>
      </c>
      <c r="O4" s="342" t="s">
        <v>40</v>
      </c>
      <c r="P4" s="342" t="s">
        <v>41</v>
      </c>
      <c r="Q4" s="342" t="s">
        <v>42</v>
      </c>
      <c r="R4" s="63"/>
      <c r="S4" s="63"/>
      <c r="T4" s="63"/>
      <c r="U4" s="63"/>
      <c r="V4" s="63"/>
      <c r="W4" s="63"/>
      <c r="X4" s="63"/>
      <c r="Y4" s="63"/>
      <c r="Z4" s="63"/>
    </row>
    <row r="5" ht="12.75" customHeight="1">
      <c r="A5" s="324" t="s">
        <v>1</v>
      </c>
      <c r="B5" s="325" t="s">
        <v>43</v>
      </c>
      <c r="C5" s="325" t="s">
        <v>44</v>
      </c>
      <c r="D5" s="325" t="s">
        <v>45</v>
      </c>
      <c r="E5" s="325" t="s">
        <v>46</v>
      </c>
      <c r="F5" s="325" t="s">
        <v>47</v>
      </c>
      <c r="G5" s="325" t="s">
        <v>48</v>
      </c>
      <c r="H5" s="325" t="s">
        <v>49</v>
      </c>
      <c r="I5" s="325" t="s">
        <v>50</v>
      </c>
      <c r="J5" s="325" t="s">
        <v>51</v>
      </c>
      <c r="K5" s="325" t="s">
        <v>52</v>
      </c>
      <c r="L5" s="325" t="s">
        <v>53</v>
      </c>
      <c r="M5" s="325" t="s">
        <v>54</v>
      </c>
      <c r="N5" s="325" t="s">
        <v>55</v>
      </c>
      <c r="O5" s="325" t="s">
        <v>56</v>
      </c>
      <c r="P5" s="325" t="s">
        <v>57</v>
      </c>
      <c r="Q5" s="325" t="s">
        <v>12</v>
      </c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27" t="s">
        <v>202</v>
      </c>
      <c r="B6" s="334">
        <f>IF('Intl Priority'!$B$105&gt;ROUND(((1-IntPriorityDiscount-IntPriorityIncentive)*'Intl Priority'!B3),2),ROUND('Intl Priority'!$B$105*(1+International_Fuel_Surcharge),2),ROUND(((1-IntPriorityDiscount-IntPriorityIncentive)*'Intl Priority'!B3)*(1+International_Fuel_Surcharge),2))</f>
        <v>19.28</v>
      </c>
      <c r="C6" s="334">
        <f>IF('Intl Priority'!$C$105&gt;ROUND(((1-IntPriorityDiscount-IntPriorityIncentive)*'Intl Priority'!C3),2),ROUND('Intl Priority'!$C$105*(1+International_Fuel_Surcharge),2),ROUND(((1-IntPriorityDiscount-IntPriorityIncentive)*'Intl Priority'!C3)*(1+International_Fuel_Surcharge),2))</f>
        <v>21.23</v>
      </c>
      <c r="D6" s="334">
        <f>IF('Intl Priority'!$D$105&gt;ROUND(((1-IntPriorityDiscount-IntPriorityIncentive)*'Intl Priority'!D3),2),ROUND('Intl Priority'!$D$105*(1+International_Fuel_Surcharge),2),ROUND(((1-IntPriorityDiscount-IntPriorityIncentive)*'Intl Priority'!D3)*(1+International_Fuel_Surcharge),2))</f>
        <v>19.45</v>
      </c>
      <c r="E6" s="334">
        <f>IF('Intl Priority'!$E$105&gt;ROUND(((1-IntPriorityDiscount-IntPriorityIncentive)*'Intl Priority'!E3),2),ROUND('Intl Priority'!$E$105*(1+International_Fuel_Surcharge),2),ROUND(((1-IntPriorityDiscount-IntPriorityIncentive)*'Intl Priority'!E3)*(1+International_Fuel_Surcharge),2))</f>
        <v>23.91</v>
      </c>
      <c r="F6" s="334">
        <f>IF('Intl Priority'!$F$105&gt;ROUND(((1-IntPriorityDiscount-IntPriorityIncentive)*'Intl Priority'!F3),2),ROUND('Intl Priority'!$F$105*(1+International_Fuel_Surcharge),2),ROUND(((1-IntPriorityDiscount-IntPriorityIncentive)*'Intl Priority'!F3)*(1+International_Fuel_Surcharge),2))</f>
        <v>38.27</v>
      </c>
      <c r="G6" s="334">
        <f>IF('Intl Priority'!$G$105&gt;ROUND(((1-IntPriorityDiscount-IntPriorityIncentive)*'Intl Priority'!G3),2),ROUND('Intl Priority'!$G$105*(1+International_Fuel_Surcharge),2),ROUND(((1-IntPriorityDiscount-IntPriorityIncentive)*'Intl Priority'!G3)*(1+International_Fuel_Surcharge),2))</f>
        <v>22.48</v>
      </c>
      <c r="H6" s="334">
        <f>IF('Intl Priority'!$H$105&gt;ROUND(((1-IntPriorityDiscount-IntPriorityIncentive)*'Intl Priority'!H3),2),ROUND('Intl Priority'!$H$105*(1+International_Fuel_Surcharge),2),ROUND(((1-IntPriorityDiscount-IntPriorityIncentive)*'Intl Priority'!H3)*(1+International_Fuel_Surcharge),2))</f>
        <v>21.72</v>
      </c>
      <c r="I6" s="334">
        <f>IF('Intl Priority'!$I$105&gt;ROUND(((1-IntPriorityDiscount-IntPriorityIncentive)*'Intl Priority'!I3),2),ROUND('Intl Priority'!$I$105*(1+International_Fuel_Surcharge),2),ROUND(((1-IntPriorityDiscount-IntPriorityIncentive)*'Intl Priority'!I3)*(1+International_Fuel_Surcharge),2))</f>
        <v>27.59</v>
      </c>
      <c r="J6" s="334">
        <f>IF('Intl Priority'!$J$105&gt;ROUND(((1-IntPriorityDiscount-IntPriorityIncentive)*'Intl Priority'!J3),2),ROUND('Intl Priority'!$J$105*(1+International_Fuel_Surcharge),2),ROUND(((1-IntPriorityDiscount-IntPriorityIncentive)*'Intl Priority'!J3)*(1+International_Fuel_Surcharge),2))</f>
        <v>21.57</v>
      </c>
      <c r="K6" s="334">
        <f>IF('Intl Priority'!$K$105&gt;ROUND(((1-IntPriorityDiscount-IntPriorityIncentive)*'Intl Priority'!K3),2),ROUND('Intl Priority'!$K$105*(1+International_Fuel_Surcharge),2),ROUND(((1-IntPriorityDiscount-IntPriorityIncentive)*'Intl Priority'!K3)*(1+International_Fuel_Surcharge),2))</f>
        <v>25.99</v>
      </c>
      <c r="L6" s="334">
        <f>IF('Intl Priority'!$L$105&gt;ROUND(((1-IntPriorityDiscount-IntPriorityIncentive)*'Intl Priority'!L3),2),ROUND('Intl Priority'!$L$105*(1+International_Fuel_Surcharge),2),ROUND(((1-IntPriorityDiscount-IntPriorityIncentive)*'Intl Priority'!L3)*(1+International_Fuel_Surcharge),2))</f>
        <v>25.51</v>
      </c>
      <c r="M6" s="334">
        <f>IF('Intl Priority'!$M$105&gt;ROUND(((1-IntPriorityDiscount-IntPriorityIncentive)*'Intl Priority'!M3),2),ROUND('Intl Priority'!$M$105*(1+International_Fuel_Surcharge),2),ROUND(((1-IntPriorityDiscount-IntPriorityIncentive)*'Intl Priority'!M3)*(1+International_Fuel_Surcharge),2))</f>
        <v>31.18</v>
      </c>
      <c r="N6" s="334">
        <f>IF('Intl Priority'!$N$105&gt;ROUND(((1-IntPriorityDiscount-IntPriorityIncentive)*'Intl Priority'!N3),2),ROUND('Intl Priority'!$N$105*(1+International_Fuel_Surcharge),2),ROUND(((1-IntPriorityDiscount-IntPriorityIncentive)*'Intl Priority'!N3)*(1+International_Fuel_Surcharge),2))</f>
        <v>40.46</v>
      </c>
      <c r="O6" s="334">
        <f>IF('Intl Priority'!$O$105&gt;ROUND(((1-IntPriorityDiscount-IntPriorityIncentive)*'Intl Priority'!O3),2),ROUND('Intl Priority'!$O$105*(1+International_Fuel_Surcharge),2),ROUND(((1-IntPriorityDiscount-IntPriorityIncentive)*'Intl Priority'!O3)*(1+International_Fuel_Surcharge),2))</f>
        <v>24.81</v>
      </c>
      <c r="P6" s="334">
        <f>IF('Intl Priority'!$P$105&gt;ROUND(((1-IntPriorityDiscount-IntPriorityIncentive)*'Intl Priority'!P3),2),ROUND('Intl Priority'!$P$105*(1+International_Fuel_Surcharge),2),ROUND(((1-IntPriorityDiscount-IntPriorityIncentive)*'Intl Priority'!P3)*(1+International_Fuel_Surcharge),2))</f>
        <v>27.7</v>
      </c>
      <c r="Q6" s="334">
        <f>IF('Intl Priority'!$Q$105&gt;ROUND(((1-PuertoRicoDiscount)*'Intl Priority'!Q3),2),ROUND('Intl Priority'!$Q$105*(1+International_Fuel_Surcharge),2),ROUND(((1-PuertoRicoDiscount)*'Intl Priority'!Q3)*(1+International_Fuel_Surcharge),2))</f>
        <v>53.68</v>
      </c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327">
        <v>2.0</v>
      </c>
      <c r="B7" s="334">
        <f>IF('Intl Priority'!$B$105&gt;ROUND(((1-IntPriorityDiscount-IntPriorityIncentive)*'Intl Priority'!B4),2),ROUND('Intl Priority'!$B$105*(1+International_Fuel_Surcharge),2),ROUND(((1-IntPriorityDiscount-IntPriorityIncentive)*'Intl Priority'!B4)*(1+International_Fuel_Surcharge),2))</f>
        <v>21.12</v>
      </c>
      <c r="C7" s="334">
        <f>IF('Intl Priority'!$C$105&gt;ROUND(((1-IntPriorityDiscount-IntPriorityIncentive)*'Intl Priority'!C4),2),ROUND('Intl Priority'!$C$105*(1+International_Fuel_Surcharge),2),ROUND(((1-IntPriorityDiscount-IntPriorityIncentive)*'Intl Priority'!C4)*(1+International_Fuel_Surcharge),2))</f>
        <v>22.82</v>
      </c>
      <c r="D7" s="334">
        <f>IF('Intl Priority'!$D$105&gt;ROUND(((1-IntPriorityDiscount-IntPriorityIncentive)*'Intl Priority'!D4),2),ROUND('Intl Priority'!$D$105*(1+International_Fuel_Surcharge),2),ROUND(((1-IntPriorityDiscount-IntPriorityIncentive)*'Intl Priority'!D4)*(1+International_Fuel_Surcharge),2))</f>
        <v>21.84</v>
      </c>
      <c r="E7" s="334">
        <f>IF('Intl Priority'!$E$105&gt;ROUND(((1-IntPriorityDiscount-IntPriorityIncentive)*'Intl Priority'!E4),2),ROUND('Intl Priority'!$E$105*(1+International_Fuel_Surcharge),2),ROUND(((1-IntPriorityDiscount-IntPriorityIncentive)*'Intl Priority'!E4)*(1+International_Fuel_Surcharge),2))</f>
        <v>25.93</v>
      </c>
      <c r="F7" s="334">
        <f>IF('Intl Priority'!$F$105&gt;ROUND(((1-IntPriorityDiscount-IntPriorityIncentive)*'Intl Priority'!F4),2),ROUND('Intl Priority'!$F$105*(1+International_Fuel_Surcharge),2),ROUND(((1-IntPriorityDiscount-IntPriorityIncentive)*'Intl Priority'!F4)*(1+International_Fuel_Surcharge),2))</f>
        <v>40.67</v>
      </c>
      <c r="G7" s="334">
        <f>IF('Intl Priority'!$G$105&gt;ROUND(((1-IntPriorityDiscount-IntPriorityIncentive)*'Intl Priority'!G4),2),ROUND('Intl Priority'!$G$105*(1+International_Fuel_Surcharge),2),ROUND(((1-IntPriorityDiscount-IntPriorityIncentive)*'Intl Priority'!G4)*(1+International_Fuel_Surcharge),2))</f>
        <v>25.24</v>
      </c>
      <c r="H7" s="334">
        <f>IF('Intl Priority'!$H$105&gt;ROUND(((1-IntPriorityDiscount-IntPriorityIncentive)*'Intl Priority'!H4),2),ROUND('Intl Priority'!$H$105*(1+International_Fuel_Surcharge),2),ROUND(((1-IntPriorityDiscount-IntPriorityIncentive)*'Intl Priority'!H4)*(1+International_Fuel_Surcharge),2))</f>
        <v>25.08</v>
      </c>
      <c r="I7" s="334">
        <f>IF('Intl Priority'!$I$105&gt;ROUND(((1-IntPriorityDiscount-IntPriorityIncentive)*'Intl Priority'!I4),2),ROUND('Intl Priority'!$I$105*(1+International_Fuel_Surcharge),2),ROUND(((1-IntPriorityDiscount-IntPriorityIncentive)*'Intl Priority'!I4)*(1+International_Fuel_Surcharge),2))</f>
        <v>31.6</v>
      </c>
      <c r="J7" s="334">
        <f>IF('Intl Priority'!$J$105&gt;ROUND(((1-IntPriorityDiscount-IntPriorityIncentive)*'Intl Priority'!J4),2),ROUND('Intl Priority'!$J$105*(1+International_Fuel_Surcharge),2),ROUND(((1-IntPriorityDiscount-IntPriorityIncentive)*'Intl Priority'!J4)*(1+International_Fuel_Surcharge),2))</f>
        <v>21.57</v>
      </c>
      <c r="K7" s="334">
        <f>IF('Intl Priority'!$K$105&gt;ROUND(((1-IntPriorityDiscount-IntPriorityIncentive)*'Intl Priority'!K4),2),ROUND('Intl Priority'!$K$105*(1+International_Fuel_Surcharge),2),ROUND(((1-IntPriorityDiscount-IntPriorityIncentive)*'Intl Priority'!K4)*(1+International_Fuel_Surcharge),2))</f>
        <v>31.62</v>
      </c>
      <c r="L7" s="334">
        <f>IF('Intl Priority'!$L$105&gt;ROUND(((1-IntPriorityDiscount-IntPriorityIncentive)*'Intl Priority'!L4),2),ROUND('Intl Priority'!$L$105*(1+International_Fuel_Surcharge),2),ROUND(((1-IntPriorityDiscount-IntPriorityIncentive)*'Intl Priority'!L4)*(1+International_Fuel_Surcharge),2))</f>
        <v>29.28</v>
      </c>
      <c r="M7" s="334">
        <f>IF('Intl Priority'!$M$105&gt;ROUND(((1-IntPriorityDiscount-IntPriorityIncentive)*'Intl Priority'!M4),2),ROUND('Intl Priority'!$M$105*(1+International_Fuel_Surcharge),2),ROUND(((1-IntPriorityDiscount-IntPriorityIncentive)*'Intl Priority'!M4)*(1+International_Fuel_Surcharge),2))</f>
        <v>37.22</v>
      </c>
      <c r="N7" s="334">
        <f>IF('Intl Priority'!$N$105&gt;ROUND(((1-IntPriorityDiscount-IntPriorityIncentive)*'Intl Priority'!N4),2),ROUND('Intl Priority'!$N$105*(1+International_Fuel_Surcharge),2),ROUND(((1-IntPriorityDiscount-IntPriorityIncentive)*'Intl Priority'!N4)*(1+International_Fuel_Surcharge),2))</f>
        <v>43.6</v>
      </c>
      <c r="O7" s="334">
        <f>IF('Intl Priority'!$O$105&gt;ROUND(((1-IntPriorityDiscount-IntPriorityIncentive)*'Intl Priority'!O4),2),ROUND('Intl Priority'!$O$105*(1+International_Fuel_Surcharge),2),ROUND(((1-IntPriorityDiscount-IntPriorityIncentive)*'Intl Priority'!O4)*(1+International_Fuel_Surcharge),2))</f>
        <v>28.2</v>
      </c>
      <c r="P7" s="334">
        <f>IF('Intl Priority'!$P$105&gt;ROUND(((1-IntPriorityDiscount-IntPriorityIncentive)*'Intl Priority'!P4),2),ROUND('Intl Priority'!$P$105*(1+International_Fuel_Surcharge),2),ROUND(((1-IntPriorityDiscount-IntPriorityIncentive)*'Intl Priority'!P4)*(1+International_Fuel_Surcharge),2))</f>
        <v>30.84</v>
      </c>
      <c r="Q7" s="334">
        <f>IF('Intl Priority'!$Q$105&gt;ROUND(((1-PuertoRicoDiscount)*'Intl Priority'!Q4),2),ROUND('Intl Priority'!$Q$105*(1+International_Fuel_Surcharge),2),ROUND(((1-PuertoRicoDiscount)*'Intl Priority'!Q4)*(1+International_Fuel_Surcharge),2))</f>
        <v>58.6</v>
      </c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327">
        <v>3.0</v>
      </c>
      <c r="B8" s="334">
        <f>IF('Intl Priority'!$B$105&gt;ROUND(((1-IntPriorityDiscount-IntPriorityIncentive)*'Intl Priority'!B5),2),ROUND('Intl Priority'!$B$105*(1+International_Fuel_Surcharge),2),ROUND(((1-IntPriorityDiscount-IntPriorityIncentive)*'Intl Priority'!B5)*(1+International_Fuel_Surcharge),2))</f>
        <v>23.86</v>
      </c>
      <c r="C8" s="334">
        <f>IF('Intl Priority'!$C$105&gt;ROUND(((1-IntPriorityDiscount-IntPriorityIncentive)*'Intl Priority'!C5),2),ROUND('Intl Priority'!$C$105*(1+International_Fuel_Surcharge),2),ROUND(((1-IntPriorityDiscount-IntPriorityIncentive)*'Intl Priority'!C5)*(1+International_Fuel_Surcharge),2))</f>
        <v>25.31</v>
      </c>
      <c r="D8" s="334">
        <f>IF('Intl Priority'!$D$105&gt;ROUND(((1-IntPriorityDiscount-IntPriorityIncentive)*'Intl Priority'!D5),2),ROUND('Intl Priority'!$D$105*(1+International_Fuel_Surcharge),2),ROUND(((1-IntPriorityDiscount-IntPriorityIncentive)*'Intl Priority'!D5)*(1+International_Fuel_Surcharge),2))</f>
        <v>24.28</v>
      </c>
      <c r="E8" s="334">
        <f>IF('Intl Priority'!$E$105&gt;ROUND(((1-IntPriorityDiscount-IntPriorityIncentive)*'Intl Priority'!E5),2),ROUND('Intl Priority'!$E$105*(1+International_Fuel_Surcharge),2),ROUND(((1-IntPriorityDiscount-IntPriorityIncentive)*'Intl Priority'!E5)*(1+International_Fuel_Surcharge),2))</f>
        <v>30.12</v>
      </c>
      <c r="F8" s="334">
        <f>IF('Intl Priority'!$F$105&gt;ROUND(((1-IntPriorityDiscount-IntPriorityIncentive)*'Intl Priority'!F5),2),ROUND('Intl Priority'!$F$105*(1+International_Fuel_Surcharge),2),ROUND(((1-IntPriorityDiscount-IntPriorityIncentive)*'Intl Priority'!F5)*(1+International_Fuel_Surcharge),2))</f>
        <v>49.54</v>
      </c>
      <c r="G8" s="334">
        <f>IF('Intl Priority'!$G$105&gt;ROUND(((1-IntPriorityDiscount-IntPriorityIncentive)*'Intl Priority'!G5),2),ROUND('Intl Priority'!$G$105*(1+International_Fuel_Surcharge),2),ROUND(((1-IntPriorityDiscount-IntPriorityIncentive)*'Intl Priority'!G5)*(1+International_Fuel_Surcharge),2))</f>
        <v>30.16</v>
      </c>
      <c r="H8" s="334">
        <f>IF('Intl Priority'!$H$105&gt;ROUND(((1-IntPriorityDiscount-IntPriorityIncentive)*'Intl Priority'!H5),2),ROUND('Intl Priority'!$H$105*(1+International_Fuel_Surcharge),2),ROUND(((1-IntPriorityDiscount-IntPriorityIncentive)*'Intl Priority'!H5)*(1+International_Fuel_Surcharge),2))</f>
        <v>28.82</v>
      </c>
      <c r="I8" s="334">
        <f>IF('Intl Priority'!$I$105&gt;ROUND(((1-IntPriorityDiscount-IntPriorityIncentive)*'Intl Priority'!I5),2),ROUND('Intl Priority'!$I$105*(1+International_Fuel_Surcharge),2),ROUND(((1-IntPriorityDiscount-IntPriorityIncentive)*'Intl Priority'!I5)*(1+International_Fuel_Surcharge),2))</f>
        <v>35.06</v>
      </c>
      <c r="J8" s="334">
        <f>IF('Intl Priority'!$J$105&gt;ROUND(((1-IntPriorityDiscount-IntPriorityIncentive)*'Intl Priority'!J5),2),ROUND('Intl Priority'!$J$105*(1+International_Fuel_Surcharge),2),ROUND(((1-IntPriorityDiscount-IntPriorityIncentive)*'Intl Priority'!J5)*(1+International_Fuel_Surcharge),2))</f>
        <v>23.45</v>
      </c>
      <c r="K8" s="334">
        <f>IF('Intl Priority'!$K$105&gt;ROUND(((1-IntPriorityDiscount-IntPriorityIncentive)*'Intl Priority'!K5),2),ROUND('Intl Priority'!$K$105*(1+International_Fuel_Surcharge),2),ROUND(((1-IntPriorityDiscount-IntPriorityIncentive)*'Intl Priority'!K5)*(1+International_Fuel_Surcharge),2))</f>
        <v>36.32</v>
      </c>
      <c r="L8" s="334">
        <f>IF('Intl Priority'!$L$105&gt;ROUND(((1-IntPriorityDiscount-IntPriorityIncentive)*'Intl Priority'!L5),2),ROUND('Intl Priority'!$L$105*(1+International_Fuel_Surcharge),2),ROUND(((1-IntPriorityDiscount-IntPriorityIncentive)*'Intl Priority'!L5)*(1+International_Fuel_Surcharge),2))</f>
        <v>34.16</v>
      </c>
      <c r="M8" s="334">
        <f>IF('Intl Priority'!$M$105&gt;ROUND(((1-IntPriorityDiscount-IntPriorityIncentive)*'Intl Priority'!M5),2),ROUND('Intl Priority'!$M$105*(1+International_Fuel_Surcharge),2),ROUND(((1-IntPriorityDiscount-IntPriorityIncentive)*'Intl Priority'!M5)*(1+International_Fuel_Surcharge),2))</f>
        <v>42.64</v>
      </c>
      <c r="N8" s="334">
        <f>IF('Intl Priority'!$N$105&gt;ROUND(((1-IntPriorityDiscount-IntPriorityIncentive)*'Intl Priority'!N5),2),ROUND('Intl Priority'!$N$105*(1+International_Fuel_Surcharge),2),ROUND(((1-IntPriorityDiscount-IntPriorityIncentive)*'Intl Priority'!N5)*(1+International_Fuel_Surcharge),2))</f>
        <v>49.67</v>
      </c>
      <c r="O8" s="334">
        <f>IF('Intl Priority'!$O$105&gt;ROUND(((1-IntPriorityDiscount-IntPriorityIncentive)*'Intl Priority'!O5),2),ROUND('Intl Priority'!$O$105*(1+International_Fuel_Surcharge),2),ROUND(((1-IntPriorityDiscount-IntPriorityIncentive)*'Intl Priority'!O5)*(1+International_Fuel_Surcharge),2))</f>
        <v>31.77</v>
      </c>
      <c r="P8" s="334">
        <f>IF('Intl Priority'!$P$105&gt;ROUND(((1-IntPriorityDiscount-IntPriorityIncentive)*'Intl Priority'!P5),2),ROUND('Intl Priority'!$P$105*(1+International_Fuel_Surcharge),2),ROUND(((1-IntPriorityDiscount-IntPriorityIncentive)*'Intl Priority'!P5)*(1+International_Fuel_Surcharge),2))</f>
        <v>34.22</v>
      </c>
      <c r="Q8" s="334">
        <f>IF('Intl Priority'!$Q$105&gt;ROUND(((1-PuertoRicoDiscount)*'Intl Priority'!Q5),2),ROUND('Intl Priority'!$Q$105*(1+International_Fuel_Surcharge),2),ROUND(((1-PuertoRicoDiscount)*'Intl Priority'!Q5)*(1+International_Fuel_Surcharge),2))</f>
        <v>65.32</v>
      </c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327">
        <v>4.0</v>
      </c>
      <c r="B9" s="334">
        <f>IF('Intl Priority'!$B$105&gt;ROUND(((1-IntPriorityDiscount-IntPriorityIncentive)*'Intl Priority'!B6),2),ROUND('Intl Priority'!$B$105*(1+International_Fuel_Surcharge),2),ROUND(((1-IntPriorityDiscount-IntPriorityIncentive)*'Intl Priority'!B6)*(1+International_Fuel_Surcharge),2))</f>
        <v>26.08</v>
      </c>
      <c r="C9" s="334">
        <f>IF('Intl Priority'!$C$105&gt;ROUND(((1-IntPriorityDiscount-IntPriorityIncentive)*'Intl Priority'!C6),2),ROUND('Intl Priority'!$C$105*(1+International_Fuel_Surcharge),2),ROUND(((1-IntPriorityDiscount-IntPriorityIncentive)*'Intl Priority'!C6)*(1+International_Fuel_Surcharge),2))</f>
        <v>27.93</v>
      </c>
      <c r="D9" s="334">
        <f>IF('Intl Priority'!$D$105&gt;ROUND(((1-IntPriorityDiscount-IntPriorityIncentive)*'Intl Priority'!D6),2),ROUND('Intl Priority'!$D$105*(1+International_Fuel_Surcharge),2),ROUND(((1-IntPriorityDiscount-IntPriorityIncentive)*'Intl Priority'!D6)*(1+International_Fuel_Surcharge),2))</f>
        <v>27.2</v>
      </c>
      <c r="E9" s="334">
        <f>IF('Intl Priority'!$E$105&gt;ROUND(((1-IntPriorityDiscount-IntPriorityIncentive)*'Intl Priority'!E6),2),ROUND('Intl Priority'!$E$105*(1+International_Fuel_Surcharge),2),ROUND(((1-IntPriorityDiscount-IntPriorityIncentive)*'Intl Priority'!E6)*(1+International_Fuel_Surcharge),2))</f>
        <v>34.29</v>
      </c>
      <c r="F9" s="334">
        <f>IF('Intl Priority'!$F$105&gt;ROUND(((1-IntPriorityDiscount-IntPriorityIncentive)*'Intl Priority'!F6),2),ROUND('Intl Priority'!$F$105*(1+International_Fuel_Surcharge),2),ROUND(((1-IntPriorityDiscount-IntPriorityIncentive)*'Intl Priority'!F6)*(1+International_Fuel_Surcharge),2))</f>
        <v>55.24</v>
      </c>
      <c r="G9" s="334">
        <f>IF('Intl Priority'!$G$105&gt;ROUND(((1-IntPriorityDiscount-IntPriorityIncentive)*'Intl Priority'!G6),2),ROUND('Intl Priority'!$G$105*(1+International_Fuel_Surcharge),2),ROUND(((1-IntPriorityDiscount-IntPriorityIncentive)*'Intl Priority'!G6)*(1+International_Fuel_Surcharge),2))</f>
        <v>35.02</v>
      </c>
      <c r="H9" s="334">
        <f>IF('Intl Priority'!$H$105&gt;ROUND(((1-IntPriorityDiscount-IntPriorityIncentive)*'Intl Priority'!H6),2),ROUND('Intl Priority'!$H$105*(1+International_Fuel_Surcharge),2),ROUND(((1-IntPriorityDiscount-IntPriorityIncentive)*'Intl Priority'!H6)*(1+International_Fuel_Surcharge),2))</f>
        <v>33.41</v>
      </c>
      <c r="I9" s="334">
        <f>IF('Intl Priority'!$I$105&gt;ROUND(((1-IntPriorityDiscount-IntPriorityIncentive)*'Intl Priority'!I6),2),ROUND('Intl Priority'!$I$105*(1+International_Fuel_Surcharge),2),ROUND(((1-IntPriorityDiscount-IntPriorityIncentive)*'Intl Priority'!I6)*(1+International_Fuel_Surcharge),2))</f>
        <v>37.68</v>
      </c>
      <c r="J9" s="334">
        <f>IF('Intl Priority'!$J$105&gt;ROUND(((1-IntPriorityDiscount-IntPriorityIncentive)*'Intl Priority'!J6),2),ROUND('Intl Priority'!$J$105*(1+International_Fuel_Surcharge),2),ROUND(((1-IntPriorityDiscount-IntPriorityIncentive)*'Intl Priority'!J6)*(1+International_Fuel_Surcharge),2))</f>
        <v>28.82</v>
      </c>
      <c r="K9" s="334">
        <f>IF('Intl Priority'!$K$105&gt;ROUND(((1-IntPriorityDiscount-IntPriorityIncentive)*'Intl Priority'!K6),2),ROUND('Intl Priority'!$K$105*(1+International_Fuel_Surcharge),2),ROUND(((1-IntPriorityDiscount-IntPriorityIncentive)*'Intl Priority'!K6)*(1+International_Fuel_Surcharge),2))</f>
        <v>42.44</v>
      </c>
      <c r="L9" s="334">
        <f>IF('Intl Priority'!$L$105&gt;ROUND(((1-IntPriorityDiscount-IntPriorityIncentive)*'Intl Priority'!L6),2),ROUND('Intl Priority'!$L$105*(1+International_Fuel_Surcharge),2),ROUND(((1-IntPriorityDiscount-IntPriorityIncentive)*'Intl Priority'!L6)*(1+International_Fuel_Surcharge),2))</f>
        <v>39.45</v>
      </c>
      <c r="M9" s="334">
        <f>IF('Intl Priority'!$M$105&gt;ROUND(((1-IntPriorityDiscount-IntPriorityIncentive)*'Intl Priority'!M6),2),ROUND('Intl Priority'!$M$105*(1+International_Fuel_Surcharge),2),ROUND(((1-IntPriorityDiscount-IntPriorityIncentive)*'Intl Priority'!M6)*(1+International_Fuel_Surcharge),2))</f>
        <v>51.8</v>
      </c>
      <c r="N9" s="334">
        <f>IF('Intl Priority'!$N$105&gt;ROUND(((1-IntPriorityDiscount-IntPriorityIncentive)*'Intl Priority'!N6),2),ROUND('Intl Priority'!$N$105*(1+International_Fuel_Surcharge),2),ROUND(((1-IntPriorityDiscount-IntPriorityIncentive)*'Intl Priority'!N6)*(1+International_Fuel_Surcharge),2))</f>
        <v>56.11</v>
      </c>
      <c r="O9" s="334">
        <f>IF('Intl Priority'!$O$105&gt;ROUND(((1-IntPriorityDiscount-IntPriorityIncentive)*'Intl Priority'!O6),2),ROUND('Intl Priority'!$O$105*(1+International_Fuel_Surcharge),2),ROUND(((1-IntPriorityDiscount-IntPriorityIncentive)*'Intl Priority'!O6)*(1+International_Fuel_Surcharge),2))</f>
        <v>36.02</v>
      </c>
      <c r="P9" s="334">
        <f>IF('Intl Priority'!$P$105&gt;ROUND(((1-IntPriorityDiscount-IntPriorityIncentive)*'Intl Priority'!P6),2),ROUND('Intl Priority'!$P$105*(1+International_Fuel_Surcharge),2),ROUND(((1-IntPriorityDiscount-IntPriorityIncentive)*'Intl Priority'!P6)*(1+International_Fuel_Surcharge),2))</f>
        <v>37.33</v>
      </c>
      <c r="Q9" s="334">
        <f>IF('Intl Priority'!$Q$105&gt;ROUND(((1-PuertoRicoDiscount)*'Intl Priority'!Q6),2),ROUND('Intl Priority'!$Q$105*(1+International_Fuel_Surcharge),2),ROUND(((1-PuertoRicoDiscount)*'Intl Priority'!Q6)*(1+International_Fuel_Surcharge),2))</f>
        <v>71.33</v>
      </c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327">
        <v>5.0</v>
      </c>
      <c r="B10" s="334">
        <f>IF('Intl Priority'!$B$105&gt;ROUND(((1-IntPriorityDiscount-IntPriorityIncentive)*'Intl Priority'!B7),2),ROUND('Intl Priority'!$B$105*(1+International_Fuel_Surcharge),2),ROUND(((1-IntPriorityDiscount-IntPriorityIncentive)*'Intl Priority'!B7)*(1+International_Fuel_Surcharge),2))</f>
        <v>27.06</v>
      </c>
      <c r="C10" s="334">
        <f>IF('Intl Priority'!$C$105&gt;ROUND(((1-IntPriorityDiscount-IntPriorityIncentive)*'Intl Priority'!C7),2),ROUND('Intl Priority'!$C$105*(1+International_Fuel_Surcharge),2),ROUND(((1-IntPriorityDiscount-IntPriorityIncentive)*'Intl Priority'!C7)*(1+International_Fuel_Surcharge),2))</f>
        <v>33.65</v>
      </c>
      <c r="D10" s="334">
        <f>IF('Intl Priority'!$D$105&gt;ROUND(((1-IntPriorityDiscount-IntPriorityIncentive)*'Intl Priority'!D7),2),ROUND('Intl Priority'!$D$105*(1+International_Fuel_Surcharge),2),ROUND(((1-IntPriorityDiscount-IntPriorityIncentive)*'Intl Priority'!D7)*(1+International_Fuel_Surcharge),2))</f>
        <v>30.99</v>
      </c>
      <c r="E10" s="334">
        <f>IF('Intl Priority'!$E$105&gt;ROUND(((1-IntPriorityDiscount-IntPriorityIncentive)*'Intl Priority'!E7),2),ROUND('Intl Priority'!$E$105*(1+International_Fuel_Surcharge),2),ROUND(((1-IntPriorityDiscount-IntPriorityIncentive)*'Intl Priority'!E7)*(1+International_Fuel_Surcharge),2))</f>
        <v>39.87</v>
      </c>
      <c r="F10" s="334">
        <f>IF('Intl Priority'!$F$105&gt;ROUND(((1-IntPriorityDiscount-IntPriorityIncentive)*'Intl Priority'!F7),2),ROUND('Intl Priority'!$F$105*(1+International_Fuel_Surcharge),2),ROUND(((1-IntPriorityDiscount-IntPriorityIncentive)*'Intl Priority'!F7)*(1+International_Fuel_Surcharge),2))</f>
        <v>63.88</v>
      </c>
      <c r="G10" s="334">
        <f>IF('Intl Priority'!$G$105&gt;ROUND(((1-IntPriorityDiscount-IntPriorityIncentive)*'Intl Priority'!G7),2),ROUND('Intl Priority'!$G$105*(1+International_Fuel_Surcharge),2),ROUND(((1-IntPriorityDiscount-IntPriorityIncentive)*'Intl Priority'!G7)*(1+International_Fuel_Surcharge),2))</f>
        <v>39.69</v>
      </c>
      <c r="H10" s="334">
        <f>IF('Intl Priority'!$H$105&gt;ROUND(((1-IntPriorityDiscount-IntPriorityIncentive)*'Intl Priority'!H7),2),ROUND('Intl Priority'!$H$105*(1+International_Fuel_Surcharge),2),ROUND(((1-IntPriorityDiscount-IntPriorityIncentive)*'Intl Priority'!H7)*(1+International_Fuel_Surcharge),2))</f>
        <v>42.92</v>
      </c>
      <c r="I10" s="334">
        <f>IF('Intl Priority'!$I$105&gt;ROUND(((1-IntPriorityDiscount-IntPriorityIncentive)*'Intl Priority'!I7),2),ROUND('Intl Priority'!$I$105*(1+International_Fuel_Surcharge),2),ROUND(((1-IntPriorityDiscount-IntPriorityIncentive)*'Intl Priority'!I7)*(1+International_Fuel_Surcharge),2))</f>
        <v>41.93</v>
      </c>
      <c r="J10" s="334">
        <f>IF('Intl Priority'!$J$105&gt;ROUND(((1-IntPriorityDiscount-IntPriorityIncentive)*'Intl Priority'!J7),2),ROUND('Intl Priority'!$J$105*(1+International_Fuel_Surcharge),2),ROUND(((1-IntPriorityDiscount-IntPriorityIncentive)*'Intl Priority'!J7)*(1+International_Fuel_Surcharge),2))</f>
        <v>30.41</v>
      </c>
      <c r="K10" s="334">
        <f>IF('Intl Priority'!$K$105&gt;ROUND(((1-IntPriorityDiscount-IntPriorityIncentive)*'Intl Priority'!K7),2),ROUND('Intl Priority'!$K$105*(1+International_Fuel_Surcharge),2),ROUND(((1-IntPriorityDiscount-IntPriorityIncentive)*'Intl Priority'!K7)*(1+International_Fuel_Surcharge),2))</f>
        <v>47.87</v>
      </c>
      <c r="L10" s="334">
        <f>IF('Intl Priority'!$L$105&gt;ROUND(((1-IntPriorityDiscount-IntPriorityIncentive)*'Intl Priority'!L7),2),ROUND('Intl Priority'!$L$105*(1+International_Fuel_Surcharge),2),ROUND(((1-IntPriorityDiscount-IntPriorityIncentive)*'Intl Priority'!L7)*(1+International_Fuel_Surcharge),2))</f>
        <v>46.89</v>
      </c>
      <c r="M10" s="334">
        <f>IF('Intl Priority'!$M$105&gt;ROUND(((1-IntPriorityDiscount-IntPriorityIncentive)*'Intl Priority'!M7),2),ROUND('Intl Priority'!$M$105*(1+International_Fuel_Surcharge),2),ROUND(((1-IntPriorityDiscount-IntPriorityIncentive)*'Intl Priority'!M7)*(1+International_Fuel_Surcharge),2))</f>
        <v>55.17</v>
      </c>
      <c r="N10" s="334">
        <f>IF('Intl Priority'!$N$105&gt;ROUND(((1-IntPriorityDiscount-IntPriorityIncentive)*'Intl Priority'!N7),2),ROUND('Intl Priority'!$N$105*(1+International_Fuel_Surcharge),2),ROUND(((1-IntPriorityDiscount-IntPriorityIncentive)*'Intl Priority'!N7)*(1+International_Fuel_Surcharge),2))</f>
        <v>61.64</v>
      </c>
      <c r="O10" s="334">
        <f>IF('Intl Priority'!$O$105&gt;ROUND(((1-IntPriorityDiscount-IntPriorityIncentive)*'Intl Priority'!O7),2),ROUND('Intl Priority'!$O$105*(1+International_Fuel_Surcharge),2),ROUND(((1-IntPriorityDiscount-IntPriorityIncentive)*'Intl Priority'!O7)*(1+International_Fuel_Surcharge),2))</f>
        <v>43.65</v>
      </c>
      <c r="P10" s="334">
        <f>IF('Intl Priority'!$P$105&gt;ROUND(((1-IntPriorityDiscount-IntPriorityIncentive)*'Intl Priority'!P7),2),ROUND('Intl Priority'!$P$105*(1+International_Fuel_Surcharge),2),ROUND(((1-IntPriorityDiscount-IntPriorityIncentive)*'Intl Priority'!P7)*(1+International_Fuel_Surcharge),2))</f>
        <v>46.1</v>
      </c>
      <c r="Q10" s="334">
        <f>IF('Intl Priority'!$Q$105&gt;ROUND(((1-PuertoRicoDiscount)*'Intl Priority'!Q7),2),ROUND('Intl Priority'!$Q$105*(1+International_Fuel_Surcharge),2),ROUND(((1-PuertoRicoDiscount)*'Intl Priority'!Q7)*(1+International_Fuel_Surcharge),2))</f>
        <v>77.28</v>
      </c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327">
        <v>6.0</v>
      </c>
      <c r="B11" s="334">
        <f>IF('Intl Priority'!$B$105&gt;ROUND(((1-IntPriorityDiscount-IntPriorityIncentive)*'Intl Priority'!B8),2),ROUND('Intl Priority'!$B$105*(1+International_Fuel_Surcharge),2),ROUND(((1-IntPriorityDiscount-IntPriorityIncentive)*'Intl Priority'!B8)*(1+International_Fuel_Surcharge),2))</f>
        <v>29.97</v>
      </c>
      <c r="C11" s="334">
        <f>IF('Intl Priority'!$C$105&gt;ROUND(((1-IntPriorityDiscount-IntPriorityIncentive)*'Intl Priority'!C8),2),ROUND('Intl Priority'!$C$105*(1+International_Fuel_Surcharge),2),ROUND(((1-IntPriorityDiscount-IntPriorityIncentive)*'Intl Priority'!C8)*(1+International_Fuel_Surcharge),2))</f>
        <v>35.24</v>
      </c>
      <c r="D11" s="334">
        <f>IF('Intl Priority'!$D$105&gt;ROUND(((1-IntPriorityDiscount-IntPriorityIncentive)*'Intl Priority'!D8),2),ROUND('Intl Priority'!$D$105*(1+International_Fuel_Surcharge),2),ROUND(((1-IntPriorityDiscount-IntPriorityIncentive)*'Intl Priority'!D8)*(1+International_Fuel_Surcharge),2))</f>
        <v>35.05</v>
      </c>
      <c r="E11" s="334">
        <f>IF('Intl Priority'!$E$105&gt;ROUND(((1-IntPriorityDiscount-IntPriorityIncentive)*'Intl Priority'!E8),2),ROUND('Intl Priority'!$E$105*(1+International_Fuel_Surcharge),2),ROUND(((1-IntPriorityDiscount-IntPriorityIncentive)*'Intl Priority'!E8)*(1+International_Fuel_Surcharge),2))</f>
        <v>42.37</v>
      </c>
      <c r="F11" s="334">
        <f>IF('Intl Priority'!$F$105&gt;ROUND(((1-IntPriorityDiscount-IntPriorityIncentive)*'Intl Priority'!F8),2),ROUND('Intl Priority'!$F$105*(1+International_Fuel_Surcharge),2),ROUND(((1-IntPriorityDiscount-IntPriorityIncentive)*'Intl Priority'!F8)*(1+International_Fuel_Surcharge),2))</f>
        <v>65.26</v>
      </c>
      <c r="G11" s="334">
        <f>IF('Intl Priority'!$G$105&gt;ROUND(((1-IntPriorityDiscount-IntPriorityIncentive)*'Intl Priority'!G8),2),ROUND('Intl Priority'!$G$105*(1+International_Fuel_Surcharge),2),ROUND(((1-IntPriorityDiscount-IntPriorityIncentive)*'Intl Priority'!G8)*(1+International_Fuel_Surcharge),2))</f>
        <v>45.01</v>
      </c>
      <c r="H11" s="334">
        <f>IF('Intl Priority'!$H$105&gt;ROUND(((1-IntPriorityDiscount-IntPriorityIncentive)*'Intl Priority'!H8),2),ROUND('Intl Priority'!$H$105*(1+International_Fuel_Surcharge),2),ROUND(((1-IntPriorityDiscount-IntPriorityIncentive)*'Intl Priority'!H8)*(1+International_Fuel_Surcharge),2))</f>
        <v>45.73</v>
      </c>
      <c r="I11" s="334">
        <f>IF('Intl Priority'!$I$105&gt;ROUND(((1-IntPriorityDiscount-IntPriorityIncentive)*'Intl Priority'!I8),2),ROUND('Intl Priority'!$I$105*(1+International_Fuel_Surcharge),2),ROUND(((1-IntPriorityDiscount-IntPriorityIncentive)*'Intl Priority'!I8)*(1+International_Fuel_Surcharge),2))</f>
        <v>44.53</v>
      </c>
      <c r="J11" s="334">
        <f>IF('Intl Priority'!$J$105&gt;ROUND(((1-IntPriorityDiscount-IntPriorityIncentive)*'Intl Priority'!J8),2),ROUND('Intl Priority'!$J$105*(1+International_Fuel_Surcharge),2),ROUND(((1-IntPriorityDiscount-IntPriorityIncentive)*'Intl Priority'!J8)*(1+International_Fuel_Surcharge),2))</f>
        <v>35.3</v>
      </c>
      <c r="K11" s="334">
        <f>IF('Intl Priority'!$K$105&gt;ROUND(((1-IntPriorityDiscount-IntPriorityIncentive)*'Intl Priority'!K8),2),ROUND('Intl Priority'!$K$105*(1+International_Fuel_Surcharge),2),ROUND(((1-IntPriorityDiscount-IntPriorityIncentive)*'Intl Priority'!K8)*(1+International_Fuel_Surcharge),2))</f>
        <v>52.43</v>
      </c>
      <c r="L11" s="334">
        <f>IF('Intl Priority'!$L$105&gt;ROUND(((1-IntPriorityDiscount-IntPriorityIncentive)*'Intl Priority'!L8),2),ROUND('Intl Priority'!$L$105*(1+International_Fuel_Surcharge),2),ROUND(((1-IntPriorityDiscount-IntPriorityIncentive)*'Intl Priority'!L8)*(1+International_Fuel_Surcharge),2))</f>
        <v>49.43</v>
      </c>
      <c r="M11" s="334">
        <f>IF('Intl Priority'!$M$105&gt;ROUND(((1-IntPriorityDiscount-IntPriorityIncentive)*'Intl Priority'!M8),2),ROUND('Intl Priority'!$M$105*(1+International_Fuel_Surcharge),2),ROUND(((1-IntPriorityDiscount-IntPriorityIncentive)*'Intl Priority'!M8)*(1+International_Fuel_Surcharge),2))</f>
        <v>62.4</v>
      </c>
      <c r="N11" s="334">
        <f>IF('Intl Priority'!$N$105&gt;ROUND(((1-IntPriorityDiscount-IntPriorityIncentive)*'Intl Priority'!N8),2),ROUND('Intl Priority'!$N$105*(1+International_Fuel_Surcharge),2),ROUND(((1-IntPriorityDiscount-IntPriorityIncentive)*'Intl Priority'!N8)*(1+International_Fuel_Surcharge),2))</f>
        <v>70.1</v>
      </c>
      <c r="O11" s="334">
        <f>IF('Intl Priority'!$O$105&gt;ROUND(((1-IntPriorityDiscount-IntPriorityIncentive)*'Intl Priority'!O8),2),ROUND('Intl Priority'!$O$105*(1+International_Fuel_Surcharge),2),ROUND(((1-IntPriorityDiscount-IntPriorityIncentive)*'Intl Priority'!O8)*(1+International_Fuel_Surcharge),2))</f>
        <v>47.77</v>
      </c>
      <c r="P11" s="334">
        <f>IF('Intl Priority'!$P$105&gt;ROUND(((1-IntPriorityDiscount-IntPriorityIncentive)*'Intl Priority'!P8),2),ROUND('Intl Priority'!$P$105*(1+International_Fuel_Surcharge),2),ROUND(((1-IntPriorityDiscount-IntPriorityIncentive)*'Intl Priority'!P8)*(1+International_Fuel_Surcharge),2))</f>
        <v>50.61</v>
      </c>
      <c r="Q11" s="334">
        <f>IF('Intl Priority'!$Q$105&gt;ROUND(((1-PuertoRicoDiscount)*'Intl Priority'!Q8),2),ROUND('Intl Priority'!$Q$105*(1+International_Fuel_Surcharge),2),ROUND(((1-PuertoRicoDiscount)*'Intl Priority'!Q8)*(1+International_Fuel_Surcharge),2))</f>
        <v>82.82</v>
      </c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327">
        <v>7.0</v>
      </c>
      <c r="B12" s="334">
        <f>IF('Intl Priority'!$B$105&gt;ROUND(((1-IntPriorityDiscount-IntPriorityIncentive)*'Intl Priority'!B9),2),ROUND('Intl Priority'!$B$105*(1+International_Fuel_Surcharge),2),ROUND(((1-IntPriorityDiscount-IntPriorityIncentive)*'Intl Priority'!B9)*(1+International_Fuel_Surcharge),2))</f>
        <v>30.59</v>
      </c>
      <c r="C12" s="334">
        <f>IF('Intl Priority'!$C$105&gt;ROUND(((1-IntPriorityDiscount-IntPriorityIncentive)*'Intl Priority'!C9),2),ROUND('Intl Priority'!$C$105*(1+International_Fuel_Surcharge),2),ROUND(((1-IntPriorityDiscount-IntPriorityIncentive)*'Intl Priority'!C9)*(1+International_Fuel_Surcharge),2))</f>
        <v>36.09</v>
      </c>
      <c r="D12" s="334">
        <f>IF('Intl Priority'!$D$105&gt;ROUND(((1-IntPriorityDiscount-IntPriorityIncentive)*'Intl Priority'!D9),2),ROUND('Intl Priority'!$D$105*(1+International_Fuel_Surcharge),2),ROUND(((1-IntPriorityDiscount-IntPriorityIncentive)*'Intl Priority'!D9)*(1+International_Fuel_Surcharge),2))</f>
        <v>37.34</v>
      </c>
      <c r="E12" s="334">
        <f>IF('Intl Priority'!$E$105&gt;ROUND(((1-IntPriorityDiscount-IntPriorityIncentive)*'Intl Priority'!E9),2),ROUND('Intl Priority'!$E$105*(1+International_Fuel_Surcharge),2),ROUND(((1-IntPriorityDiscount-IntPriorityIncentive)*'Intl Priority'!E9)*(1+International_Fuel_Surcharge),2))</f>
        <v>44.82</v>
      </c>
      <c r="F12" s="334">
        <f>IF('Intl Priority'!$F$105&gt;ROUND(((1-IntPriorityDiscount-IntPriorityIncentive)*'Intl Priority'!F9),2),ROUND('Intl Priority'!$F$105*(1+International_Fuel_Surcharge),2),ROUND(((1-IntPriorityDiscount-IntPriorityIncentive)*'Intl Priority'!F9)*(1+International_Fuel_Surcharge),2))</f>
        <v>70.18</v>
      </c>
      <c r="G12" s="334">
        <f>IF('Intl Priority'!$G$105&gt;ROUND(((1-IntPriorityDiscount-IntPriorityIncentive)*'Intl Priority'!G9),2),ROUND('Intl Priority'!$G$105*(1+International_Fuel_Surcharge),2),ROUND(((1-IntPriorityDiscount-IntPriorityIncentive)*'Intl Priority'!G9)*(1+International_Fuel_Surcharge),2))</f>
        <v>45.54</v>
      </c>
      <c r="H12" s="334">
        <f>IF('Intl Priority'!$H$105&gt;ROUND(((1-IntPriorityDiscount-IntPriorityIncentive)*'Intl Priority'!H9),2),ROUND('Intl Priority'!$H$105*(1+International_Fuel_Surcharge),2),ROUND(((1-IntPriorityDiscount-IntPriorityIncentive)*'Intl Priority'!H9)*(1+International_Fuel_Surcharge),2))</f>
        <v>47.83</v>
      </c>
      <c r="I12" s="334">
        <f>IF('Intl Priority'!$I$105&gt;ROUND(((1-IntPriorityDiscount-IntPriorityIncentive)*'Intl Priority'!I9),2),ROUND('Intl Priority'!$I$105*(1+International_Fuel_Surcharge),2),ROUND(((1-IntPriorityDiscount-IntPriorityIncentive)*'Intl Priority'!I9)*(1+International_Fuel_Surcharge),2))</f>
        <v>48.55</v>
      </c>
      <c r="J12" s="334">
        <f>IF('Intl Priority'!$J$105&gt;ROUND(((1-IntPriorityDiscount-IntPriorityIncentive)*'Intl Priority'!J9),2),ROUND('Intl Priority'!$J$105*(1+International_Fuel_Surcharge),2),ROUND(((1-IntPriorityDiscount-IntPriorityIncentive)*'Intl Priority'!J9)*(1+International_Fuel_Surcharge),2))</f>
        <v>37.25</v>
      </c>
      <c r="K12" s="334">
        <f>IF('Intl Priority'!$K$105&gt;ROUND(((1-IntPriorityDiscount-IntPriorityIncentive)*'Intl Priority'!K9),2),ROUND('Intl Priority'!$K$105*(1+International_Fuel_Surcharge),2),ROUND(((1-IntPriorityDiscount-IntPriorityIncentive)*'Intl Priority'!K9)*(1+International_Fuel_Surcharge),2))</f>
        <v>57.07</v>
      </c>
      <c r="L12" s="334">
        <f>IF('Intl Priority'!$L$105&gt;ROUND(((1-IntPriorityDiscount-IntPriorityIncentive)*'Intl Priority'!L9),2),ROUND('Intl Priority'!$L$105*(1+International_Fuel_Surcharge),2),ROUND(((1-IntPriorityDiscount-IntPriorityIncentive)*'Intl Priority'!L9)*(1+International_Fuel_Surcharge),2))</f>
        <v>53.8</v>
      </c>
      <c r="M12" s="334">
        <f>IF('Intl Priority'!$M$105&gt;ROUND(((1-IntPriorityDiscount-IntPriorityIncentive)*'Intl Priority'!M9),2),ROUND('Intl Priority'!$M$105*(1+International_Fuel_Surcharge),2),ROUND(((1-IntPriorityDiscount-IntPriorityIncentive)*'Intl Priority'!M9)*(1+International_Fuel_Surcharge),2))</f>
        <v>69.31</v>
      </c>
      <c r="N12" s="334">
        <f>IF('Intl Priority'!$N$105&gt;ROUND(((1-IntPriorityDiscount-IntPriorityIncentive)*'Intl Priority'!N9),2),ROUND('Intl Priority'!$N$105*(1+International_Fuel_Surcharge),2),ROUND(((1-IntPriorityDiscount-IntPriorityIncentive)*'Intl Priority'!N9)*(1+International_Fuel_Surcharge),2))</f>
        <v>73.42</v>
      </c>
      <c r="O12" s="334">
        <f>IF('Intl Priority'!$O$105&gt;ROUND(((1-IntPriorityDiscount-IntPriorityIncentive)*'Intl Priority'!O9),2),ROUND('Intl Priority'!$O$105*(1+International_Fuel_Surcharge),2),ROUND(((1-IntPriorityDiscount-IntPriorityIncentive)*'Intl Priority'!O9)*(1+International_Fuel_Surcharge),2))</f>
        <v>51.6</v>
      </c>
      <c r="P12" s="334">
        <f>IF('Intl Priority'!$P$105&gt;ROUND(((1-IntPriorityDiscount-IntPriorityIncentive)*'Intl Priority'!P9),2),ROUND('Intl Priority'!$P$105*(1+International_Fuel_Surcharge),2),ROUND(((1-IntPriorityDiscount-IntPriorityIncentive)*'Intl Priority'!P9)*(1+International_Fuel_Surcharge),2))</f>
        <v>55.09</v>
      </c>
      <c r="Q12" s="334">
        <f>IF('Intl Priority'!$Q$105&gt;ROUND(((1-PuertoRicoDiscount)*'Intl Priority'!Q9),2),ROUND('Intl Priority'!$Q$105*(1+International_Fuel_Surcharge),2),ROUND(((1-PuertoRicoDiscount)*'Intl Priority'!Q9)*(1+International_Fuel_Surcharge),2))</f>
        <v>88.77</v>
      </c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327">
        <v>8.0</v>
      </c>
      <c r="B13" s="334">
        <f>IF('Intl Priority'!$B$105&gt;ROUND(((1-IntPriorityDiscount-IntPriorityIncentive)*'Intl Priority'!B10),2),ROUND('Intl Priority'!$B$105*(1+International_Fuel_Surcharge),2),ROUND(((1-IntPriorityDiscount-IntPriorityIncentive)*'Intl Priority'!B10)*(1+International_Fuel_Surcharge),2))</f>
        <v>30.8</v>
      </c>
      <c r="C13" s="334">
        <f>IF('Intl Priority'!$C$105&gt;ROUND(((1-IntPriorityDiscount-IntPriorityIncentive)*'Intl Priority'!C10),2),ROUND('Intl Priority'!$C$105*(1+International_Fuel_Surcharge),2),ROUND(((1-IntPriorityDiscount-IntPriorityIncentive)*'Intl Priority'!C10)*(1+International_Fuel_Surcharge),2))</f>
        <v>36.18</v>
      </c>
      <c r="D13" s="334">
        <f>IF('Intl Priority'!$D$105&gt;ROUND(((1-IntPriorityDiscount-IntPriorityIncentive)*'Intl Priority'!D10),2),ROUND('Intl Priority'!$D$105*(1+International_Fuel_Surcharge),2),ROUND(((1-IntPriorityDiscount-IntPriorityIncentive)*'Intl Priority'!D10)*(1+International_Fuel_Surcharge),2))</f>
        <v>38.71</v>
      </c>
      <c r="E13" s="334">
        <f>IF('Intl Priority'!$E$105&gt;ROUND(((1-IntPriorityDiscount-IntPriorityIncentive)*'Intl Priority'!E10),2),ROUND('Intl Priority'!$E$105*(1+International_Fuel_Surcharge),2),ROUND(((1-IntPriorityDiscount-IntPriorityIncentive)*'Intl Priority'!E10)*(1+International_Fuel_Surcharge),2))</f>
        <v>46.56</v>
      </c>
      <c r="F13" s="334">
        <f>IF('Intl Priority'!$F$105&gt;ROUND(((1-IntPriorityDiscount-IntPriorityIncentive)*'Intl Priority'!F10),2),ROUND('Intl Priority'!$F$105*(1+International_Fuel_Surcharge),2),ROUND(((1-IntPriorityDiscount-IntPriorityIncentive)*'Intl Priority'!F10)*(1+International_Fuel_Surcharge),2))</f>
        <v>72.64</v>
      </c>
      <c r="G13" s="334">
        <f>IF('Intl Priority'!$G$105&gt;ROUND(((1-IntPriorityDiscount-IntPriorityIncentive)*'Intl Priority'!G10),2),ROUND('Intl Priority'!$G$105*(1+International_Fuel_Surcharge),2),ROUND(((1-IntPriorityDiscount-IntPriorityIncentive)*'Intl Priority'!G10)*(1+International_Fuel_Surcharge),2))</f>
        <v>46.83</v>
      </c>
      <c r="H13" s="334">
        <f>IF('Intl Priority'!$H$105&gt;ROUND(((1-IntPriorityDiscount-IntPriorityIncentive)*'Intl Priority'!H10),2),ROUND('Intl Priority'!$H$105*(1+International_Fuel_Surcharge),2),ROUND(((1-IntPriorityDiscount-IntPriorityIncentive)*'Intl Priority'!H10)*(1+International_Fuel_Surcharge),2))</f>
        <v>48.04</v>
      </c>
      <c r="I13" s="334">
        <f>IF('Intl Priority'!$I$105&gt;ROUND(((1-IntPriorityDiscount-IntPriorityIncentive)*'Intl Priority'!I10),2),ROUND('Intl Priority'!$I$105*(1+International_Fuel_Surcharge),2),ROUND(((1-IntPriorityDiscount-IntPriorityIncentive)*'Intl Priority'!I10)*(1+International_Fuel_Surcharge),2))</f>
        <v>51.93</v>
      </c>
      <c r="J13" s="334">
        <f>IF('Intl Priority'!$J$105&gt;ROUND(((1-IntPriorityDiscount-IntPriorityIncentive)*'Intl Priority'!J10),2),ROUND('Intl Priority'!$J$105*(1+International_Fuel_Surcharge),2),ROUND(((1-IntPriorityDiscount-IntPriorityIncentive)*'Intl Priority'!J10)*(1+International_Fuel_Surcharge),2))</f>
        <v>37.45</v>
      </c>
      <c r="K13" s="334">
        <f>IF('Intl Priority'!$K$105&gt;ROUND(((1-IntPriorityDiscount-IntPriorityIncentive)*'Intl Priority'!K10),2),ROUND('Intl Priority'!$K$105*(1+International_Fuel_Surcharge),2),ROUND(((1-IntPriorityDiscount-IntPriorityIncentive)*'Intl Priority'!K10)*(1+International_Fuel_Surcharge),2))</f>
        <v>61.47</v>
      </c>
      <c r="L13" s="334">
        <f>IF('Intl Priority'!$L$105&gt;ROUND(((1-IntPriorityDiscount-IntPriorityIncentive)*'Intl Priority'!L10),2),ROUND('Intl Priority'!$L$105*(1+International_Fuel_Surcharge),2),ROUND(((1-IntPriorityDiscount-IntPriorityIncentive)*'Intl Priority'!L10)*(1+International_Fuel_Surcharge),2))</f>
        <v>54.98</v>
      </c>
      <c r="M13" s="334">
        <f>IF('Intl Priority'!$M$105&gt;ROUND(((1-IntPriorityDiscount-IntPriorityIncentive)*'Intl Priority'!M10),2),ROUND('Intl Priority'!$M$105*(1+International_Fuel_Surcharge),2),ROUND(((1-IntPriorityDiscount-IntPriorityIncentive)*'Intl Priority'!M10)*(1+International_Fuel_Surcharge),2))</f>
        <v>82.49</v>
      </c>
      <c r="N13" s="334">
        <f>IF('Intl Priority'!$N$105&gt;ROUND(((1-IntPriorityDiscount-IntPriorityIncentive)*'Intl Priority'!N10),2),ROUND('Intl Priority'!$N$105*(1+International_Fuel_Surcharge),2),ROUND(((1-IntPriorityDiscount-IntPriorityIncentive)*'Intl Priority'!N10)*(1+International_Fuel_Surcharge),2))</f>
        <v>78.36</v>
      </c>
      <c r="O13" s="334">
        <f>IF('Intl Priority'!$O$105&gt;ROUND(((1-IntPriorityDiscount-IntPriorityIncentive)*'Intl Priority'!O10),2),ROUND('Intl Priority'!$O$105*(1+International_Fuel_Surcharge),2),ROUND(((1-IntPriorityDiscount-IntPriorityIncentive)*'Intl Priority'!O10)*(1+International_Fuel_Surcharge),2))</f>
        <v>53.97</v>
      </c>
      <c r="P13" s="334">
        <f>IF('Intl Priority'!$P$105&gt;ROUND(((1-IntPriorityDiscount-IntPriorityIncentive)*'Intl Priority'!P10),2),ROUND('Intl Priority'!$P$105*(1+International_Fuel_Surcharge),2),ROUND(((1-IntPriorityDiscount-IntPriorityIncentive)*'Intl Priority'!P10)*(1+International_Fuel_Surcharge),2))</f>
        <v>57.41</v>
      </c>
      <c r="Q13" s="334">
        <f>IF('Intl Priority'!$Q$105&gt;ROUND(((1-PuertoRicoDiscount)*'Intl Priority'!Q10),2),ROUND('Intl Priority'!$Q$105*(1+International_Fuel_Surcharge),2),ROUND(((1-PuertoRicoDiscount)*'Intl Priority'!Q10)*(1+International_Fuel_Surcharge),2))</f>
        <v>93.59</v>
      </c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327">
        <v>9.0</v>
      </c>
      <c r="B14" s="334">
        <f>IF('Intl Priority'!$B$105&gt;ROUND(((1-IntPriorityDiscount-IntPriorityIncentive)*'Intl Priority'!B11),2),ROUND('Intl Priority'!$B$105*(1+International_Fuel_Surcharge),2),ROUND(((1-IntPriorityDiscount-IntPriorityIncentive)*'Intl Priority'!B11)*(1+International_Fuel_Surcharge),2))</f>
        <v>30.86</v>
      </c>
      <c r="C14" s="334">
        <f>IF('Intl Priority'!$C$105&gt;ROUND(((1-IntPriorityDiscount-IntPriorityIncentive)*'Intl Priority'!C11),2),ROUND('Intl Priority'!$C$105*(1+International_Fuel_Surcharge),2),ROUND(((1-IntPriorityDiscount-IntPriorityIncentive)*'Intl Priority'!C11)*(1+International_Fuel_Surcharge),2))</f>
        <v>36.26</v>
      </c>
      <c r="D14" s="334">
        <f>IF('Intl Priority'!$D$105&gt;ROUND(((1-IntPriorityDiscount-IntPriorityIncentive)*'Intl Priority'!D11),2),ROUND('Intl Priority'!$D$105*(1+International_Fuel_Surcharge),2),ROUND(((1-IntPriorityDiscount-IntPriorityIncentive)*'Intl Priority'!D11)*(1+International_Fuel_Surcharge),2))</f>
        <v>38.85</v>
      </c>
      <c r="E14" s="334">
        <f>IF('Intl Priority'!$E$105&gt;ROUND(((1-IntPriorityDiscount-IntPriorityIncentive)*'Intl Priority'!E11),2),ROUND('Intl Priority'!$E$105*(1+International_Fuel_Surcharge),2),ROUND(((1-IntPriorityDiscount-IntPriorityIncentive)*'Intl Priority'!E11)*(1+International_Fuel_Surcharge),2))</f>
        <v>46.96</v>
      </c>
      <c r="F14" s="334">
        <f>IF('Intl Priority'!$F$105&gt;ROUND(((1-IntPriorityDiscount-IntPriorityIncentive)*'Intl Priority'!F11),2),ROUND('Intl Priority'!$F$105*(1+International_Fuel_Surcharge),2),ROUND(((1-IntPriorityDiscount-IntPriorityIncentive)*'Intl Priority'!F11)*(1+International_Fuel_Surcharge),2))</f>
        <v>72.92</v>
      </c>
      <c r="G14" s="334">
        <f>IF('Intl Priority'!$G$105&gt;ROUND(((1-IntPriorityDiscount-IntPriorityIncentive)*'Intl Priority'!G11),2),ROUND('Intl Priority'!$G$105*(1+International_Fuel_Surcharge),2),ROUND(((1-IntPriorityDiscount-IntPriorityIncentive)*'Intl Priority'!G11)*(1+International_Fuel_Surcharge),2))</f>
        <v>46.96</v>
      </c>
      <c r="H14" s="334">
        <f>IF('Intl Priority'!$H$105&gt;ROUND(((1-IntPriorityDiscount-IntPriorityIncentive)*'Intl Priority'!H11),2),ROUND('Intl Priority'!$H$105*(1+International_Fuel_Surcharge),2),ROUND(((1-IntPriorityDiscount-IntPriorityIncentive)*'Intl Priority'!H11)*(1+International_Fuel_Surcharge),2))</f>
        <v>48.14</v>
      </c>
      <c r="I14" s="334">
        <f>IF('Intl Priority'!$I$105&gt;ROUND(((1-IntPriorityDiscount-IntPriorityIncentive)*'Intl Priority'!I11),2),ROUND('Intl Priority'!$I$105*(1+International_Fuel_Surcharge),2),ROUND(((1-IntPriorityDiscount-IntPriorityIncentive)*'Intl Priority'!I11)*(1+International_Fuel_Surcharge),2))</f>
        <v>52.27</v>
      </c>
      <c r="J14" s="334">
        <f>IF('Intl Priority'!$J$105&gt;ROUND(((1-IntPriorityDiscount-IntPriorityIncentive)*'Intl Priority'!J11),2),ROUND('Intl Priority'!$J$105*(1+International_Fuel_Surcharge),2),ROUND(((1-IntPriorityDiscount-IntPriorityIncentive)*'Intl Priority'!J11)*(1+International_Fuel_Surcharge),2))</f>
        <v>37.64</v>
      </c>
      <c r="K14" s="334">
        <f>IF('Intl Priority'!$K$105&gt;ROUND(((1-IntPriorityDiscount-IntPriorityIncentive)*'Intl Priority'!K11),2),ROUND('Intl Priority'!$K$105*(1+International_Fuel_Surcharge),2),ROUND(((1-IntPriorityDiscount-IntPriorityIncentive)*'Intl Priority'!K11)*(1+International_Fuel_Surcharge),2))</f>
        <v>62.22</v>
      </c>
      <c r="L14" s="334">
        <f>IF('Intl Priority'!$L$105&gt;ROUND(((1-IntPriorityDiscount-IntPriorityIncentive)*'Intl Priority'!L11),2),ROUND('Intl Priority'!$L$105*(1+International_Fuel_Surcharge),2),ROUND(((1-IntPriorityDiscount-IntPriorityIncentive)*'Intl Priority'!L11)*(1+International_Fuel_Surcharge),2))</f>
        <v>55.1</v>
      </c>
      <c r="M14" s="334">
        <f>IF('Intl Priority'!$M$105&gt;ROUND(((1-IntPriorityDiscount-IntPriorityIncentive)*'Intl Priority'!M11),2),ROUND('Intl Priority'!$M$105*(1+International_Fuel_Surcharge),2),ROUND(((1-IntPriorityDiscount-IntPriorityIncentive)*'Intl Priority'!M11)*(1+International_Fuel_Surcharge),2))</f>
        <v>83.93</v>
      </c>
      <c r="N14" s="334">
        <f>IF('Intl Priority'!$N$105&gt;ROUND(((1-IntPriorityDiscount-IntPriorityIncentive)*'Intl Priority'!N11),2),ROUND('Intl Priority'!$N$105*(1+International_Fuel_Surcharge),2),ROUND(((1-IntPriorityDiscount-IntPriorityIncentive)*'Intl Priority'!N11)*(1+International_Fuel_Surcharge),2))</f>
        <v>78.85</v>
      </c>
      <c r="O14" s="334">
        <f>IF('Intl Priority'!$O$105&gt;ROUND(((1-IntPriorityDiscount-IntPriorityIncentive)*'Intl Priority'!O11),2),ROUND('Intl Priority'!$O$105*(1+International_Fuel_Surcharge),2),ROUND(((1-IntPriorityDiscount-IntPriorityIncentive)*'Intl Priority'!O11)*(1+International_Fuel_Surcharge),2))</f>
        <v>54.21</v>
      </c>
      <c r="P14" s="334">
        <f>IF('Intl Priority'!$P$105&gt;ROUND(((1-IntPriorityDiscount-IntPriorityIncentive)*'Intl Priority'!P11),2),ROUND('Intl Priority'!$P$105*(1+International_Fuel_Surcharge),2),ROUND(((1-IntPriorityDiscount-IntPriorityIncentive)*'Intl Priority'!P11)*(1+International_Fuel_Surcharge),2))</f>
        <v>57.67</v>
      </c>
      <c r="Q14" s="334">
        <f>IF('Intl Priority'!$Q$105&gt;ROUND(((1-PuertoRicoDiscount)*'Intl Priority'!Q11),2),ROUND('Intl Priority'!$Q$105*(1+International_Fuel_Surcharge),2),ROUND(((1-PuertoRicoDiscount)*'Intl Priority'!Q11)*(1+International_Fuel_Surcharge),2))</f>
        <v>99.6</v>
      </c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327">
        <v>10.0</v>
      </c>
      <c r="B15" s="334">
        <f>IF('Intl Priority'!$B$105&gt;ROUND(((1-IntPriorityDiscount-IntPriorityIncentive)*'Intl Priority'!B12),2),ROUND('Intl Priority'!$B$105*(1+International_Fuel_Surcharge),2),ROUND(((1-IntPriorityDiscount-IntPriorityIncentive)*'Intl Priority'!B12)*(1+International_Fuel_Surcharge),2))</f>
        <v>30.93</v>
      </c>
      <c r="C15" s="334">
        <f>IF('Intl Priority'!$C$105&gt;ROUND(((1-IntPriorityDiscount-IntPriorityIncentive)*'Intl Priority'!C12),2),ROUND('Intl Priority'!$C$105*(1+International_Fuel_Surcharge),2),ROUND(((1-IntPriorityDiscount-IntPriorityIncentive)*'Intl Priority'!C12)*(1+International_Fuel_Surcharge),2))</f>
        <v>36.98</v>
      </c>
      <c r="D15" s="334">
        <f>IF('Intl Priority'!$D$105&gt;ROUND(((1-IntPriorityDiscount-IntPriorityIncentive)*'Intl Priority'!D12),2),ROUND('Intl Priority'!$D$105*(1+International_Fuel_Surcharge),2),ROUND(((1-IntPriorityDiscount-IntPriorityIncentive)*'Intl Priority'!D12)*(1+International_Fuel_Surcharge),2))</f>
        <v>38.93</v>
      </c>
      <c r="E15" s="334">
        <f>IF('Intl Priority'!$E$105&gt;ROUND(((1-IntPriorityDiscount-IntPriorityIncentive)*'Intl Priority'!E12),2),ROUND('Intl Priority'!$E$105*(1+International_Fuel_Surcharge),2),ROUND(((1-IntPriorityDiscount-IntPriorityIncentive)*'Intl Priority'!E12)*(1+International_Fuel_Surcharge),2))</f>
        <v>47.07</v>
      </c>
      <c r="F15" s="334">
        <f>IF('Intl Priority'!$F$105&gt;ROUND(((1-IntPriorityDiscount-IntPriorityIncentive)*'Intl Priority'!F12),2),ROUND('Intl Priority'!$F$105*(1+International_Fuel_Surcharge),2),ROUND(((1-IntPriorityDiscount-IntPriorityIncentive)*'Intl Priority'!F12)*(1+International_Fuel_Surcharge),2))</f>
        <v>73.07</v>
      </c>
      <c r="G15" s="334">
        <f>IF('Intl Priority'!$G$105&gt;ROUND(((1-IntPriorityDiscount-IntPriorityIncentive)*'Intl Priority'!G12),2),ROUND('Intl Priority'!$G$105*(1+International_Fuel_Surcharge),2),ROUND(((1-IntPriorityDiscount-IntPriorityIncentive)*'Intl Priority'!G12)*(1+International_Fuel_Surcharge),2))</f>
        <v>47.05</v>
      </c>
      <c r="H15" s="334">
        <f>IF('Intl Priority'!$H$105&gt;ROUND(((1-IntPriorityDiscount-IntPriorityIncentive)*'Intl Priority'!H12),2),ROUND('Intl Priority'!$H$105*(1+International_Fuel_Surcharge),2),ROUND(((1-IntPriorityDiscount-IntPriorityIncentive)*'Intl Priority'!H12)*(1+International_Fuel_Surcharge),2))</f>
        <v>48.24</v>
      </c>
      <c r="I15" s="334">
        <f>IF('Intl Priority'!$I$105&gt;ROUND(((1-IntPriorityDiscount-IntPriorityIncentive)*'Intl Priority'!I12),2),ROUND('Intl Priority'!$I$105*(1+International_Fuel_Surcharge),2),ROUND(((1-IntPriorityDiscount-IntPriorityIncentive)*'Intl Priority'!I12)*(1+International_Fuel_Surcharge),2))</f>
        <v>52.58</v>
      </c>
      <c r="J15" s="334">
        <f>IF('Intl Priority'!$J$105&gt;ROUND(((1-IntPriorityDiscount-IntPriorityIncentive)*'Intl Priority'!J12),2),ROUND('Intl Priority'!$J$105*(1+International_Fuel_Surcharge),2),ROUND(((1-IntPriorityDiscount-IntPriorityIncentive)*'Intl Priority'!J12)*(1+International_Fuel_Surcharge),2))</f>
        <v>37.76</v>
      </c>
      <c r="K15" s="334">
        <f>IF('Intl Priority'!$K$105&gt;ROUND(((1-IntPriorityDiscount-IntPriorityIncentive)*'Intl Priority'!K12),2),ROUND('Intl Priority'!$K$105*(1+International_Fuel_Surcharge),2),ROUND(((1-IntPriorityDiscount-IntPriorityIncentive)*'Intl Priority'!K12)*(1+International_Fuel_Surcharge),2))</f>
        <v>62.35</v>
      </c>
      <c r="L15" s="334">
        <f>IF('Intl Priority'!$L$105&gt;ROUND(((1-IntPriorityDiscount-IntPriorityIncentive)*'Intl Priority'!L12),2),ROUND('Intl Priority'!$L$105*(1+International_Fuel_Surcharge),2),ROUND(((1-IntPriorityDiscount-IntPriorityIncentive)*'Intl Priority'!L12)*(1+International_Fuel_Surcharge),2))</f>
        <v>55.21</v>
      </c>
      <c r="M15" s="334">
        <f>IF('Intl Priority'!$M$105&gt;ROUND(((1-IntPriorityDiscount-IntPriorityIncentive)*'Intl Priority'!M12),2),ROUND('Intl Priority'!$M$105*(1+International_Fuel_Surcharge),2),ROUND(((1-IntPriorityDiscount-IntPriorityIncentive)*'Intl Priority'!M12)*(1+International_Fuel_Surcharge),2))</f>
        <v>84.35</v>
      </c>
      <c r="N15" s="334">
        <f>IF('Intl Priority'!$N$105&gt;ROUND(((1-IntPriorityDiscount-IntPriorityIncentive)*'Intl Priority'!N12),2),ROUND('Intl Priority'!$N$105*(1+International_Fuel_Surcharge),2),ROUND(((1-IntPriorityDiscount-IntPriorityIncentive)*'Intl Priority'!N12)*(1+International_Fuel_Surcharge),2))</f>
        <v>79.01</v>
      </c>
      <c r="O15" s="334">
        <f>IF('Intl Priority'!$O$105&gt;ROUND(((1-IntPriorityDiscount-IntPriorityIncentive)*'Intl Priority'!O12),2),ROUND('Intl Priority'!$O$105*(1+International_Fuel_Surcharge),2),ROUND(((1-IntPriorityDiscount-IntPriorityIncentive)*'Intl Priority'!O12)*(1+International_Fuel_Surcharge),2))</f>
        <v>54.31</v>
      </c>
      <c r="P15" s="334">
        <f>IF('Intl Priority'!$P$105&gt;ROUND(((1-IntPriorityDiscount-IntPriorityIncentive)*'Intl Priority'!P12),2),ROUND('Intl Priority'!$P$105*(1+International_Fuel_Surcharge),2),ROUND(((1-IntPriorityDiscount-IntPriorityIncentive)*'Intl Priority'!P12)*(1+International_Fuel_Surcharge),2))</f>
        <v>57.79</v>
      </c>
      <c r="Q15" s="334">
        <f>IF('Intl Priority'!$Q$105&gt;ROUND(((1-PuertoRicoDiscount)*'Intl Priority'!Q12),2),ROUND('Intl Priority'!$Q$105*(1+International_Fuel_Surcharge),2),ROUND(((1-PuertoRicoDiscount)*'Intl Priority'!Q12)*(1+International_Fuel_Surcharge),2))</f>
        <v>106.01</v>
      </c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327">
        <v>11.0</v>
      </c>
      <c r="B16" s="334">
        <f>IF('Intl Priority'!$B$105&gt;ROUND(((1-IntPriorityDiscount-IntPriorityIncentive)*'Intl Priority'!B13),2),ROUND('Intl Priority'!$B$105*(1+International_Fuel_Surcharge),2),ROUND(((1-IntPriorityDiscount-IntPriorityIncentive)*'Intl Priority'!B13)*(1+International_Fuel_Surcharge),2))</f>
        <v>31.13</v>
      </c>
      <c r="C16" s="334">
        <f>IF('Intl Priority'!$C$105&gt;ROUND(((1-IntPriorityDiscount-IntPriorityIncentive)*'Intl Priority'!C13),2),ROUND('Intl Priority'!$C$105*(1+International_Fuel_Surcharge),2),ROUND(((1-IntPriorityDiscount-IntPriorityIncentive)*'Intl Priority'!C13)*(1+International_Fuel_Surcharge),2))</f>
        <v>37.44</v>
      </c>
      <c r="D16" s="334">
        <f>IF('Intl Priority'!$D$105&gt;ROUND(((1-IntPriorityDiscount-IntPriorityIncentive)*'Intl Priority'!D13),2),ROUND('Intl Priority'!$D$105*(1+International_Fuel_Surcharge),2),ROUND(((1-IntPriorityDiscount-IntPriorityIncentive)*'Intl Priority'!D13)*(1+International_Fuel_Surcharge),2))</f>
        <v>39.01</v>
      </c>
      <c r="E16" s="334">
        <f>IF('Intl Priority'!$E$105&gt;ROUND(((1-IntPriorityDiscount-IntPriorityIncentive)*'Intl Priority'!E13),2),ROUND('Intl Priority'!$E$105*(1+International_Fuel_Surcharge),2),ROUND(((1-IntPriorityDiscount-IntPriorityIncentive)*'Intl Priority'!E13)*(1+International_Fuel_Surcharge),2))</f>
        <v>47.46</v>
      </c>
      <c r="F16" s="334">
        <f>IF('Intl Priority'!$F$105&gt;ROUND(((1-IntPriorityDiscount-IntPriorityIncentive)*'Intl Priority'!F13),2),ROUND('Intl Priority'!$F$105*(1+International_Fuel_Surcharge),2),ROUND(((1-IntPriorityDiscount-IntPriorityIncentive)*'Intl Priority'!F13)*(1+International_Fuel_Surcharge),2))</f>
        <v>73.22</v>
      </c>
      <c r="G16" s="334">
        <f>IF('Intl Priority'!$G$105&gt;ROUND(((1-IntPriorityDiscount-IntPriorityIncentive)*'Intl Priority'!G13),2),ROUND('Intl Priority'!$G$105*(1+International_Fuel_Surcharge),2),ROUND(((1-IntPriorityDiscount-IntPriorityIncentive)*'Intl Priority'!G13)*(1+International_Fuel_Surcharge),2))</f>
        <v>47.77</v>
      </c>
      <c r="H16" s="334">
        <f>IF('Intl Priority'!$H$105&gt;ROUND(((1-IntPriorityDiscount-IntPriorityIncentive)*'Intl Priority'!H13),2),ROUND('Intl Priority'!$H$105*(1+International_Fuel_Surcharge),2),ROUND(((1-IntPriorityDiscount-IntPriorityIncentive)*'Intl Priority'!H13)*(1+International_Fuel_Surcharge),2))</f>
        <v>48.51</v>
      </c>
      <c r="I16" s="334">
        <f>IF('Intl Priority'!$I$105&gt;ROUND(((1-IntPriorityDiscount-IntPriorityIncentive)*'Intl Priority'!I13),2),ROUND('Intl Priority'!$I$105*(1+International_Fuel_Surcharge),2),ROUND(((1-IntPriorityDiscount-IntPriorityIncentive)*'Intl Priority'!I13)*(1+International_Fuel_Surcharge),2))</f>
        <v>52.68</v>
      </c>
      <c r="J16" s="334">
        <f>IF('Intl Priority'!$J$105&gt;ROUND(((1-IntPriorityDiscount-IntPriorityIncentive)*'Intl Priority'!J13),2),ROUND('Intl Priority'!$J$105*(1+International_Fuel_Surcharge),2),ROUND(((1-IntPriorityDiscount-IntPriorityIncentive)*'Intl Priority'!J13)*(1+International_Fuel_Surcharge),2))</f>
        <v>40.28</v>
      </c>
      <c r="K16" s="334">
        <f>IF('Intl Priority'!$K$105&gt;ROUND(((1-IntPriorityDiscount-IntPriorityIncentive)*'Intl Priority'!K13),2),ROUND('Intl Priority'!$K$105*(1+International_Fuel_Surcharge),2),ROUND(((1-IntPriorityDiscount-IntPriorityIncentive)*'Intl Priority'!K13)*(1+International_Fuel_Surcharge),2))</f>
        <v>63.66</v>
      </c>
      <c r="L16" s="334">
        <f>IF('Intl Priority'!$L$105&gt;ROUND(((1-IntPriorityDiscount-IntPriorityIncentive)*'Intl Priority'!L13),2),ROUND('Intl Priority'!$L$105*(1+International_Fuel_Surcharge),2),ROUND(((1-IntPriorityDiscount-IntPriorityIncentive)*'Intl Priority'!L13)*(1+International_Fuel_Surcharge),2))</f>
        <v>55.8</v>
      </c>
      <c r="M16" s="334">
        <f>IF('Intl Priority'!$M$105&gt;ROUND(((1-IntPriorityDiscount-IntPriorityIncentive)*'Intl Priority'!M13),2),ROUND('Intl Priority'!$M$105*(1+International_Fuel_Surcharge),2),ROUND(((1-IntPriorityDiscount-IntPriorityIncentive)*'Intl Priority'!M13)*(1+International_Fuel_Surcharge),2))</f>
        <v>86.12</v>
      </c>
      <c r="N16" s="334">
        <f>IF('Intl Priority'!$N$105&gt;ROUND(((1-IntPriorityDiscount-IntPriorityIncentive)*'Intl Priority'!N13),2),ROUND('Intl Priority'!$N$105*(1+International_Fuel_Surcharge),2),ROUND(((1-IntPriorityDiscount-IntPriorityIncentive)*'Intl Priority'!N13)*(1+International_Fuel_Surcharge),2))</f>
        <v>79.17</v>
      </c>
      <c r="O16" s="334">
        <f>IF('Intl Priority'!$O$105&gt;ROUND(((1-IntPriorityDiscount-IntPriorityIncentive)*'Intl Priority'!O13),2),ROUND('Intl Priority'!$O$105*(1+International_Fuel_Surcharge),2),ROUND(((1-IntPriorityDiscount-IntPriorityIncentive)*'Intl Priority'!O13)*(1+International_Fuel_Surcharge),2))</f>
        <v>54.42</v>
      </c>
      <c r="P16" s="334">
        <f>IF('Intl Priority'!$P$105&gt;ROUND(((1-IntPriorityDiscount-IntPriorityIncentive)*'Intl Priority'!P13),2),ROUND('Intl Priority'!$P$105*(1+International_Fuel_Surcharge),2),ROUND(((1-IntPriorityDiscount-IntPriorityIncentive)*'Intl Priority'!P13)*(1+International_Fuel_Surcharge),2))</f>
        <v>57.92</v>
      </c>
      <c r="Q16" s="334">
        <f>IF('Intl Priority'!$Q$105&gt;ROUND(((1-PuertoRicoDiscount)*'Intl Priority'!Q13),2),ROUND('Intl Priority'!$Q$105*(1+International_Fuel_Surcharge),2),ROUND(((1-PuertoRicoDiscount)*'Intl Priority'!Q13)*(1+International_Fuel_Surcharge),2))</f>
        <v>111.99</v>
      </c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327">
        <v>12.0</v>
      </c>
      <c r="B17" s="334">
        <f>IF('Intl Priority'!$B$105&gt;ROUND(((1-IntPriorityDiscount-IntPriorityIncentive)*'Intl Priority'!B14),2),ROUND('Intl Priority'!$B$105*(1+International_Fuel_Surcharge),2),ROUND(((1-IntPriorityDiscount-IntPriorityIncentive)*'Intl Priority'!B14)*(1+International_Fuel_Surcharge),2))</f>
        <v>31.45</v>
      </c>
      <c r="C17" s="334">
        <f>IF('Intl Priority'!$C$105&gt;ROUND(((1-IntPriorityDiscount-IntPriorityIncentive)*'Intl Priority'!C14),2),ROUND('Intl Priority'!$C$105*(1+International_Fuel_Surcharge),2),ROUND(((1-IntPriorityDiscount-IntPriorityIncentive)*'Intl Priority'!C14)*(1+International_Fuel_Surcharge),2))</f>
        <v>38.32</v>
      </c>
      <c r="D17" s="334">
        <f>IF('Intl Priority'!$D$105&gt;ROUND(((1-IntPriorityDiscount-IntPriorityIncentive)*'Intl Priority'!D14),2),ROUND('Intl Priority'!$D$105*(1+International_Fuel_Surcharge),2),ROUND(((1-IntPriorityDiscount-IntPriorityIncentive)*'Intl Priority'!D14)*(1+International_Fuel_Surcharge),2))</f>
        <v>39.55</v>
      </c>
      <c r="E17" s="334">
        <f>IF('Intl Priority'!$E$105&gt;ROUND(((1-IntPriorityDiscount-IntPriorityIncentive)*'Intl Priority'!E14),2),ROUND('Intl Priority'!$E$105*(1+International_Fuel_Surcharge),2),ROUND(((1-IntPriorityDiscount-IntPriorityIncentive)*'Intl Priority'!E14)*(1+International_Fuel_Surcharge),2))</f>
        <v>47.96</v>
      </c>
      <c r="F17" s="334">
        <f>IF('Intl Priority'!$F$105&gt;ROUND(((1-IntPriorityDiscount-IntPriorityIncentive)*'Intl Priority'!F14),2),ROUND('Intl Priority'!$F$105*(1+International_Fuel_Surcharge),2),ROUND(((1-IntPriorityDiscount-IntPriorityIncentive)*'Intl Priority'!F14)*(1+International_Fuel_Surcharge),2))</f>
        <v>74.2</v>
      </c>
      <c r="G17" s="334">
        <f>IF('Intl Priority'!$G$105&gt;ROUND(((1-IntPriorityDiscount-IntPriorityIncentive)*'Intl Priority'!G14),2),ROUND('Intl Priority'!$G$105*(1+International_Fuel_Surcharge),2),ROUND(((1-IntPriorityDiscount-IntPriorityIncentive)*'Intl Priority'!G14)*(1+International_Fuel_Surcharge),2))</f>
        <v>48.52</v>
      </c>
      <c r="H17" s="334">
        <f>IF('Intl Priority'!$H$105&gt;ROUND(((1-IntPriorityDiscount-IntPriorityIncentive)*'Intl Priority'!H14),2),ROUND('Intl Priority'!$H$105*(1+International_Fuel_Surcharge),2),ROUND(((1-IntPriorityDiscount-IntPriorityIncentive)*'Intl Priority'!H14)*(1+International_Fuel_Surcharge),2))</f>
        <v>49.12</v>
      </c>
      <c r="I17" s="334">
        <f>IF('Intl Priority'!$I$105&gt;ROUND(((1-IntPriorityDiscount-IntPriorityIncentive)*'Intl Priority'!I14),2),ROUND('Intl Priority'!$I$105*(1+International_Fuel_Surcharge),2),ROUND(((1-IntPriorityDiscount-IntPriorityIncentive)*'Intl Priority'!I14)*(1+International_Fuel_Surcharge),2))</f>
        <v>53.24</v>
      </c>
      <c r="J17" s="334">
        <f>IF('Intl Priority'!$J$105&gt;ROUND(((1-IntPriorityDiscount-IntPriorityIncentive)*'Intl Priority'!J14),2),ROUND('Intl Priority'!$J$105*(1+International_Fuel_Surcharge),2),ROUND(((1-IntPriorityDiscount-IntPriorityIncentive)*'Intl Priority'!J14)*(1+International_Fuel_Surcharge),2))</f>
        <v>40.53</v>
      </c>
      <c r="K17" s="334">
        <f>IF('Intl Priority'!$K$105&gt;ROUND(((1-IntPriorityDiscount-IntPriorityIncentive)*'Intl Priority'!K14),2),ROUND('Intl Priority'!$K$105*(1+International_Fuel_Surcharge),2),ROUND(((1-IntPriorityDiscount-IntPriorityIncentive)*'Intl Priority'!K14)*(1+International_Fuel_Surcharge),2))</f>
        <v>64.56</v>
      </c>
      <c r="L17" s="334">
        <f>IF('Intl Priority'!$L$105&gt;ROUND(((1-IntPriorityDiscount-IntPriorityIncentive)*'Intl Priority'!L14),2),ROUND('Intl Priority'!$L$105*(1+International_Fuel_Surcharge),2),ROUND(((1-IntPriorityDiscount-IntPriorityIncentive)*'Intl Priority'!L14)*(1+International_Fuel_Surcharge),2))</f>
        <v>56.58</v>
      </c>
      <c r="M17" s="334">
        <f>IF('Intl Priority'!$M$105&gt;ROUND(((1-IntPriorityDiscount-IntPriorityIncentive)*'Intl Priority'!M14),2),ROUND('Intl Priority'!$M$105*(1+International_Fuel_Surcharge),2),ROUND(((1-IntPriorityDiscount-IntPriorityIncentive)*'Intl Priority'!M14)*(1+International_Fuel_Surcharge),2))</f>
        <v>87.06</v>
      </c>
      <c r="N17" s="334">
        <f>IF('Intl Priority'!$N$105&gt;ROUND(((1-IntPriorityDiscount-IntPriorityIncentive)*'Intl Priority'!N14),2),ROUND('Intl Priority'!$N$105*(1+International_Fuel_Surcharge),2),ROUND(((1-IntPriorityDiscount-IntPriorityIncentive)*'Intl Priority'!N14)*(1+International_Fuel_Surcharge),2))</f>
        <v>80.39</v>
      </c>
      <c r="O17" s="334">
        <f>IF('Intl Priority'!$O$105&gt;ROUND(((1-IntPriorityDiscount-IntPriorityIncentive)*'Intl Priority'!O14),2),ROUND('Intl Priority'!$O$105*(1+International_Fuel_Surcharge),2),ROUND(((1-IntPriorityDiscount-IntPriorityIncentive)*'Intl Priority'!O14)*(1+International_Fuel_Surcharge),2))</f>
        <v>55.22</v>
      </c>
      <c r="P17" s="334">
        <f>IF('Intl Priority'!$P$105&gt;ROUND(((1-IntPriorityDiscount-IntPriorityIncentive)*'Intl Priority'!P14),2),ROUND('Intl Priority'!$P$105*(1+International_Fuel_Surcharge),2),ROUND(((1-IntPriorityDiscount-IntPriorityIncentive)*'Intl Priority'!P14)*(1+International_Fuel_Surcharge),2))</f>
        <v>58.4</v>
      </c>
      <c r="Q17" s="334">
        <f>IF('Intl Priority'!$Q$105&gt;ROUND(((1-PuertoRicoDiscount)*'Intl Priority'!Q14),2),ROUND('Intl Priority'!$Q$105*(1+International_Fuel_Surcharge),2),ROUND(((1-PuertoRicoDiscount)*'Intl Priority'!Q14)*(1+International_Fuel_Surcharge),2))</f>
        <v>117.44</v>
      </c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27">
        <v>13.0</v>
      </c>
      <c r="B18" s="334">
        <f>IF('Intl Priority'!$B$105&gt;ROUND(((1-IntPriorityDiscount-IntPriorityIncentive)*'Intl Priority'!B15),2),ROUND('Intl Priority'!$B$105*(1+International_Fuel_Surcharge),2),ROUND(((1-IntPriorityDiscount-IntPriorityIncentive)*'Intl Priority'!B15)*(1+International_Fuel_Surcharge),2))</f>
        <v>38.01</v>
      </c>
      <c r="C18" s="334">
        <f>IF('Intl Priority'!$C$105&gt;ROUND(((1-IntPriorityDiscount-IntPriorityIncentive)*'Intl Priority'!C15),2),ROUND('Intl Priority'!$C$105*(1+International_Fuel_Surcharge),2),ROUND(((1-IntPriorityDiscount-IntPriorityIncentive)*'Intl Priority'!C15)*(1+International_Fuel_Surcharge),2))</f>
        <v>48.32</v>
      </c>
      <c r="D18" s="334">
        <f>IF('Intl Priority'!$D$105&gt;ROUND(((1-IntPriorityDiscount-IntPriorityIncentive)*'Intl Priority'!D15),2),ROUND('Intl Priority'!$D$105*(1+International_Fuel_Surcharge),2),ROUND(((1-IntPriorityDiscount-IntPriorityIncentive)*'Intl Priority'!D15)*(1+International_Fuel_Surcharge),2))</f>
        <v>50.32</v>
      </c>
      <c r="E18" s="334">
        <f>IF('Intl Priority'!$E$105&gt;ROUND(((1-IntPriorityDiscount-IntPriorityIncentive)*'Intl Priority'!E15),2),ROUND('Intl Priority'!$E$105*(1+International_Fuel_Surcharge),2),ROUND(((1-IntPriorityDiscount-IntPriorityIncentive)*'Intl Priority'!E15)*(1+International_Fuel_Surcharge),2))</f>
        <v>57.95</v>
      </c>
      <c r="F18" s="334">
        <f>IF('Intl Priority'!$F$105&gt;ROUND(((1-IntPriorityDiscount-IntPriorityIncentive)*'Intl Priority'!F15),2),ROUND('Intl Priority'!$F$105*(1+International_Fuel_Surcharge),2),ROUND(((1-IntPriorityDiscount-IntPriorityIncentive)*'Intl Priority'!F15)*(1+International_Fuel_Surcharge),2))</f>
        <v>93.96</v>
      </c>
      <c r="G18" s="334">
        <f>IF('Intl Priority'!$G$105&gt;ROUND(((1-IntPriorityDiscount-IntPriorityIncentive)*'Intl Priority'!G15),2),ROUND('Intl Priority'!$G$105*(1+International_Fuel_Surcharge),2),ROUND(((1-IntPriorityDiscount-IntPriorityIncentive)*'Intl Priority'!G15)*(1+International_Fuel_Surcharge),2))</f>
        <v>63.43</v>
      </c>
      <c r="H18" s="334">
        <f>IF('Intl Priority'!$H$105&gt;ROUND(((1-IntPriorityDiscount-IntPriorityIncentive)*'Intl Priority'!H15),2),ROUND('Intl Priority'!$H$105*(1+International_Fuel_Surcharge),2),ROUND(((1-IntPriorityDiscount-IntPriorityIncentive)*'Intl Priority'!H15)*(1+International_Fuel_Surcharge),2))</f>
        <v>61.33</v>
      </c>
      <c r="I18" s="334">
        <f>IF('Intl Priority'!$I$105&gt;ROUND(((1-IntPriorityDiscount-IntPriorityIncentive)*'Intl Priority'!I15),2),ROUND('Intl Priority'!$I$105*(1+International_Fuel_Surcharge),2),ROUND(((1-IntPriorityDiscount-IntPriorityIncentive)*'Intl Priority'!I15)*(1+International_Fuel_Surcharge),2))</f>
        <v>64.26</v>
      </c>
      <c r="J18" s="334">
        <f>IF('Intl Priority'!$J$105&gt;ROUND(((1-IntPriorityDiscount-IntPriorityIncentive)*'Intl Priority'!J15),2),ROUND('Intl Priority'!$J$105*(1+International_Fuel_Surcharge),2),ROUND(((1-IntPriorityDiscount-IntPriorityIncentive)*'Intl Priority'!J15)*(1+International_Fuel_Surcharge),2))</f>
        <v>43.87</v>
      </c>
      <c r="K18" s="334">
        <f>IF('Intl Priority'!$K$105&gt;ROUND(((1-IntPriorityDiscount-IntPriorityIncentive)*'Intl Priority'!K15),2),ROUND('Intl Priority'!$K$105*(1+International_Fuel_Surcharge),2),ROUND(((1-IntPriorityDiscount-IntPriorityIncentive)*'Intl Priority'!K15)*(1+International_Fuel_Surcharge),2))</f>
        <v>82.61</v>
      </c>
      <c r="L18" s="334">
        <f>IF('Intl Priority'!$L$105&gt;ROUND(((1-IntPriorityDiscount-IntPriorityIncentive)*'Intl Priority'!L15),2),ROUND('Intl Priority'!$L$105*(1+International_Fuel_Surcharge),2),ROUND(((1-IntPriorityDiscount-IntPriorityIncentive)*'Intl Priority'!L15)*(1+International_Fuel_Surcharge),2))</f>
        <v>72.21</v>
      </c>
      <c r="M18" s="334">
        <f>IF('Intl Priority'!$M$105&gt;ROUND(((1-IntPriorityDiscount-IntPriorityIncentive)*'Intl Priority'!M15),2),ROUND('Intl Priority'!$M$105*(1+International_Fuel_Surcharge),2),ROUND(((1-IntPriorityDiscount-IntPriorityIncentive)*'Intl Priority'!M15)*(1+International_Fuel_Surcharge),2))</f>
        <v>105.68</v>
      </c>
      <c r="N18" s="334">
        <f>IF('Intl Priority'!$N$105&gt;ROUND(((1-IntPriorityDiscount-IntPriorityIncentive)*'Intl Priority'!N15),2),ROUND('Intl Priority'!$N$105*(1+International_Fuel_Surcharge),2),ROUND(((1-IntPriorityDiscount-IntPriorityIncentive)*'Intl Priority'!N15)*(1+International_Fuel_Surcharge),2))</f>
        <v>104.81</v>
      </c>
      <c r="O18" s="334">
        <f>IF('Intl Priority'!$O$105&gt;ROUND(((1-IntPriorityDiscount-IntPriorityIncentive)*'Intl Priority'!O15),2),ROUND('Intl Priority'!$O$105*(1+International_Fuel_Surcharge),2),ROUND(((1-IntPriorityDiscount-IntPriorityIncentive)*'Intl Priority'!O15)*(1+International_Fuel_Surcharge),2))</f>
        <v>71.06</v>
      </c>
      <c r="P18" s="334">
        <f>IF('Intl Priority'!$P$105&gt;ROUND(((1-IntPriorityDiscount-IntPriorityIncentive)*'Intl Priority'!P15),2),ROUND('Intl Priority'!$P$105*(1+International_Fuel_Surcharge),2),ROUND(((1-IntPriorityDiscount-IntPriorityIncentive)*'Intl Priority'!P15)*(1+International_Fuel_Surcharge),2))</f>
        <v>67.92</v>
      </c>
      <c r="Q18" s="334">
        <f>IF('Intl Priority'!$Q$105&gt;ROUND(((1-PuertoRicoDiscount)*'Intl Priority'!Q15),2),ROUND('Intl Priority'!$Q$105*(1+International_Fuel_Surcharge),2),ROUND(((1-PuertoRicoDiscount)*'Intl Priority'!Q15)*(1+International_Fuel_Surcharge),2))</f>
        <v>122.67</v>
      </c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327">
        <v>14.0</v>
      </c>
      <c r="B19" s="334">
        <f>IF('Intl Priority'!$B$105&gt;ROUND(((1-IntPriorityDiscount-IntPriorityIncentive)*'Intl Priority'!B16),2),ROUND('Intl Priority'!$B$105*(1+International_Fuel_Surcharge),2),ROUND(((1-IntPriorityDiscount-IntPriorityIncentive)*'Intl Priority'!B16)*(1+International_Fuel_Surcharge),2))</f>
        <v>43.3</v>
      </c>
      <c r="C19" s="334">
        <f>IF('Intl Priority'!$C$105&gt;ROUND(((1-IntPriorityDiscount-IntPriorityIncentive)*'Intl Priority'!C16),2),ROUND('Intl Priority'!$C$105*(1+International_Fuel_Surcharge),2),ROUND(((1-IntPriorityDiscount-IntPriorityIncentive)*'Intl Priority'!C16)*(1+International_Fuel_Surcharge),2))</f>
        <v>50.84</v>
      </c>
      <c r="D19" s="334">
        <f>IF('Intl Priority'!$D$105&gt;ROUND(((1-IntPriorityDiscount-IntPriorityIncentive)*'Intl Priority'!D16),2),ROUND('Intl Priority'!$D$105*(1+International_Fuel_Surcharge),2),ROUND(((1-IntPriorityDiscount-IntPriorityIncentive)*'Intl Priority'!D16)*(1+International_Fuel_Surcharge),2))</f>
        <v>55.83</v>
      </c>
      <c r="E19" s="334">
        <f>IF('Intl Priority'!$E$105&gt;ROUND(((1-IntPriorityDiscount-IntPriorityIncentive)*'Intl Priority'!E16),2),ROUND('Intl Priority'!$E$105*(1+International_Fuel_Surcharge),2),ROUND(((1-IntPriorityDiscount-IntPriorityIncentive)*'Intl Priority'!E16)*(1+International_Fuel_Surcharge),2))</f>
        <v>65.51</v>
      </c>
      <c r="F19" s="334">
        <f>IF('Intl Priority'!$F$105&gt;ROUND(((1-IntPriorityDiscount-IntPriorityIncentive)*'Intl Priority'!F16),2),ROUND('Intl Priority'!$F$105*(1+International_Fuel_Surcharge),2),ROUND(((1-IntPriorityDiscount-IntPriorityIncentive)*'Intl Priority'!F16)*(1+International_Fuel_Surcharge),2))</f>
        <v>108.74</v>
      </c>
      <c r="G19" s="334">
        <f>IF('Intl Priority'!$G$105&gt;ROUND(((1-IntPriorityDiscount-IntPriorityIncentive)*'Intl Priority'!G16),2),ROUND('Intl Priority'!$G$105*(1+International_Fuel_Surcharge),2),ROUND(((1-IntPriorityDiscount-IntPriorityIncentive)*'Intl Priority'!G16)*(1+International_Fuel_Surcharge),2))</f>
        <v>67.23</v>
      </c>
      <c r="H19" s="334">
        <f>IF('Intl Priority'!$H$105&gt;ROUND(((1-IntPriorityDiscount-IntPriorityIncentive)*'Intl Priority'!H16),2),ROUND('Intl Priority'!$H$105*(1+International_Fuel_Surcharge),2),ROUND(((1-IntPriorityDiscount-IntPriorityIncentive)*'Intl Priority'!H16)*(1+International_Fuel_Surcharge),2))</f>
        <v>65.57</v>
      </c>
      <c r="I19" s="334">
        <f>IF('Intl Priority'!$I$105&gt;ROUND(((1-IntPriorityDiscount-IntPriorityIncentive)*'Intl Priority'!I16),2),ROUND('Intl Priority'!$I$105*(1+International_Fuel_Surcharge),2),ROUND(((1-IntPriorityDiscount-IntPriorityIncentive)*'Intl Priority'!I16)*(1+International_Fuel_Surcharge),2))</f>
        <v>70.97</v>
      </c>
      <c r="J19" s="334">
        <f>IF('Intl Priority'!$J$105&gt;ROUND(((1-IntPriorityDiscount-IntPriorityIncentive)*'Intl Priority'!J16),2),ROUND('Intl Priority'!$J$105*(1+International_Fuel_Surcharge),2),ROUND(((1-IntPriorityDiscount-IntPriorityIncentive)*'Intl Priority'!J16)*(1+International_Fuel_Surcharge),2))</f>
        <v>45.6</v>
      </c>
      <c r="K19" s="334">
        <f>IF('Intl Priority'!$K$105&gt;ROUND(((1-IntPriorityDiscount-IntPriorityIncentive)*'Intl Priority'!K16),2),ROUND('Intl Priority'!$K$105*(1+International_Fuel_Surcharge),2),ROUND(((1-IntPriorityDiscount-IntPriorityIncentive)*'Intl Priority'!K16)*(1+International_Fuel_Surcharge),2))</f>
        <v>94.88</v>
      </c>
      <c r="L19" s="334">
        <f>IF('Intl Priority'!$L$105&gt;ROUND(((1-IntPriorityDiscount-IntPriorityIncentive)*'Intl Priority'!L16),2),ROUND('Intl Priority'!$L$105*(1+International_Fuel_Surcharge),2),ROUND(((1-IntPriorityDiscount-IntPriorityIncentive)*'Intl Priority'!L16)*(1+International_Fuel_Surcharge),2))</f>
        <v>82.86</v>
      </c>
      <c r="M19" s="334">
        <f>IF('Intl Priority'!$M$105&gt;ROUND(((1-IntPriorityDiscount-IntPriorityIncentive)*'Intl Priority'!M16),2),ROUND('Intl Priority'!$M$105*(1+International_Fuel_Surcharge),2),ROUND(((1-IntPriorityDiscount-IntPriorityIncentive)*'Intl Priority'!M16)*(1+International_Fuel_Surcharge),2))</f>
        <v>118.93</v>
      </c>
      <c r="N19" s="334">
        <f>IF('Intl Priority'!$N$105&gt;ROUND(((1-IntPriorityDiscount-IntPriorityIncentive)*'Intl Priority'!N16),2),ROUND('Intl Priority'!$N$105*(1+International_Fuel_Surcharge),2),ROUND(((1-IntPriorityDiscount-IntPriorityIncentive)*'Intl Priority'!N16)*(1+International_Fuel_Surcharge),2))</f>
        <v>111.49</v>
      </c>
      <c r="O19" s="334">
        <f>IF('Intl Priority'!$O$105&gt;ROUND(((1-IntPriorityDiscount-IntPriorityIncentive)*'Intl Priority'!O16),2),ROUND('Intl Priority'!$O$105*(1+International_Fuel_Surcharge),2),ROUND(((1-IntPriorityDiscount-IntPriorityIncentive)*'Intl Priority'!O16)*(1+International_Fuel_Surcharge),2))</f>
        <v>82.08</v>
      </c>
      <c r="P19" s="334">
        <f>IF('Intl Priority'!$P$105&gt;ROUND(((1-IntPriorityDiscount-IntPriorityIncentive)*'Intl Priority'!P16),2),ROUND('Intl Priority'!$P$105*(1+International_Fuel_Surcharge),2),ROUND(((1-IntPriorityDiscount-IntPriorityIncentive)*'Intl Priority'!P16)*(1+International_Fuel_Surcharge),2))</f>
        <v>86.95</v>
      </c>
      <c r="Q19" s="334">
        <f>IF('Intl Priority'!$Q$105&gt;ROUND(((1-PuertoRicoDiscount)*'Intl Priority'!Q16),2),ROUND('Intl Priority'!$Q$105*(1+International_Fuel_Surcharge),2),ROUND(((1-PuertoRicoDiscount)*'Intl Priority'!Q16)*(1+International_Fuel_Surcharge),2))</f>
        <v>128.25</v>
      </c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327">
        <v>15.0</v>
      </c>
      <c r="B20" s="334">
        <f>IF('Intl Priority'!$B$105&gt;ROUND(((1-IntPriorityDiscount-IntPriorityIncentive)*'Intl Priority'!B17),2),ROUND('Intl Priority'!$B$105*(1+International_Fuel_Surcharge),2),ROUND(((1-IntPriorityDiscount-IntPriorityIncentive)*'Intl Priority'!B17)*(1+International_Fuel_Surcharge),2))</f>
        <v>43.88</v>
      </c>
      <c r="C20" s="334">
        <f>IF('Intl Priority'!$C$105&gt;ROUND(((1-IntPriorityDiscount-IntPriorityIncentive)*'Intl Priority'!C17),2),ROUND('Intl Priority'!$C$105*(1+International_Fuel_Surcharge),2),ROUND(((1-IntPriorityDiscount-IntPriorityIncentive)*'Intl Priority'!C17)*(1+International_Fuel_Surcharge),2))</f>
        <v>52.55</v>
      </c>
      <c r="D20" s="334">
        <f>IF('Intl Priority'!$D$105&gt;ROUND(((1-IntPriorityDiscount-IntPriorityIncentive)*'Intl Priority'!D17),2),ROUND('Intl Priority'!$D$105*(1+International_Fuel_Surcharge),2),ROUND(((1-IntPriorityDiscount-IntPriorityIncentive)*'Intl Priority'!D17)*(1+International_Fuel_Surcharge),2))</f>
        <v>59.75</v>
      </c>
      <c r="E20" s="334">
        <f>IF('Intl Priority'!$E$105&gt;ROUND(((1-IntPriorityDiscount-IntPriorityIncentive)*'Intl Priority'!E17),2),ROUND('Intl Priority'!$E$105*(1+International_Fuel_Surcharge),2),ROUND(((1-IntPriorityDiscount-IntPriorityIncentive)*'Intl Priority'!E17)*(1+International_Fuel_Surcharge),2))</f>
        <v>66.27</v>
      </c>
      <c r="F20" s="334">
        <f>IF('Intl Priority'!$F$105&gt;ROUND(((1-IntPriorityDiscount-IntPriorityIncentive)*'Intl Priority'!F17),2),ROUND('Intl Priority'!$F$105*(1+International_Fuel_Surcharge),2),ROUND(((1-IntPriorityDiscount-IntPriorityIncentive)*'Intl Priority'!F17)*(1+International_Fuel_Surcharge),2))</f>
        <v>112.63</v>
      </c>
      <c r="G20" s="334">
        <f>IF('Intl Priority'!$G$105&gt;ROUND(((1-IntPriorityDiscount-IntPriorityIncentive)*'Intl Priority'!G17),2),ROUND('Intl Priority'!$G$105*(1+International_Fuel_Surcharge),2),ROUND(((1-IntPriorityDiscount-IntPriorityIncentive)*'Intl Priority'!G17)*(1+International_Fuel_Surcharge),2))</f>
        <v>69.67</v>
      </c>
      <c r="H20" s="334">
        <f>IF('Intl Priority'!$H$105&gt;ROUND(((1-IntPriorityDiscount-IntPriorityIncentive)*'Intl Priority'!H17),2),ROUND('Intl Priority'!$H$105*(1+International_Fuel_Surcharge),2),ROUND(((1-IntPriorityDiscount-IntPriorityIncentive)*'Intl Priority'!H17)*(1+International_Fuel_Surcharge),2))</f>
        <v>69.2</v>
      </c>
      <c r="I20" s="334">
        <f>IF('Intl Priority'!$I$105&gt;ROUND(((1-IntPriorityDiscount-IntPriorityIncentive)*'Intl Priority'!I17),2),ROUND('Intl Priority'!$I$105*(1+International_Fuel_Surcharge),2),ROUND(((1-IntPriorityDiscount-IntPriorityIncentive)*'Intl Priority'!I17)*(1+International_Fuel_Surcharge),2))</f>
        <v>75.33</v>
      </c>
      <c r="J20" s="334">
        <f>IF('Intl Priority'!$J$105&gt;ROUND(((1-IntPriorityDiscount-IntPriorityIncentive)*'Intl Priority'!J17),2),ROUND('Intl Priority'!$J$105*(1+International_Fuel_Surcharge),2),ROUND(((1-IntPriorityDiscount-IntPriorityIncentive)*'Intl Priority'!J17)*(1+International_Fuel_Surcharge),2))</f>
        <v>50.87</v>
      </c>
      <c r="K20" s="334">
        <f>IF('Intl Priority'!$K$105&gt;ROUND(((1-IntPriorityDiscount-IntPriorityIncentive)*'Intl Priority'!K17),2),ROUND('Intl Priority'!$K$105*(1+International_Fuel_Surcharge),2),ROUND(((1-IntPriorityDiscount-IntPriorityIncentive)*'Intl Priority'!K17)*(1+International_Fuel_Surcharge),2))</f>
        <v>99.54</v>
      </c>
      <c r="L20" s="334">
        <f>IF('Intl Priority'!$L$105&gt;ROUND(((1-IntPriorityDiscount-IntPriorityIncentive)*'Intl Priority'!L17),2),ROUND('Intl Priority'!$L$105*(1+International_Fuel_Surcharge),2),ROUND(((1-IntPriorityDiscount-IntPriorityIncentive)*'Intl Priority'!L17)*(1+International_Fuel_Surcharge),2))</f>
        <v>90.41</v>
      </c>
      <c r="M20" s="334">
        <f>IF('Intl Priority'!$M$105&gt;ROUND(((1-IntPriorityDiscount-IntPriorityIncentive)*'Intl Priority'!M17),2),ROUND('Intl Priority'!$M$105*(1+International_Fuel_Surcharge),2),ROUND(((1-IntPriorityDiscount-IntPriorityIncentive)*'Intl Priority'!M17)*(1+International_Fuel_Surcharge),2))</f>
        <v>125.12</v>
      </c>
      <c r="N20" s="334">
        <f>IF('Intl Priority'!$N$105&gt;ROUND(((1-IntPriorityDiscount-IntPriorityIncentive)*'Intl Priority'!N17),2),ROUND('Intl Priority'!$N$105*(1+International_Fuel_Surcharge),2),ROUND(((1-IntPriorityDiscount-IntPriorityIncentive)*'Intl Priority'!N17)*(1+International_Fuel_Surcharge),2))</f>
        <v>119.29</v>
      </c>
      <c r="O20" s="334">
        <f>IF('Intl Priority'!$O$105&gt;ROUND(((1-IntPriorityDiscount-IntPriorityIncentive)*'Intl Priority'!O17),2),ROUND('Intl Priority'!$O$105*(1+International_Fuel_Surcharge),2),ROUND(((1-IntPriorityDiscount-IntPriorityIncentive)*'Intl Priority'!O17)*(1+International_Fuel_Surcharge),2))</f>
        <v>86.12</v>
      </c>
      <c r="P20" s="334">
        <f>IF('Intl Priority'!$P$105&gt;ROUND(((1-IntPriorityDiscount-IntPriorityIncentive)*'Intl Priority'!P17),2),ROUND('Intl Priority'!$P$105*(1+International_Fuel_Surcharge),2),ROUND(((1-IntPriorityDiscount-IntPriorityIncentive)*'Intl Priority'!P17)*(1+International_Fuel_Surcharge),2))</f>
        <v>88.85</v>
      </c>
      <c r="Q20" s="334">
        <f>IF('Intl Priority'!$Q$105&gt;ROUND(((1-PuertoRicoDiscount)*'Intl Priority'!Q17),2),ROUND('Intl Priority'!$Q$105*(1+International_Fuel_Surcharge),2),ROUND(((1-PuertoRicoDiscount)*'Intl Priority'!Q17)*(1+International_Fuel_Surcharge),2))</f>
        <v>132.76</v>
      </c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327">
        <v>16.0</v>
      </c>
      <c r="B21" s="334">
        <f>IF('Intl Priority'!$B$105&gt;ROUND(((1-IntPriorityDiscount-IntPriorityIncentive)*'Intl Priority'!B18),2),ROUND('Intl Priority'!$B$105*(1+International_Fuel_Surcharge),2),ROUND(((1-IntPriorityDiscount-IntPriorityIncentive)*'Intl Priority'!B18)*(1+International_Fuel_Surcharge),2))</f>
        <v>47.45</v>
      </c>
      <c r="C21" s="334">
        <f>IF('Intl Priority'!$C$105&gt;ROUND(((1-IntPriorityDiscount-IntPriorityIncentive)*'Intl Priority'!C18),2),ROUND('Intl Priority'!$C$105*(1+International_Fuel_Surcharge),2),ROUND(((1-IntPriorityDiscount-IntPriorityIncentive)*'Intl Priority'!C18)*(1+International_Fuel_Surcharge),2))</f>
        <v>54.26</v>
      </c>
      <c r="D21" s="334">
        <f>IF('Intl Priority'!$D$105&gt;ROUND(((1-IntPriorityDiscount-IntPriorityIncentive)*'Intl Priority'!D18),2),ROUND('Intl Priority'!$D$105*(1+International_Fuel_Surcharge),2),ROUND(((1-IntPriorityDiscount-IntPriorityIncentive)*'Intl Priority'!D18)*(1+International_Fuel_Surcharge),2))</f>
        <v>60.15</v>
      </c>
      <c r="E21" s="334">
        <f>IF('Intl Priority'!$E$105&gt;ROUND(((1-IntPriorityDiscount-IntPriorityIncentive)*'Intl Priority'!E18),2),ROUND('Intl Priority'!$E$105*(1+International_Fuel_Surcharge),2),ROUND(((1-IntPriorityDiscount-IntPriorityIncentive)*'Intl Priority'!E18)*(1+International_Fuel_Surcharge),2))</f>
        <v>70.48</v>
      </c>
      <c r="F21" s="334">
        <f>IF('Intl Priority'!$F$105&gt;ROUND(((1-IntPriorityDiscount-IntPriorityIncentive)*'Intl Priority'!F18),2),ROUND('Intl Priority'!$F$105*(1+International_Fuel_Surcharge),2),ROUND(((1-IntPriorityDiscount-IntPriorityIncentive)*'Intl Priority'!F18)*(1+International_Fuel_Surcharge),2))</f>
        <v>128.36</v>
      </c>
      <c r="G21" s="334">
        <f>IF('Intl Priority'!$G$105&gt;ROUND(((1-IntPriorityDiscount-IntPriorityIncentive)*'Intl Priority'!G18),2),ROUND('Intl Priority'!$G$105*(1+International_Fuel_Surcharge),2),ROUND(((1-IntPriorityDiscount-IntPriorityIncentive)*'Intl Priority'!G18)*(1+International_Fuel_Surcharge),2))</f>
        <v>72.23</v>
      </c>
      <c r="H21" s="334">
        <f>IF('Intl Priority'!$H$105&gt;ROUND(((1-IntPriorityDiscount-IntPriorityIncentive)*'Intl Priority'!H18),2),ROUND('Intl Priority'!$H$105*(1+International_Fuel_Surcharge),2),ROUND(((1-IntPriorityDiscount-IntPriorityIncentive)*'Intl Priority'!H18)*(1+International_Fuel_Surcharge),2))</f>
        <v>72.18</v>
      </c>
      <c r="I21" s="334">
        <f>IF('Intl Priority'!$I$105&gt;ROUND(((1-IntPriorityDiscount-IntPriorityIncentive)*'Intl Priority'!I18),2),ROUND('Intl Priority'!$I$105*(1+International_Fuel_Surcharge),2),ROUND(((1-IntPriorityDiscount-IntPriorityIncentive)*'Intl Priority'!I18)*(1+International_Fuel_Surcharge),2))</f>
        <v>78.29</v>
      </c>
      <c r="J21" s="334">
        <f>IF('Intl Priority'!$J$105&gt;ROUND(((1-IntPriorityDiscount-IntPriorityIncentive)*'Intl Priority'!J18),2),ROUND('Intl Priority'!$J$105*(1+International_Fuel_Surcharge),2),ROUND(((1-IntPriorityDiscount-IntPriorityIncentive)*'Intl Priority'!J18)*(1+International_Fuel_Surcharge),2))</f>
        <v>54.15</v>
      </c>
      <c r="K21" s="334">
        <f>IF('Intl Priority'!$K$105&gt;ROUND(((1-IntPriorityDiscount-IntPriorityIncentive)*'Intl Priority'!K18),2),ROUND('Intl Priority'!$K$105*(1+International_Fuel_Surcharge),2),ROUND(((1-IntPriorityDiscount-IntPriorityIncentive)*'Intl Priority'!K18)*(1+International_Fuel_Surcharge),2))</f>
        <v>103.53</v>
      </c>
      <c r="L21" s="334">
        <f>IF('Intl Priority'!$L$105&gt;ROUND(((1-IntPriorityDiscount-IntPriorityIncentive)*'Intl Priority'!L18),2),ROUND('Intl Priority'!$L$105*(1+International_Fuel_Surcharge),2),ROUND(((1-IntPriorityDiscount-IntPriorityIncentive)*'Intl Priority'!L18)*(1+International_Fuel_Surcharge),2))</f>
        <v>91.61</v>
      </c>
      <c r="M21" s="334">
        <f>IF('Intl Priority'!$M$105&gt;ROUND(((1-IntPriorityDiscount-IntPriorityIncentive)*'Intl Priority'!M18),2),ROUND('Intl Priority'!$M$105*(1+International_Fuel_Surcharge),2),ROUND(((1-IntPriorityDiscount-IntPriorityIncentive)*'Intl Priority'!M18)*(1+International_Fuel_Surcharge),2))</f>
        <v>139.21</v>
      </c>
      <c r="N21" s="334">
        <f>IF('Intl Priority'!$N$105&gt;ROUND(((1-IntPriorityDiscount-IntPriorityIncentive)*'Intl Priority'!N18),2),ROUND('Intl Priority'!$N$105*(1+International_Fuel_Surcharge),2),ROUND(((1-IntPriorityDiscount-IntPriorityIncentive)*'Intl Priority'!N18)*(1+International_Fuel_Surcharge),2))</f>
        <v>130.82</v>
      </c>
      <c r="O21" s="334">
        <f>IF('Intl Priority'!$O$105&gt;ROUND(((1-IntPriorityDiscount-IntPriorityIncentive)*'Intl Priority'!O18),2),ROUND('Intl Priority'!$O$105*(1+International_Fuel_Surcharge),2),ROUND(((1-IntPriorityDiscount-IntPriorityIncentive)*'Intl Priority'!O18)*(1+International_Fuel_Surcharge),2))</f>
        <v>88.19</v>
      </c>
      <c r="P21" s="334">
        <f>IF('Intl Priority'!$P$105&gt;ROUND(((1-IntPriorityDiscount-IntPriorityIncentive)*'Intl Priority'!P18),2),ROUND('Intl Priority'!$P$105*(1+International_Fuel_Surcharge),2),ROUND(((1-IntPriorityDiscount-IntPriorityIncentive)*'Intl Priority'!P18)*(1+International_Fuel_Surcharge),2))</f>
        <v>90.02</v>
      </c>
      <c r="Q21" s="334">
        <f>IF('Intl Priority'!$Q$105&gt;ROUND(((1-PuertoRicoDiscount)*'Intl Priority'!Q18),2),ROUND('Intl Priority'!$Q$105*(1+International_Fuel_Surcharge),2),ROUND(((1-PuertoRicoDiscount)*'Intl Priority'!Q18)*(1+International_Fuel_Surcharge),2))</f>
        <v>137.99</v>
      </c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327">
        <v>17.0</v>
      </c>
      <c r="B22" s="334">
        <f>IF('Intl Priority'!$B$105&gt;ROUND(((1-IntPriorityDiscount-IntPriorityIncentive)*'Intl Priority'!B19),2),ROUND('Intl Priority'!$B$105*(1+International_Fuel_Surcharge),2),ROUND(((1-IntPriorityDiscount-IntPriorityIncentive)*'Intl Priority'!B19)*(1+International_Fuel_Surcharge),2))</f>
        <v>48.78</v>
      </c>
      <c r="C22" s="334">
        <f>IF('Intl Priority'!$C$105&gt;ROUND(((1-IntPriorityDiscount-IntPriorityIncentive)*'Intl Priority'!C19),2),ROUND('Intl Priority'!$C$105*(1+International_Fuel_Surcharge),2),ROUND(((1-IntPriorityDiscount-IntPriorityIncentive)*'Intl Priority'!C19)*(1+International_Fuel_Surcharge),2))</f>
        <v>55.85</v>
      </c>
      <c r="D22" s="334">
        <f>IF('Intl Priority'!$D$105&gt;ROUND(((1-IntPriorityDiscount-IntPriorityIncentive)*'Intl Priority'!D19),2),ROUND('Intl Priority'!$D$105*(1+International_Fuel_Surcharge),2),ROUND(((1-IntPriorityDiscount-IntPriorityIncentive)*'Intl Priority'!D19)*(1+International_Fuel_Surcharge),2))</f>
        <v>60.27</v>
      </c>
      <c r="E22" s="334">
        <f>IF('Intl Priority'!$E$105&gt;ROUND(((1-IntPriorityDiscount-IntPriorityIncentive)*'Intl Priority'!E19),2),ROUND('Intl Priority'!$E$105*(1+International_Fuel_Surcharge),2),ROUND(((1-IntPriorityDiscount-IntPriorityIncentive)*'Intl Priority'!E19)*(1+International_Fuel_Surcharge),2))</f>
        <v>70.91</v>
      </c>
      <c r="F22" s="334">
        <f>IF('Intl Priority'!$F$105&gt;ROUND(((1-IntPriorityDiscount-IntPriorityIncentive)*'Intl Priority'!F19),2),ROUND('Intl Priority'!$F$105*(1+International_Fuel_Surcharge),2),ROUND(((1-IntPriorityDiscount-IntPriorityIncentive)*'Intl Priority'!F19)*(1+International_Fuel_Surcharge),2))</f>
        <v>133.51</v>
      </c>
      <c r="G22" s="334">
        <f>IF('Intl Priority'!$G$105&gt;ROUND(((1-IntPriorityDiscount-IntPriorityIncentive)*'Intl Priority'!G19),2),ROUND('Intl Priority'!$G$105*(1+International_Fuel_Surcharge),2),ROUND(((1-IntPriorityDiscount-IntPriorityIncentive)*'Intl Priority'!G19)*(1+International_Fuel_Surcharge),2))</f>
        <v>74.17</v>
      </c>
      <c r="H22" s="334">
        <f>IF('Intl Priority'!$H$105&gt;ROUND(((1-IntPriorityDiscount-IntPriorityIncentive)*'Intl Priority'!H19),2),ROUND('Intl Priority'!$H$105*(1+International_Fuel_Surcharge),2),ROUND(((1-IntPriorityDiscount-IntPriorityIncentive)*'Intl Priority'!H19)*(1+International_Fuel_Surcharge),2))</f>
        <v>72.47</v>
      </c>
      <c r="I22" s="334">
        <f>IF('Intl Priority'!$I$105&gt;ROUND(((1-IntPriorityDiscount-IntPriorityIncentive)*'Intl Priority'!I19),2),ROUND('Intl Priority'!$I$105*(1+International_Fuel_Surcharge),2),ROUND(((1-IntPriorityDiscount-IntPriorityIncentive)*'Intl Priority'!I19)*(1+International_Fuel_Surcharge),2))</f>
        <v>78.58</v>
      </c>
      <c r="J22" s="334">
        <f>IF('Intl Priority'!$J$105&gt;ROUND(((1-IntPriorityDiscount-IntPriorityIncentive)*'Intl Priority'!J19),2),ROUND('Intl Priority'!$J$105*(1+International_Fuel_Surcharge),2),ROUND(((1-IntPriorityDiscount-IntPriorityIncentive)*'Intl Priority'!J19)*(1+International_Fuel_Surcharge),2))</f>
        <v>54.48</v>
      </c>
      <c r="K22" s="334">
        <f>IF('Intl Priority'!$K$105&gt;ROUND(((1-IntPriorityDiscount-IntPriorityIncentive)*'Intl Priority'!K19),2),ROUND('Intl Priority'!$K$105*(1+International_Fuel_Surcharge),2),ROUND(((1-IntPriorityDiscount-IntPriorityIncentive)*'Intl Priority'!K19)*(1+International_Fuel_Surcharge),2))</f>
        <v>106.26</v>
      </c>
      <c r="L22" s="334">
        <f>IF('Intl Priority'!$L$105&gt;ROUND(((1-IntPriorityDiscount-IntPriorityIncentive)*'Intl Priority'!L19),2),ROUND('Intl Priority'!$L$105*(1+International_Fuel_Surcharge),2),ROUND(((1-IntPriorityDiscount-IntPriorityIncentive)*'Intl Priority'!L19)*(1+International_Fuel_Surcharge),2))</f>
        <v>91.8</v>
      </c>
      <c r="M22" s="334">
        <f>IF('Intl Priority'!$M$105&gt;ROUND(((1-IntPriorityDiscount-IntPriorityIncentive)*'Intl Priority'!M19),2),ROUND('Intl Priority'!$M$105*(1+International_Fuel_Surcharge),2),ROUND(((1-IntPriorityDiscount-IntPriorityIncentive)*'Intl Priority'!M19)*(1+International_Fuel_Surcharge),2))</f>
        <v>140.69</v>
      </c>
      <c r="N22" s="334">
        <f>IF('Intl Priority'!$N$105&gt;ROUND(((1-IntPriorityDiscount-IntPriorityIncentive)*'Intl Priority'!N19),2),ROUND('Intl Priority'!$N$105*(1+International_Fuel_Surcharge),2),ROUND(((1-IntPriorityDiscount-IntPriorityIncentive)*'Intl Priority'!N19)*(1+International_Fuel_Surcharge),2))</f>
        <v>131.98</v>
      </c>
      <c r="O22" s="334">
        <f>IF('Intl Priority'!$O$105&gt;ROUND(((1-IntPriorityDiscount-IntPriorityIncentive)*'Intl Priority'!O19),2),ROUND('Intl Priority'!$O$105*(1+International_Fuel_Surcharge),2),ROUND(((1-IntPriorityDiscount-IntPriorityIncentive)*'Intl Priority'!O19)*(1+International_Fuel_Surcharge),2))</f>
        <v>88.39</v>
      </c>
      <c r="P22" s="334">
        <f>IF('Intl Priority'!$P$105&gt;ROUND(((1-IntPriorityDiscount-IntPriorityIncentive)*'Intl Priority'!P19),2),ROUND('Intl Priority'!$P$105*(1+International_Fuel_Surcharge),2),ROUND(((1-IntPriorityDiscount-IntPriorityIncentive)*'Intl Priority'!P19)*(1+International_Fuel_Surcharge),2))</f>
        <v>90.39</v>
      </c>
      <c r="Q22" s="334">
        <f>IF('Intl Priority'!$Q$105&gt;ROUND(((1-PuertoRicoDiscount)*'Intl Priority'!Q19),2),ROUND('Intl Priority'!$Q$105*(1+International_Fuel_Surcharge),2),ROUND(((1-PuertoRicoDiscount)*'Intl Priority'!Q19)*(1+International_Fuel_Surcharge),2))</f>
        <v>141.04</v>
      </c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7">
        <v>18.0</v>
      </c>
      <c r="B23" s="334">
        <f>IF('Intl Priority'!$B$105&gt;ROUND(((1-IntPriorityDiscount-IntPriorityIncentive)*'Intl Priority'!B20),2),ROUND('Intl Priority'!$B$105*(1+International_Fuel_Surcharge),2),ROUND(((1-IntPriorityDiscount-IntPriorityIncentive)*'Intl Priority'!B20)*(1+International_Fuel_Surcharge),2))</f>
        <v>49.79</v>
      </c>
      <c r="C23" s="334">
        <f>IF('Intl Priority'!$C$105&gt;ROUND(((1-IntPriorityDiscount-IntPriorityIncentive)*'Intl Priority'!C20),2),ROUND('Intl Priority'!$C$105*(1+International_Fuel_Surcharge),2),ROUND(((1-IntPriorityDiscount-IntPriorityIncentive)*'Intl Priority'!C20)*(1+International_Fuel_Surcharge),2))</f>
        <v>56.02</v>
      </c>
      <c r="D23" s="334">
        <f>IF('Intl Priority'!$D$105&gt;ROUND(((1-IntPriorityDiscount-IntPriorityIncentive)*'Intl Priority'!D20),2),ROUND('Intl Priority'!$D$105*(1+International_Fuel_Surcharge),2),ROUND(((1-IntPriorityDiscount-IntPriorityIncentive)*'Intl Priority'!D20)*(1+International_Fuel_Surcharge),2))</f>
        <v>60.39</v>
      </c>
      <c r="E23" s="334">
        <f>IF('Intl Priority'!$E$105&gt;ROUND(((1-IntPriorityDiscount-IntPriorityIncentive)*'Intl Priority'!E20),2),ROUND('Intl Priority'!$E$105*(1+International_Fuel_Surcharge),2),ROUND(((1-IntPriorityDiscount-IntPriorityIncentive)*'Intl Priority'!E20)*(1+International_Fuel_Surcharge),2))</f>
        <v>71.13</v>
      </c>
      <c r="F23" s="334">
        <f>IF('Intl Priority'!$F$105&gt;ROUND(((1-IntPriorityDiscount-IntPriorityIncentive)*'Intl Priority'!F20),2),ROUND('Intl Priority'!$F$105*(1+International_Fuel_Surcharge),2),ROUND(((1-IntPriorityDiscount-IntPriorityIncentive)*'Intl Priority'!F20)*(1+International_Fuel_Surcharge),2))</f>
        <v>137.57</v>
      </c>
      <c r="G23" s="334">
        <f>IF('Intl Priority'!$G$105&gt;ROUND(((1-IntPriorityDiscount-IntPriorityIncentive)*'Intl Priority'!G20),2),ROUND('Intl Priority'!$G$105*(1+International_Fuel_Surcharge),2),ROUND(((1-IntPriorityDiscount-IntPriorityIncentive)*'Intl Priority'!G20)*(1+International_Fuel_Surcharge),2))</f>
        <v>74.36</v>
      </c>
      <c r="H23" s="334">
        <f>IF('Intl Priority'!$H$105&gt;ROUND(((1-IntPriorityDiscount-IntPriorityIncentive)*'Intl Priority'!H20),2),ROUND('Intl Priority'!$H$105*(1+International_Fuel_Surcharge),2),ROUND(((1-IntPriorityDiscount-IntPriorityIncentive)*'Intl Priority'!H20)*(1+International_Fuel_Surcharge),2))</f>
        <v>72.62</v>
      </c>
      <c r="I23" s="334">
        <f>IF('Intl Priority'!$I$105&gt;ROUND(((1-IntPriorityDiscount-IntPriorityIncentive)*'Intl Priority'!I20),2),ROUND('Intl Priority'!$I$105*(1+International_Fuel_Surcharge),2),ROUND(((1-IntPriorityDiscount-IntPriorityIncentive)*'Intl Priority'!I20)*(1+International_Fuel_Surcharge),2))</f>
        <v>78.74</v>
      </c>
      <c r="J23" s="334">
        <f>IF('Intl Priority'!$J$105&gt;ROUND(((1-IntPriorityDiscount-IntPriorityIncentive)*'Intl Priority'!J20),2),ROUND('Intl Priority'!$J$105*(1+International_Fuel_Surcharge),2),ROUND(((1-IntPriorityDiscount-IntPriorityIncentive)*'Intl Priority'!J20)*(1+International_Fuel_Surcharge),2))</f>
        <v>54.75</v>
      </c>
      <c r="K23" s="334">
        <f>IF('Intl Priority'!$K$105&gt;ROUND(((1-IntPriorityDiscount-IntPriorityIncentive)*'Intl Priority'!K20),2),ROUND('Intl Priority'!$K$105*(1+International_Fuel_Surcharge),2),ROUND(((1-IntPriorityDiscount-IntPriorityIncentive)*'Intl Priority'!K20)*(1+International_Fuel_Surcharge),2))</f>
        <v>106.53</v>
      </c>
      <c r="L23" s="334">
        <f>IF('Intl Priority'!$L$105&gt;ROUND(((1-IntPriorityDiscount-IntPriorityIncentive)*'Intl Priority'!L20),2),ROUND('Intl Priority'!$L$105*(1+International_Fuel_Surcharge),2),ROUND(((1-IntPriorityDiscount-IntPriorityIncentive)*'Intl Priority'!L20)*(1+International_Fuel_Surcharge),2))</f>
        <v>91.98</v>
      </c>
      <c r="M23" s="334">
        <f>IF('Intl Priority'!$M$105&gt;ROUND(((1-IntPriorityDiscount-IntPriorityIncentive)*'Intl Priority'!M20),2),ROUND('Intl Priority'!$M$105*(1+International_Fuel_Surcharge),2),ROUND(((1-IntPriorityDiscount-IntPriorityIncentive)*'Intl Priority'!M20)*(1+International_Fuel_Surcharge),2))</f>
        <v>145.65</v>
      </c>
      <c r="N23" s="334">
        <f>IF('Intl Priority'!$N$105&gt;ROUND(((1-IntPriorityDiscount-IntPriorityIncentive)*'Intl Priority'!N20),2),ROUND('Intl Priority'!$N$105*(1+International_Fuel_Surcharge),2),ROUND(((1-IntPriorityDiscount-IntPriorityIncentive)*'Intl Priority'!N20)*(1+International_Fuel_Surcharge),2))</f>
        <v>132.25</v>
      </c>
      <c r="O23" s="334">
        <f>IF('Intl Priority'!$O$105&gt;ROUND(((1-IntPriorityDiscount-IntPriorityIncentive)*'Intl Priority'!O20),2),ROUND('Intl Priority'!$O$105*(1+International_Fuel_Surcharge),2),ROUND(((1-IntPriorityDiscount-IntPriorityIncentive)*'Intl Priority'!O20)*(1+International_Fuel_Surcharge),2))</f>
        <v>88.57</v>
      </c>
      <c r="P23" s="334">
        <f>IF('Intl Priority'!$P$105&gt;ROUND(((1-IntPriorityDiscount-IntPriorityIncentive)*'Intl Priority'!P20),2),ROUND('Intl Priority'!$P$105*(1+International_Fuel_Surcharge),2),ROUND(((1-IntPriorityDiscount-IntPriorityIncentive)*'Intl Priority'!P20)*(1+International_Fuel_Surcharge),2))</f>
        <v>90.58</v>
      </c>
      <c r="Q23" s="334">
        <f>IF('Intl Priority'!$Q$105&gt;ROUND(((1-PuertoRicoDiscount)*'Intl Priority'!Q20),2),ROUND('Intl Priority'!$Q$105*(1+International_Fuel_Surcharge),2),ROUND(((1-PuertoRicoDiscount)*'Intl Priority'!Q20)*(1+International_Fuel_Surcharge),2))</f>
        <v>144.62</v>
      </c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327">
        <v>19.0</v>
      </c>
      <c r="B24" s="334">
        <f>IF('Intl Priority'!$B$105&gt;ROUND(((1-IntPriorityDiscount-IntPriorityIncentive)*'Intl Priority'!B21),2),ROUND('Intl Priority'!$B$105*(1+International_Fuel_Surcharge),2),ROUND(((1-IntPriorityDiscount-IntPriorityIncentive)*'Intl Priority'!B21)*(1+International_Fuel_Surcharge),2))</f>
        <v>49.89</v>
      </c>
      <c r="C24" s="334">
        <f>IF('Intl Priority'!$C$105&gt;ROUND(((1-IntPriorityDiscount-IntPriorityIncentive)*'Intl Priority'!C21),2),ROUND('Intl Priority'!$C$105*(1+International_Fuel_Surcharge),2),ROUND(((1-IntPriorityDiscount-IntPriorityIncentive)*'Intl Priority'!C21)*(1+International_Fuel_Surcharge),2))</f>
        <v>56.66</v>
      </c>
      <c r="D24" s="334">
        <f>IF('Intl Priority'!$D$105&gt;ROUND(((1-IntPriorityDiscount-IntPriorityIncentive)*'Intl Priority'!D21),2),ROUND('Intl Priority'!$D$105*(1+International_Fuel_Surcharge),2),ROUND(((1-IntPriorityDiscount-IntPriorityIncentive)*'Intl Priority'!D21)*(1+International_Fuel_Surcharge),2))</f>
        <v>60.51</v>
      </c>
      <c r="E24" s="334">
        <f>IF('Intl Priority'!$E$105&gt;ROUND(((1-IntPriorityDiscount-IntPriorityIncentive)*'Intl Priority'!E21),2),ROUND('Intl Priority'!$E$105*(1+International_Fuel_Surcharge),2),ROUND(((1-IntPriorityDiscount-IntPriorityIncentive)*'Intl Priority'!E21)*(1+International_Fuel_Surcharge),2))</f>
        <v>71.27</v>
      </c>
      <c r="F24" s="334">
        <f>IF('Intl Priority'!$F$105&gt;ROUND(((1-IntPriorityDiscount-IntPriorityIncentive)*'Intl Priority'!F21),2),ROUND('Intl Priority'!$F$105*(1+International_Fuel_Surcharge),2),ROUND(((1-IntPriorityDiscount-IntPriorityIncentive)*'Intl Priority'!F21)*(1+International_Fuel_Surcharge),2))</f>
        <v>140.98</v>
      </c>
      <c r="G24" s="334">
        <f>IF('Intl Priority'!$G$105&gt;ROUND(((1-IntPriorityDiscount-IntPriorityIncentive)*'Intl Priority'!G21),2),ROUND('Intl Priority'!$G$105*(1+International_Fuel_Surcharge),2),ROUND(((1-IntPriorityDiscount-IntPriorityIncentive)*'Intl Priority'!G21)*(1+International_Fuel_Surcharge),2))</f>
        <v>74.52</v>
      </c>
      <c r="H24" s="334">
        <f>IF('Intl Priority'!$H$105&gt;ROUND(((1-IntPriorityDiscount-IntPriorityIncentive)*'Intl Priority'!H21),2),ROUND('Intl Priority'!$H$105*(1+International_Fuel_Surcharge),2),ROUND(((1-IntPriorityDiscount-IntPriorityIncentive)*'Intl Priority'!H21)*(1+International_Fuel_Surcharge),2))</f>
        <v>72.77</v>
      </c>
      <c r="I24" s="334">
        <f>IF('Intl Priority'!$I$105&gt;ROUND(((1-IntPriorityDiscount-IntPriorityIncentive)*'Intl Priority'!I21),2),ROUND('Intl Priority'!$I$105*(1+International_Fuel_Surcharge),2),ROUND(((1-IntPriorityDiscount-IntPriorityIncentive)*'Intl Priority'!I21)*(1+International_Fuel_Surcharge),2))</f>
        <v>78.9</v>
      </c>
      <c r="J24" s="334">
        <f>IF('Intl Priority'!$J$105&gt;ROUND(((1-IntPriorityDiscount-IntPriorityIncentive)*'Intl Priority'!J21),2),ROUND('Intl Priority'!$J$105*(1+International_Fuel_Surcharge),2),ROUND(((1-IntPriorityDiscount-IntPriorityIncentive)*'Intl Priority'!J21)*(1+International_Fuel_Surcharge),2))</f>
        <v>60.27</v>
      </c>
      <c r="K24" s="334">
        <f>IF('Intl Priority'!$K$105&gt;ROUND(((1-IntPriorityDiscount-IntPriorityIncentive)*'Intl Priority'!K21),2),ROUND('Intl Priority'!$K$105*(1+International_Fuel_Surcharge),2),ROUND(((1-IntPriorityDiscount-IntPriorityIncentive)*'Intl Priority'!K21)*(1+International_Fuel_Surcharge),2))</f>
        <v>106.75</v>
      </c>
      <c r="L24" s="334">
        <f>IF('Intl Priority'!$L$105&gt;ROUND(((1-IntPriorityDiscount-IntPriorityIncentive)*'Intl Priority'!L21),2),ROUND('Intl Priority'!$L$105*(1+International_Fuel_Surcharge),2),ROUND(((1-IntPriorityDiscount-IntPriorityIncentive)*'Intl Priority'!L21)*(1+International_Fuel_Surcharge),2))</f>
        <v>92.17</v>
      </c>
      <c r="M24" s="334">
        <f>IF('Intl Priority'!$M$105&gt;ROUND(((1-IntPriorityDiscount-IntPriorityIncentive)*'Intl Priority'!M21),2),ROUND('Intl Priority'!$M$105*(1+International_Fuel_Surcharge),2),ROUND(((1-IntPriorityDiscount-IntPriorityIncentive)*'Intl Priority'!M21)*(1+International_Fuel_Surcharge),2))</f>
        <v>147.17</v>
      </c>
      <c r="N24" s="334">
        <f>IF('Intl Priority'!$N$105&gt;ROUND(((1-IntPriorityDiscount-IntPriorityIncentive)*'Intl Priority'!N21),2),ROUND('Intl Priority'!$N$105*(1+International_Fuel_Surcharge),2),ROUND(((1-IntPriorityDiscount-IntPriorityIncentive)*'Intl Priority'!N21)*(1+International_Fuel_Surcharge),2))</f>
        <v>132.51</v>
      </c>
      <c r="O24" s="334">
        <f>IF('Intl Priority'!$O$105&gt;ROUND(((1-IntPriorityDiscount-IntPriorityIncentive)*'Intl Priority'!O21),2),ROUND('Intl Priority'!$O$105*(1+International_Fuel_Surcharge),2),ROUND(((1-IntPriorityDiscount-IntPriorityIncentive)*'Intl Priority'!O21)*(1+International_Fuel_Surcharge),2))</f>
        <v>88.75</v>
      </c>
      <c r="P24" s="334">
        <f>IF('Intl Priority'!$P$105&gt;ROUND(((1-IntPriorityDiscount-IntPriorityIncentive)*'Intl Priority'!P21),2),ROUND('Intl Priority'!$P$105*(1+International_Fuel_Surcharge),2),ROUND(((1-IntPriorityDiscount-IntPriorityIncentive)*'Intl Priority'!P21)*(1+International_Fuel_Surcharge),2))</f>
        <v>90.77</v>
      </c>
      <c r="Q24" s="334">
        <f>IF('Intl Priority'!$Q$105&gt;ROUND(((1-PuertoRicoDiscount)*'Intl Priority'!Q21),2),ROUND('Intl Priority'!$Q$105*(1+International_Fuel_Surcharge),2),ROUND(((1-PuertoRicoDiscount)*'Intl Priority'!Q21)*(1+International_Fuel_Surcharge),2))</f>
        <v>149.45</v>
      </c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327">
        <v>20.0</v>
      </c>
      <c r="B25" s="334">
        <f>IF('Intl Priority'!$B$105&gt;ROUND(((1-IntPriorityDiscount-IntPriorityIncentive)*'Intl Priority'!B22),2),ROUND('Intl Priority'!$B$105*(1+International_Fuel_Surcharge),2),ROUND(((1-IntPriorityDiscount-IntPriorityIncentive)*'Intl Priority'!B22)*(1+International_Fuel_Surcharge),2))</f>
        <v>49.99</v>
      </c>
      <c r="C25" s="334">
        <f>IF('Intl Priority'!$C$105&gt;ROUND(((1-IntPriorityDiscount-IntPriorityIncentive)*'Intl Priority'!C22),2),ROUND('Intl Priority'!$C$105*(1+International_Fuel_Surcharge),2),ROUND(((1-IntPriorityDiscount-IntPriorityIncentive)*'Intl Priority'!C22)*(1+International_Fuel_Surcharge),2))</f>
        <v>56.77</v>
      </c>
      <c r="D25" s="334">
        <f>IF('Intl Priority'!$D$105&gt;ROUND(((1-IntPriorityDiscount-IntPriorityIncentive)*'Intl Priority'!D22),2),ROUND('Intl Priority'!$D$105*(1+International_Fuel_Surcharge),2),ROUND(((1-IntPriorityDiscount-IntPriorityIncentive)*'Intl Priority'!D22)*(1+International_Fuel_Surcharge),2))</f>
        <v>60.63</v>
      </c>
      <c r="E25" s="334">
        <f>IF('Intl Priority'!$E$105&gt;ROUND(((1-IntPriorityDiscount-IntPriorityIncentive)*'Intl Priority'!E22),2),ROUND('Intl Priority'!$E$105*(1+International_Fuel_Surcharge),2),ROUND(((1-IntPriorityDiscount-IntPriorityIncentive)*'Intl Priority'!E22)*(1+International_Fuel_Surcharge),2))</f>
        <v>71.42</v>
      </c>
      <c r="F25" s="334">
        <f>IF('Intl Priority'!$F$105&gt;ROUND(((1-IntPriorityDiscount-IntPriorityIncentive)*'Intl Priority'!F22),2),ROUND('Intl Priority'!$F$105*(1+International_Fuel_Surcharge),2),ROUND(((1-IntPriorityDiscount-IntPriorityIncentive)*'Intl Priority'!F22)*(1+International_Fuel_Surcharge),2))</f>
        <v>141.32</v>
      </c>
      <c r="G25" s="334">
        <f>IF('Intl Priority'!$G$105&gt;ROUND(((1-IntPriorityDiscount-IntPriorityIncentive)*'Intl Priority'!G22),2),ROUND('Intl Priority'!$G$105*(1+International_Fuel_Surcharge),2),ROUND(((1-IntPriorityDiscount-IntPriorityIncentive)*'Intl Priority'!G22)*(1+International_Fuel_Surcharge),2))</f>
        <v>74.67</v>
      </c>
      <c r="H25" s="334">
        <f>IF('Intl Priority'!$H$105&gt;ROUND(((1-IntPriorityDiscount-IntPriorityIncentive)*'Intl Priority'!H22),2),ROUND('Intl Priority'!$H$105*(1+International_Fuel_Surcharge),2),ROUND(((1-IntPriorityDiscount-IntPriorityIncentive)*'Intl Priority'!H22)*(1+International_Fuel_Surcharge),2))</f>
        <v>72.92</v>
      </c>
      <c r="I25" s="334">
        <f>IF('Intl Priority'!$I$105&gt;ROUND(((1-IntPriorityDiscount-IntPriorityIncentive)*'Intl Priority'!I22),2),ROUND('Intl Priority'!$I$105*(1+International_Fuel_Surcharge),2),ROUND(((1-IntPriorityDiscount-IntPriorityIncentive)*'Intl Priority'!I22)*(1+International_Fuel_Surcharge),2))</f>
        <v>79.06</v>
      </c>
      <c r="J25" s="334">
        <f>IF('Intl Priority'!$J$105&gt;ROUND(((1-IntPriorityDiscount-IntPriorityIncentive)*'Intl Priority'!J22),2),ROUND('Intl Priority'!$J$105*(1+International_Fuel_Surcharge),2),ROUND(((1-IntPriorityDiscount-IntPriorityIncentive)*'Intl Priority'!J22)*(1+International_Fuel_Surcharge),2))</f>
        <v>60.82</v>
      </c>
      <c r="K25" s="334">
        <f>IF('Intl Priority'!$K$105&gt;ROUND(((1-IntPriorityDiscount-IntPriorityIncentive)*'Intl Priority'!K22),2),ROUND('Intl Priority'!$K$105*(1+International_Fuel_Surcharge),2),ROUND(((1-IntPriorityDiscount-IntPriorityIncentive)*'Intl Priority'!K22)*(1+International_Fuel_Surcharge),2))</f>
        <v>106.96</v>
      </c>
      <c r="L25" s="334">
        <f>IF('Intl Priority'!$L$105&gt;ROUND(((1-IntPriorityDiscount-IntPriorityIncentive)*'Intl Priority'!L22),2),ROUND('Intl Priority'!$L$105*(1+International_Fuel_Surcharge),2),ROUND(((1-IntPriorityDiscount-IntPriorityIncentive)*'Intl Priority'!L22)*(1+International_Fuel_Surcharge),2))</f>
        <v>92.35</v>
      </c>
      <c r="M25" s="334">
        <f>IF('Intl Priority'!$M$105&gt;ROUND(((1-IntPriorityDiscount-IntPriorityIncentive)*'Intl Priority'!M22),2),ROUND('Intl Priority'!$M$105*(1+International_Fuel_Surcharge),2),ROUND(((1-IntPriorityDiscount-IntPriorityIncentive)*'Intl Priority'!M22)*(1+International_Fuel_Surcharge),2))</f>
        <v>147.48</v>
      </c>
      <c r="N25" s="334">
        <f>IF('Intl Priority'!$N$105&gt;ROUND(((1-IntPriorityDiscount-IntPriorityIncentive)*'Intl Priority'!N22),2),ROUND('Intl Priority'!$N$105*(1+International_Fuel_Surcharge),2),ROUND(((1-IntPriorityDiscount-IntPriorityIncentive)*'Intl Priority'!N22)*(1+International_Fuel_Surcharge),2))</f>
        <v>132.78</v>
      </c>
      <c r="O25" s="334">
        <f>IF('Intl Priority'!$O$105&gt;ROUND(((1-IntPriorityDiscount-IntPriorityIncentive)*'Intl Priority'!O22),2),ROUND('Intl Priority'!$O$105*(1+International_Fuel_Surcharge),2),ROUND(((1-IntPriorityDiscount-IntPriorityIncentive)*'Intl Priority'!O22)*(1+International_Fuel_Surcharge),2))</f>
        <v>88.93</v>
      </c>
      <c r="P25" s="334">
        <f>IF('Intl Priority'!$P$105&gt;ROUND(((1-IntPriorityDiscount-IntPriorityIncentive)*'Intl Priority'!P22),2),ROUND('Intl Priority'!$P$105*(1+International_Fuel_Surcharge),2),ROUND(((1-IntPriorityDiscount-IntPriorityIncentive)*'Intl Priority'!P22)*(1+International_Fuel_Surcharge),2))</f>
        <v>90.96</v>
      </c>
      <c r="Q25" s="334">
        <f>IF('Intl Priority'!$Q$105&gt;ROUND(((1-PuertoRicoDiscount)*'Intl Priority'!Q22),2),ROUND('Intl Priority'!$Q$105*(1+International_Fuel_Surcharge),2),ROUND(((1-PuertoRicoDiscount)*'Intl Priority'!Q22)*(1+International_Fuel_Surcharge),2))</f>
        <v>152.37</v>
      </c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327">
        <v>21.0</v>
      </c>
      <c r="B26" s="334">
        <f>IF('Intl Priority'!$B$105&gt;ROUND(((1-IntPriorityDiscount-IntPriorityIncentive)*'Intl Priority'!B23),2),ROUND('Intl Priority'!$B$105*(1+International_Fuel_Surcharge),2),ROUND(((1-IntPriorityDiscount-IntPriorityIncentive)*'Intl Priority'!B23)*(1+International_Fuel_Surcharge),2))</f>
        <v>50.06</v>
      </c>
      <c r="C26" s="334">
        <f>IF('Intl Priority'!$C$105&gt;ROUND(((1-IntPriorityDiscount-IntPriorityIncentive)*'Intl Priority'!C23),2),ROUND('Intl Priority'!$C$105*(1+International_Fuel_Surcharge),2),ROUND(((1-IntPriorityDiscount-IntPriorityIncentive)*'Intl Priority'!C23)*(1+International_Fuel_Surcharge),2))</f>
        <v>58.71</v>
      </c>
      <c r="D26" s="334">
        <f>IF('Intl Priority'!$D$105&gt;ROUND(((1-IntPriorityDiscount-IntPriorityIncentive)*'Intl Priority'!D23),2),ROUND('Intl Priority'!$D$105*(1+International_Fuel_Surcharge),2),ROUND(((1-IntPriorityDiscount-IntPriorityIncentive)*'Intl Priority'!D23)*(1+International_Fuel_Surcharge),2))</f>
        <v>60.68</v>
      </c>
      <c r="E26" s="334">
        <f>IF('Intl Priority'!$E$105&gt;ROUND(((1-IntPriorityDiscount-IntPriorityIncentive)*'Intl Priority'!E23),2),ROUND('Intl Priority'!$E$105*(1+International_Fuel_Surcharge),2),ROUND(((1-IntPriorityDiscount-IntPriorityIncentive)*'Intl Priority'!E23)*(1+International_Fuel_Surcharge),2))</f>
        <v>71.46</v>
      </c>
      <c r="F26" s="334">
        <f>IF('Intl Priority'!$F$105&gt;ROUND(((1-IntPriorityDiscount-IntPriorityIncentive)*'Intl Priority'!F23),2),ROUND('Intl Priority'!$F$105*(1+International_Fuel_Surcharge),2),ROUND(((1-IntPriorityDiscount-IntPriorityIncentive)*'Intl Priority'!F23)*(1+International_Fuel_Surcharge),2))</f>
        <v>141.36</v>
      </c>
      <c r="G26" s="334">
        <f>IF('Intl Priority'!$G$105&gt;ROUND(((1-IntPriorityDiscount-IntPriorityIncentive)*'Intl Priority'!G23),2),ROUND('Intl Priority'!$G$105*(1+International_Fuel_Surcharge),2),ROUND(((1-IntPriorityDiscount-IntPriorityIncentive)*'Intl Priority'!G23)*(1+International_Fuel_Surcharge),2))</f>
        <v>74.72</v>
      </c>
      <c r="H26" s="334">
        <f>IF('Intl Priority'!$H$105&gt;ROUND(((1-IntPriorityDiscount-IntPriorityIncentive)*'Intl Priority'!H23),2),ROUND('Intl Priority'!$H$105*(1+International_Fuel_Surcharge),2),ROUND(((1-IntPriorityDiscount-IntPriorityIncentive)*'Intl Priority'!H23)*(1+International_Fuel_Surcharge),2))</f>
        <v>72.96</v>
      </c>
      <c r="I26" s="334">
        <f>IF('Intl Priority'!$I$105&gt;ROUND(((1-IntPriorityDiscount-IntPriorityIncentive)*'Intl Priority'!I23),2),ROUND('Intl Priority'!$I$105*(1+International_Fuel_Surcharge),2),ROUND(((1-IntPriorityDiscount-IntPriorityIncentive)*'Intl Priority'!I23)*(1+International_Fuel_Surcharge),2))</f>
        <v>79.31</v>
      </c>
      <c r="J26" s="334">
        <f>IF('Intl Priority'!$J$105&gt;ROUND(((1-IntPriorityDiscount-IntPriorityIncentive)*'Intl Priority'!J23),2),ROUND('Intl Priority'!$J$105*(1+International_Fuel_Surcharge),2),ROUND(((1-IntPriorityDiscount-IntPriorityIncentive)*'Intl Priority'!J23)*(1+International_Fuel_Surcharge),2))</f>
        <v>61.39</v>
      </c>
      <c r="K26" s="334">
        <f>IF('Intl Priority'!$K$105&gt;ROUND(((1-IntPriorityDiscount-IntPriorityIncentive)*'Intl Priority'!K23),2),ROUND('Intl Priority'!$K$105*(1+International_Fuel_Surcharge),2),ROUND(((1-IntPriorityDiscount-IntPriorityIncentive)*'Intl Priority'!K23)*(1+International_Fuel_Surcharge),2))</f>
        <v>107.02</v>
      </c>
      <c r="L26" s="334">
        <f>IF('Intl Priority'!$L$105&gt;ROUND(((1-IntPriorityDiscount-IntPriorityIncentive)*'Intl Priority'!L23),2),ROUND('Intl Priority'!$L$105*(1+International_Fuel_Surcharge),2),ROUND(((1-IntPriorityDiscount-IntPriorityIncentive)*'Intl Priority'!L23)*(1+International_Fuel_Surcharge),2))</f>
        <v>92.72</v>
      </c>
      <c r="M26" s="334">
        <f>IF('Intl Priority'!$M$105&gt;ROUND(((1-IntPriorityDiscount-IntPriorityIncentive)*'Intl Priority'!M23),2),ROUND('Intl Priority'!$M$105*(1+International_Fuel_Surcharge),2),ROUND(((1-IntPriorityDiscount-IntPriorityIncentive)*'Intl Priority'!M23)*(1+International_Fuel_Surcharge),2))</f>
        <v>147.52</v>
      </c>
      <c r="N26" s="334">
        <f>IF('Intl Priority'!$N$105&gt;ROUND(((1-IntPriorityDiscount-IntPriorityIncentive)*'Intl Priority'!N23),2),ROUND('Intl Priority'!$N$105*(1+International_Fuel_Surcharge),2),ROUND(((1-IntPriorityDiscount-IntPriorityIncentive)*'Intl Priority'!N23)*(1+International_Fuel_Surcharge),2))</f>
        <v>132.82</v>
      </c>
      <c r="O26" s="334">
        <f>IF('Intl Priority'!$O$105&gt;ROUND(((1-IntPriorityDiscount-IntPriorityIncentive)*'Intl Priority'!O23),2),ROUND('Intl Priority'!$O$105*(1+International_Fuel_Surcharge),2),ROUND(((1-IntPriorityDiscount-IntPriorityIncentive)*'Intl Priority'!O23)*(1+International_Fuel_Surcharge),2))</f>
        <v>88.97</v>
      </c>
      <c r="P26" s="334">
        <f>IF('Intl Priority'!$P$105&gt;ROUND(((1-IntPriorityDiscount-IntPriorityIncentive)*'Intl Priority'!P23),2),ROUND('Intl Priority'!$P$105*(1+International_Fuel_Surcharge),2),ROUND(((1-IntPriorityDiscount-IntPriorityIncentive)*'Intl Priority'!P23)*(1+International_Fuel_Surcharge),2))</f>
        <v>91</v>
      </c>
      <c r="Q26" s="334">
        <f>IF('Intl Priority'!$Q$105&gt;ROUND(((1-PuertoRicoDiscount)*'Intl Priority'!Q23),2),ROUND('Intl Priority'!$Q$105*(1+International_Fuel_Surcharge),2),ROUND(((1-PuertoRicoDiscount)*'Intl Priority'!Q23)*(1+International_Fuel_Surcharge),2))</f>
        <v>155.86</v>
      </c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327">
        <v>22.0</v>
      </c>
      <c r="B27" s="334">
        <f>IF('Intl Priority'!$B$105&gt;ROUND(((1-IntPriorityDiscount-IntPriorityIncentive)*'Intl Priority'!B24),2),ROUND('Intl Priority'!$B$105*(1+International_Fuel_Surcharge),2),ROUND(((1-IntPriorityDiscount-IntPriorityIncentive)*'Intl Priority'!B24)*(1+International_Fuel_Surcharge),2))</f>
        <v>50.11</v>
      </c>
      <c r="C27" s="334">
        <f>IF('Intl Priority'!$C$105&gt;ROUND(((1-IntPriorityDiscount-IntPriorityIncentive)*'Intl Priority'!C24),2),ROUND('Intl Priority'!$C$105*(1+International_Fuel_Surcharge),2),ROUND(((1-IntPriorityDiscount-IntPriorityIncentive)*'Intl Priority'!C24)*(1+International_Fuel_Surcharge),2))</f>
        <v>59.33</v>
      </c>
      <c r="D27" s="334">
        <f>IF('Intl Priority'!$D$105&gt;ROUND(((1-IntPriorityDiscount-IntPriorityIncentive)*'Intl Priority'!D24),2),ROUND('Intl Priority'!$D$105*(1+International_Fuel_Surcharge),2),ROUND(((1-IntPriorityDiscount-IntPriorityIncentive)*'Intl Priority'!D24)*(1+International_Fuel_Surcharge),2))</f>
        <v>60.74</v>
      </c>
      <c r="E27" s="334">
        <f>IF('Intl Priority'!$E$105&gt;ROUND(((1-IntPriorityDiscount-IntPriorityIncentive)*'Intl Priority'!E24),2),ROUND('Intl Priority'!$E$105*(1+International_Fuel_Surcharge),2),ROUND(((1-IntPriorityDiscount-IntPriorityIncentive)*'Intl Priority'!E24)*(1+International_Fuel_Surcharge),2))</f>
        <v>71.5</v>
      </c>
      <c r="F27" s="334">
        <f>IF('Intl Priority'!$F$105&gt;ROUND(((1-IntPriorityDiscount-IntPriorityIncentive)*'Intl Priority'!F24),2),ROUND('Intl Priority'!$F$105*(1+International_Fuel_Surcharge),2),ROUND(((1-IntPriorityDiscount-IntPriorityIncentive)*'Intl Priority'!F24)*(1+International_Fuel_Surcharge),2))</f>
        <v>141.42</v>
      </c>
      <c r="G27" s="334">
        <f>IF('Intl Priority'!$G$105&gt;ROUND(((1-IntPriorityDiscount-IntPriorityIncentive)*'Intl Priority'!G24),2),ROUND('Intl Priority'!$G$105*(1+International_Fuel_Surcharge),2),ROUND(((1-IntPriorityDiscount-IntPriorityIncentive)*'Intl Priority'!G24)*(1+International_Fuel_Surcharge),2))</f>
        <v>74.76</v>
      </c>
      <c r="H27" s="334">
        <f>IF('Intl Priority'!$H$105&gt;ROUND(((1-IntPriorityDiscount-IntPriorityIncentive)*'Intl Priority'!H24),2),ROUND('Intl Priority'!$H$105*(1+International_Fuel_Surcharge),2),ROUND(((1-IntPriorityDiscount-IntPriorityIncentive)*'Intl Priority'!H24)*(1+International_Fuel_Surcharge),2))</f>
        <v>73</v>
      </c>
      <c r="I27" s="334">
        <f>IF('Intl Priority'!$I$105&gt;ROUND(((1-IntPriorityDiscount-IntPriorityIncentive)*'Intl Priority'!I24),2),ROUND('Intl Priority'!$I$105*(1+International_Fuel_Surcharge),2),ROUND(((1-IntPriorityDiscount-IntPriorityIncentive)*'Intl Priority'!I24)*(1+International_Fuel_Surcharge),2))</f>
        <v>79.42</v>
      </c>
      <c r="J27" s="334">
        <f>IF('Intl Priority'!$J$105&gt;ROUND(((1-IntPriorityDiscount-IntPriorityIncentive)*'Intl Priority'!J24),2),ROUND('Intl Priority'!$J$105*(1+International_Fuel_Surcharge),2),ROUND(((1-IntPriorityDiscount-IntPriorityIncentive)*'Intl Priority'!J24)*(1+International_Fuel_Surcharge),2))</f>
        <v>61.45</v>
      </c>
      <c r="K27" s="334">
        <f>IF('Intl Priority'!$K$105&gt;ROUND(((1-IntPriorityDiscount-IntPriorityIncentive)*'Intl Priority'!K24),2),ROUND('Intl Priority'!$K$105*(1+International_Fuel_Surcharge),2),ROUND(((1-IntPriorityDiscount-IntPriorityIncentive)*'Intl Priority'!K24)*(1+International_Fuel_Surcharge),2))</f>
        <v>107.07</v>
      </c>
      <c r="L27" s="334">
        <f>IF('Intl Priority'!$L$105&gt;ROUND(((1-IntPriorityDiscount-IntPriorityIncentive)*'Intl Priority'!L24),2),ROUND('Intl Priority'!$L$105*(1+International_Fuel_Surcharge),2),ROUND(((1-IntPriorityDiscount-IntPriorityIncentive)*'Intl Priority'!L24)*(1+International_Fuel_Surcharge),2))</f>
        <v>92.76</v>
      </c>
      <c r="M27" s="334">
        <f>IF('Intl Priority'!$M$105&gt;ROUND(((1-IntPriorityDiscount-IntPriorityIncentive)*'Intl Priority'!M24),2),ROUND('Intl Priority'!$M$105*(1+International_Fuel_Surcharge),2),ROUND(((1-IntPriorityDiscount-IntPriorityIncentive)*'Intl Priority'!M24)*(1+International_Fuel_Surcharge),2))</f>
        <v>147.57</v>
      </c>
      <c r="N27" s="334">
        <f>IF('Intl Priority'!$N$105&gt;ROUND(((1-IntPriorityDiscount-IntPriorityIncentive)*'Intl Priority'!N24),2),ROUND('Intl Priority'!$N$105*(1+International_Fuel_Surcharge),2),ROUND(((1-IntPriorityDiscount-IntPriorityIncentive)*'Intl Priority'!N24)*(1+International_Fuel_Surcharge),2))</f>
        <v>132.86</v>
      </c>
      <c r="O27" s="334">
        <f>IF('Intl Priority'!$O$105&gt;ROUND(((1-IntPriorityDiscount-IntPriorityIncentive)*'Intl Priority'!O24),2),ROUND('Intl Priority'!$O$105*(1+International_Fuel_Surcharge),2),ROUND(((1-IntPriorityDiscount-IntPriorityIncentive)*'Intl Priority'!O24)*(1+International_Fuel_Surcharge),2))</f>
        <v>89.01</v>
      </c>
      <c r="P27" s="334">
        <f>IF('Intl Priority'!$P$105&gt;ROUND(((1-IntPriorityDiscount-IntPriorityIncentive)*'Intl Priority'!P24),2),ROUND('Intl Priority'!$P$105*(1+International_Fuel_Surcharge),2),ROUND(((1-IntPriorityDiscount-IntPriorityIncentive)*'Intl Priority'!P24)*(1+International_Fuel_Surcharge),2))</f>
        <v>91.05</v>
      </c>
      <c r="Q27" s="334">
        <f>IF('Intl Priority'!$Q$105&gt;ROUND(((1-PuertoRicoDiscount)*'Intl Priority'!Q24),2),ROUND('Intl Priority'!$Q$105*(1+International_Fuel_Surcharge),2),ROUND(((1-PuertoRicoDiscount)*'Intl Priority'!Q24)*(1+International_Fuel_Surcharge),2))</f>
        <v>159.35</v>
      </c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327">
        <v>23.0</v>
      </c>
      <c r="B28" s="334">
        <f>IF('Intl Priority'!$B$105&gt;ROUND(((1-IntPriorityDiscount-IntPriorityIncentive)*'Intl Priority'!B25),2),ROUND('Intl Priority'!$B$105*(1+International_Fuel_Surcharge),2),ROUND(((1-IntPriorityDiscount-IntPriorityIncentive)*'Intl Priority'!B25)*(1+International_Fuel_Surcharge),2))</f>
        <v>50.17</v>
      </c>
      <c r="C28" s="334">
        <f>IF('Intl Priority'!$C$105&gt;ROUND(((1-IntPriorityDiscount-IntPriorityIncentive)*'Intl Priority'!C25),2),ROUND('Intl Priority'!$C$105*(1+International_Fuel_Surcharge),2),ROUND(((1-IntPriorityDiscount-IntPriorityIncentive)*'Intl Priority'!C25)*(1+International_Fuel_Surcharge),2))</f>
        <v>59.41</v>
      </c>
      <c r="D28" s="334">
        <f>IF('Intl Priority'!$D$105&gt;ROUND(((1-IntPriorityDiscount-IntPriorityIncentive)*'Intl Priority'!D25),2),ROUND('Intl Priority'!$D$105*(1+International_Fuel_Surcharge),2),ROUND(((1-IntPriorityDiscount-IntPriorityIncentive)*'Intl Priority'!D25)*(1+International_Fuel_Surcharge),2))</f>
        <v>60.79</v>
      </c>
      <c r="E28" s="334">
        <f>IF('Intl Priority'!$E$105&gt;ROUND(((1-IntPriorityDiscount-IntPriorityIncentive)*'Intl Priority'!E25),2),ROUND('Intl Priority'!$E$105*(1+International_Fuel_Surcharge),2),ROUND(((1-IntPriorityDiscount-IntPriorityIncentive)*'Intl Priority'!E25)*(1+International_Fuel_Surcharge),2))</f>
        <v>71.54</v>
      </c>
      <c r="F28" s="334">
        <f>IF('Intl Priority'!$F$105&gt;ROUND(((1-IntPriorityDiscount-IntPriorityIncentive)*'Intl Priority'!F25),2),ROUND('Intl Priority'!$F$105*(1+International_Fuel_Surcharge),2),ROUND(((1-IntPriorityDiscount-IntPriorityIncentive)*'Intl Priority'!F25)*(1+International_Fuel_Surcharge),2))</f>
        <v>141.47</v>
      </c>
      <c r="G28" s="334">
        <f>IF('Intl Priority'!$G$105&gt;ROUND(((1-IntPriorityDiscount-IntPriorityIncentive)*'Intl Priority'!G25),2),ROUND('Intl Priority'!$G$105*(1+International_Fuel_Surcharge),2),ROUND(((1-IntPriorityDiscount-IntPriorityIncentive)*'Intl Priority'!G25)*(1+International_Fuel_Surcharge),2))</f>
        <v>74.8</v>
      </c>
      <c r="H28" s="334">
        <f>IF('Intl Priority'!$H$105&gt;ROUND(((1-IntPriorityDiscount-IntPriorityIncentive)*'Intl Priority'!H25),2),ROUND('Intl Priority'!$H$105*(1+International_Fuel_Surcharge),2),ROUND(((1-IntPriorityDiscount-IntPriorityIncentive)*'Intl Priority'!H25)*(1+International_Fuel_Surcharge),2))</f>
        <v>73.04</v>
      </c>
      <c r="I28" s="334">
        <f>IF('Intl Priority'!$I$105&gt;ROUND(((1-IntPriorityDiscount-IntPriorityIncentive)*'Intl Priority'!I25),2),ROUND('Intl Priority'!$I$105*(1+International_Fuel_Surcharge),2),ROUND(((1-IntPriorityDiscount-IntPriorityIncentive)*'Intl Priority'!I25)*(1+International_Fuel_Surcharge),2))</f>
        <v>79.47</v>
      </c>
      <c r="J28" s="334">
        <f>IF('Intl Priority'!$J$105&gt;ROUND(((1-IntPriorityDiscount-IntPriorityIncentive)*'Intl Priority'!J25),2),ROUND('Intl Priority'!$J$105*(1+International_Fuel_Surcharge),2),ROUND(((1-IntPriorityDiscount-IntPriorityIncentive)*'Intl Priority'!J25)*(1+International_Fuel_Surcharge),2))</f>
        <v>61.5</v>
      </c>
      <c r="K28" s="334">
        <f>IF('Intl Priority'!$K$105&gt;ROUND(((1-IntPriorityDiscount-IntPriorityIncentive)*'Intl Priority'!K25),2),ROUND('Intl Priority'!$K$105*(1+International_Fuel_Surcharge),2),ROUND(((1-IntPriorityDiscount-IntPriorityIncentive)*'Intl Priority'!K25)*(1+International_Fuel_Surcharge),2))</f>
        <v>107.11</v>
      </c>
      <c r="L28" s="334">
        <f>IF('Intl Priority'!$L$105&gt;ROUND(((1-IntPriorityDiscount-IntPriorityIncentive)*'Intl Priority'!L25),2),ROUND('Intl Priority'!$L$105*(1+International_Fuel_Surcharge),2),ROUND(((1-IntPriorityDiscount-IntPriorityIncentive)*'Intl Priority'!L25)*(1+International_Fuel_Surcharge),2))</f>
        <v>92.81</v>
      </c>
      <c r="M28" s="334">
        <f>IF('Intl Priority'!$M$105&gt;ROUND(((1-IntPriorityDiscount-IntPriorityIncentive)*'Intl Priority'!M25),2),ROUND('Intl Priority'!$M$105*(1+International_Fuel_Surcharge),2),ROUND(((1-IntPriorityDiscount-IntPriorityIncentive)*'Intl Priority'!M25)*(1+International_Fuel_Surcharge),2))</f>
        <v>147.61</v>
      </c>
      <c r="N28" s="334">
        <f>IF('Intl Priority'!$N$105&gt;ROUND(((1-IntPriorityDiscount-IntPriorityIncentive)*'Intl Priority'!N25),2),ROUND('Intl Priority'!$N$105*(1+International_Fuel_Surcharge),2),ROUND(((1-IntPriorityDiscount-IntPriorityIncentive)*'Intl Priority'!N25)*(1+International_Fuel_Surcharge),2))</f>
        <v>132.91</v>
      </c>
      <c r="O28" s="334">
        <f>IF('Intl Priority'!$O$105&gt;ROUND(((1-IntPriorityDiscount-IntPriorityIncentive)*'Intl Priority'!O25),2),ROUND('Intl Priority'!$O$105*(1+International_Fuel_Surcharge),2),ROUND(((1-IntPriorityDiscount-IntPriorityIncentive)*'Intl Priority'!O25)*(1+International_Fuel_Surcharge),2))</f>
        <v>89.05</v>
      </c>
      <c r="P28" s="334">
        <f>IF('Intl Priority'!$P$105&gt;ROUND(((1-IntPriorityDiscount-IntPriorityIncentive)*'Intl Priority'!P25),2),ROUND('Intl Priority'!$P$105*(1+International_Fuel_Surcharge),2),ROUND(((1-IntPriorityDiscount-IntPriorityIncentive)*'Intl Priority'!P25)*(1+International_Fuel_Surcharge),2))</f>
        <v>91.09</v>
      </c>
      <c r="Q28" s="334">
        <f>IF('Intl Priority'!$Q$105&gt;ROUND(((1-PuertoRicoDiscount)*'Intl Priority'!Q25),2),ROUND('Intl Priority'!$Q$105*(1+International_Fuel_Surcharge),2),ROUND(((1-PuertoRicoDiscount)*'Intl Priority'!Q25)*(1+International_Fuel_Surcharge),2))</f>
        <v>163.71</v>
      </c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327">
        <v>24.0</v>
      </c>
      <c r="B29" s="334">
        <f>IF('Intl Priority'!$B$105&gt;ROUND(((1-IntPriorityDiscount-IntPriorityIncentive)*'Intl Priority'!B26),2),ROUND('Intl Priority'!$B$105*(1+International_Fuel_Surcharge),2),ROUND(((1-IntPriorityDiscount-IntPriorityIncentive)*'Intl Priority'!B26)*(1+International_Fuel_Surcharge),2))</f>
        <v>50.22</v>
      </c>
      <c r="C29" s="334">
        <f>IF('Intl Priority'!$C$105&gt;ROUND(((1-IntPriorityDiscount-IntPriorityIncentive)*'Intl Priority'!C26),2),ROUND('Intl Priority'!$C$105*(1+International_Fuel_Surcharge),2),ROUND(((1-IntPriorityDiscount-IntPriorityIncentive)*'Intl Priority'!C26)*(1+International_Fuel_Surcharge),2))</f>
        <v>59.46</v>
      </c>
      <c r="D29" s="334">
        <f>IF('Intl Priority'!$D$105&gt;ROUND(((1-IntPriorityDiscount-IntPriorityIncentive)*'Intl Priority'!D26),2),ROUND('Intl Priority'!$D$105*(1+International_Fuel_Surcharge),2),ROUND(((1-IntPriorityDiscount-IntPriorityIncentive)*'Intl Priority'!D26)*(1+International_Fuel_Surcharge),2))</f>
        <v>60.84</v>
      </c>
      <c r="E29" s="334">
        <f>IF('Intl Priority'!$E$105&gt;ROUND(((1-IntPriorityDiscount-IntPriorityIncentive)*'Intl Priority'!E26),2),ROUND('Intl Priority'!$E$105*(1+International_Fuel_Surcharge),2),ROUND(((1-IntPriorityDiscount-IntPriorityIncentive)*'Intl Priority'!E26)*(1+International_Fuel_Surcharge),2))</f>
        <v>71.61</v>
      </c>
      <c r="F29" s="334">
        <f>IF('Intl Priority'!$F$105&gt;ROUND(((1-IntPriorityDiscount-IntPriorityIncentive)*'Intl Priority'!F26),2),ROUND('Intl Priority'!$F$105*(1+International_Fuel_Surcharge),2),ROUND(((1-IntPriorityDiscount-IntPriorityIncentive)*'Intl Priority'!F26)*(1+International_Fuel_Surcharge),2))</f>
        <v>141.54</v>
      </c>
      <c r="G29" s="334">
        <f>IF('Intl Priority'!$G$105&gt;ROUND(((1-IntPriorityDiscount-IntPriorityIncentive)*'Intl Priority'!G26),2),ROUND('Intl Priority'!$G$105*(1+International_Fuel_Surcharge),2),ROUND(((1-IntPriorityDiscount-IntPriorityIncentive)*'Intl Priority'!G26)*(1+International_Fuel_Surcharge),2))</f>
        <v>74.86</v>
      </c>
      <c r="H29" s="334">
        <f>IF('Intl Priority'!$H$105&gt;ROUND(((1-IntPriorityDiscount-IntPriorityIncentive)*'Intl Priority'!H26),2),ROUND('Intl Priority'!$H$105*(1+International_Fuel_Surcharge),2),ROUND(((1-IntPriorityDiscount-IntPriorityIncentive)*'Intl Priority'!H26)*(1+International_Fuel_Surcharge),2))</f>
        <v>73.09</v>
      </c>
      <c r="I29" s="334">
        <f>IF('Intl Priority'!$I$105&gt;ROUND(((1-IntPriorityDiscount-IntPriorityIncentive)*'Intl Priority'!I26),2),ROUND('Intl Priority'!$I$105*(1+International_Fuel_Surcharge),2),ROUND(((1-IntPriorityDiscount-IntPriorityIncentive)*'Intl Priority'!I26)*(1+International_Fuel_Surcharge),2))</f>
        <v>79.55</v>
      </c>
      <c r="J29" s="334">
        <f>IF('Intl Priority'!$J$105&gt;ROUND(((1-IntPriorityDiscount-IntPriorityIncentive)*'Intl Priority'!J26),2),ROUND('Intl Priority'!$J$105*(1+International_Fuel_Surcharge),2),ROUND(((1-IntPriorityDiscount-IntPriorityIncentive)*'Intl Priority'!J26)*(1+International_Fuel_Surcharge),2))</f>
        <v>61.54</v>
      </c>
      <c r="K29" s="334">
        <f>IF('Intl Priority'!$K$105&gt;ROUND(((1-IntPriorityDiscount-IntPriorityIncentive)*'Intl Priority'!K26),2),ROUND('Intl Priority'!$K$105*(1+International_Fuel_Surcharge),2),ROUND(((1-IntPriorityDiscount-IntPriorityIncentive)*'Intl Priority'!K26)*(1+International_Fuel_Surcharge),2))</f>
        <v>107.2</v>
      </c>
      <c r="L29" s="334">
        <f>IF('Intl Priority'!$L$105&gt;ROUND(((1-IntPriorityDiscount-IntPriorityIncentive)*'Intl Priority'!L26),2),ROUND('Intl Priority'!$L$105*(1+International_Fuel_Surcharge),2),ROUND(((1-IntPriorityDiscount-IntPriorityIncentive)*'Intl Priority'!L26)*(1+International_Fuel_Surcharge),2))</f>
        <v>92.88</v>
      </c>
      <c r="M29" s="334">
        <f>IF('Intl Priority'!$M$105&gt;ROUND(((1-IntPriorityDiscount-IntPriorityIncentive)*'Intl Priority'!M26),2),ROUND('Intl Priority'!$M$105*(1+International_Fuel_Surcharge),2),ROUND(((1-IntPriorityDiscount-IntPriorityIncentive)*'Intl Priority'!M26)*(1+International_Fuel_Surcharge),2))</f>
        <v>147.69</v>
      </c>
      <c r="N29" s="334">
        <f>IF('Intl Priority'!$N$105&gt;ROUND(((1-IntPriorityDiscount-IntPriorityIncentive)*'Intl Priority'!N26),2),ROUND('Intl Priority'!$N$105*(1+International_Fuel_Surcharge),2),ROUND(((1-IntPriorityDiscount-IntPriorityIncentive)*'Intl Priority'!N26)*(1+International_Fuel_Surcharge),2))</f>
        <v>132.96</v>
      </c>
      <c r="O29" s="334">
        <f>IF('Intl Priority'!$O$105&gt;ROUND(((1-IntPriorityDiscount-IntPriorityIncentive)*'Intl Priority'!O26),2),ROUND('Intl Priority'!$O$105*(1+International_Fuel_Surcharge),2),ROUND(((1-IntPriorityDiscount-IntPriorityIncentive)*'Intl Priority'!O26)*(1+International_Fuel_Surcharge),2))</f>
        <v>89.13</v>
      </c>
      <c r="P29" s="334">
        <f>IF('Intl Priority'!$P$105&gt;ROUND(((1-IntPriorityDiscount-IntPriorityIncentive)*'Intl Priority'!P26),2),ROUND('Intl Priority'!$P$105*(1+International_Fuel_Surcharge),2),ROUND(((1-IntPriorityDiscount-IntPriorityIncentive)*'Intl Priority'!P26)*(1+International_Fuel_Surcharge),2))</f>
        <v>91.17</v>
      </c>
      <c r="Q29" s="334">
        <f>IF('Intl Priority'!$Q$105&gt;ROUND(((1-PuertoRicoDiscount)*'Intl Priority'!Q26),2),ROUND('Intl Priority'!$Q$105*(1+International_Fuel_Surcharge),2),ROUND(((1-PuertoRicoDiscount)*'Intl Priority'!Q26)*(1+International_Fuel_Surcharge),2))</f>
        <v>166.82</v>
      </c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327">
        <v>25.0</v>
      </c>
      <c r="B30" s="334">
        <f>IF('Intl Priority'!$B$105&gt;ROUND(((1-IntPriorityDiscount-IntPriorityIncentive)*'Intl Priority'!B27),2),ROUND('Intl Priority'!$B$105*(1+International_Fuel_Surcharge),2),ROUND(((1-IntPriorityDiscount-IntPriorityIncentive)*'Intl Priority'!B27)*(1+International_Fuel_Surcharge),2))</f>
        <v>50.84</v>
      </c>
      <c r="C30" s="334">
        <f>IF('Intl Priority'!$C$105&gt;ROUND(((1-IntPriorityDiscount-IntPriorityIncentive)*'Intl Priority'!C27),2),ROUND('Intl Priority'!$C$105*(1+International_Fuel_Surcharge),2),ROUND(((1-IntPriorityDiscount-IntPriorityIncentive)*'Intl Priority'!C27)*(1+International_Fuel_Surcharge),2))</f>
        <v>60.27</v>
      </c>
      <c r="D30" s="334">
        <f>IF('Intl Priority'!$D$105&gt;ROUND(((1-IntPriorityDiscount-IntPriorityIncentive)*'Intl Priority'!D27),2),ROUND('Intl Priority'!$D$105*(1+International_Fuel_Surcharge),2),ROUND(((1-IntPriorityDiscount-IntPriorityIncentive)*'Intl Priority'!D27)*(1+International_Fuel_Surcharge),2))</f>
        <v>61.41</v>
      </c>
      <c r="E30" s="334">
        <f>IF('Intl Priority'!$E$105&gt;ROUND(((1-IntPriorityDiscount-IntPriorityIncentive)*'Intl Priority'!E27),2),ROUND('Intl Priority'!$E$105*(1+International_Fuel_Surcharge),2),ROUND(((1-IntPriorityDiscount-IntPriorityIncentive)*'Intl Priority'!E27)*(1+International_Fuel_Surcharge),2))</f>
        <v>72.85</v>
      </c>
      <c r="F30" s="334">
        <f>IF('Intl Priority'!$F$105&gt;ROUND(((1-IntPriorityDiscount-IntPriorityIncentive)*'Intl Priority'!F27),2),ROUND('Intl Priority'!$F$105*(1+International_Fuel_Surcharge),2),ROUND(((1-IntPriorityDiscount-IntPriorityIncentive)*'Intl Priority'!F27)*(1+International_Fuel_Surcharge),2))</f>
        <v>143.05</v>
      </c>
      <c r="G30" s="334">
        <f>IF('Intl Priority'!$G$105&gt;ROUND(((1-IntPriorityDiscount-IntPriorityIncentive)*'Intl Priority'!G27),2),ROUND('Intl Priority'!$G$105*(1+International_Fuel_Surcharge),2),ROUND(((1-IntPriorityDiscount-IntPriorityIncentive)*'Intl Priority'!G27)*(1+International_Fuel_Surcharge),2))</f>
        <v>76.02</v>
      </c>
      <c r="H30" s="334">
        <f>IF('Intl Priority'!$H$105&gt;ROUND(((1-IntPriorityDiscount-IntPriorityIncentive)*'Intl Priority'!H27),2),ROUND('Intl Priority'!$H$105*(1+International_Fuel_Surcharge),2),ROUND(((1-IntPriorityDiscount-IntPriorityIncentive)*'Intl Priority'!H27)*(1+International_Fuel_Surcharge),2))</f>
        <v>74.09</v>
      </c>
      <c r="I30" s="334">
        <f>IF('Intl Priority'!$I$105&gt;ROUND(((1-IntPriorityDiscount-IntPriorityIncentive)*'Intl Priority'!I27),2),ROUND('Intl Priority'!$I$105*(1+International_Fuel_Surcharge),2),ROUND(((1-IntPriorityDiscount-IntPriorityIncentive)*'Intl Priority'!I27)*(1+International_Fuel_Surcharge),2))</f>
        <v>81.14</v>
      </c>
      <c r="J30" s="334">
        <f>IF('Intl Priority'!$J$105&gt;ROUND(((1-IntPriorityDiscount-IntPriorityIncentive)*'Intl Priority'!J27),2),ROUND('Intl Priority'!$J$105*(1+International_Fuel_Surcharge),2),ROUND(((1-IntPriorityDiscount-IntPriorityIncentive)*'Intl Priority'!J27)*(1+International_Fuel_Surcharge),2))</f>
        <v>61.91</v>
      </c>
      <c r="K30" s="334">
        <f>IF('Intl Priority'!$K$105&gt;ROUND(((1-IntPriorityDiscount-IntPriorityIncentive)*'Intl Priority'!K27),2),ROUND('Intl Priority'!$K$105*(1+International_Fuel_Surcharge),2),ROUND(((1-IntPriorityDiscount-IntPriorityIncentive)*'Intl Priority'!K27)*(1+International_Fuel_Surcharge),2))</f>
        <v>108.93</v>
      </c>
      <c r="L30" s="334">
        <f>IF('Intl Priority'!$L$105&gt;ROUND(((1-IntPriorityDiscount-IntPriorityIncentive)*'Intl Priority'!L27),2),ROUND('Intl Priority'!$L$105*(1+International_Fuel_Surcharge),2),ROUND(((1-IntPriorityDiscount-IntPriorityIncentive)*'Intl Priority'!L27)*(1+International_Fuel_Surcharge),2))</f>
        <v>94.43</v>
      </c>
      <c r="M30" s="334">
        <f>IF('Intl Priority'!$M$105&gt;ROUND(((1-IntPriorityDiscount-IntPriorityIncentive)*'Intl Priority'!M27),2),ROUND('Intl Priority'!$M$105*(1+International_Fuel_Surcharge),2),ROUND(((1-IntPriorityDiscount-IntPriorityIncentive)*'Intl Priority'!M27)*(1+International_Fuel_Surcharge),2))</f>
        <v>149.32</v>
      </c>
      <c r="N30" s="334">
        <f>IF('Intl Priority'!$N$105&gt;ROUND(((1-IntPriorityDiscount-IntPriorityIncentive)*'Intl Priority'!N27),2),ROUND('Intl Priority'!$N$105*(1+International_Fuel_Surcharge),2),ROUND(((1-IntPriorityDiscount-IntPriorityIncentive)*'Intl Priority'!N27)*(1+International_Fuel_Surcharge),2))</f>
        <v>134.08</v>
      </c>
      <c r="O30" s="334">
        <f>IF('Intl Priority'!$O$105&gt;ROUND(((1-IntPriorityDiscount-IntPriorityIncentive)*'Intl Priority'!O27),2),ROUND('Intl Priority'!$O$105*(1+International_Fuel_Surcharge),2),ROUND(((1-IntPriorityDiscount-IntPriorityIncentive)*'Intl Priority'!O27)*(1+International_Fuel_Surcharge),2))</f>
        <v>90.73</v>
      </c>
      <c r="P30" s="334">
        <f>IF('Intl Priority'!$P$105&gt;ROUND(((1-IntPriorityDiscount-IntPriorityIncentive)*'Intl Priority'!P27),2),ROUND('Intl Priority'!$P$105*(1+International_Fuel_Surcharge),2),ROUND(((1-IntPriorityDiscount-IntPriorityIncentive)*'Intl Priority'!P27)*(1+International_Fuel_Surcharge),2))</f>
        <v>92.79</v>
      </c>
      <c r="Q30" s="334">
        <f>IF('Intl Priority'!$Q$105&gt;ROUND(((1-PuertoRicoDiscount)*'Intl Priority'!Q27),2),ROUND('Intl Priority'!$Q$105*(1+International_Fuel_Surcharge),2),ROUND(((1-PuertoRicoDiscount)*'Intl Priority'!Q27)*(1+International_Fuel_Surcharge),2))</f>
        <v>172.05</v>
      </c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327">
        <v>26.0</v>
      </c>
      <c r="B31" s="334">
        <f>IF('Intl Priority'!$B$105&gt;ROUND(((1-IntPriorityDiscount-IntPriorityIncentive)*'Intl Priority'!B28),2),ROUND('Intl Priority'!$B$105*(1+International_Fuel_Surcharge),2),ROUND(((1-IntPriorityDiscount-IntPriorityIncentive)*'Intl Priority'!B28)*(1+International_Fuel_Surcharge),2))</f>
        <v>63.35</v>
      </c>
      <c r="C31" s="334">
        <f>IF('Intl Priority'!$C$105&gt;ROUND(((1-IntPriorityDiscount-IntPriorityIncentive)*'Intl Priority'!C28),2),ROUND('Intl Priority'!$C$105*(1+International_Fuel_Surcharge),2),ROUND(((1-IntPriorityDiscount-IntPriorityIncentive)*'Intl Priority'!C28)*(1+International_Fuel_Surcharge),2))</f>
        <v>74.13</v>
      </c>
      <c r="D31" s="334">
        <f>IF('Intl Priority'!$D$105&gt;ROUND(((1-IntPriorityDiscount-IntPriorityIncentive)*'Intl Priority'!D28),2),ROUND('Intl Priority'!$D$105*(1+International_Fuel_Surcharge),2),ROUND(((1-IntPriorityDiscount-IntPriorityIncentive)*'Intl Priority'!D28)*(1+International_Fuel_Surcharge),2))</f>
        <v>72.39</v>
      </c>
      <c r="E31" s="334">
        <f>IF('Intl Priority'!$E$105&gt;ROUND(((1-IntPriorityDiscount-IntPriorityIncentive)*'Intl Priority'!E28),2),ROUND('Intl Priority'!$E$105*(1+International_Fuel_Surcharge),2),ROUND(((1-IntPriorityDiscount-IntPriorityIncentive)*'Intl Priority'!E28)*(1+International_Fuel_Surcharge),2))</f>
        <v>97.72</v>
      </c>
      <c r="F31" s="334">
        <f>IF('Intl Priority'!$F$105&gt;ROUND(((1-IntPriorityDiscount-IntPriorityIncentive)*'Intl Priority'!F28),2),ROUND('Intl Priority'!$F$105*(1+International_Fuel_Surcharge),2),ROUND(((1-IntPriorityDiscount-IntPriorityIncentive)*'Intl Priority'!F28)*(1+International_Fuel_Surcharge),2))</f>
        <v>173.25</v>
      </c>
      <c r="G31" s="334">
        <f>IF('Intl Priority'!$G$105&gt;ROUND(((1-IntPriorityDiscount-IntPriorityIncentive)*'Intl Priority'!G28),2),ROUND('Intl Priority'!$G$105*(1+International_Fuel_Surcharge),2),ROUND(((1-IntPriorityDiscount-IntPriorityIncentive)*'Intl Priority'!G28)*(1+International_Fuel_Surcharge),2))</f>
        <v>99.1</v>
      </c>
      <c r="H31" s="334">
        <f>IF('Intl Priority'!$H$105&gt;ROUND(((1-IntPriorityDiscount-IntPriorityIncentive)*'Intl Priority'!H28),2),ROUND('Intl Priority'!$H$105*(1+International_Fuel_Surcharge),2),ROUND(((1-IntPriorityDiscount-IntPriorityIncentive)*'Intl Priority'!H28)*(1+International_Fuel_Surcharge),2))</f>
        <v>94.02</v>
      </c>
      <c r="I31" s="334">
        <f>IF('Intl Priority'!$I$105&gt;ROUND(((1-IntPriorityDiscount-IntPriorityIncentive)*'Intl Priority'!I28),2),ROUND('Intl Priority'!$I$105*(1+International_Fuel_Surcharge),2),ROUND(((1-IntPriorityDiscount-IntPriorityIncentive)*'Intl Priority'!I28)*(1+International_Fuel_Surcharge),2))</f>
        <v>113.03</v>
      </c>
      <c r="J31" s="334">
        <f>IF('Intl Priority'!$J$105&gt;ROUND(((1-IntPriorityDiscount-IntPriorityIncentive)*'Intl Priority'!J28),2),ROUND('Intl Priority'!$J$105*(1+International_Fuel_Surcharge),2),ROUND(((1-IntPriorityDiscount-IntPriorityIncentive)*'Intl Priority'!J28)*(1+International_Fuel_Surcharge),2))</f>
        <v>69.36</v>
      </c>
      <c r="K31" s="334">
        <f>IF('Intl Priority'!$K$105&gt;ROUND(((1-IntPriorityDiscount-IntPriorityIncentive)*'Intl Priority'!K28),2),ROUND('Intl Priority'!$K$105*(1+International_Fuel_Surcharge),2),ROUND(((1-IntPriorityDiscount-IntPriorityIncentive)*'Intl Priority'!K28)*(1+International_Fuel_Surcharge),2))</f>
        <v>143.47</v>
      </c>
      <c r="L31" s="334">
        <f>IF('Intl Priority'!$L$105&gt;ROUND(((1-IntPriorityDiscount-IntPriorityIncentive)*'Intl Priority'!L28),2),ROUND('Intl Priority'!$L$105*(1+International_Fuel_Surcharge),2),ROUND(((1-IntPriorityDiscount-IntPriorityIncentive)*'Intl Priority'!L28)*(1+International_Fuel_Surcharge),2))</f>
        <v>125.26</v>
      </c>
      <c r="M31" s="334">
        <f>IF('Intl Priority'!$M$105&gt;ROUND(((1-IntPriorityDiscount-IntPriorityIncentive)*'Intl Priority'!M28),2),ROUND('Intl Priority'!$M$105*(1+International_Fuel_Surcharge),2),ROUND(((1-IntPriorityDiscount-IntPriorityIncentive)*'Intl Priority'!M28)*(1+International_Fuel_Surcharge),2))</f>
        <v>181.83</v>
      </c>
      <c r="N31" s="334">
        <f>IF('Intl Priority'!$N$105&gt;ROUND(((1-IntPriorityDiscount-IntPriorityIncentive)*'Intl Priority'!N28),2),ROUND('Intl Priority'!$N$105*(1+International_Fuel_Surcharge),2),ROUND(((1-IntPriorityDiscount-IntPriorityIncentive)*'Intl Priority'!N28)*(1+International_Fuel_Surcharge),2))</f>
        <v>156.5</v>
      </c>
      <c r="O31" s="334">
        <f>IF('Intl Priority'!$O$105&gt;ROUND(((1-IntPriorityDiscount-IntPriorityIncentive)*'Intl Priority'!O28),2),ROUND('Intl Priority'!$O$105*(1+International_Fuel_Surcharge),2),ROUND(((1-IntPriorityDiscount-IntPriorityIncentive)*'Intl Priority'!O28)*(1+International_Fuel_Surcharge),2))</f>
        <v>122.63</v>
      </c>
      <c r="P31" s="334">
        <f>IF('Intl Priority'!$P$105&gt;ROUND(((1-IntPriorityDiscount-IntPriorityIncentive)*'Intl Priority'!P28),2),ROUND('Intl Priority'!$P$105*(1+International_Fuel_Surcharge),2),ROUND(((1-IntPriorityDiscount-IntPriorityIncentive)*'Intl Priority'!P28)*(1+International_Fuel_Surcharge),2))</f>
        <v>125.17</v>
      </c>
      <c r="Q31" s="334">
        <f>IF('Intl Priority'!$Q$105&gt;ROUND(((1-PuertoRicoDiscount)*'Intl Priority'!Q28),2),ROUND('Intl Priority'!$Q$105*(1+International_Fuel_Surcharge),2),ROUND(((1-PuertoRicoDiscount)*'Intl Priority'!Q28)*(1+International_Fuel_Surcharge),2))</f>
        <v>174.64</v>
      </c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327">
        <v>27.0</v>
      </c>
      <c r="B32" s="334">
        <f>IF('Intl Priority'!$B$105&gt;ROUND(((1-IntPriorityDiscount-IntPriorityIncentive)*'Intl Priority'!B29),2),ROUND('Intl Priority'!$B$105*(1+International_Fuel_Surcharge),2),ROUND(((1-IntPriorityDiscount-IntPriorityIncentive)*'Intl Priority'!B29)*(1+International_Fuel_Surcharge),2))</f>
        <v>66.53</v>
      </c>
      <c r="C32" s="334">
        <f>IF('Intl Priority'!$C$105&gt;ROUND(((1-IntPriorityDiscount-IntPriorityIncentive)*'Intl Priority'!C29),2),ROUND('Intl Priority'!$C$105*(1+International_Fuel_Surcharge),2),ROUND(((1-IntPriorityDiscount-IntPriorityIncentive)*'Intl Priority'!C29)*(1+International_Fuel_Surcharge),2))</f>
        <v>78.92</v>
      </c>
      <c r="D32" s="334">
        <f>IF('Intl Priority'!$D$105&gt;ROUND(((1-IntPriorityDiscount-IntPriorityIncentive)*'Intl Priority'!D29),2),ROUND('Intl Priority'!$D$105*(1+International_Fuel_Surcharge),2),ROUND(((1-IntPriorityDiscount-IntPriorityIncentive)*'Intl Priority'!D29)*(1+International_Fuel_Surcharge),2))</f>
        <v>80.96</v>
      </c>
      <c r="E32" s="334">
        <f>IF('Intl Priority'!$E$105&gt;ROUND(((1-IntPriorityDiscount-IntPriorityIncentive)*'Intl Priority'!E29),2),ROUND('Intl Priority'!$E$105*(1+International_Fuel_Surcharge),2),ROUND(((1-IntPriorityDiscount-IntPriorityIncentive)*'Intl Priority'!E29)*(1+International_Fuel_Surcharge),2))</f>
        <v>102.78</v>
      </c>
      <c r="F32" s="334">
        <f>IF('Intl Priority'!$F$105&gt;ROUND(((1-IntPriorityDiscount-IntPriorityIncentive)*'Intl Priority'!F29),2),ROUND('Intl Priority'!$F$105*(1+International_Fuel_Surcharge),2),ROUND(((1-IntPriorityDiscount-IntPriorityIncentive)*'Intl Priority'!F29)*(1+International_Fuel_Surcharge),2))</f>
        <v>205.56</v>
      </c>
      <c r="G32" s="334">
        <f>IF('Intl Priority'!$G$105&gt;ROUND(((1-IntPriorityDiscount-IntPriorityIncentive)*'Intl Priority'!G29),2),ROUND('Intl Priority'!$G$105*(1+International_Fuel_Surcharge),2),ROUND(((1-IntPriorityDiscount-IntPriorityIncentive)*'Intl Priority'!G29)*(1+International_Fuel_Surcharge),2))</f>
        <v>101.79</v>
      </c>
      <c r="H32" s="334">
        <f>IF('Intl Priority'!$H$105&gt;ROUND(((1-IntPriorityDiscount-IntPriorityIncentive)*'Intl Priority'!H29),2),ROUND('Intl Priority'!$H$105*(1+International_Fuel_Surcharge),2),ROUND(((1-IntPriorityDiscount-IntPriorityIncentive)*'Intl Priority'!H29)*(1+International_Fuel_Surcharge),2))</f>
        <v>105.25</v>
      </c>
      <c r="I32" s="334">
        <f>IF('Intl Priority'!$I$105&gt;ROUND(((1-IntPriorityDiscount-IntPriorityIncentive)*'Intl Priority'!I29),2),ROUND('Intl Priority'!$I$105*(1+International_Fuel_Surcharge),2),ROUND(((1-IntPriorityDiscount-IntPriorityIncentive)*'Intl Priority'!I29)*(1+International_Fuel_Surcharge),2))</f>
        <v>116.26</v>
      </c>
      <c r="J32" s="334">
        <f>IF('Intl Priority'!$J$105&gt;ROUND(((1-IntPriorityDiscount-IntPriorityIncentive)*'Intl Priority'!J29),2),ROUND('Intl Priority'!$J$105*(1+International_Fuel_Surcharge),2),ROUND(((1-IntPriorityDiscount-IntPriorityIncentive)*'Intl Priority'!J29)*(1+International_Fuel_Surcharge),2))</f>
        <v>75.2</v>
      </c>
      <c r="K32" s="334">
        <f>IF('Intl Priority'!$K$105&gt;ROUND(((1-IntPriorityDiscount-IntPriorityIncentive)*'Intl Priority'!K29),2),ROUND('Intl Priority'!$K$105*(1+International_Fuel_Surcharge),2),ROUND(((1-IntPriorityDiscount-IntPriorityIncentive)*'Intl Priority'!K29)*(1+International_Fuel_Surcharge),2))</f>
        <v>151.47</v>
      </c>
      <c r="L32" s="334">
        <f>IF('Intl Priority'!$L$105&gt;ROUND(((1-IntPriorityDiscount-IntPriorityIncentive)*'Intl Priority'!L29),2),ROUND('Intl Priority'!$L$105*(1+International_Fuel_Surcharge),2),ROUND(((1-IntPriorityDiscount-IntPriorityIncentive)*'Intl Priority'!L29)*(1+International_Fuel_Surcharge),2))</f>
        <v>130</v>
      </c>
      <c r="M32" s="334">
        <f>IF('Intl Priority'!$M$105&gt;ROUND(((1-IntPriorityDiscount-IntPriorityIncentive)*'Intl Priority'!M29),2),ROUND('Intl Priority'!$M$105*(1+International_Fuel_Surcharge),2),ROUND(((1-IntPriorityDiscount-IntPriorityIncentive)*'Intl Priority'!M29)*(1+International_Fuel_Surcharge),2))</f>
        <v>195.71</v>
      </c>
      <c r="N32" s="334">
        <f>IF('Intl Priority'!$N$105&gt;ROUND(((1-IntPriorityDiscount-IntPriorityIncentive)*'Intl Priority'!N29),2),ROUND('Intl Priority'!$N$105*(1+International_Fuel_Surcharge),2),ROUND(((1-IntPriorityDiscount-IntPriorityIncentive)*'Intl Priority'!N29)*(1+International_Fuel_Surcharge),2))</f>
        <v>217.73</v>
      </c>
      <c r="O32" s="334">
        <f>IF('Intl Priority'!$O$105&gt;ROUND(((1-IntPriorityDiscount-IntPriorityIncentive)*'Intl Priority'!O29),2),ROUND('Intl Priority'!$O$105*(1+International_Fuel_Surcharge),2),ROUND(((1-IntPriorityDiscount-IntPriorityIncentive)*'Intl Priority'!O29)*(1+International_Fuel_Surcharge),2))</f>
        <v>126.01</v>
      </c>
      <c r="P32" s="334">
        <f>IF('Intl Priority'!$P$105&gt;ROUND(((1-IntPriorityDiscount-IntPriorityIncentive)*'Intl Priority'!P29),2),ROUND('Intl Priority'!$P$105*(1+International_Fuel_Surcharge),2),ROUND(((1-IntPriorityDiscount-IntPriorityIncentive)*'Intl Priority'!P29)*(1+International_Fuel_Surcharge),2))</f>
        <v>138.71</v>
      </c>
      <c r="Q32" s="334">
        <f>IF('Intl Priority'!$Q$105&gt;ROUND(((1-PuertoRicoDiscount)*'Intl Priority'!Q29),2),ROUND('Intl Priority'!$Q$105*(1+International_Fuel_Surcharge),2),ROUND(((1-PuertoRicoDiscount)*'Intl Priority'!Q29)*(1+International_Fuel_Surcharge),2))</f>
        <v>178.34</v>
      </c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327">
        <v>28.0</v>
      </c>
      <c r="B33" s="334">
        <f>IF('Intl Priority'!$B$105&gt;ROUND(((1-IntPriorityDiscount-IntPriorityIncentive)*'Intl Priority'!B30),2),ROUND('Intl Priority'!$B$105*(1+International_Fuel_Surcharge),2),ROUND(((1-IntPriorityDiscount-IntPriorityIncentive)*'Intl Priority'!B30)*(1+International_Fuel_Surcharge),2))</f>
        <v>66.85</v>
      </c>
      <c r="C33" s="334">
        <f>IF('Intl Priority'!$C$105&gt;ROUND(((1-IntPriorityDiscount-IntPriorityIncentive)*'Intl Priority'!C30),2),ROUND('Intl Priority'!$C$105*(1+International_Fuel_Surcharge),2),ROUND(((1-IntPriorityDiscount-IntPriorityIncentive)*'Intl Priority'!C30)*(1+International_Fuel_Surcharge),2))</f>
        <v>79.98</v>
      </c>
      <c r="D33" s="334">
        <f>IF('Intl Priority'!$D$105&gt;ROUND(((1-IntPriorityDiscount-IntPriorityIncentive)*'Intl Priority'!D30),2),ROUND('Intl Priority'!$D$105*(1+International_Fuel_Surcharge),2),ROUND(((1-IntPriorityDiscount-IntPriorityIncentive)*'Intl Priority'!D30)*(1+International_Fuel_Surcharge),2))</f>
        <v>84.98</v>
      </c>
      <c r="E33" s="334">
        <f>IF('Intl Priority'!$E$105&gt;ROUND(((1-IntPriorityDiscount-IntPriorityIncentive)*'Intl Priority'!E30),2),ROUND('Intl Priority'!$E$105*(1+International_Fuel_Surcharge),2),ROUND(((1-IntPriorityDiscount-IntPriorityIncentive)*'Intl Priority'!E30)*(1+International_Fuel_Surcharge),2))</f>
        <v>108.24</v>
      </c>
      <c r="F33" s="334">
        <f>IF('Intl Priority'!$F$105&gt;ROUND(((1-IntPriorityDiscount-IntPriorityIncentive)*'Intl Priority'!F30),2),ROUND('Intl Priority'!$F$105*(1+International_Fuel_Surcharge),2),ROUND(((1-IntPriorityDiscount-IntPriorityIncentive)*'Intl Priority'!F30)*(1+International_Fuel_Surcharge),2))</f>
        <v>209.57</v>
      </c>
      <c r="G33" s="334">
        <f>IF('Intl Priority'!$G$105&gt;ROUND(((1-IntPriorityDiscount-IntPriorityIncentive)*'Intl Priority'!G30),2),ROUND('Intl Priority'!$G$105*(1+International_Fuel_Surcharge),2),ROUND(((1-IntPriorityDiscount-IntPriorityIncentive)*'Intl Priority'!G30)*(1+International_Fuel_Surcharge),2))</f>
        <v>102.07</v>
      </c>
      <c r="H33" s="334">
        <f>IF('Intl Priority'!$H$105&gt;ROUND(((1-IntPriorityDiscount-IntPriorityIncentive)*'Intl Priority'!H30),2),ROUND('Intl Priority'!$H$105*(1+International_Fuel_Surcharge),2),ROUND(((1-IntPriorityDiscount-IntPriorityIncentive)*'Intl Priority'!H30)*(1+International_Fuel_Surcharge),2))</f>
        <v>106.37</v>
      </c>
      <c r="I33" s="334">
        <f>IF('Intl Priority'!$I$105&gt;ROUND(((1-IntPriorityDiscount-IntPriorityIncentive)*'Intl Priority'!I30),2),ROUND('Intl Priority'!$I$105*(1+International_Fuel_Surcharge),2),ROUND(((1-IntPriorityDiscount-IntPriorityIncentive)*'Intl Priority'!I30)*(1+International_Fuel_Surcharge),2))</f>
        <v>119.24</v>
      </c>
      <c r="J33" s="334">
        <f>IF('Intl Priority'!$J$105&gt;ROUND(((1-IntPriorityDiscount-IntPriorityIncentive)*'Intl Priority'!J30),2),ROUND('Intl Priority'!$J$105*(1+International_Fuel_Surcharge),2),ROUND(((1-IntPriorityDiscount-IntPriorityIncentive)*'Intl Priority'!J30)*(1+International_Fuel_Surcharge),2))</f>
        <v>75.78</v>
      </c>
      <c r="K33" s="334">
        <f>IF('Intl Priority'!$K$105&gt;ROUND(((1-IntPriorityDiscount-IntPriorityIncentive)*'Intl Priority'!K30),2),ROUND('Intl Priority'!$K$105*(1+International_Fuel_Surcharge),2),ROUND(((1-IntPriorityDiscount-IntPriorityIncentive)*'Intl Priority'!K30)*(1+International_Fuel_Surcharge),2))</f>
        <v>152.28</v>
      </c>
      <c r="L33" s="334">
        <f>IF('Intl Priority'!$L$105&gt;ROUND(((1-IntPriorityDiscount-IntPriorityIncentive)*'Intl Priority'!L30),2),ROUND('Intl Priority'!$L$105*(1+International_Fuel_Surcharge),2),ROUND(((1-IntPriorityDiscount-IntPriorityIncentive)*'Intl Priority'!L30)*(1+International_Fuel_Surcharge),2))</f>
        <v>130.48</v>
      </c>
      <c r="M33" s="334">
        <f>IF('Intl Priority'!$M$105&gt;ROUND(((1-IntPriorityDiscount-IntPriorityIncentive)*'Intl Priority'!M30),2),ROUND('Intl Priority'!$M$105*(1+International_Fuel_Surcharge),2),ROUND(((1-IntPriorityDiscount-IntPriorityIncentive)*'Intl Priority'!M30)*(1+International_Fuel_Surcharge),2))</f>
        <v>197.1</v>
      </c>
      <c r="N33" s="334">
        <f>IF('Intl Priority'!$N$105&gt;ROUND(((1-IntPriorityDiscount-IntPriorityIncentive)*'Intl Priority'!N30),2),ROUND('Intl Priority'!$N$105*(1+International_Fuel_Surcharge),2),ROUND(((1-IntPriorityDiscount-IntPriorityIncentive)*'Intl Priority'!N30)*(1+International_Fuel_Surcharge),2))</f>
        <v>223.85</v>
      </c>
      <c r="O33" s="334">
        <f>IF('Intl Priority'!$O$105&gt;ROUND(((1-IntPriorityDiscount-IntPriorityIncentive)*'Intl Priority'!O30),2),ROUND('Intl Priority'!$O$105*(1+International_Fuel_Surcharge),2),ROUND(((1-IntPriorityDiscount-IntPriorityIncentive)*'Intl Priority'!O30)*(1+International_Fuel_Surcharge),2))</f>
        <v>131.37</v>
      </c>
      <c r="P33" s="334">
        <f>IF('Intl Priority'!$P$105&gt;ROUND(((1-IntPriorityDiscount-IntPriorityIncentive)*'Intl Priority'!P30),2),ROUND('Intl Priority'!$P$105*(1+International_Fuel_Surcharge),2),ROUND(((1-IntPriorityDiscount-IntPriorityIncentive)*'Intl Priority'!P30)*(1+International_Fuel_Surcharge),2))</f>
        <v>140.06</v>
      </c>
      <c r="Q33" s="334">
        <f>IF('Intl Priority'!$Q$105&gt;ROUND(((1-PuertoRicoDiscount)*'Intl Priority'!Q30),2),ROUND('Intl Priority'!$Q$105*(1+International_Fuel_Surcharge),2),ROUND(((1-PuertoRicoDiscount)*'Intl Priority'!Q30)*(1+International_Fuel_Surcharge),2))</f>
        <v>181.67</v>
      </c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327">
        <v>29.0</v>
      </c>
      <c r="B34" s="334">
        <f>IF('Intl Priority'!$B$105&gt;ROUND(((1-IntPriorityDiscount-IntPriorityIncentive)*'Intl Priority'!B31),2),ROUND('Intl Priority'!$B$105*(1+International_Fuel_Surcharge),2),ROUND(((1-IntPriorityDiscount-IntPriorityIncentive)*'Intl Priority'!B31)*(1+International_Fuel_Surcharge),2))</f>
        <v>66.9</v>
      </c>
      <c r="C34" s="334">
        <f>IF('Intl Priority'!$C$105&gt;ROUND(((1-IntPriorityDiscount-IntPriorityIncentive)*'Intl Priority'!C31),2),ROUND('Intl Priority'!$C$105*(1+International_Fuel_Surcharge),2),ROUND(((1-IntPriorityDiscount-IntPriorityIncentive)*'Intl Priority'!C31)*(1+International_Fuel_Surcharge),2))</f>
        <v>80.96</v>
      </c>
      <c r="D34" s="334">
        <f>IF('Intl Priority'!$D$105&gt;ROUND(((1-IntPriorityDiscount-IntPriorityIncentive)*'Intl Priority'!D31),2),ROUND('Intl Priority'!$D$105*(1+International_Fuel_Surcharge),2),ROUND(((1-IntPriorityDiscount-IntPriorityIncentive)*'Intl Priority'!D31)*(1+International_Fuel_Surcharge),2))</f>
        <v>85.39</v>
      </c>
      <c r="E34" s="334">
        <f>IF('Intl Priority'!$E$105&gt;ROUND(((1-IntPriorityDiscount-IntPriorityIncentive)*'Intl Priority'!E31),2),ROUND('Intl Priority'!$E$105*(1+International_Fuel_Surcharge),2),ROUND(((1-IntPriorityDiscount-IntPriorityIncentive)*'Intl Priority'!E31)*(1+International_Fuel_Surcharge),2))</f>
        <v>109.44</v>
      </c>
      <c r="F34" s="334">
        <f>IF('Intl Priority'!$F$105&gt;ROUND(((1-IntPriorityDiscount-IntPriorityIncentive)*'Intl Priority'!F31),2),ROUND('Intl Priority'!$F$105*(1+International_Fuel_Surcharge),2),ROUND(((1-IntPriorityDiscount-IntPriorityIncentive)*'Intl Priority'!F31)*(1+International_Fuel_Surcharge),2))</f>
        <v>209.97</v>
      </c>
      <c r="G34" s="334">
        <f>IF('Intl Priority'!$G$105&gt;ROUND(((1-IntPriorityDiscount-IntPriorityIncentive)*'Intl Priority'!G31),2),ROUND('Intl Priority'!$G$105*(1+International_Fuel_Surcharge),2),ROUND(((1-IntPriorityDiscount-IntPriorityIncentive)*'Intl Priority'!G31)*(1+International_Fuel_Surcharge),2))</f>
        <v>107.58</v>
      </c>
      <c r="H34" s="334">
        <f>IF('Intl Priority'!$H$105&gt;ROUND(((1-IntPriorityDiscount-IntPriorityIncentive)*'Intl Priority'!H31),2),ROUND('Intl Priority'!$H$105*(1+International_Fuel_Surcharge),2),ROUND(((1-IntPriorityDiscount-IntPriorityIncentive)*'Intl Priority'!H31)*(1+International_Fuel_Surcharge),2))</f>
        <v>106.64</v>
      </c>
      <c r="I34" s="334">
        <f>IF('Intl Priority'!$I$105&gt;ROUND(((1-IntPriorityDiscount-IntPriorityIncentive)*'Intl Priority'!I31),2),ROUND('Intl Priority'!$I$105*(1+International_Fuel_Surcharge),2),ROUND(((1-IntPriorityDiscount-IntPriorityIncentive)*'Intl Priority'!I31)*(1+International_Fuel_Surcharge),2))</f>
        <v>119.58</v>
      </c>
      <c r="J34" s="334">
        <f>IF('Intl Priority'!$J$105&gt;ROUND(((1-IntPriorityDiscount-IntPriorityIncentive)*'Intl Priority'!J31),2),ROUND('Intl Priority'!$J$105*(1+International_Fuel_Surcharge),2),ROUND(((1-IntPriorityDiscount-IntPriorityIncentive)*'Intl Priority'!J31)*(1+International_Fuel_Surcharge),2))</f>
        <v>75.88</v>
      </c>
      <c r="K34" s="334">
        <f>IF('Intl Priority'!$K$105&gt;ROUND(((1-IntPriorityDiscount-IntPriorityIncentive)*'Intl Priority'!K31),2),ROUND('Intl Priority'!$K$105*(1+International_Fuel_Surcharge),2),ROUND(((1-IntPriorityDiscount-IntPriorityIncentive)*'Intl Priority'!K31)*(1+International_Fuel_Surcharge),2))</f>
        <v>156.49</v>
      </c>
      <c r="L34" s="334">
        <f>IF('Intl Priority'!$L$105&gt;ROUND(((1-IntPriorityDiscount-IntPriorityIncentive)*'Intl Priority'!L31),2),ROUND('Intl Priority'!$L$105*(1+International_Fuel_Surcharge),2),ROUND(((1-IntPriorityDiscount-IntPriorityIncentive)*'Intl Priority'!L31)*(1+International_Fuel_Surcharge),2))</f>
        <v>131.83</v>
      </c>
      <c r="M34" s="334">
        <f>IF('Intl Priority'!$M$105&gt;ROUND(((1-IntPriorityDiscount-IntPriorityIncentive)*'Intl Priority'!M31),2),ROUND('Intl Priority'!$M$105*(1+International_Fuel_Surcharge),2),ROUND(((1-IntPriorityDiscount-IntPriorityIncentive)*'Intl Priority'!M31)*(1+International_Fuel_Surcharge),2))</f>
        <v>205.97</v>
      </c>
      <c r="N34" s="334">
        <f>IF('Intl Priority'!$N$105&gt;ROUND(((1-IntPriorityDiscount-IntPriorityIncentive)*'Intl Priority'!N31),2),ROUND('Intl Priority'!$N$105*(1+International_Fuel_Surcharge),2),ROUND(((1-IntPriorityDiscount-IntPriorityIncentive)*'Intl Priority'!N31)*(1+International_Fuel_Surcharge),2))</f>
        <v>224.46</v>
      </c>
      <c r="O34" s="334">
        <f>IF('Intl Priority'!$O$105&gt;ROUND(((1-IntPriorityDiscount-IntPriorityIncentive)*'Intl Priority'!O31),2),ROUND('Intl Priority'!$O$105*(1+International_Fuel_Surcharge),2),ROUND(((1-IntPriorityDiscount-IntPriorityIncentive)*'Intl Priority'!O31)*(1+International_Fuel_Surcharge),2))</f>
        <v>138.97</v>
      </c>
      <c r="P34" s="334">
        <f>IF('Intl Priority'!$P$105&gt;ROUND(((1-IntPriorityDiscount-IntPriorityIncentive)*'Intl Priority'!P31),2),ROUND('Intl Priority'!$P$105*(1+International_Fuel_Surcharge),2),ROUND(((1-IntPriorityDiscount-IntPriorityIncentive)*'Intl Priority'!P31)*(1+International_Fuel_Surcharge),2))</f>
        <v>144.07</v>
      </c>
      <c r="Q34" s="334">
        <f>IF('Intl Priority'!$Q$105&gt;ROUND(((1-PuertoRicoDiscount)*'Intl Priority'!Q31),2),ROUND('Intl Priority'!$Q$105*(1+International_Fuel_Surcharge),2),ROUND(((1-PuertoRicoDiscount)*'Intl Priority'!Q31)*(1+International_Fuel_Surcharge),2))</f>
        <v>184.47</v>
      </c>
      <c r="R34" s="63"/>
      <c r="S34" s="63"/>
      <c r="T34" s="63"/>
      <c r="U34" s="63"/>
      <c r="V34" s="63"/>
      <c r="W34" s="63"/>
      <c r="X34" s="63"/>
      <c r="Y34" s="63"/>
      <c r="Z34" s="63"/>
    </row>
    <row r="35" ht="12.75" customHeight="1">
      <c r="A35" s="327">
        <v>30.0</v>
      </c>
      <c r="B35" s="334">
        <f>IF('Intl Priority'!$B$105&gt;ROUND(((1-IntPriorityDiscount-IntPriorityIncentive)*'Intl Priority'!B32),2),ROUND('Intl Priority'!$B$105*(1+International_Fuel_Surcharge),2),ROUND(((1-IntPriorityDiscount-IntPriorityIncentive)*'Intl Priority'!B32)*(1+International_Fuel_Surcharge),2))</f>
        <v>67.22</v>
      </c>
      <c r="C35" s="334">
        <f>IF('Intl Priority'!$C$105&gt;ROUND(((1-IntPriorityDiscount-IntPriorityIncentive)*'Intl Priority'!C32),2),ROUND('Intl Priority'!$C$105*(1+International_Fuel_Surcharge),2),ROUND(((1-IntPriorityDiscount-IntPriorityIncentive)*'Intl Priority'!C32)*(1+International_Fuel_Surcharge),2))</f>
        <v>81.13</v>
      </c>
      <c r="D35" s="334">
        <f>IF('Intl Priority'!$D$105&gt;ROUND(((1-IntPriorityDiscount-IntPriorityIncentive)*'Intl Priority'!D32),2),ROUND('Intl Priority'!$D$105*(1+International_Fuel_Surcharge),2),ROUND(((1-IntPriorityDiscount-IntPriorityIncentive)*'Intl Priority'!D32)*(1+International_Fuel_Surcharge),2))</f>
        <v>85.48</v>
      </c>
      <c r="E35" s="334">
        <f>IF('Intl Priority'!$E$105&gt;ROUND(((1-IntPriorityDiscount-IntPriorityIncentive)*'Intl Priority'!E32),2),ROUND('Intl Priority'!$E$105*(1+International_Fuel_Surcharge),2),ROUND(((1-IntPriorityDiscount-IntPriorityIncentive)*'Intl Priority'!E32)*(1+International_Fuel_Surcharge),2))</f>
        <v>109.58</v>
      </c>
      <c r="F35" s="334">
        <f>IF('Intl Priority'!$F$105&gt;ROUND(((1-IntPriorityDiscount-IntPriorityIncentive)*'Intl Priority'!F32),2),ROUND('Intl Priority'!$F$105*(1+International_Fuel_Surcharge),2),ROUND(((1-IntPriorityDiscount-IntPriorityIncentive)*'Intl Priority'!F32)*(1+International_Fuel_Surcharge),2))</f>
        <v>210.28</v>
      </c>
      <c r="G35" s="334">
        <f>IF('Intl Priority'!$G$105&gt;ROUND(((1-IntPriorityDiscount-IntPriorityIncentive)*'Intl Priority'!G32),2),ROUND('Intl Priority'!$G$105*(1+International_Fuel_Surcharge),2),ROUND(((1-IntPriorityDiscount-IntPriorityIncentive)*'Intl Priority'!G32)*(1+International_Fuel_Surcharge),2))</f>
        <v>108.14</v>
      </c>
      <c r="H35" s="334">
        <f>IF('Intl Priority'!$H$105&gt;ROUND(((1-IntPriorityDiscount-IntPriorityIncentive)*'Intl Priority'!H32),2),ROUND('Intl Priority'!$H$105*(1+International_Fuel_Surcharge),2),ROUND(((1-IntPriorityDiscount-IntPriorityIncentive)*'Intl Priority'!H32)*(1+International_Fuel_Surcharge),2))</f>
        <v>111.94</v>
      </c>
      <c r="I35" s="334">
        <f>IF('Intl Priority'!$I$105&gt;ROUND(((1-IntPriorityDiscount-IntPriorityIncentive)*'Intl Priority'!I32),2),ROUND('Intl Priority'!$I$105*(1+International_Fuel_Surcharge),2),ROUND(((1-IntPriorityDiscount-IntPriorityIncentive)*'Intl Priority'!I32)*(1+International_Fuel_Surcharge),2))</f>
        <v>122.55</v>
      </c>
      <c r="J35" s="334">
        <f>IF('Intl Priority'!$J$105&gt;ROUND(((1-IntPriorityDiscount-IntPriorityIncentive)*'Intl Priority'!J32),2),ROUND('Intl Priority'!$J$105*(1+International_Fuel_Surcharge),2),ROUND(((1-IntPriorityDiscount-IntPriorityIncentive)*'Intl Priority'!J32)*(1+International_Fuel_Surcharge),2))</f>
        <v>77.77</v>
      </c>
      <c r="K35" s="334">
        <f>IF('Intl Priority'!$K$105&gt;ROUND(((1-IntPriorityDiscount-IntPriorityIncentive)*'Intl Priority'!K32),2),ROUND('Intl Priority'!$K$105*(1+International_Fuel_Surcharge),2),ROUND(((1-IntPriorityDiscount-IntPriorityIncentive)*'Intl Priority'!K32)*(1+International_Fuel_Surcharge),2))</f>
        <v>157.11</v>
      </c>
      <c r="L35" s="334">
        <f>IF('Intl Priority'!$L$105&gt;ROUND(((1-IntPriorityDiscount-IntPriorityIncentive)*'Intl Priority'!L32),2),ROUND('Intl Priority'!$L$105*(1+International_Fuel_Surcharge),2),ROUND(((1-IntPriorityDiscount-IntPriorityIncentive)*'Intl Priority'!L32)*(1+International_Fuel_Surcharge),2))</f>
        <v>142.73</v>
      </c>
      <c r="M35" s="334">
        <f>IF('Intl Priority'!$M$105&gt;ROUND(((1-IntPriorityDiscount-IntPriorityIncentive)*'Intl Priority'!M32),2),ROUND('Intl Priority'!$M$105*(1+International_Fuel_Surcharge),2),ROUND(((1-IntPriorityDiscount-IntPriorityIncentive)*'Intl Priority'!M32)*(1+International_Fuel_Surcharge),2))</f>
        <v>207.59</v>
      </c>
      <c r="N35" s="334">
        <f>IF('Intl Priority'!$N$105&gt;ROUND(((1-IntPriorityDiscount-IntPriorityIncentive)*'Intl Priority'!N32),2),ROUND('Intl Priority'!$N$105*(1+International_Fuel_Surcharge),2),ROUND(((1-IntPriorityDiscount-IntPriorityIncentive)*'Intl Priority'!N32)*(1+International_Fuel_Surcharge),2))</f>
        <v>224.53</v>
      </c>
      <c r="O35" s="334">
        <f>IF('Intl Priority'!$O$105&gt;ROUND(((1-IntPriorityDiscount-IntPriorityIncentive)*'Intl Priority'!O32),2),ROUND('Intl Priority'!$O$105*(1+International_Fuel_Surcharge),2),ROUND(((1-IntPriorityDiscount-IntPriorityIncentive)*'Intl Priority'!O32)*(1+International_Fuel_Surcharge),2))</f>
        <v>139.73</v>
      </c>
      <c r="P35" s="334">
        <f>IF('Intl Priority'!$P$105&gt;ROUND(((1-IntPriorityDiscount-IntPriorityIncentive)*'Intl Priority'!P32),2),ROUND('Intl Priority'!$P$105*(1+International_Fuel_Surcharge),2),ROUND(((1-IntPriorityDiscount-IntPriorityIncentive)*'Intl Priority'!P32)*(1+International_Fuel_Surcharge),2))</f>
        <v>144.9</v>
      </c>
      <c r="Q35" s="334">
        <f>IF('Intl Priority'!$Q$105&gt;ROUND(((1-PuertoRicoDiscount)*'Intl Priority'!Q32),2),ROUND('Intl Priority'!$Q$105*(1+International_Fuel_Surcharge),2),ROUND(((1-PuertoRicoDiscount)*'Intl Priority'!Q32)*(1+International_Fuel_Surcharge),2))</f>
        <v>187.81</v>
      </c>
      <c r="R35" s="63"/>
      <c r="S35" s="63"/>
      <c r="T35" s="63"/>
      <c r="U35" s="63"/>
      <c r="V35" s="63"/>
      <c r="W35" s="63"/>
      <c r="X35" s="63"/>
      <c r="Y35" s="63"/>
      <c r="Z35" s="63"/>
    </row>
    <row r="36" ht="12.75" customHeight="1">
      <c r="A36" s="327">
        <v>31.0</v>
      </c>
      <c r="B36" s="334">
        <f>IF('Intl Priority'!$B$105&gt;ROUND(((1-IntPriorityDiscount-IntPriorityIncentive)*'Intl Priority'!B33),2),ROUND('Intl Priority'!$B$105*(1+International_Fuel_Surcharge),2),ROUND(((1-IntPriorityDiscount-IntPriorityIncentive)*'Intl Priority'!B33)*(1+International_Fuel_Surcharge),2))</f>
        <v>73.49</v>
      </c>
      <c r="C36" s="334">
        <f>IF('Intl Priority'!$C$105&gt;ROUND(((1-IntPriorityDiscount-IntPriorityIncentive)*'Intl Priority'!C33),2),ROUND('Intl Priority'!$C$105*(1+International_Fuel_Surcharge),2),ROUND(((1-IntPriorityDiscount-IntPriorityIncentive)*'Intl Priority'!C33)*(1+International_Fuel_Surcharge),2))</f>
        <v>84.55</v>
      </c>
      <c r="D36" s="334">
        <f>IF('Intl Priority'!$D$105&gt;ROUND(((1-IntPriorityDiscount-IntPriorityIncentive)*'Intl Priority'!D33),2),ROUND('Intl Priority'!$D$105*(1+International_Fuel_Surcharge),2),ROUND(((1-IntPriorityDiscount-IntPriorityIncentive)*'Intl Priority'!D33)*(1+International_Fuel_Surcharge),2))</f>
        <v>85.59</v>
      </c>
      <c r="E36" s="334">
        <f>IF('Intl Priority'!$E$105&gt;ROUND(((1-IntPriorityDiscount-IntPriorityIncentive)*'Intl Priority'!E33),2),ROUND('Intl Priority'!$E$105*(1+International_Fuel_Surcharge),2),ROUND(((1-IntPriorityDiscount-IntPriorityIncentive)*'Intl Priority'!E33)*(1+International_Fuel_Surcharge),2))</f>
        <v>111.87</v>
      </c>
      <c r="F36" s="334">
        <f>IF('Intl Priority'!$F$105&gt;ROUND(((1-IntPriorityDiscount-IntPriorityIncentive)*'Intl Priority'!F33),2),ROUND('Intl Priority'!$F$105*(1+International_Fuel_Surcharge),2),ROUND(((1-IntPriorityDiscount-IntPriorityIncentive)*'Intl Priority'!F33)*(1+International_Fuel_Surcharge),2))</f>
        <v>216.39</v>
      </c>
      <c r="G36" s="334">
        <f>IF('Intl Priority'!$G$105&gt;ROUND(((1-IntPriorityDiscount-IntPriorityIncentive)*'Intl Priority'!G33),2),ROUND('Intl Priority'!$G$105*(1+International_Fuel_Surcharge),2),ROUND(((1-IntPriorityDiscount-IntPriorityIncentive)*'Intl Priority'!G33)*(1+International_Fuel_Surcharge),2))</f>
        <v>112.37</v>
      </c>
      <c r="H36" s="334">
        <f>IF('Intl Priority'!$H$105&gt;ROUND(((1-IntPriorityDiscount-IntPriorityIncentive)*'Intl Priority'!H33),2),ROUND('Intl Priority'!$H$105*(1+International_Fuel_Surcharge),2),ROUND(((1-IntPriorityDiscount-IntPriorityIncentive)*'Intl Priority'!H33)*(1+International_Fuel_Surcharge),2))</f>
        <v>116.56</v>
      </c>
      <c r="I36" s="334">
        <f>IF('Intl Priority'!$I$105&gt;ROUND(((1-IntPriorityDiscount-IntPriorityIncentive)*'Intl Priority'!I33),2),ROUND('Intl Priority'!$I$105*(1+International_Fuel_Surcharge),2),ROUND(((1-IntPriorityDiscount-IntPriorityIncentive)*'Intl Priority'!I33)*(1+International_Fuel_Surcharge),2))</f>
        <v>123.37</v>
      </c>
      <c r="J36" s="334">
        <f>IF('Intl Priority'!$J$105&gt;ROUND(((1-IntPriorityDiscount-IntPriorityIncentive)*'Intl Priority'!J33),2),ROUND('Intl Priority'!$J$105*(1+International_Fuel_Surcharge),2),ROUND(((1-IntPriorityDiscount-IntPriorityIncentive)*'Intl Priority'!J33)*(1+International_Fuel_Surcharge),2))</f>
        <v>79.97</v>
      </c>
      <c r="K36" s="334">
        <f>IF('Intl Priority'!$K$105&gt;ROUND(((1-IntPriorityDiscount-IntPriorityIncentive)*'Intl Priority'!K33),2),ROUND('Intl Priority'!$K$105*(1+International_Fuel_Surcharge),2),ROUND(((1-IntPriorityDiscount-IntPriorityIncentive)*'Intl Priority'!K33)*(1+International_Fuel_Surcharge),2))</f>
        <v>169.53</v>
      </c>
      <c r="L36" s="334">
        <f>IF('Intl Priority'!$L$105&gt;ROUND(((1-IntPriorityDiscount-IntPriorityIncentive)*'Intl Priority'!L33),2),ROUND('Intl Priority'!$L$105*(1+International_Fuel_Surcharge),2),ROUND(((1-IntPriorityDiscount-IntPriorityIncentive)*'Intl Priority'!L33)*(1+International_Fuel_Surcharge),2))</f>
        <v>144.09</v>
      </c>
      <c r="M36" s="334">
        <f>IF('Intl Priority'!$M$105&gt;ROUND(((1-IntPriorityDiscount-IntPriorityIncentive)*'Intl Priority'!M33),2),ROUND('Intl Priority'!$M$105*(1+International_Fuel_Surcharge),2),ROUND(((1-IntPriorityDiscount-IntPriorityIncentive)*'Intl Priority'!M33)*(1+International_Fuel_Surcharge),2))</f>
        <v>208.08</v>
      </c>
      <c r="N36" s="334">
        <f>IF('Intl Priority'!$N$105&gt;ROUND(((1-IntPriorityDiscount-IntPriorityIncentive)*'Intl Priority'!N33),2),ROUND('Intl Priority'!$N$105*(1+International_Fuel_Surcharge),2),ROUND(((1-IntPriorityDiscount-IntPriorityIncentive)*'Intl Priority'!N33)*(1+International_Fuel_Surcharge),2))</f>
        <v>224.58</v>
      </c>
      <c r="O36" s="334">
        <f>IF('Intl Priority'!$O$105&gt;ROUND(((1-IntPriorityDiscount-IntPriorityIncentive)*'Intl Priority'!O33),2),ROUND('Intl Priority'!$O$105*(1+International_Fuel_Surcharge),2),ROUND(((1-IntPriorityDiscount-IntPriorityIncentive)*'Intl Priority'!O33)*(1+International_Fuel_Surcharge),2))</f>
        <v>147.08</v>
      </c>
      <c r="P36" s="334">
        <f>IF('Intl Priority'!$P$105&gt;ROUND(((1-IntPriorityDiscount-IntPriorityIncentive)*'Intl Priority'!P33),2),ROUND('Intl Priority'!$P$105*(1+International_Fuel_Surcharge),2),ROUND(((1-IntPriorityDiscount-IntPriorityIncentive)*'Intl Priority'!P33)*(1+International_Fuel_Surcharge),2))</f>
        <v>145.45</v>
      </c>
      <c r="Q36" s="334">
        <f>IF('Intl Priority'!$Q$105&gt;ROUND(((1-PuertoRicoDiscount)*'Intl Priority'!Q33),2),ROUND('Intl Priority'!$Q$105*(1+International_Fuel_Surcharge),2),ROUND(((1-PuertoRicoDiscount)*'Intl Priority'!Q33)*(1+International_Fuel_Surcharge),2))</f>
        <v>191.2</v>
      </c>
      <c r="R36" s="63"/>
      <c r="S36" s="63"/>
      <c r="T36" s="63"/>
      <c r="U36" s="63"/>
      <c r="V36" s="63"/>
      <c r="W36" s="63"/>
      <c r="X36" s="63"/>
      <c r="Y36" s="63"/>
      <c r="Z36" s="63"/>
    </row>
    <row r="37" ht="12.75" customHeight="1">
      <c r="A37" s="327">
        <v>32.0</v>
      </c>
      <c r="B37" s="334">
        <f>IF('Intl Priority'!$B$105&gt;ROUND(((1-IntPriorityDiscount-IntPriorityIncentive)*'Intl Priority'!B34),2),ROUND('Intl Priority'!$B$105*(1+International_Fuel_Surcharge),2),ROUND(((1-IntPriorityDiscount-IntPriorityIncentive)*'Intl Priority'!B34)*(1+International_Fuel_Surcharge),2))</f>
        <v>74.13</v>
      </c>
      <c r="C37" s="334">
        <f>IF('Intl Priority'!$C$105&gt;ROUND(((1-IntPriorityDiscount-IntPriorityIncentive)*'Intl Priority'!C34),2),ROUND('Intl Priority'!$C$105*(1+International_Fuel_Surcharge),2),ROUND(((1-IntPriorityDiscount-IntPriorityIncentive)*'Intl Priority'!C34)*(1+International_Fuel_Surcharge),2))</f>
        <v>85.96</v>
      </c>
      <c r="D37" s="334">
        <f>IF('Intl Priority'!$D$105&gt;ROUND(((1-IntPriorityDiscount-IntPriorityIncentive)*'Intl Priority'!D34),2),ROUND('Intl Priority'!$D$105*(1+International_Fuel_Surcharge),2),ROUND(((1-IntPriorityDiscount-IntPriorityIncentive)*'Intl Priority'!D34)*(1+International_Fuel_Surcharge),2))</f>
        <v>85.86</v>
      </c>
      <c r="E37" s="334">
        <f>IF('Intl Priority'!$E$105&gt;ROUND(((1-IntPriorityDiscount-IntPriorityIncentive)*'Intl Priority'!E34),2),ROUND('Intl Priority'!$E$105*(1+International_Fuel_Surcharge),2),ROUND(((1-IntPriorityDiscount-IntPriorityIncentive)*'Intl Priority'!E34)*(1+International_Fuel_Surcharge),2))</f>
        <v>112.37</v>
      </c>
      <c r="F37" s="334">
        <f>IF('Intl Priority'!$F$105&gt;ROUND(((1-IntPriorityDiscount-IntPriorityIncentive)*'Intl Priority'!F34),2),ROUND('Intl Priority'!$F$105*(1+International_Fuel_Surcharge),2),ROUND(((1-IntPriorityDiscount-IntPriorityIncentive)*'Intl Priority'!F34)*(1+International_Fuel_Surcharge),2))</f>
        <v>217</v>
      </c>
      <c r="G37" s="334">
        <f>IF('Intl Priority'!$G$105&gt;ROUND(((1-IntPriorityDiscount-IntPriorityIncentive)*'Intl Priority'!G34),2),ROUND('Intl Priority'!$G$105*(1+International_Fuel_Surcharge),2),ROUND(((1-IntPriorityDiscount-IntPriorityIncentive)*'Intl Priority'!G34)*(1+International_Fuel_Surcharge),2))</f>
        <v>118.7</v>
      </c>
      <c r="H37" s="334">
        <f>IF('Intl Priority'!$H$105&gt;ROUND(((1-IntPriorityDiscount-IntPriorityIncentive)*'Intl Priority'!H34),2),ROUND('Intl Priority'!$H$105*(1+International_Fuel_Surcharge),2),ROUND(((1-IntPriorityDiscount-IntPriorityIncentive)*'Intl Priority'!H34)*(1+International_Fuel_Surcharge),2))</f>
        <v>117.02</v>
      </c>
      <c r="I37" s="334">
        <f>IF('Intl Priority'!$I$105&gt;ROUND(((1-IntPriorityDiscount-IntPriorityIncentive)*'Intl Priority'!I34),2),ROUND('Intl Priority'!$I$105*(1+International_Fuel_Surcharge),2),ROUND(((1-IntPriorityDiscount-IntPriorityIncentive)*'Intl Priority'!I34)*(1+International_Fuel_Surcharge),2))</f>
        <v>123.55</v>
      </c>
      <c r="J37" s="334">
        <f>IF('Intl Priority'!$J$105&gt;ROUND(((1-IntPriorityDiscount-IntPriorityIncentive)*'Intl Priority'!J34),2),ROUND('Intl Priority'!$J$105*(1+International_Fuel_Surcharge),2),ROUND(((1-IntPriorityDiscount-IntPriorityIncentive)*'Intl Priority'!J34)*(1+International_Fuel_Surcharge),2))</f>
        <v>80.19</v>
      </c>
      <c r="K37" s="334">
        <f>IF('Intl Priority'!$K$105&gt;ROUND(((1-IntPriorityDiscount-IntPriorityIncentive)*'Intl Priority'!K34),2),ROUND('Intl Priority'!$K$105*(1+International_Fuel_Surcharge),2),ROUND(((1-IntPriorityDiscount-IntPriorityIncentive)*'Intl Priority'!K34)*(1+International_Fuel_Surcharge),2))</f>
        <v>173.64</v>
      </c>
      <c r="L37" s="334">
        <f>IF('Intl Priority'!$L$105&gt;ROUND(((1-IntPriorityDiscount-IntPriorityIncentive)*'Intl Priority'!L34),2),ROUND('Intl Priority'!$L$105*(1+International_Fuel_Surcharge),2),ROUND(((1-IntPriorityDiscount-IntPriorityIncentive)*'Intl Priority'!L34)*(1+International_Fuel_Surcharge),2))</f>
        <v>144.4</v>
      </c>
      <c r="M37" s="334">
        <f>IF('Intl Priority'!$M$105&gt;ROUND(((1-IntPriorityDiscount-IntPriorityIncentive)*'Intl Priority'!M34),2),ROUND('Intl Priority'!$M$105*(1+International_Fuel_Surcharge),2),ROUND(((1-IntPriorityDiscount-IntPriorityIncentive)*'Intl Priority'!M34)*(1+International_Fuel_Surcharge),2))</f>
        <v>208.86</v>
      </c>
      <c r="N37" s="334">
        <f>IF('Intl Priority'!$N$105&gt;ROUND(((1-IntPriorityDiscount-IntPriorityIncentive)*'Intl Priority'!N34),2),ROUND('Intl Priority'!$N$105*(1+International_Fuel_Surcharge),2),ROUND(((1-IntPriorityDiscount-IntPriorityIncentive)*'Intl Priority'!N34)*(1+International_Fuel_Surcharge),2))</f>
        <v>224.62</v>
      </c>
      <c r="O37" s="334">
        <f>IF('Intl Priority'!$O$105&gt;ROUND(((1-IntPriorityDiscount-IntPriorityIncentive)*'Intl Priority'!O34),2),ROUND('Intl Priority'!$O$105*(1+International_Fuel_Surcharge),2),ROUND(((1-IntPriorityDiscount-IntPriorityIncentive)*'Intl Priority'!O34)*(1+International_Fuel_Surcharge),2))</f>
        <v>147.82</v>
      </c>
      <c r="P37" s="334">
        <f>IF('Intl Priority'!$P$105&gt;ROUND(((1-IntPriorityDiscount-IntPriorityIncentive)*'Intl Priority'!P34),2),ROUND('Intl Priority'!$P$105*(1+International_Fuel_Surcharge),2),ROUND(((1-IntPriorityDiscount-IntPriorityIncentive)*'Intl Priority'!P34)*(1+International_Fuel_Surcharge),2))</f>
        <v>156.39</v>
      </c>
      <c r="Q37" s="334">
        <f>IF('Intl Priority'!$Q$105&gt;ROUND(((1-PuertoRicoDiscount)*'Intl Priority'!Q34),2),ROUND('Intl Priority'!$Q$105*(1+International_Fuel_Surcharge),2),ROUND(((1-PuertoRicoDiscount)*'Intl Priority'!Q34)*(1+International_Fuel_Surcharge),2))</f>
        <v>194.78</v>
      </c>
      <c r="R37" s="63"/>
      <c r="S37" s="63"/>
      <c r="T37" s="63"/>
      <c r="U37" s="63"/>
      <c r="V37" s="63"/>
      <c r="W37" s="63"/>
      <c r="X37" s="63"/>
      <c r="Y37" s="63"/>
      <c r="Z37" s="63"/>
    </row>
    <row r="38" ht="12.75" customHeight="1">
      <c r="A38" s="327">
        <v>33.0</v>
      </c>
      <c r="B38" s="334">
        <f>IF('Intl Priority'!$B$105&gt;ROUND(((1-IntPriorityDiscount-IntPriorityIncentive)*'Intl Priority'!B35),2),ROUND('Intl Priority'!$B$105*(1+International_Fuel_Surcharge),2),ROUND(((1-IntPriorityDiscount-IntPriorityIncentive)*'Intl Priority'!B35)*(1+International_Fuel_Surcharge),2))</f>
        <v>74.2</v>
      </c>
      <c r="C38" s="334">
        <f>IF('Intl Priority'!$C$105&gt;ROUND(((1-IntPriorityDiscount-IntPriorityIncentive)*'Intl Priority'!C35),2),ROUND('Intl Priority'!$C$105*(1+International_Fuel_Surcharge),2),ROUND(((1-IntPriorityDiscount-IntPriorityIncentive)*'Intl Priority'!C35)*(1+International_Fuel_Surcharge),2))</f>
        <v>87.66</v>
      </c>
      <c r="D38" s="334">
        <f>IF('Intl Priority'!$D$105&gt;ROUND(((1-IntPriorityDiscount-IntPriorityIncentive)*'Intl Priority'!D35),2),ROUND('Intl Priority'!$D$105*(1+International_Fuel_Surcharge),2),ROUND(((1-IntPriorityDiscount-IntPriorityIncentive)*'Intl Priority'!D35)*(1+International_Fuel_Surcharge),2))</f>
        <v>91.01</v>
      </c>
      <c r="E38" s="334">
        <f>IF('Intl Priority'!$E$105&gt;ROUND(((1-IntPriorityDiscount-IntPriorityIncentive)*'Intl Priority'!E35),2),ROUND('Intl Priority'!$E$105*(1+International_Fuel_Surcharge),2),ROUND(((1-IntPriorityDiscount-IntPriorityIncentive)*'Intl Priority'!E35)*(1+International_Fuel_Surcharge),2))</f>
        <v>122.39</v>
      </c>
      <c r="F38" s="334">
        <f>IF('Intl Priority'!$F$105&gt;ROUND(((1-IntPriorityDiscount-IntPriorityIncentive)*'Intl Priority'!F35),2),ROUND('Intl Priority'!$F$105*(1+International_Fuel_Surcharge),2),ROUND(((1-IntPriorityDiscount-IntPriorityIncentive)*'Intl Priority'!F35)*(1+International_Fuel_Surcharge),2))</f>
        <v>223.12</v>
      </c>
      <c r="G38" s="334">
        <f>IF('Intl Priority'!$G$105&gt;ROUND(((1-IntPriorityDiscount-IntPriorityIncentive)*'Intl Priority'!G35),2),ROUND('Intl Priority'!$G$105*(1+International_Fuel_Surcharge),2),ROUND(((1-IntPriorityDiscount-IntPriorityIncentive)*'Intl Priority'!G35)*(1+International_Fuel_Surcharge),2))</f>
        <v>121.03</v>
      </c>
      <c r="H38" s="334">
        <f>IF('Intl Priority'!$H$105&gt;ROUND(((1-IntPriorityDiscount-IntPriorityIncentive)*'Intl Priority'!H35),2),ROUND('Intl Priority'!$H$105*(1+International_Fuel_Surcharge),2),ROUND(((1-IntPriorityDiscount-IntPriorityIncentive)*'Intl Priority'!H35)*(1+International_Fuel_Surcharge),2))</f>
        <v>122.32</v>
      </c>
      <c r="I38" s="334">
        <f>IF('Intl Priority'!$I$105&gt;ROUND(((1-IntPriorityDiscount-IntPriorityIncentive)*'Intl Priority'!I35),2),ROUND('Intl Priority'!$I$105*(1+International_Fuel_Surcharge),2),ROUND(((1-IntPriorityDiscount-IntPriorityIncentive)*'Intl Priority'!I35)*(1+International_Fuel_Surcharge),2))</f>
        <v>127.02</v>
      </c>
      <c r="J38" s="334">
        <f>IF('Intl Priority'!$J$105&gt;ROUND(((1-IntPriorityDiscount-IntPriorityIncentive)*'Intl Priority'!J35),2),ROUND('Intl Priority'!$J$105*(1+International_Fuel_Surcharge),2),ROUND(((1-IntPriorityDiscount-IntPriorityIncentive)*'Intl Priority'!J35)*(1+International_Fuel_Surcharge),2))</f>
        <v>80.34</v>
      </c>
      <c r="K38" s="334">
        <f>IF('Intl Priority'!$K$105&gt;ROUND(((1-IntPriorityDiscount-IntPriorityIncentive)*'Intl Priority'!K35),2),ROUND('Intl Priority'!$K$105*(1+International_Fuel_Surcharge),2),ROUND(((1-IntPriorityDiscount-IntPriorityIncentive)*'Intl Priority'!K35)*(1+International_Fuel_Surcharge),2))</f>
        <v>177.63</v>
      </c>
      <c r="L38" s="334">
        <f>IF('Intl Priority'!$L$105&gt;ROUND(((1-IntPriorityDiscount-IntPriorityIncentive)*'Intl Priority'!L35),2),ROUND('Intl Priority'!$L$105*(1+International_Fuel_Surcharge),2),ROUND(((1-IntPriorityDiscount-IntPriorityIncentive)*'Intl Priority'!L35)*(1+International_Fuel_Surcharge),2))</f>
        <v>150.42</v>
      </c>
      <c r="M38" s="334">
        <f>IF('Intl Priority'!$M$105&gt;ROUND(((1-IntPriorityDiscount-IntPriorityIncentive)*'Intl Priority'!M35),2),ROUND('Intl Priority'!$M$105*(1+International_Fuel_Surcharge),2),ROUND(((1-IntPriorityDiscount-IntPriorityIncentive)*'Intl Priority'!M35)*(1+International_Fuel_Surcharge),2))</f>
        <v>224.55</v>
      </c>
      <c r="N38" s="334">
        <f>IF('Intl Priority'!$N$105&gt;ROUND(((1-IntPriorityDiscount-IntPriorityIncentive)*'Intl Priority'!N35),2),ROUND('Intl Priority'!$N$105*(1+International_Fuel_Surcharge),2),ROUND(((1-IntPriorityDiscount-IntPriorityIncentive)*'Intl Priority'!N35)*(1+International_Fuel_Surcharge),2))</f>
        <v>224.66</v>
      </c>
      <c r="O38" s="334">
        <f>IF('Intl Priority'!$O$105&gt;ROUND(((1-IntPriorityDiscount-IntPriorityIncentive)*'Intl Priority'!O35),2),ROUND('Intl Priority'!$O$105*(1+International_Fuel_Surcharge),2),ROUND(((1-IntPriorityDiscount-IntPriorityIncentive)*'Intl Priority'!O35)*(1+International_Fuel_Surcharge),2))</f>
        <v>148.69</v>
      </c>
      <c r="P38" s="334">
        <f>IF('Intl Priority'!$P$105&gt;ROUND(((1-IntPriorityDiscount-IntPriorityIncentive)*'Intl Priority'!P35),2),ROUND('Intl Priority'!$P$105*(1+International_Fuel_Surcharge),2),ROUND(((1-IntPriorityDiscount-IntPriorityIncentive)*'Intl Priority'!P35)*(1+International_Fuel_Surcharge),2))</f>
        <v>162.08</v>
      </c>
      <c r="Q38" s="334">
        <f>IF('Intl Priority'!$Q$105&gt;ROUND(((1-PuertoRicoDiscount)*'Intl Priority'!Q35),2),ROUND('Intl Priority'!$Q$105*(1+International_Fuel_Surcharge),2),ROUND(((1-PuertoRicoDiscount)*'Intl Priority'!Q35)*(1+International_Fuel_Surcharge),2))</f>
        <v>199.23</v>
      </c>
      <c r="R38" s="63"/>
      <c r="S38" s="63"/>
      <c r="T38" s="63"/>
      <c r="U38" s="63"/>
      <c r="V38" s="63"/>
      <c r="W38" s="63"/>
      <c r="X38" s="63"/>
      <c r="Y38" s="63"/>
      <c r="Z38" s="63"/>
    </row>
    <row r="39" ht="12.75" customHeight="1">
      <c r="A39" s="327">
        <v>34.0</v>
      </c>
      <c r="B39" s="334">
        <f>IF('Intl Priority'!$B$105&gt;ROUND(((1-IntPriorityDiscount-IntPriorityIncentive)*'Intl Priority'!B36),2),ROUND('Intl Priority'!$B$105*(1+International_Fuel_Surcharge),2),ROUND(((1-IntPriorityDiscount-IntPriorityIncentive)*'Intl Priority'!B36)*(1+International_Fuel_Surcharge),2))</f>
        <v>74.24</v>
      </c>
      <c r="C39" s="334">
        <f>IF('Intl Priority'!$C$105&gt;ROUND(((1-IntPriorityDiscount-IntPriorityIncentive)*'Intl Priority'!C36),2),ROUND('Intl Priority'!$C$105*(1+International_Fuel_Surcharge),2),ROUND(((1-IntPriorityDiscount-IntPriorityIncentive)*'Intl Priority'!C36)*(1+International_Fuel_Surcharge),2))</f>
        <v>89.08</v>
      </c>
      <c r="D39" s="334">
        <f>IF('Intl Priority'!$D$105&gt;ROUND(((1-IntPriorityDiscount-IntPriorityIncentive)*'Intl Priority'!D36),2),ROUND('Intl Priority'!$D$105*(1+International_Fuel_Surcharge),2),ROUND(((1-IntPriorityDiscount-IntPriorityIncentive)*'Intl Priority'!D36)*(1+International_Fuel_Surcharge),2))</f>
        <v>91.53</v>
      </c>
      <c r="E39" s="334">
        <f>IF('Intl Priority'!$E$105&gt;ROUND(((1-IntPriorityDiscount-IntPriorityIncentive)*'Intl Priority'!E36),2),ROUND('Intl Priority'!$E$105*(1+International_Fuel_Surcharge),2),ROUND(((1-IntPriorityDiscount-IntPriorityIncentive)*'Intl Priority'!E36)*(1+International_Fuel_Surcharge),2))</f>
        <v>123.4</v>
      </c>
      <c r="F39" s="334">
        <f>IF('Intl Priority'!$F$105&gt;ROUND(((1-IntPriorityDiscount-IntPriorityIncentive)*'Intl Priority'!F36),2),ROUND('Intl Priority'!$F$105*(1+International_Fuel_Surcharge),2),ROUND(((1-IntPriorityDiscount-IntPriorityIncentive)*'Intl Priority'!F36)*(1+International_Fuel_Surcharge),2))</f>
        <v>223.73</v>
      </c>
      <c r="G39" s="334">
        <f>IF('Intl Priority'!$G$105&gt;ROUND(((1-IntPriorityDiscount-IntPriorityIncentive)*'Intl Priority'!G36),2),ROUND('Intl Priority'!$G$105*(1+International_Fuel_Surcharge),2),ROUND(((1-IntPriorityDiscount-IntPriorityIncentive)*'Intl Priority'!G36)*(1+International_Fuel_Surcharge),2))</f>
        <v>123.01</v>
      </c>
      <c r="H39" s="334">
        <f>IF('Intl Priority'!$H$105&gt;ROUND(((1-IntPriorityDiscount-IntPriorityIncentive)*'Intl Priority'!H36),2),ROUND('Intl Priority'!$H$105*(1+International_Fuel_Surcharge),2),ROUND(((1-IntPriorityDiscount-IntPriorityIncentive)*'Intl Priority'!H36)*(1+International_Fuel_Surcharge),2))</f>
        <v>122.85</v>
      </c>
      <c r="I39" s="334">
        <f>IF('Intl Priority'!$I$105&gt;ROUND(((1-IntPriorityDiscount-IntPriorityIncentive)*'Intl Priority'!I36),2),ROUND('Intl Priority'!$I$105*(1+International_Fuel_Surcharge),2),ROUND(((1-IntPriorityDiscount-IntPriorityIncentive)*'Intl Priority'!I36)*(1+International_Fuel_Surcharge),2))</f>
        <v>127.41</v>
      </c>
      <c r="J39" s="334">
        <f>IF('Intl Priority'!$J$105&gt;ROUND(((1-IntPriorityDiscount-IntPriorityIncentive)*'Intl Priority'!J36),2),ROUND('Intl Priority'!$J$105*(1+International_Fuel_Surcharge),2),ROUND(((1-IntPriorityDiscount-IntPriorityIncentive)*'Intl Priority'!J36)*(1+International_Fuel_Surcharge),2))</f>
        <v>83.29</v>
      </c>
      <c r="K39" s="334">
        <f>IF('Intl Priority'!$K$105&gt;ROUND(((1-IntPriorityDiscount-IntPriorityIncentive)*'Intl Priority'!K36),2),ROUND('Intl Priority'!$K$105*(1+International_Fuel_Surcharge),2),ROUND(((1-IntPriorityDiscount-IntPriorityIncentive)*'Intl Priority'!K36)*(1+International_Fuel_Surcharge),2))</f>
        <v>181.47</v>
      </c>
      <c r="L39" s="334">
        <f>IF('Intl Priority'!$L$105&gt;ROUND(((1-IntPriorityDiscount-IntPriorityIncentive)*'Intl Priority'!L36),2),ROUND('Intl Priority'!$L$105*(1+International_Fuel_Surcharge),2),ROUND(((1-IntPriorityDiscount-IntPriorityIncentive)*'Intl Priority'!L36)*(1+International_Fuel_Surcharge),2))</f>
        <v>151.02</v>
      </c>
      <c r="M39" s="334">
        <f>IF('Intl Priority'!$M$105&gt;ROUND(((1-IntPriorityDiscount-IntPriorityIncentive)*'Intl Priority'!M36),2),ROUND('Intl Priority'!$M$105*(1+International_Fuel_Surcharge),2),ROUND(((1-IntPriorityDiscount-IntPriorityIncentive)*'Intl Priority'!M36)*(1+International_Fuel_Surcharge),2))</f>
        <v>226.12</v>
      </c>
      <c r="N39" s="334">
        <f>IF('Intl Priority'!$N$105&gt;ROUND(((1-IntPriorityDiscount-IntPriorityIncentive)*'Intl Priority'!N36),2),ROUND('Intl Priority'!$N$105*(1+International_Fuel_Surcharge),2),ROUND(((1-IntPriorityDiscount-IntPriorityIncentive)*'Intl Priority'!N36)*(1+International_Fuel_Surcharge),2))</f>
        <v>224.7</v>
      </c>
      <c r="O39" s="334">
        <f>IF('Intl Priority'!$O$105&gt;ROUND(((1-IntPriorityDiscount-IntPriorityIncentive)*'Intl Priority'!O36),2),ROUND('Intl Priority'!$O$105*(1+International_Fuel_Surcharge),2),ROUND(((1-IntPriorityDiscount-IntPriorityIncentive)*'Intl Priority'!O36)*(1+International_Fuel_Surcharge),2))</f>
        <v>154.04</v>
      </c>
      <c r="P39" s="334">
        <f>IF('Intl Priority'!$P$105&gt;ROUND(((1-IntPriorityDiscount-IntPriorityIncentive)*'Intl Priority'!P36),2),ROUND('Intl Priority'!$P$105*(1+International_Fuel_Surcharge),2),ROUND(((1-IntPriorityDiscount-IntPriorityIncentive)*'Intl Priority'!P36)*(1+International_Fuel_Surcharge),2))</f>
        <v>162.76</v>
      </c>
      <c r="Q39" s="334">
        <f>IF('Intl Priority'!$Q$105&gt;ROUND(((1-PuertoRicoDiscount)*'Intl Priority'!Q36),2),ROUND('Intl Priority'!$Q$105*(1+International_Fuel_Surcharge),2),ROUND(((1-PuertoRicoDiscount)*'Intl Priority'!Q36)*(1+International_Fuel_Surcharge),2))</f>
        <v>203.25</v>
      </c>
      <c r="R39" s="63"/>
      <c r="S39" s="63"/>
      <c r="T39" s="63"/>
      <c r="U39" s="63"/>
      <c r="V39" s="63"/>
      <c r="W39" s="63"/>
      <c r="X39" s="63"/>
      <c r="Y39" s="63"/>
      <c r="Z39" s="63"/>
    </row>
    <row r="40" ht="12.75" customHeight="1">
      <c r="A40" s="327">
        <v>35.0</v>
      </c>
      <c r="B40" s="334">
        <f>IF('Intl Priority'!$B$105&gt;ROUND(((1-IntPriorityDiscount-IntPriorityIncentive)*'Intl Priority'!B37),2),ROUND('Intl Priority'!$B$105*(1+International_Fuel_Surcharge),2),ROUND(((1-IntPriorityDiscount-IntPriorityIncentive)*'Intl Priority'!B37)*(1+International_Fuel_Surcharge),2))</f>
        <v>74.29</v>
      </c>
      <c r="C40" s="334">
        <f>IF('Intl Priority'!$C$105&gt;ROUND(((1-IntPriorityDiscount-IntPriorityIncentive)*'Intl Priority'!C37),2),ROUND('Intl Priority'!$C$105*(1+International_Fuel_Surcharge),2),ROUND(((1-IntPriorityDiscount-IntPriorityIncentive)*'Intl Priority'!C37)*(1+International_Fuel_Surcharge),2))</f>
        <v>90.5</v>
      </c>
      <c r="D40" s="334">
        <f>IF('Intl Priority'!$D$105&gt;ROUND(((1-IntPriorityDiscount-IntPriorityIncentive)*'Intl Priority'!D37),2),ROUND('Intl Priority'!$D$105*(1+International_Fuel_Surcharge),2),ROUND(((1-IntPriorityDiscount-IntPriorityIncentive)*'Intl Priority'!D37)*(1+International_Fuel_Surcharge),2))</f>
        <v>91.58</v>
      </c>
      <c r="E40" s="334">
        <f>IF('Intl Priority'!$E$105&gt;ROUND(((1-IntPriorityDiscount-IntPriorityIncentive)*'Intl Priority'!E37),2),ROUND('Intl Priority'!$E$105*(1+International_Fuel_Surcharge),2),ROUND(((1-IntPriorityDiscount-IntPriorityIncentive)*'Intl Priority'!E37)*(1+International_Fuel_Surcharge),2))</f>
        <v>126.89</v>
      </c>
      <c r="F40" s="334">
        <f>IF('Intl Priority'!$F$105&gt;ROUND(((1-IntPriorityDiscount-IntPriorityIncentive)*'Intl Priority'!F37),2),ROUND('Intl Priority'!$F$105*(1+International_Fuel_Surcharge),2),ROUND(((1-IntPriorityDiscount-IntPriorityIncentive)*'Intl Priority'!F37)*(1+International_Fuel_Surcharge),2))</f>
        <v>230.5</v>
      </c>
      <c r="G40" s="334">
        <f>IF('Intl Priority'!$G$105&gt;ROUND(((1-IntPriorityDiscount-IntPriorityIncentive)*'Intl Priority'!G37),2),ROUND('Intl Priority'!$G$105*(1+International_Fuel_Surcharge),2),ROUND(((1-IntPriorityDiscount-IntPriorityIncentive)*'Intl Priority'!G37)*(1+International_Fuel_Surcharge),2))</f>
        <v>123.21</v>
      </c>
      <c r="H40" s="334">
        <f>IF('Intl Priority'!$H$105&gt;ROUND(((1-IntPriorityDiscount-IntPriorityIncentive)*'Intl Priority'!H37),2),ROUND('Intl Priority'!$H$105*(1+International_Fuel_Surcharge),2),ROUND(((1-IntPriorityDiscount-IntPriorityIncentive)*'Intl Priority'!H37)*(1+International_Fuel_Surcharge),2))</f>
        <v>123.19</v>
      </c>
      <c r="I40" s="334">
        <f>IF('Intl Priority'!$I$105&gt;ROUND(((1-IntPriorityDiscount-IntPriorityIncentive)*'Intl Priority'!I37),2),ROUND('Intl Priority'!$I$105*(1+International_Fuel_Surcharge),2),ROUND(((1-IntPriorityDiscount-IntPriorityIncentive)*'Intl Priority'!I37)*(1+International_Fuel_Surcharge),2))</f>
        <v>129.57</v>
      </c>
      <c r="J40" s="334">
        <f>IF('Intl Priority'!$J$105&gt;ROUND(((1-IntPriorityDiscount-IntPriorityIncentive)*'Intl Priority'!J37),2),ROUND('Intl Priority'!$J$105*(1+International_Fuel_Surcharge),2),ROUND(((1-IntPriorityDiscount-IntPriorityIncentive)*'Intl Priority'!J37)*(1+International_Fuel_Surcharge),2))</f>
        <v>83.65</v>
      </c>
      <c r="K40" s="334">
        <f>IF('Intl Priority'!$K$105&gt;ROUND(((1-IntPriorityDiscount-IntPriorityIncentive)*'Intl Priority'!K37),2),ROUND('Intl Priority'!$K$105*(1+International_Fuel_Surcharge),2),ROUND(((1-IntPriorityDiscount-IntPriorityIncentive)*'Intl Priority'!K37)*(1+International_Fuel_Surcharge),2))</f>
        <v>185.44</v>
      </c>
      <c r="L40" s="334">
        <f>IF('Intl Priority'!$L$105&gt;ROUND(((1-IntPriorityDiscount-IntPriorityIncentive)*'Intl Priority'!L37),2),ROUND('Intl Priority'!$L$105*(1+International_Fuel_Surcharge),2),ROUND(((1-IntPriorityDiscount-IntPriorityIncentive)*'Intl Priority'!L37)*(1+International_Fuel_Surcharge),2))</f>
        <v>151.37</v>
      </c>
      <c r="M40" s="334">
        <f>IF('Intl Priority'!$M$105&gt;ROUND(((1-IntPriorityDiscount-IntPriorityIncentive)*'Intl Priority'!M37),2),ROUND('Intl Priority'!$M$105*(1+International_Fuel_Surcharge),2),ROUND(((1-IntPriorityDiscount-IntPriorityIncentive)*'Intl Priority'!M37)*(1+International_Fuel_Surcharge),2))</f>
        <v>239.54</v>
      </c>
      <c r="N40" s="334">
        <f>IF('Intl Priority'!$N$105&gt;ROUND(((1-IntPriorityDiscount-IntPriorityIncentive)*'Intl Priority'!N37),2),ROUND('Intl Priority'!$N$105*(1+International_Fuel_Surcharge),2),ROUND(((1-IntPriorityDiscount-IntPriorityIncentive)*'Intl Priority'!N37)*(1+International_Fuel_Surcharge),2))</f>
        <v>224.75</v>
      </c>
      <c r="O40" s="334">
        <f>IF('Intl Priority'!$O$105&gt;ROUND(((1-IntPriorityDiscount-IntPriorityIncentive)*'Intl Priority'!O37),2),ROUND('Intl Priority'!$O$105*(1+International_Fuel_Surcharge),2),ROUND(((1-IntPriorityDiscount-IntPriorityIncentive)*'Intl Priority'!O37)*(1+International_Fuel_Surcharge),2))</f>
        <v>154.63</v>
      </c>
      <c r="P40" s="334">
        <f>IF('Intl Priority'!$P$105&gt;ROUND(((1-IntPriorityDiscount-IntPriorityIncentive)*'Intl Priority'!P37),2),ROUND('Intl Priority'!$P$105*(1+International_Fuel_Surcharge),2),ROUND(((1-IntPriorityDiscount-IntPriorityIncentive)*'Intl Priority'!P37)*(1+International_Fuel_Surcharge),2))</f>
        <v>166.71</v>
      </c>
      <c r="Q40" s="334">
        <f>IF('Intl Priority'!$Q$105&gt;ROUND(((1-PuertoRicoDiscount)*'Intl Priority'!Q37),2),ROUND('Intl Priority'!$Q$105*(1+International_Fuel_Surcharge),2),ROUND(((1-PuertoRicoDiscount)*'Intl Priority'!Q37)*(1+International_Fuel_Surcharge),2))</f>
        <v>207.42</v>
      </c>
      <c r="R40" s="63"/>
      <c r="S40" s="63"/>
      <c r="T40" s="63"/>
      <c r="U40" s="63"/>
      <c r="V40" s="63"/>
      <c r="W40" s="63"/>
      <c r="X40" s="63"/>
      <c r="Y40" s="63"/>
      <c r="Z40" s="63"/>
    </row>
    <row r="41" ht="12.75" customHeight="1">
      <c r="A41" s="327">
        <v>36.0</v>
      </c>
      <c r="B41" s="334">
        <f>IF('Intl Priority'!$B$105&gt;ROUND(((1-IntPriorityDiscount-IntPriorityIncentive)*'Intl Priority'!B38),2),ROUND('Intl Priority'!$B$105*(1+International_Fuel_Surcharge),2),ROUND(((1-IntPriorityDiscount-IntPriorityIncentive)*'Intl Priority'!B38)*(1+International_Fuel_Surcharge),2))</f>
        <v>74.69</v>
      </c>
      <c r="C41" s="334">
        <f>IF('Intl Priority'!$C$105&gt;ROUND(((1-IntPriorityDiscount-IntPriorityIncentive)*'Intl Priority'!C38),2),ROUND('Intl Priority'!$C$105*(1+International_Fuel_Surcharge),2),ROUND(((1-IntPriorityDiscount-IntPriorityIncentive)*'Intl Priority'!C38)*(1+International_Fuel_Surcharge),2))</f>
        <v>90.65</v>
      </c>
      <c r="D41" s="334">
        <f>IF('Intl Priority'!$D$105&gt;ROUND(((1-IntPriorityDiscount-IntPriorityIncentive)*'Intl Priority'!D38),2),ROUND('Intl Priority'!$D$105*(1+International_Fuel_Surcharge),2),ROUND(((1-IntPriorityDiscount-IntPriorityIncentive)*'Intl Priority'!D38)*(1+International_Fuel_Surcharge),2))</f>
        <v>91.66</v>
      </c>
      <c r="E41" s="334">
        <f>IF('Intl Priority'!$E$105&gt;ROUND(((1-IntPriorityDiscount-IntPriorityIncentive)*'Intl Priority'!E38),2),ROUND('Intl Priority'!$E$105*(1+International_Fuel_Surcharge),2),ROUND(((1-IntPriorityDiscount-IntPriorityIncentive)*'Intl Priority'!E38)*(1+International_Fuel_Surcharge),2))</f>
        <v>127.24</v>
      </c>
      <c r="F41" s="334">
        <f>IF('Intl Priority'!$F$105&gt;ROUND(((1-IntPriorityDiscount-IntPriorityIncentive)*'Intl Priority'!F38),2),ROUND('Intl Priority'!$F$105*(1+International_Fuel_Surcharge),2),ROUND(((1-IntPriorityDiscount-IntPriorityIncentive)*'Intl Priority'!F38)*(1+International_Fuel_Surcharge),2))</f>
        <v>231.18</v>
      </c>
      <c r="G41" s="334">
        <f>IF('Intl Priority'!$G$105&gt;ROUND(((1-IntPriorityDiscount-IntPriorityIncentive)*'Intl Priority'!G38),2),ROUND('Intl Priority'!$G$105*(1+International_Fuel_Surcharge),2),ROUND(((1-IntPriorityDiscount-IntPriorityIncentive)*'Intl Priority'!G38)*(1+International_Fuel_Surcharge),2))</f>
        <v>123.8</v>
      </c>
      <c r="H41" s="334">
        <f>IF('Intl Priority'!$H$105&gt;ROUND(((1-IntPriorityDiscount-IntPriorityIncentive)*'Intl Priority'!H38),2),ROUND('Intl Priority'!$H$105*(1+International_Fuel_Surcharge),2),ROUND(((1-IntPriorityDiscount-IntPriorityIncentive)*'Intl Priority'!H38)*(1+International_Fuel_Surcharge),2))</f>
        <v>129.77</v>
      </c>
      <c r="I41" s="334">
        <f>IF('Intl Priority'!$I$105&gt;ROUND(((1-IntPriorityDiscount-IntPriorityIncentive)*'Intl Priority'!I38),2),ROUND('Intl Priority'!$I$105*(1+International_Fuel_Surcharge),2),ROUND(((1-IntPriorityDiscount-IntPriorityIncentive)*'Intl Priority'!I38)*(1+International_Fuel_Surcharge),2))</f>
        <v>134.48</v>
      </c>
      <c r="J41" s="334">
        <f>IF('Intl Priority'!$J$105&gt;ROUND(((1-IntPriorityDiscount-IntPriorityIncentive)*'Intl Priority'!J38),2),ROUND('Intl Priority'!$J$105*(1+International_Fuel_Surcharge),2),ROUND(((1-IntPriorityDiscount-IntPriorityIncentive)*'Intl Priority'!J38)*(1+International_Fuel_Surcharge),2))</f>
        <v>90.74</v>
      </c>
      <c r="K41" s="334">
        <f>IF('Intl Priority'!$K$105&gt;ROUND(((1-IntPriorityDiscount-IntPriorityIncentive)*'Intl Priority'!K38),2),ROUND('Intl Priority'!$K$105*(1+International_Fuel_Surcharge),2),ROUND(((1-IntPriorityDiscount-IntPriorityIncentive)*'Intl Priority'!K38)*(1+International_Fuel_Surcharge),2))</f>
        <v>185.84</v>
      </c>
      <c r="L41" s="334">
        <f>IF('Intl Priority'!$L$105&gt;ROUND(((1-IntPriorityDiscount-IntPriorityIncentive)*'Intl Priority'!L38),2),ROUND('Intl Priority'!$L$105*(1+International_Fuel_Surcharge),2),ROUND(((1-IntPriorityDiscount-IntPriorityIncentive)*'Intl Priority'!L38)*(1+International_Fuel_Surcharge),2))</f>
        <v>151.42</v>
      </c>
      <c r="M41" s="334">
        <f>IF('Intl Priority'!$M$105&gt;ROUND(((1-IntPriorityDiscount-IntPriorityIncentive)*'Intl Priority'!M38),2),ROUND('Intl Priority'!$M$105*(1+International_Fuel_Surcharge),2),ROUND(((1-IntPriorityDiscount-IntPriorityIncentive)*'Intl Priority'!M38)*(1+International_Fuel_Surcharge),2))</f>
        <v>249.45</v>
      </c>
      <c r="N41" s="334">
        <f>IF('Intl Priority'!$N$105&gt;ROUND(((1-IntPriorityDiscount-IntPriorityIncentive)*'Intl Priority'!N38),2),ROUND('Intl Priority'!$N$105*(1+International_Fuel_Surcharge),2),ROUND(((1-IntPriorityDiscount-IntPriorityIncentive)*'Intl Priority'!N38)*(1+International_Fuel_Surcharge),2))</f>
        <v>224.81</v>
      </c>
      <c r="O41" s="334">
        <f>IF('Intl Priority'!$O$105&gt;ROUND(((1-IntPriorityDiscount-IntPriorityIncentive)*'Intl Priority'!O38),2),ROUND('Intl Priority'!$O$105*(1+International_Fuel_Surcharge),2),ROUND(((1-IntPriorityDiscount-IntPriorityIncentive)*'Intl Priority'!O38)*(1+International_Fuel_Surcharge),2))</f>
        <v>163.96</v>
      </c>
      <c r="P41" s="334">
        <f>IF('Intl Priority'!$P$105&gt;ROUND(((1-IntPriorityDiscount-IntPriorityIncentive)*'Intl Priority'!P38),2),ROUND('Intl Priority'!$P$105*(1+International_Fuel_Surcharge),2),ROUND(((1-IntPriorityDiscount-IntPriorityIncentive)*'Intl Priority'!P38)*(1+International_Fuel_Surcharge),2))</f>
        <v>172.61</v>
      </c>
      <c r="Q41" s="334">
        <f>IF('Intl Priority'!$Q$105&gt;ROUND(((1-PuertoRicoDiscount)*'Intl Priority'!Q38),2),ROUND('Intl Priority'!$Q$105*(1+International_Fuel_Surcharge),2),ROUND(((1-PuertoRicoDiscount)*'Intl Priority'!Q38)*(1+International_Fuel_Surcharge),2))</f>
        <v>211.44</v>
      </c>
      <c r="R41" s="63"/>
      <c r="S41" s="63"/>
      <c r="T41" s="63"/>
      <c r="U41" s="63"/>
      <c r="V41" s="63"/>
      <c r="W41" s="63"/>
      <c r="X41" s="63"/>
      <c r="Y41" s="63"/>
      <c r="Z41" s="63"/>
    </row>
    <row r="42" ht="12.75" customHeight="1">
      <c r="A42" s="327">
        <v>37.0</v>
      </c>
      <c r="B42" s="334">
        <f>IF('Intl Priority'!$B$105&gt;ROUND(((1-IntPriorityDiscount-IntPriorityIncentive)*'Intl Priority'!B39),2),ROUND('Intl Priority'!$B$105*(1+International_Fuel_Surcharge),2),ROUND(((1-IntPriorityDiscount-IntPriorityIncentive)*'Intl Priority'!B39)*(1+International_Fuel_Surcharge),2))</f>
        <v>82.73</v>
      </c>
      <c r="C42" s="334">
        <f>IF('Intl Priority'!$C$105&gt;ROUND(((1-IntPriorityDiscount-IntPriorityIncentive)*'Intl Priority'!C39),2),ROUND('Intl Priority'!$C$105*(1+International_Fuel_Surcharge),2),ROUND(((1-IntPriorityDiscount-IntPriorityIncentive)*'Intl Priority'!C39)*(1+International_Fuel_Surcharge),2))</f>
        <v>93.62</v>
      </c>
      <c r="D42" s="334">
        <f>IF('Intl Priority'!$D$105&gt;ROUND(((1-IntPriorityDiscount-IntPriorityIncentive)*'Intl Priority'!D39),2),ROUND('Intl Priority'!$D$105*(1+International_Fuel_Surcharge),2),ROUND(((1-IntPriorityDiscount-IntPriorityIncentive)*'Intl Priority'!D39)*(1+International_Fuel_Surcharge),2))</f>
        <v>91.72</v>
      </c>
      <c r="E42" s="334">
        <f>IF('Intl Priority'!$E$105&gt;ROUND(((1-IntPriorityDiscount-IntPriorityIncentive)*'Intl Priority'!E39),2),ROUND('Intl Priority'!$E$105*(1+International_Fuel_Surcharge),2),ROUND(((1-IntPriorityDiscount-IntPriorityIncentive)*'Intl Priority'!E39)*(1+International_Fuel_Surcharge),2))</f>
        <v>127.45</v>
      </c>
      <c r="F42" s="334">
        <f>IF('Intl Priority'!$F$105&gt;ROUND(((1-IntPriorityDiscount-IntPriorityIncentive)*'Intl Priority'!F39),2),ROUND('Intl Priority'!$F$105*(1+International_Fuel_Surcharge),2),ROUND(((1-IntPriorityDiscount-IntPriorityIncentive)*'Intl Priority'!F39)*(1+International_Fuel_Surcharge),2))</f>
        <v>236.64</v>
      </c>
      <c r="G42" s="334">
        <f>IF('Intl Priority'!$G$105&gt;ROUND(((1-IntPriorityDiscount-IntPriorityIncentive)*'Intl Priority'!G39),2),ROUND('Intl Priority'!$G$105*(1+International_Fuel_Surcharge),2),ROUND(((1-IntPriorityDiscount-IntPriorityIncentive)*'Intl Priority'!G39)*(1+International_Fuel_Surcharge),2))</f>
        <v>130.87</v>
      </c>
      <c r="H42" s="334">
        <f>IF('Intl Priority'!$H$105&gt;ROUND(((1-IntPriorityDiscount-IntPriorityIncentive)*'Intl Priority'!H39),2),ROUND('Intl Priority'!$H$105*(1+International_Fuel_Surcharge),2),ROUND(((1-IntPriorityDiscount-IntPriorityIncentive)*'Intl Priority'!H39)*(1+International_Fuel_Surcharge),2))</f>
        <v>132.26</v>
      </c>
      <c r="I42" s="334">
        <f>IF('Intl Priority'!$I$105&gt;ROUND(((1-IntPriorityDiscount-IntPriorityIncentive)*'Intl Priority'!I39),2),ROUND('Intl Priority'!$I$105*(1+International_Fuel_Surcharge),2),ROUND(((1-IntPriorityDiscount-IntPriorityIncentive)*'Intl Priority'!I39)*(1+International_Fuel_Surcharge),2))</f>
        <v>135.13</v>
      </c>
      <c r="J42" s="334">
        <f>IF('Intl Priority'!$J$105&gt;ROUND(((1-IntPriorityDiscount-IntPriorityIncentive)*'Intl Priority'!J39),2),ROUND('Intl Priority'!$J$105*(1+International_Fuel_Surcharge),2),ROUND(((1-IntPriorityDiscount-IntPriorityIncentive)*'Intl Priority'!J39)*(1+International_Fuel_Surcharge),2))</f>
        <v>95.8</v>
      </c>
      <c r="K42" s="334">
        <f>IF('Intl Priority'!$K$105&gt;ROUND(((1-IntPriorityDiscount-IntPriorityIncentive)*'Intl Priority'!K39),2),ROUND('Intl Priority'!$K$105*(1+International_Fuel_Surcharge),2),ROUND(((1-IntPriorityDiscount-IntPriorityIncentive)*'Intl Priority'!K39)*(1+International_Fuel_Surcharge),2))</f>
        <v>193.39</v>
      </c>
      <c r="L42" s="334">
        <f>IF('Intl Priority'!$L$105&gt;ROUND(((1-IntPriorityDiscount-IntPriorityIncentive)*'Intl Priority'!L39),2),ROUND('Intl Priority'!$L$105*(1+International_Fuel_Surcharge),2),ROUND(((1-IntPriorityDiscount-IntPriorityIncentive)*'Intl Priority'!L39)*(1+International_Fuel_Surcharge),2))</f>
        <v>151.47</v>
      </c>
      <c r="M42" s="334">
        <f>IF('Intl Priority'!$M$105&gt;ROUND(((1-IntPriorityDiscount-IntPriorityIncentive)*'Intl Priority'!M39),2),ROUND('Intl Priority'!$M$105*(1+International_Fuel_Surcharge),2),ROUND(((1-IntPriorityDiscount-IntPriorityIncentive)*'Intl Priority'!M39)*(1+International_Fuel_Surcharge),2))</f>
        <v>254.47</v>
      </c>
      <c r="N42" s="334">
        <f>IF('Intl Priority'!$N$105&gt;ROUND(((1-IntPriorityDiscount-IntPriorityIncentive)*'Intl Priority'!N39),2),ROUND('Intl Priority'!$N$105*(1+International_Fuel_Surcharge),2),ROUND(((1-IntPriorityDiscount-IntPriorityIncentive)*'Intl Priority'!N39)*(1+International_Fuel_Surcharge),2))</f>
        <v>224.85</v>
      </c>
      <c r="O42" s="334">
        <f>IF('Intl Priority'!$O$105&gt;ROUND(((1-IntPriorityDiscount-IntPriorityIncentive)*'Intl Priority'!O39),2),ROUND('Intl Priority'!$O$105*(1+International_Fuel_Surcharge),2),ROUND(((1-IntPriorityDiscount-IntPriorityIncentive)*'Intl Priority'!O39)*(1+International_Fuel_Surcharge),2))</f>
        <v>164.9</v>
      </c>
      <c r="P42" s="334">
        <f>IF('Intl Priority'!$P$105&gt;ROUND(((1-IntPriorityDiscount-IntPriorityIncentive)*'Intl Priority'!P39),2),ROUND('Intl Priority'!$P$105*(1+International_Fuel_Surcharge),2),ROUND(((1-IntPriorityDiscount-IntPriorityIncentive)*'Intl Priority'!P39)*(1+International_Fuel_Surcharge),2))</f>
        <v>173.2</v>
      </c>
      <c r="Q42" s="334">
        <f>IF('Intl Priority'!$Q$105&gt;ROUND(((1-PuertoRicoDiscount)*'Intl Priority'!Q39),2),ROUND('Intl Priority'!$Q$105*(1+International_Fuel_Surcharge),2),ROUND(((1-PuertoRicoDiscount)*'Intl Priority'!Q39)*(1+International_Fuel_Surcharge),2))</f>
        <v>216.01</v>
      </c>
      <c r="R42" s="63"/>
      <c r="S42" s="63"/>
      <c r="T42" s="63"/>
      <c r="U42" s="63"/>
      <c r="V42" s="63"/>
      <c r="W42" s="63"/>
      <c r="X42" s="63"/>
      <c r="Y42" s="63"/>
      <c r="Z42" s="63"/>
    </row>
    <row r="43" ht="12.75" customHeight="1">
      <c r="A43" s="327">
        <v>38.0</v>
      </c>
      <c r="B43" s="334">
        <f>IF('Intl Priority'!$B$105&gt;ROUND(((1-IntPriorityDiscount-IntPriorityIncentive)*'Intl Priority'!B40),2),ROUND('Intl Priority'!$B$105*(1+International_Fuel_Surcharge),2),ROUND(((1-IntPriorityDiscount-IntPriorityIncentive)*'Intl Priority'!B40)*(1+International_Fuel_Surcharge),2))</f>
        <v>83.79</v>
      </c>
      <c r="C43" s="334">
        <f>IF('Intl Priority'!$C$105&gt;ROUND(((1-IntPriorityDiscount-IntPriorityIncentive)*'Intl Priority'!C40),2),ROUND('Intl Priority'!$C$105*(1+International_Fuel_Surcharge),2),ROUND(((1-IntPriorityDiscount-IntPriorityIncentive)*'Intl Priority'!C40)*(1+International_Fuel_Surcharge),2))</f>
        <v>94.89</v>
      </c>
      <c r="D43" s="334">
        <f>IF('Intl Priority'!$D$105&gt;ROUND(((1-IntPriorityDiscount-IntPriorityIncentive)*'Intl Priority'!D40),2),ROUND('Intl Priority'!$D$105*(1+International_Fuel_Surcharge),2),ROUND(((1-IntPriorityDiscount-IntPriorityIncentive)*'Intl Priority'!D40)*(1+International_Fuel_Surcharge),2))</f>
        <v>91.96</v>
      </c>
      <c r="E43" s="334">
        <f>IF('Intl Priority'!$E$105&gt;ROUND(((1-IntPriorityDiscount-IntPriorityIncentive)*'Intl Priority'!E40),2),ROUND('Intl Priority'!$E$105*(1+International_Fuel_Surcharge),2),ROUND(((1-IntPriorityDiscount-IntPriorityIncentive)*'Intl Priority'!E40)*(1+International_Fuel_Surcharge),2))</f>
        <v>131.32</v>
      </c>
      <c r="F43" s="334">
        <f>IF('Intl Priority'!$F$105&gt;ROUND(((1-IntPriorityDiscount-IntPriorityIncentive)*'Intl Priority'!F40),2),ROUND('Intl Priority'!$F$105*(1+International_Fuel_Surcharge),2),ROUND(((1-IntPriorityDiscount-IntPriorityIncentive)*'Intl Priority'!F40)*(1+International_Fuel_Surcharge),2))</f>
        <v>237.22</v>
      </c>
      <c r="G43" s="334">
        <f>IF('Intl Priority'!$G$105&gt;ROUND(((1-IntPriorityDiscount-IntPriorityIncentive)*'Intl Priority'!G40),2),ROUND('Intl Priority'!$G$105*(1+International_Fuel_Surcharge),2),ROUND(((1-IntPriorityDiscount-IntPriorityIncentive)*'Intl Priority'!G40)*(1+International_Fuel_Surcharge),2))</f>
        <v>133.16</v>
      </c>
      <c r="H43" s="334">
        <f>IF('Intl Priority'!$H$105&gt;ROUND(((1-IntPriorityDiscount-IntPriorityIncentive)*'Intl Priority'!H40),2),ROUND('Intl Priority'!$H$105*(1+International_Fuel_Surcharge),2),ROUND(((1-IntPriorityDiscount-IntPriorityIncentive)*'Intl Priority'!H40)*(1+International_Fuel_Surcharge),2))</f>
        <v>134.61</v>
      </c>
      <c r="I43" s="334">
        <f>IF('Intl Priority'!$I$105&gt;ROUND(((1-IntPriorityDiscount-IntPriorityIncentive)*'Intl Priority'!I40),2),ROUND('Intl Priority'!$I$105*(1+International_Fuel_Surcharge),2),ROUND(((1-IntPriorityDiscount-IntPriorityIncentive)*'Intl Priority'!I40)*(1+International_Fuel_Surcharge),2))</f>
        <v>135.42</v>
      </c>
      <c r="J43" s="334">
        <f>IF('Intl Priority'!$J$105&gt;ROUND(((1-IntPriorityDiscount-IntPriorityIncentive)*'Intl Priority'!J40),2),ROUND('Intl Priority'!$J$105*(1+International_Fuel_Surcharge),2),ROUND(((1-IntPriorityDiscount-IntPriorityIncentive)*'Intl Priority'!J40)*(1+International_Fuel_Surcharge),2))</f>
        <v>96.31</v>
      </c>
      <c r="K43" s="334">
        <f>IF('Intl Priority'!$K$105&gt;ROUND(((1-IntPriorityDiscount-IntPriorityIncentive)*'Intl Priority'!K40),2),ROUND('Intl Priority'!$K$105*(1+International_Fuel_Surcharge),2),ROUND(((1-IntPriorityDiscount-IntPriorityIncentive)*'Intl Priority'!K40)*(1+International_Fuel_Surcharge),2))</f>
        <v>201.04</v>
      </c>
      <c r="L43" s="334">
        <f>IF('Intl Priority'!$L$105&gt;ROUND(((1-IntPriorityDiscount-IntPriorityIncentive)*'Intl Priority'!L40),2),ROUND('Intl Priority'!$L$105*(1+International_Fuel_Surcharge),2),ROUND(((1-IntPriorityDiscount-IntPriorityIncentive)*'Intl Priority'!L40)*(1+International_Fuel_Surcharge),2))</f>
        <v>151.9</v>
      </c>
      <c r="M43" s="334">
        <f>IF('Intl Priority'!$M$105&gt;ROUND(((1-IntPriorityDiscount-IntPriorityIncentive)*'Intl Priority'!M40),2),ROUND('Intl Priority'!$M$105*(1+International_Fuel_Surcharge),2),ROUND(((1-IntPriorityDiscount-IntPriorityIncentive)*'Intl Priority'!M40)*(1+International_Fuel_Surcharge),2))</f>
        <v>254.97</v>
      </c>
      <c r="N43" s="334">
        <f>IF('Intl Priority'!$N$105&gt;ROUND(((1-IntPriorityDiscount-IntPriorityIncentive)*'Intl Priority'!N40),2),ROUND('Intl Priority'!$N$105*(1+International_Fuel_Surcharge),2),ROUND(((1-IntPriorityDiscount-IntPriorityIncentive)*'Intl Priority'!N40)*(1+International_Fuel_Surcharge),2))</f>
        <v>224.89</v>
      </c>
      <c r="O43" s="334">
        <f>IF('Intl Priority'!$O$105&gt;ROUND(((1-IntPriorityDiscount-IntPriorityIncentive)*'Intl Priority'!O40),2),ROUND('Intl Priority'!$O$105*(1+International_Fuel_Surcharge),2),ROUND(((1-IntPriorityDiscount-IntPriorityIncentive)*'Intl Priority'!O40)*(1+International_Fuel_Surcharge),2))</f>
        <v>165.98</v>
      </c>
      <c r="P43" s="334">
        <f>IF('Intl Priority'!$P$105&gt;ROUND(((1-IntPriorityDiscount-IntPriorityIncentive)*'Intl Priority'!P40),2),ROUND('Intl Priority'!$P$105*(1+International_Fuel_Surcharge),2),ROUND(((1-IntPriorityDiscount-IntPriorityIncentive)*'Intl Priority'!P40)*(1+International_Fuel_Surcharge),2))</f>
        <v>174.31</v>
      </c>
      <c r="Q43" s="334">
        <f>IF('Intl Priority'!$Q$105&gt;ROUND(((1-PuertoRicoDiscount)*'Intl Priority'!Q40),2),ROUND('Intl Priority'!$Q$105*(1+International_Fuel_Surcharge),2),ROUND(((1-PuertoRicoDiscount)*'Intl Priority'!Q40)*(1+International_Fuel_Surcharge),2))</f>
        <v>220</v>
      </c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27">
        <v>39.0</v>
      </c>
      <c r="B44" s="334">
        <f>IF('Intl Priority'!$B$105&gt;ROUND(((1-IntPriorityDiscount-IntPriorityIncentive)*'Intl Priority'!B41),2),ROUND('Intl Priority'!$B$105*(1+International_Fuel_Surcharge),2),ROUND(((1-IntPriorityDiscount-IntPriorityIncentive)*'Intl Priority'!B41)*(1+International_Fuel_Surcharge),2))</f>
        <v>85.32</v>
      </c>
      <c r="C44" s="334">
        <f>IF('Intl Priority'!$C$105&gt;ROUND(((1-IntPriorityDiscount-IntPriorityIncentive)*'Intl Priority'!C41),2),ROUND('Intl Priority'!$C$105*(1+International_Fuel_Surcharge),2),ROUND(((1-IntPriorityDiscount-IntPriorityIncentive)*'Intl Priority'!C41)*(1+International_Fuel_Surcharge),2))</f>
        <v>96.16</v>
      </c>
      <c r="D44" s="334">
        <f>IF('Intl Priority'!$D$105&gt;ROUND(((1-IntPriorityDiscount-IntPriorityIncentive)*'Intl Priority'!D41),2),ROUND('Intl Priority'!$D$105*(1+International_Fuel_Surcharge),2),ROUND(((1-IntPriorityDiscount-IntPriorityIncentive)*'Intl Priority'!D41)*(1+International_Fuel_Surcharge),2))</f>
        <v>94.01</v>
      </c>
      <c r="E44" s="334">
        <f>IF('Intl Priority'!$E$105&gt;ROUND(((1-IntPriorityDiscount-IntPriorityIncentive)*'Intl Priority'!E41),2),ROUND('Intl Priority'!$E$105*(1+International_Fuel_Surcharge),2),ROUND(((1-IntPriorityDiscount-IntPriorityIncentive)*'Intl Priority'!E41)*(1+International_Fuel_Surcharge),2))</f>
        <v>134.43</v>
      </c>
      <c r="F44" s="334">
        <f>IF('Intl Priority'!$F$105&gt;ROUND(((1-IntPriorityDiscount-IntPriorityIncentive)*'Intl Priority'!F41),2),ROUND('Intl Priority'!$F$105*(1+International_Fuel_Surcharge),2),ROUND(((1-IntPriorityDiscount-IntPriorityIncentive)*'Intl Priority'!F41)*(1+International_Fuel_Surcharge),2))</f>
        <v>237.28</v>
      </c>
      <c r="G44" s="334">
        <f>IF('Intl Priority'!$G$105&gt;ROUND(((1-IntPriorityDiscount-IntPriorityIncentive)*'Intl Priority'!G41),2),ROUND('Intl Priority'!$G$105*(1+International_Fuel_Surcharge),2),ROUND(((1-IntPriorityDiscount-IntPriorityIncentive)*'Intl Priority'!G41)*(1+International_Fuel_Surcharge),2))</f>
        <v>135.65</v>
      </c>
      <c r="H44" s="334">
        <f>IF('Intl Priority'!$H$105&gt;ROUND(((1-IntPriorityDiscount-IntPriorityIncentive)*'Intl Priority'!H41),2),ROUND('Intl Priority'!$H$105*(1+International_Fuel_Surcharge),2),ROUND(((1-IntPriorityDiscount-IntPriorityIncentive)*'Intl Priority'!H41)*(1+International_Fuel_Surcharge),2))</f>
        <v>137.08</v>
      </c>
      <c r="I44" s="334">
        <f>IF('Intl Priority'!$I$105&gt;ROUND(((1-IntPriorityDiscount-IntPriorityIncentive)*'Intl Priority'!I41),2),ROUND('Intl Priority'!$I$105*(1+International_Fuel_Surcharge),2),ROUND(((1-IntPriorityDiscount-IntPriorityIncentive)*'Intl Priority'!I41)*(1+International_Fuel_Surcharge),2))</f>
        <v>140.98</v>
      </c>
      <c r="J44" s="334">
        <f>IF('Intl Priority'!$J$105&gt;ROUND(((1-IntPriorityDiscount-IntPriorityIncentive)*'Intl Priority'!J41),2),ROUND('Intl Priority'!$J$105*(1+International_Fuel_Surcharge),2),ROUND(((1-IntPriorityDiscount-IntPriorityIncentive)*'Intl Priority'!J41)*(1+International_Fuel_Surcharge),2))</f>
        <v>98.28</v>
      </c>
      <c r="K44" s="334">
        <f>IF('Intl Priority'!$K$105&gt;ROUND(((1-IntPriorityDiscount-IntPriorityIncentive)*'Intl Priority'!K41),2),ROUND('Intl Priority'!$K$105*(1+International_Fuel_Surcharge),2),ROUND(((1-IntPriorityDiscount-IntPriorityIncentive)*'Intl Priority'!K41)*(1+International_Fuel_Surcharge),2))</f>
        <v>204.67</v>
      </c>
      <c r="L44" s="334">
        <f>IF('Intl Priority'!$L$105&gt;ROUND(((1-IntPriorityDiscount-IntPriorityIncentive)*'Intl Priority'!L41),2),ROUND('Intl Priority'!$L$105*(1+International_Fuel_Surcharge),2),ROUND(((1-IntPriorityDiscount-IntPriorityIncentive)*'Intl Priority'!L41)*(1+International_Fuel_Surcharge),2))</f>
        <v>160.43</v>
      </c>
      <c r="M44" s="334">
        <f>IF('Intl Priority'!$M$105&gt;ROUND(((1-IntPriorityDiscount-IntPriorityIncentive)*'Intl Priority'!M41),2),ROUND('Intl Priority'!$M$105*(1+International_Fuel_Surcharge),2),ROUND(((1-IntPriorityDiscount-IntPriorityIncentive)*'Intl Priority'!M41)*(1+International_Fuel_Surcharge),2))</f>
        <v>255.03</v>
      </c>
      <c r="N44" s="334">
        <f>IF('Intl Priority'!$N$105&gt;ROUND(((1-IntPriorityDiscount-IntPriorityIncentive)*'Intl Priority'!N41),2),ROUND('Intl Priority'!$N$105*(1+International_Fuel_Surcharge),2),ROUND(((1-IntPriorityDiscount-IntPriorityIncentive)*'Intl Priority'!N41)*(1+International_Fuel_Surcharge),2))</f>
        <v>225.75</v>
      </c>
      <c r="O44" s="334">
        <f>IF('Intl Priority'!$O$105&gt;ROUND(((1-IntPriorityDiscount-IntPriorityIncentive)*'Intl Priority'!O41),2),ROUND('Intl Priority'!$O$105*(1+International_Fuel_Surcharge),2),ROUND(((1-IntPriorityDiscount-IntPriorityIncentive)*'Intl Priority'!O41)*(1+International_Fuel_Surcharge),2))</f>
        <v>174.45</v>
      </c>
      <c r="P44" s="334">
        <f>IF('Intl Priority'!$P$105&gt;ROUND(((1-IntPriorityDiscount-IntPriorityIncentive)*'Intl Priority'!P41),2),ROUND('Intl Priority'!$P$105*(1+International_Fuel_Surcharge),2),ROUND(((1-IntPriorityDiscount-IntPriorityIncentive)*'Intl Priority'!P41)*(1+International_Fuel_Surcharge),2))</f>
        <v>179.23</v>
      </c>
      <c r="Q44" s="334">
        <f>IF('Intl Priority'!$Q$105&gt;ROUND(((1-PuertoRicoDiscount)*'Intl Priority'!Q41),2),ROUND('Intl Priority'!$Q$105*(1+International_Fuel_Surcharge),2),ROUND(((1-PuertoRicoDiscount)*'Intl Priority'!Q41)*(1+International_Fuel_Surcharge),2))</f>
        <v>224.3</v>
      </c>
      <c r="R44" s="63"/>
      <c r="S44" s="63"/>
      <c r="T44" s="63"/>
      <c r="U44" s="63"/>
      <c r="V44" s="63"/>
      <c r="W44" s="63"/>
      <c r="X44" s="63"/>
      <c r="Y44" s="63"/>
      <c r="Z44" s="63"/>
    </row>
    <row r="45" ht="12.75" customHeight="1">
      <c r="A45" s="327">
        <v>40.0</v>
      </c>
      <c r="B45" s="334">
        <f>IF('Intl Priority'!$B$105&gt;ROUND(((1-IntPriorityDiscount-IntPriorityIncentive)*'Intl Priority'!B42),2),ROUND('Intl Priority'!$B$105*(1+International_Fuel_Surcharge),2),ROUND(((1-IntPriorityDiscount-IntPriorityIncentive)*'Intl Priority'!B42)*(1+International_Fuel_Surcharge),2))</f>
        <v>86.85</v>
      </c>
      <c r="C45" s="334">
        <f>IF('Intl Priority'!$C$105&gt;ROUND(((1-IntPriorityDiscount-IntPriorityIncentive)*'Intl Priority'!C42),2),ROUND('Intl Priority'!$C$105*(1+International_Fuel_Surcharge),2),ROUND(((1-IntPriorityDiscount-IntPriorityIncentive)*'Intl Priority'!C42)*(1+International_Fuel_Surcharge),2))</f>
        <v>97.44</v>
      </c>
      <c r="D45" s="334">
        <f>IF('Intl Priority'!$D$105&gt;ROUND(((1-IntPriorityDiscount-IntPriorityIncentive)*'Intl Priority'!D42),2),ROUND('Intl Priority'!$D$105*(1+International_Fuel_Surcharge),2),ROUND(((1-IntPriorityDiscount-IntPriorityIncentive)*'Intl Priority'!D42)*(1+International_Fuel_Surcharge),2))</f>
        <v>94.22</v>
      </c>
      <c r="E45" s="334">
        <f>IF('Intl Priority'!$E$105&gt;ROUND(((1-IntPriorityDiscount-IntPriorityIncentive)*'Intl Priority'!E42),2),ROUND('Intl Priority'!$E$105*(1+International_Fuel_Surcharge),2),ROUND(((1-IntPriorityDiscount-IntPriorityIncentive)*'Intl Priority'!E42)*(1+International_Fuel_Surcharge),2))</f>
        <v>136.58</v>
      </c>
      <c r="F45" s="334">
        <f>IF('Intl Priority'!$F$105&gt;ROUND(((1-IntPriorityDiscount-IntPriorityIncentive)*'Intl Priority'!F42),2),ROUND('Intl Priority'!$F$105*(1+International_Fuel_Surcharge),2),ROUND(((1-IntPriorityDiscount-IntPriorityIncentive)*'Intl Priority'!F42)*(1+International_Fuel_Surcharge),2))</f>
        <v>237.33</v>
      </c>
      <c r="G45" s="334">
        <f>IF('Intl Priority'!$G$105&gt;ROUND(((1-IntPriorityDiscount-IntPriorityIncentive)*'Intl Priority'!G42),2),ROUND('Intl Priority'!$G$105*(1+International_Fuel_Surcharge),2),ROUND(((1-IntPriorityDiscount-IntPriorityIncentive)*'Intl Priority'!G42)*(1+International_Fuel_Surcharge),2))</f>
        <v>135.9</v>
      </c>
      <c r="H45" s="334">
        <f>IF('Intl Priority'!$H$105&gt;ROUND(((1-IntPriorityDiscount-IntPriorityIncentive)*'Intl Priority'!H42),2),ROUND('Intl Priority'!$H$105*(1+International_Fuel_Surcharge),2),ROUND(((1-IntPriorityDiscount-IntPriorityIncentive)*'Intl Priority'!H42)*(1+International_Fuel_Surcharge),2))</f>
        <v>137.34</v>
      </c>
      <c r="I45" s="334">
        <f>IF('Intl Priority'!$I$105&gt;ROUND(((1-IntPriorityDiscount-IntPriorityIncentive)*'Intl Priority'!I42),2),ROUND('Intl Priority'!$I$105*(1+International_Fuel_Surcharge),2),ROUND(((1-IntPriorityDiscount-IntPriorityIncentive)*'Intl Priority'!I42)*(1+International_Fuel_Surcharge),2))</f>
        <v>147.49</v>
      </c>
      <c r="J45" s="334">
        <f>IF('Intl Priority'!$J$105&gt;ROUND(((1-IntPriorityDiscount-IntPriorityIncentive)*'Intl Priority'!J42),2),ROUND('Intl Priority'!$J$105*(1+International_Fuel_Surcharge),2),ROUND(((1-IntPriorityDiscount-IntPriorityIncentive)*'Intl Priority'!J42)*(1+International_Fuel_Surcharge),2))</f>
        <v>100.25</v>
      </c>
      <c r="K45" s="334">
        <f>IF('Intl Priority'!$K$105&gt;ROUND(((1-IntPriorityDiscount-IntPriorityIncentive)*'Intl Priority'!K42),2),ROUND('Intl Priority'!$K$105*(1+International_Fuel_Surcharge),2),ROUND(((1-IntPriorityDiscount-IntPriorityIncentive)*'Intl Priority'!K42)*(1+International_Fuel_Surcharge),2))</f>
        <v>205.04</v>
      </c>
      <c r="L45" s="334">
        <f>IF('Intl Priority'!$L$105&gt;ROUND(((1-IntPriorityDiscount-IntPriorityIncentive)*'Intl Priority'!L42),2),ROUND('Intl Priority'!$L$105*(1+International_Fuel_Surcharge),2),ROUND(((1-IntPriorityDiscount-IntPriorityIncentive)*'Intl Priority'!L42)*(1+International_Fuel_Surcharge),2))</f>
        <v>161.28</v>
      </c>
      <c r="M45" s="334">
        <f>IF('Intl Priority'!$M$105&gt;ROUND(((1-IntPriorityDiscount-IntPriorityIncentive)*'Intl Priority'!M42),2),ROUND('Intl Priority'!$M$105*(1+International_Fuel_Surcharge),2),ROUND(((1-IntPriorityDiscount-IntPriorityIncentive)*'Intl Priority'!M42)*(1+International_Fuel_Surcharge),2))</f>
        <v>255.08</v>
      </c>
      <c r="N45" s="334">
        <f>IF('Intl Priority'!$N$105&gt;ROUND(((1-IntPriorityDiscount-IntPriorityIncentive)*'Intl Priority'!N42),2),ROUND('Intl Priority'!$N$105*(1+International_Fuel_Surcharge),2),ROUND(((1-IntPriorityDiscount-IntPriorityIncentive)*'Intl Priority'!N42)*(1+International_Fuel_Surcharge),2))</f>
        <v>242.91</v>
      </c>
      <c r="O45" s="334">
        <f>IF('Intl Priority'!$O$105&gt;ROUND(((1-IntPriorityDiscount-IntPriorityIncentive)*'Intl Priority'!O42),2),ROUND('Intl Priority'!$O$105*(1+International_Fuel_Surcharge),2),ROUND(((1-IntPriorityDiscount-IntPriorityIncentive)*'Intl Priority'!O42)*(1+International_Fuel_Surcharge),2))</f>
        <v>175.37</v>
      </c>
      <c r="P45" s="334">
        <f>IF('Intl Priority'!$P$105&gt;ROUND(((1-IntPriorityDiscount-IntPriorityIncentive)*'Intl Priority'!P42),2),ROUND('Intl Priority'!$P$105*(1+International_Fuel_Surcharge),2),ROUND(((1-IntPriorityDiscount-IntPriorityIncentive)*'Intl Priority'!P42)*(1+International_Fuel_Surcharge),2))</f>
        <v>179.72</v>
      </c>
      <c r="Q45" s="334">
        <f>IF('Intl Priority'!$Q$105&gt;ROUND(((1-PuertoRicoDiscount)*'Intl Priority'!Q42),2),ROUND('Intl Priority'!$Q$105*(1+International_Fuel_Surcharge),2),ROUND(((1-PuertoRicoDiscount)*'Intl Priority'!Q42)*(1+International_Fuel_Surcharge),2))</f>
        <v>228.81</v>
      </c>
      <c r="R45" s="63"/>
      <c r="S45" s="63"/>
      <c r="T45" s="63"/>
      <c r="U45" s="63"/>
      <c r="V45" s="63"/>
      <c r="W45" s="63"/>
      <c r="X45" s="63"/>
      <c r="Y45" s="63"/>
      <c r="Z45" s="63"/>
    </row>
    <row r="46" ht="12.75" customHeight="1">
      <c r="A46" s="327">
        <v>41.0</v>
      </c>
      <c r="B46" s="334">
        <f>IF('Intl Priority'!$B$105&gt;ROUND(((1-IntPriorityDiscount-IntPriorityIncentive)*'Intl Priority'!B43),2),ROUND('Intl Priority'!$B$105*(1+International_Fuel_Surcharge),2),ROUND(((1-IntPriorityDiscount-IntPriorityIncentive)*'Intl Priority'!B43)*(1+International_Fuel_Surcharge),2))</f>
        <v>88.39</v>
      </c>
      <c r="C46" s="334">
        <f>IF('Intl Priority'!$C$105&gt;ROUND(((1-IntPriorityDiscount-IntPriorityIncentive)*'Intl Priority'!C43),2),ROUND('Intl Priority'!$C$105*(1+International_Fuel_Surcharge),2),ROUND(((1-IntPriorityDiscount-IntPriorityIncentive)*'Intl Priority'!C43)*(1+International_Fuel_Surcharge),2))</f>
        <v>98.72</v>
      </c>
      <c r="D46" s="334">
        <f>IF('Intl Priority'!$D$105&gt;ROUND(((1-IntPriorityDiscount-IntPriorityIncentive)*'Intl Priority'!D43),2),ROUND('Intl Priority'!$D$105*(1+International_Fuel_Surcharge),2),ROUND(((1-IntPriorityDiscount-IntPriorityIncentive)*'Intl Priority'!D43)*(1+International_Fuel_Surcharge),2))</f>
        <v>95.17</v>
      </c>
      <c r="E46" s="334">
        <f>IF('Intl Priority'!$E$105&gt;ROUND(((1-IntPriorityDiscount-IntPriorityIncentive)*'Intl Priority'!E43),2),ROUND('Intl Priority'!$E$105*(1+International_Fuel_Surcharge),2),ROUND(((1-IntPriorityDiscount-IntPriorityIncentive)*'Intl Priority'!E43)*(1+International_Fuel_Surcharge),2))</f>
        <v>138.93</v>
      </c>
      <c r="F46" s="334">
        <f>IF('Intl Priority'!$F$105&gt;ROUND(((1-IntPriorityDiscount-IntPriorityIncentive)*'Intl Priority'!F43),2),ROUND('Intl Priority'!$F$105*(1+International_Fuel_Surcharge),2),ROUND(((1-IntPriorityDiscount-IntPriorityIncentive)*'Intl Priority'!F43)*(1+International_Fuel_Surcharge),2))</f>
        <v>237.4</v>
      </c>
      <c r="G46" s="334">
        <f>IF('Intl Priority'!$G$105&gt;ROUND(((1-IntPriorityDiscount-IntPriorityIncentive)*'Intl Priority'!G43),2),ROUND('Intl Priority'!$G$105*(1+International_Fuel_Surcharge),2),ROUND(((1-IntPriorityDiscount-IntPriorityIncentive)*'Intl Priority'!G43)*(1+International_Fuel_Surcharge),2))</f>
        <v>140.04</v>
      </c>
      <c r="H46" s="334">
        <f>IF('Intl Priority'!$H$105&gt;ROUND(((1-IntPriorityDiscount-IntPriorityIncentive)*'Intl Priority'!H43),2),ROUND('Intl Priority'!$H$105*(1+International_Fuel_Surcharge),2),ROUND(((1-IntPriorityDiscount-IntPriorityIncentive)*'Intl Priority'!H43)*(1+International_Fuel_Surcharge),2))</f>
        <v>137.65</v>
      </c>
      <c r="I46" s="334">
        <f>IF('Intl Priority'!$I$105&gt;ROUND(((1-IntPriorityDiscount-IntPriorityIncentive)*'Intl Priority'!I43),2),ROUND('Intl Priority'!$I$105*(1+International_Fuel_Surcharge),2),ROUND(((1-IntPriorityDiscount-IntPriorityIncentive)*'Intl Priority'!I43)*(1+International_Fuel_Surcharge),2))</f>
        <v>150.38</v>
      </c>
      <c r="J46" s="334">
        <f>IF('Intl Priority'!$J$105&gt;ROUND(((1-IntPriorityDiscount-IntPriorityIncentive)*'Intl Priority'!J43),2),ROUND('Intl Priority'!$J$105*(1+International_Fuel_Surcharge),2),ROUND(((1-IntPriorityDiscount-IntPriorityIncentive)*'Intl Priority'!J43)*(1+International_Fuel_Surcharge),2))</f>
        <v>100.44</v>
      </c>
      <c r="K46" s="334">
        <f>IF('Intl Priority'!$K$105&gt;ROUND(((1-IntPriorityDiscount-IntPriorityIncentive)*'Intl Priority'!K43),2),ROUND('Intl Priority'!$K$105*(1+International_Fuel_Surcharge),2),ROUND(((1-IntPriorityDiscount-IntPriorityIncentive)*'Intl Priority'!K43)*(1+International_Fuel_Surcharge),2))</f>
        <v>209.01</v>
      </c>
      <c r="L46" s="334">
        <f>IF('Intl Priority'!$L$105&gt;ROUND(((1-IntPriorityDiscount-IntPriorityIncentive)*'Intl Priority'!L43),2),ROUND('Intl Priority'!$L$105*(1+International_Fuel_Surcharge),2),ROUND(((1-IntPriorityDiscount-IntPriorityIncentive)*'Intl Priority'!L43)*(1+International_Fuel_Surcharge),2))</f>
        <v>164.52</v>
      </c>
      <c r="M46" s="334">
        <f>IF('Intl Priority'!$M$105&gt;ROUND(((1-IntPriorityDiscount-IntPriorityIncentive)*'Intl Priority'!M43),2),ROUND('Intl Priority'!$M$105*(1+International_Fuel_Surcharge),2),ROUND(((1-IntPriorityDiscount-IntPriorityIncentive)*'Intl Priority'!M43)*(1+International_Fuel_Surcharge),2))</f>
        <v>255.35</v>
      </c>
      <c r="N46" s="334">
        <f>IF('Intl Priority'!$N$105&gt;ROUND(((1-IntPriorityDiscount-IntPriorityIncentive)*'Intl Priority'!N43),2),ROUND('Intl Priority'!$N$105*(1+International_Fuel_Surcharge),2),ROUND(((1-IntPriorityDiscount-IntPriorityIncentive)*'Intl Priority'!N43)*(1+International_Fuel_Surcharge),2))</f>
        <v>248.42</v>
      </c>
      <c r="O46" s="334">
        <f>IF('Intl Priority'!$O$105&gt;ROUND(((1-IntPriorityDiscount-IntPriorityIncentive)*'Intl Priority'!O43),2),ROUND('Intl Priority'!$O$105*(1+International_Fuel_Surcharge),2),ROUND(((1-IntPriorityDiscount-IntPriorityIncentive)*'Intl Priority'!O43)*(1+International_Fuel_Surcharge),2))</f>
        <v>175.85</v>
      </c>
      <c r="P46" s="334">
        <f>IF('Intl Priority'!$P$105&gt;ROUND(((1-IntPriorityDiscount-IntPriorityIncentive)*'Intl Priority'!P43),2),ROUND('Intl Priority'!$P$105*(1+International_Fuel_Surcharge),2),ROUND(((1-IntPriorityDiscount-IntPriorityIncentive)*'Intl Priority'!P43)*(1+International_Fuel_Surcharge),2))</f>
        <v>189.21</v>
      </c>
      <c r="Q46" s="334">
        <f>IF('Intl Priority'!$Q$105&gt;ROUND(((1-PuertoRicoDiscount)*'Intl Priority'!Q43),2),ROUND('Intl Priority'!$Q$105*(1+International_Fuel_Surcharge),2),ROUND(((1-PuertoRicoDiscount)*'Intl Priority'!Q43)*(1+International_Fuel_Surcharge),2))</f>
        <v>233.29</v>
      </c>
      <c r="R46" s="63"/>
      <c r="S46" s="63"/>
      <c r="T46" s="63"/>
      <c r="U46" s="63"/>
      <c r="V46" s="63"/>
      <c r="W46" s="63"/>
      <c r="X46" s="63"/>
      <c r="Y46" s="63"/>
      <c r="Z46" s="63"/>
    </row>
    <row r="47" ht="12.75" customHeight="1">
      <c r="A47" s="327">
        <v>42.0</v>
      </c>
      <c r="B47" s="334">
        <f>IF('Intl Priority'!$B$105&gt;ROUND(((1-IntPriorityDiscount-IntPriorityIncentive)*'Intl Priority'!B44),2),ROUND('Intl Priority'!$B$105*(1+International_Fuel_Surcharge),2),ROUND(((1-IntPriorityDiscount-IntPriorityIncentive)*'Intl Priority'!B44)*(1+International_Fuel_Surcharge),2))</f>
        <v>89.78</v>
      </c>
      <c r="C47" s="334">
        <f>IF('Intl Priority'!$C$105&gt;ROUND(((1-IntPriorityDiscount-IntPriorityIncentive)*'Intl Priority'!C44),2),ROUND('Intl Priority'!$C$105*(1+International_Fuel_Surcharge),2),ROUND(((1-IntPriorityDiscount-IntPriorityIncentive)*'Intl Priority'!C44)*(1+International_Fuel_Surcharge),2))</f>
        <v>100.28</v>
      </c>
      <c r="D47" s="334">
        <f>IF('Intl Priority'!$D$105&gt;ROUND(((1-IntPriorityDiscount-IntPriorityIncentive)*'Intl Priority'!D44),2),ROUND('Intl Priority'!$D$105*(1+International_Fuel_Surcharge),2),ROUND(((1-IntPriorityDiscount-IntPriorityIncentive)*'Intl Priority'!D44)*(1+International_Fuel_Surcharge),2))</f>
        <v>99.27</v>
      </c>
      <c r="E47" s="334">
        <f>IF('Intl Priority'!$E$105&gt;ROUND(((1-IntPriorityDiscount-IntPriorityIncentive)*'Intl Priority'!E44),2),ROUND('Intl Priority'!$E$105*(1+International_Fuel_Surcharge),2),ROUND(((1-IntPriorityDiscount-IntPriorityIncentive)*'Intl Priority'!E44)*(1+International_Fuel_Surcharge),2))</f>
        <v>140.7</v>
      </c>
      <c r="F47" s="334">
        <f>IF('Intl Priority'!$F$105&gt;ROUND(((1-IntPriorityDiscount-IntPriorityIncentive)*'Intl Priority'!F44),2),ROUND('Intl Priority'!$F$105*(1+International_Fuel_Surcharge),2),ROUND(((1-IntPriorityDiscount-IntPriorityIncentive)*'Intl Priority'!F44)*(1+International_Fuel_Surcharge),2))</f>
        <v>238.21</v>
      </c>
      <c r="G47" s="334">
        <f>IF('Intl Priority'!$G$105&gt;ROUND(((1-IntPriorityDiscount-IntPriorityIncentive)*'Intl Priority'!G44),2),ROUND('Intl Priority'!$G$105*(1+International_Fuel_Surcharge),2),ROUND(((1-IntPriorityDiscount-IntPriorityIncentive)*'Intl Priority'!G44)*(1+International_Fuel_Surcharge),2))</f>
        <v>142.25</v>
      </c>
      <c r="H47" s="334">
        <f>IF('Intl Priority'!$H$105&gt;ROUND(((1-IntPriorityDiscount-IntPriorityIncentive)*'Intl Priority'!H44),2),ROUND('Intl Priority'!$H$105*(1+International_Fuel_Surcharge),2),ROUND(((1-IntPriorityDiscount-IntPriorityIncentive)*'Intl Priority'!H44)*(1+International_Fuel_Surcharge),2))</f>
        <v>143.76</v>
      </c>
      <c r="I47" s="334">
        <f>IF('Intl Priority'!$I$105&gt;ROUND(((1-IntPriorityDiscount-IntPriorityIncentive)*'Intl Priority'!I44),2),ROUND('Intl Priority'!$I$105*(1+International_Fuel_Surcharge),2),ROUND(((1-IntPriorityDiscount-IntPriorityIncentive)*'Intl Priority'!I44)*(1+International_Fuel_Surcharge),2))</f>
        <v>150.75</v>
      </c>
      <c r="J47" s="334">
        <f>IF('Intl Priority'!$J$105&gt;ROUND(((1-IntPriorityDiscount-IntPriorityIncentive)*'Intl Priority'!J44),2),ROUND('Intl Priority'!$J$105*(1+International_Fuel_Surcharge),2),ROUND(((1-IntPriorityDiscount-IntPriorityIncentive)*'Intl Priority'!J44)*(1+International_Fuel_Surcharge),2))</f>
        <v>100.8</v>
      </c>
      <c r="K47" s="334">
        <f>IF('Intl Priority'!$K$105&gt;ROUND(((1-IntPriorityDiscount-IntPriorityIncentive)*'Intl Priority'!K44),2),ROUND('Intl Priority'!$K$105*(1+International_Fuel_Surcharge),2),ROUND(((1-IntPriorityDiscount-IntPriorityIncentive)*'Intl Priority'!K44)*(1+International_Fuel_Surcharge),2))</f>
        <v>212.98</v>
      </c>
      <c r="L47" s="334">
        <f>IF('Intl Priority'!$L$105&gt;ROUND(((1-IntPriorityDiscount-IntPriorityIncentive)*'Intl Priority'!L44),2),ROUND('Intl Priority'!$L$105*(1+International_Fuel_Surcharge),2),ROUND(((1-IntPriorityDiscount-IntPriorityIncentive)*'Intl Priority'!L44)*(1+International_Fuel_Surcharge),2))</f>
        <v>169.85</v>
      </c>
      <c r="M47" s="334">
        <f>IF('Intl Priority'!$M$105&gt;ROUND(((1-IntPriorityDiscount-IntPriorityIncentive)*'Intl Priority'!M44),2),ROUND('Intl Priority'!$M$105*(1+International_Fuel_Surcharge),2),ROUND(((1-IntPriorityDiscount-IntPriorityIncentive)*'Intl Priority'!M44)*(1+International_Fuel_Surcharge),2))</f>
        <v>260.58</v>
      </c>
      <c r="N47" s="334">
        <f>IF('Intl Priority'!$N$105&gt;ROUND(((1-IntPriorityDiscount-IntPriorityIncentive)*'Intl Priority'!N44),2),ROUND('Intl Priority'!$N$105*(1+International_Fuel_Surcharge),2),ROUND(((1-IntPriorityDiscount-IntPriorityIncentive)*'Intl Priority'!N44)*(1+International_Fuel_Surcharge),2))</f>
        <v>250.9</v>
      </c>
      <c r="O47" s="334">
        <f>IF('Intl Priority'!$O$105&gt;ROUND(((1-IntPriorityDiscount-IntPriorityIncentive)*'Intl Priority'!O44),2),ROUND('Intl Priority'!$O$105*(1+International_Fuel_Surcharge),2),ROUND(((1-IntPriorityDiscount-IntPriorityIncentive)*'Intl Priority'!O44)*(1+International_Fuel_Surcharge),2))</f>
        <v>181.18</v>
      </c>
      <c r="P47" s="334">
        <f>IF('Intl Priority'!$P$105&gt;ROUND(((1-IntPriorityDiscount-IntPriorityIncentive)*'Intl Priority'!P44),2),ROUND('Intl Priority'!$P$105*(1+International_Fuel_Surcharge),2),ROUND(((1-IntPriorityDiscount-IntPriorityIncentive)*'Intl Priority'!P44)*(1+International_Fuel_Surcharge),2))</f>
        <v>193.48</v>
      </c>
      <c r="Q47" s="334">
        <f>IF('Intl Priority'!$Q$105&gt;ROUND(((1-PuertoRicoDiscount)*'Intl Priority'!Q44),2),ROUND('Intl Priority'!$Q$105*(1+International_Fuel_Surcharge),2),ROUND(((1-PuertoRicoDiscount)*'Intl Priority'!Q44)*(1+International_Fuel_Surcharge),2))</f>
        <v>238.06</v>
      </c>
      <c r="R47" s="63"/>
      <c r="S47" s="63"/>
      <c r="T47" s="63"/>
      <c r="U47" s="63"/>
      <c r="V47" s="63"/>
      <c r="W47" s="63"/>
      <c r="X47" s="63"/>
      <c r="Y47" s="63"/>
      <c r="Z47" s="63"/>
    </row>
    <row r="48" ht="12.75" customHeight="1">
      <c r="A48" s="327">
        <v>43.0</v>
      </c>
      <c r="B48" s="334">
        <f>IF('Intl Priority'!$B$105&gt;ROUND(((1-IntPriorityDiscount-IntPriorityIncentive)*'Intl Priority'!B45),2),ROUND('Intl Priority'!$B$105*(1+International_Fuel_Surcharge),2),ROUND(((1-IntPriorityDiscount-IntPriorityIncentive)*'Intl Priority'!B45)*(1+International_Fuel_Surcharge),2))</f>
        <v>89.92</v>
      </c>
      <c r="C48" s="334">
        <f>IF('Intl Priority'!$C$105&gt;ROUND(((1-IntPriorityDiscount-IntPriorityIncentive)*'Intl Priority'!C45),2),ROUND('Intl Priority'!$C$105*(1+International_Fuel_Surcharge),2),ROUND(((1-IntPriorityDiscount-IntPriorityIncentive)*'Intl Priority'!C45)*(1+International_Fuel_Surcharge),2))</f>
        <v>102.39</v>
      </c>
      <c r="D48" s="334">
        <f>IF('Intl Priority'!$D$105&gt;ROUND(((1-IntPriorityDiscount-IntPriorityIncentive)*'Intl Priority'!D45),2),ROUND('Intl Priority'!$D$105*(1+International_Fuel_Surcharge),2),ROUND(((1-IntPriorityDiscount-IntPriorityIncentive)*'Intl Priority'!D45)*(1+International_Fuel_Surcharge),2))</f>
        <v>102.63</v>
      </c>
      <c r="E48" s="334">
        <f>IF('Intl Priority'!$E$105&gt;ROUND(((1-IntPriorityDiscount-IntPriorityIncentive)*'Intl Priority'!E45),2),ROUND('Intl Priority'!$E$105*(1+International_Fuel_Surcharge),2),ROUND(((1-IntPriorityDiscount-IntPriorityIncentive)*'Intl Priority'!E45)*(1+International_Fuel_Surcharge),2))</f>
        <v>143.52</v>
      </c>
      <c r="F48" s="334">
        <f>IF('Intl Priority'!$F$105&gt;ROUND(((1-IntPriorityDiscount-IntPriorityIncentive)*'Intl Priority'!F45),2),ROUND('Intl Priority'!$F$105*(1+International_Fuel_Surcharge),2),ROUND(((1-IntPriorityDiscount-IntPriorityIncentive)*'Intl Priority'!F45)*(1+International_Fuel_Surcharge),2))</f>
        <v>247.53</v>
      </c>
      <c r="G48" s="334">
        <f>IF('Intl Priority'!$G$105&gt;ROUND(((1-IntPriorityDiscount-IntPriorityIncentive)*'Intl Priority'!G45),2),ROUND('Intl Priority'!$G$105*(1+International_Fuel_Surcharge),2),ROUND(((1-IntPriorityDiscount-IntPriorityIncentive)*'Intl Priority'!G45)*(1+International_Fuel_Surcharge),2))</f>
        <v>144.58</v>
      </c>
      <c r="H48" s="334">
        <f>IF('Intl Priority'!$H$105&gt;ROUND(((1-IntPriorityDiscount-IntPriorityIncentive)*'Intl Priority'!H45),2),ROUND('Intl Priority'!$H$105*(1+International_Fuel_Surcharge),2),ROUND(((1-IntPriorityDiscount-IntPriorityIncentive)*'Intl Priority'!H45)*(1+International_Fuel_Surcharge),2))</f>
        <v>144.37</v>
      </c>
      <c r="I48" s="334">
        <f>IF('Intl Priority'!$I$105&gt;ROUND(((1-IntPriorityDiscount-IntPriorityIncentive)*'Intl Priority'!I45),2),ROUND('Intl Priority'!$I$105*(1+International_Fuel_Surcharge),2),ROUND(((1-IntPriorityDiscount-IntPriorityIncentive)*'Intl Priority'!I45)*(1+International_Fuel_Surcharge),2))</f>
        <v>158.06</v>
      </c>
      <c r="J48" s="334">
        <f>IF('Intl Priority'!$J$105&gt;ROUND(((1-IntPriorityDiscount-IntPriorityIncentive)*'Intl Priority'!J45),2),ROUND('Intl Priority'!$J$105*(1+International_Fuel_Surcharge),2),ROUND(((1-IntPriorityDiscount-IntPriorityIncentive)*'Intl Priority'!J45)*(1+International_Fuel_Surcharge),2))</f>
        <v>107.85</v>
      </c>
      <c r="K48" s="334">
        <f>IF('Intl Priority'!$K$105&gt;ROUND(((1-IntPriorityDiscount-IntPriorityIncentive)*'Intl Priority'!K45),2),ROUND('Intl Priority'!$K$105*(1+International_Fuel_Surcharge),2),ROUND(((1-IntPriorityDiscount-IntPriorityIncentive)*'Intl Priority'!K45)*(1+International_Fuel_Surcharge),2))</f>
        <v>216.96</v>
      </c>
      <c r="L48" s="334">
        <f>IF('Intl Priority'!$L$105&gt;ROUND(((1-IntPriorityDiscount-IntPriorityIncentive)*'Intl Priority'!L45),2),ROUND('Intl Priority'!$L$105*(1+International_Fuel_Surcharge),2),ROUND(((1-IntPriorityDiscount-IntPriorityIncentive)*'Intl Priority'!L45)*(1+International_Fuel_Surcharge),2))</f>
        <v>180.18</v>
      </c>
      <c r="M48" s="334">
        <f>IF('Intl Priority'!$M$105&gt;ROUND(((1-IntPriorityDiscount-IntPriorityIncentive)*'Intl Priority'!M45),2),ROUND('Intl Priority'!$M$105*(1+International_Fuel_Surcharge),2),ROUND(((1-IntPriorityDiscount-IntPriorityIncentive)*'Intl Priority'!M45)*(1+International_Fuel_Surcharge),2))</f>
        <v>261.11</v>
      </c>
      <c r="N48" s="334">
        <f>IF('Intl Priority'!$N$105&gt;ROUND(((1-IntPriorityDiscount-IntPriorityIncentive)*'Intl Priority'!N45),2),ROUND('Intl Priority'!$N$105*(1+International_Fuel_Surcharge),2),ROUND(((1-IntPriorityDiscount-IntPriorityIncentive)*'Intl Priority'!N45)*(1+International_Fuel_Surcharge),2))</f>
        <v>272.22</v>
      </c>
      <c r="O48" s="334">
        <f>IF('Intl Priority'!$O$105&gt;ROUND(((1-IntPriorityDiscount-IntPriorityIncentive)*'Intl Priority'!O45),2),ROUND('Intl Priority'!$O$105*(1+International_Fuel_Surcharge),2),ROUND(((1-IntPriorityDiscount-IntPriorityIncentive)*'Intl Priority'!O45)*(1+International_Fuel_Surcharge),2))</f>
        <v>181.71</v>
      </c>
      <c r="P48" s="334">
        <f>IF('Intl Priority'!$P$105&gt;ROUND(((1-IntPriorityDiscount-IntPriorityIncentive)*'Intl Priority'!P45),2),ROUND('Intl Priority'!$P$105*(1+International_Fuel_Surcharge),2),ROUND(((1-IntPriorityDiscount-IntPriorityIncentive)*'Intl Priority'!P45)*(1+International_Fuel_Surcharge),2))</f>
        <v>196.2</v>
      </c>
      <c r="Q48" s="334">
        <f>IF('Intl Priority'!$Q$105&gt;ROUND(((1-PuertoRicoDiscount)*'Intl Priority'!Q45),2),ROUND('Intl Priority'!$Q$105*(1+International_Fuel_Surcharge),2),ROUND(((1-PuertoRicoDiscount)*'Intl Priority'!Q45)*(1+International_Fuel_Surcharge),2))</f>
        <v>242.88</v>
      </c>
      <c r="R48" s="63"/>
      <c r="S48" s="63"/>
      <c r="T48" s="63"/>
      <c r="U48" s="63"/>
      <c r="V48" s="63"/>
      <c r="W48" s="63"/>
      <c r="X48" s="63"/>
      <c r="Y48" s="63"/>
      <c r="Z48" s="63"/>
    </row>
    <row r="49" ht="12.75" customHeight="1">
      <c r="A49" s="327">
        <v>44.0</v>
      </c>
      <c r="B49" s="334">
        <f>IF('Intl Priority'!$B$105&gt;ROUND(((1-IntPriorityDiscount-IntPriorityIncentive)*'Intl Priority'!B46),2),ROUND('Intl Priority'!$B$105*(1+International_Fuel_Surcharge),2),ROUND(((1-IntPriorityDiscount-IntPriorityIncentive)*'Intl Priority'!B46)*(1+International_Fuel_Surcharge),2))</f>
        <v>92.28</v>
      </c>
      <c r="C49" s="334">
        <f>IF('Intl Priority'!$C$105&gt;ROUND(((1-IntPriorityDiscount-IntPriorityIncentive)*'Intl Priority'!C46),2),ROUND('Intl Priority'!$C$105*(1+International_Fuel_Surcharge),2),ROUND(((1-IntPriorityDiscount-IntPriorityIncentive)*'Intl Priority'!C46)*(1+International_Fuel_Surcharge),2))</f>
        <v>103.96</v>
      </c>
      <c r="D49" s="334">
        <f>IF('Intl Priority'!$D$105&gt;ROUND(((1-IntPriorityDiscount-IntPriorityIncentive)*'Intl Priority'!D46),2),ROUND('Intl Priority'!$D$105*(1+International_Fuel_Surcharge),2),ROUND(((1-IntPriorityDiscount-IntPriorityIncentive)*'Intl Priority'!D46)*(1+International_Fuel_Surcharge),2))</f>
        <v>102.97</v>
      </c>
      <c r="E49" s="334">
        <f>IF('Intl Priority'!$E$105&gt;ROUND(((1-IntPriorityDiscount-IntPriorityIncentive)*'Intl Priority'!E46),2),ROUND('Intl Priority'!$E$105*(1+International_Fuel_Surcharge),2),ROUND(((1-IntPriorityDiscount-IntPriorityIncentive)*'Intl Priority'!E46)*(1+International_Fuel_Surcharge),2))</f>
        <v>149.43</v>
      </c>
      <c r="F49" s="334">
        <f>IF('Intl Priority'!$F$105&gt;ROUND(((1-IntPriorityDiscount-IntPriorityIncentive)*'Intl Priority'!F46),2),ROUND('Intl Priority'!$F$105*(1+International_Fuel_Surcharge),2),ROUND(((1-IntPriorityDiscount-IntPriorityIncentive)*'Intl Priority'!F46)*(1+International_Fuel_Surcharge),2))</f>
        <v>255.37</v>
      </c>
      <c r="G49" s="334">
        <f>IF('Intl Priority'!$G$105&gt;ROUND(((1-IntPriorityDiscount-IntPriorityIncentive)*'Intl Priority'!G46),2),ROUND('Intl Priority'!$G$105*(1+International_Fuel_Surcharge),2),ROUND(((1-IntPriorityDiscount-IntPriorityIncentive)*'Intl Priority'!G46)*(1+International_Fuel_Surcharge),2))</f>
        <v>146.78</v>
      </c>
      <c r="H49" s="334">
        <f>IF('Intl Priority'!$H$105&gt;ROUND(((1-IntPriorityDiscount-IntPriorityIncentive)*'Intl Priority'!H46),2),ROUND('Intl Priority'!$H$105*(1+International_Fuel_Surcharge),2),ROUND(((1-IntPriorityDiscount-IntPriorityIncentive)*'Intl Priority'!H46)*(1+International_Fuel_Surcharge),2))</f>
        <v>148.33</v>
      </c>
      <c r="I49" s="334">
        <f>IF('Intl Priority'!$I$105&gt;ROUND(((1-IntPriorityDiscount-IntPriorityIncentive)*'Intl Priority'!I46),2),ROUND('Intl Priority'!$I$105*(1+International_Fuel_Surcharge),2),ROUND(((1-IntPriorityDiscount-IntPriorityIncentive)*'Intl Priority'!I46)*(1+International_Fuel_Surcharge),2))</f>
        <v>161.37</v>
      </c>
      <c r="J49" s="334">
        <f>IF('Intl Priority'!$J$105&gt;ROUND(((1-IntPriorityDiscount-IntPriorityIncentive)*'Intl Priority'!J46),2),ROUND('Intl Priority'!$J$105*(1+International_Fuel_Surcharge),2),ROUND(((1-IntPriorityDiscount-IntPriorityIncentive)*'Intl Priority'!J46)*(1+International_Fuel_Surcharge),2))</f>
        <v>109.89</v>
      </c>
      <c r="K49" s="334">
        <f>IF('Intl Priority'!$K$105&gt;ROUND(((1-IntPriorityDiscount-IntPriorityIncentive)*'Intl Priority'!K46),2),ROUND('Intl Priority'!$K$105*(1+International_Fuel_Surcharge),2),ROUND(((1-IntPriorityDiscount-IntPriorityIncentive)*'Intl Priority'!K46)*(1+International_Fuel_Surcharge),2))</f>
        <v>220.94</v>
      </c>
      <c r="L49" s="334">
        <f>IF('Intl Priority'!$L$105&gt;ROUND(((1-IntPriorityDiscount-IntPriorityIncentive)*'Intl Priority'!L46),2),ROUND('Intl Priority'!$L$105*(1+International_Fuel_Surcharge),2),ROUND(((1-IntPriorityDiscount-IntPriorityIncentive)*'Intl Priority'!L46)*(1+International_Fuel_Surcharge),2))</f>
        <v>188.11</v>
      </c>
      <c r="M49" s="334">
        <f>IF('Intl Priority'!$M$105&gt;ROUND(((1-IntPriorityDiscount-IntPriorityIncentive)*'Intl Priority'!M46),2),ROUND('Intl Priority'!$M$105*(1+International_Fuel_Surcharge),2),ROUND(((1-IntPriorityDiscount-IntPriorityIncentive)*'Intl Priority'!M46)*(1+International_Fuel_Surcharge),2))</f>
        <v>261.3</v>
      </c>
      <c r="N49" s="334">
        <f>IF('Intl Priority'!$N$105&gt;ROUND(((1-IntPriorityDiscount-IntPriorityIncentive)*'Intl Priority'!N46),2),ROUND('Intl Priority'!$N$105*(1+International_Fuel_Surcharge),2),ROUND(((1-IntPriorityDiscount-IntPriorityIncentive)*'Intl Priority'!N46)*(1+International_Fuel_Surcharge),2))</f>
        <v>274.36</v>
      </c>
      <c r="O49" s="334">
        <f>IF('Intl Priority'!$O$105&gt;ROUND(((1-IntPriorityDiscount-IntPriorityIncentive)*'Intl Priority'!O46),2),ROUND('Intl Priority'!$O$105*(1+International_Fuel_Surcharge),2),ROUND(((1-IntPriorityDiscount-IntPriorityIncentive)*'Intl Priority'!O46)*(1+International_Fuel_Surcharge),2))</f>
        <v>192.36</v>
      </c>
      <c r="P49" s="334">
        <f>IF('Intl Priority'!$P$105&gt;ROUND(((1-IntPriorityDiscount-IntPriorityIncentive)*'Intl Priority'!P46),2),ROUND('Intl Priority'!$P$105*(1+International_Fuel_Surcharge),2),ROUND(((1-IntPriorityDiscount-IntPriorityIncentive)*'Intl Priority'!P46)*(1+International_Fuel_Surcharge),2))</f>
        <v>196.99</v>
      </c>
      <c r="Q49" s="334">
        <f>IF('Intl Priority'!$Q$105&gt;ROUND(((1-PuertoRicoDiscount)*'Intl Priority'!Q46),2),ROUND('Intl Priority'!$Q$105*(1+International_Fuel_Surcharge),2),ROUND(((1-PuertoRicoDiscount)*'Intl Priority'!Q46)*(1+International_Fuel_Surcharge),2))</f>
        <v>248.11</v>
      </c>
      <c r="R49" s="63"/>
      <c r="S49" s="63"/>
      <c r="T49" s="63"/>
      <c r="U49" s="63"/>
      <c r="V49" s="63"/>
      <c r="W49" s="63"/>
      <c r="X49" s="63"/>
      <c r="Y49" s="63"/>
      <c r="Z49" s="63"/>
    </row>
    <row r="50" ht="12.75" customHeight="1">
      <c r="A50" s="327">
        <v>45.0</v>
      </c>
      <c r="B50" s="334">
        <f>IF('Intl Priority'!$B$105&gt;ROUND(((1-IntPriorityDiscount-IntPriorityIncentive)*'Intl Priority'!B47),2),ROUND('Intl Priority'!$B$105*(1+International_Fuel_Surcharge),2),ROUND(((1-IntPriorityDiscount-IntPriorityIncentive)*'Intl Priority'!B47)*(1+International_Fuel_Surcharge),2))</f>
        <v>92.52</v>
      </c>
      <c r="C50" s="334">
        <f>IF('Intl Priority'!$C$105&gt;ROUND(((1-IntPriorityDiscount-IntPriorityIncentive)*'Intl Priority'!C47),2),ROUND('Intl Priority'!$C$105*(1+International_Fuel_Surcharge),2),ROUND(((1-IntPriorityDiscount-IntPriorityIncentive)*'Intl Priority'!C47)*(1+International_Fuel_Surcharge),2))</f>
        <v>105.23</v>
      </c>
      <c r="D50" s="334">
        <f>IF('Intl Priority'!$D$105&gt;ROUND(((1-IntPriorityDiscount-IntPriorityIncentive)*'Intl Priority'!D47),2),ROUND('Intl Priority'!$D$105*(1+International_Fuel_Surcharge),2),ROUND(((1-IntPriorityDiscount-IntPriorityIncentive)*'Intl Priority'!D47)*(1+International_Fuel_Surcharge),2))</f>
        <v>103.25</v>
      </c>
      <c r="E50" s="334">
        <f>IF('Intl Priority'!$E$105&gt;ROUND(((1-IntPriorityDiscount-IntPriorityIncentive)*'Intl Priority'!E47),2),ROUND('Intl Priority'!$E$105*(1+International_Fuel_Surcharge),2),ROUND(((1-IntPriorityDiscount-IntPriorityIncentive)*'Intl Priority'!E47)*(1+International_Fuel_Surcharge),2))</f>
        <v>151.03</v>
      </c>
      <c r="F50" s="334">
        <f>IF('Intl Priority'!$F$105&gt;ROUND(((1-IntPriorityDiscount-IntPriorityIncentive)*'Intl Priority'!F47),2),ROUND('Intl Priority'!$F$105*(1+International_Fuel_Surcharge),2),ROUND(((1-IntPriorityDiscount-IntPriorityIncentive)*'Intl Priority'!F47)*(1+International_Fuel_Surcharge),2))</f>
        <v>256.6</v>
      </c>
      <c r="G50" s="334">
        <f>IF('Intl Priority'!$G$105&gt;ROUND(((1-IntPriorityDiscount-IntPriorityIncentive)*'Intl Priority'!G47),2),ROUND('Intl Priority'!$G$105*(1+International_Fuel_Surcharge),2),ROUND(((1-IntPriorityDiscount-IntPriorityIncentive)*'Intl Priority'!G47)*(1+International_Fuel_Surcharge),2))</f>
        <v>149.11</v>
      </c>
      <c r="H50" s="334">
        <f>IF('Intl Priority'!$H$105&gt;ROUND(((1-IntPriorityDiscount-IntPriorityIncentive)*'Intl Priority'!H47),2),ROUND('Intl Priority'!$H$105*(1+International_Fuel_Surcharge),2),ROUND(((1-IntPriorityDiscount-IntPriorityIncentive)*'Intl Priority'!H47)*(1+International_Fuel_Surcharge),2))</f>
        <v>150.69</v>
      </c>
      <c r="I50" s="334">
        <f>IF('Intl Priority'!$I$105&gt;ROUND(((1-IntPriorityDiscount-IntPriorityIncentive)*'Intl Priority'!I47),2),ROUND('Intl Priority'!$I$105*(1+International_Fuel_Surcharge),2),ROUND(((1-IntPriorityDiscount-IntPriorityIncentive)*'Intl Priority'!I47)*(1+International_Fuel_Surcharge),2))</f>
        <v>168.21</v>
      </c>
      <c r="J50" s="334">
        <f>IF('Intl Priority'!$J$105&gt;ROUND(((1-IntPriorityDiscount-IntPriorityIncentive)*'Intl Priority'!J47),2),ROUND('Intl Priority'!$J$105*(1+International_Fuel_Surcharge),2),ROUND(((1-IntPriorityDiscount-IntPriorityIncentive)*'Intl Priority'!J47)*(1+International_Fuel_Surcharge),2))</f>
        <v>110.26</v>
      </c>
      <c r="K50" s="334">
        <f>IF('Intl Priority'!$K$105&gt;ROUND(((1-IntPriorityDiscount-IntPriorityIncentive)*'Intl Priority'!K47),2),ROUND('Intl Priority'!$K$105*(1+International_Fuel_Surcharge),2),ROUND(((1-IntPriorityDiscount-IntPriorityIncentive)*'Intl Priority'!K47)*(1+International_Fuel_Surcharge),2))</f>
        <v>224.92</v>
      </c>
      <c r="L50" s="334">
        <f>IF('Intl Priority'!$L$105&gt;ROUND(((1-IntPriorityDiscount-IntPriorityIncentive)*'Intl Priority'!L47),2),ROUND('Intl Priority'!$L$105*(1+International_Fuel_Surcharge),2),ROUND(((1-IntPriorityDiscount-IntPriorityIncentive)*'Intl Priority'!L47)*(1+International_Fuel_Surcharge),2))</f>
        <v>191.46</v>
      </c>
      <c r="M50" s="334">
        <f>IF('Intl Priority'!$M$105&gt;ROUND(((1-IntPriorityDiscount-IntPriorityIncentive)*'Intl Priority'!M47),2),ROUND('Intl Priority'!$M$105*(1+International_Fuel_Surcharge),2),ROUND(((1-IntPriorityDiscount-IntPriorityIncentive)*'Intl Priority'!M47)*(1+International_Fuel_Surcharge),2))</f>
        <v>261.35</v>
      </c>
      <c r="N50" s="334">
        <f>IF('Intl Priority'!$N$105&gt;ROUND(((1-IntPriorityDiscount-IntPriorityIncentive)*'Intl Priority'!N47),2),ROUND('Intl Priority'!$N$105*(1+International_Fuel_Surcharge),2),ROUND(((1-IntPriorityDiscount-IntPriorityIncentive)*'Intl Priority'!N47)*(1+International_Fuel_Surcharge),2))</f>
        <v>274.9</v>
      </c>
      <c r="O50" s="334">
        <f>IF('Intl Priority'!$O$105&gt;ROUND(((1-IntPriorityDiscount-IntPriorityIncentive)*'Intl Priority'!O47),2),ROUND('Intl Priority'!$O$105*(1+International_Fuel_Surcharge),2),ROUND(((1-IntPriorityDiscount-IntPriorityIncentive)*'Intl Priority'!O47)*(1+International_Fuel_Surcharge),2))</f>
        <v>194.09</v>
      </c>
      <c r="P50" s="334">
        <f>IF('Intl Priority'!$P$105&gt;ROUND(((1-IntPriorityDiscount-IntPriorityIncentive)*'Intl Priority'!P47),2),ROUND('Intl Priority'!$P$105*(1+International_Fuel_Surcharge),2),ROUND(((1-IntPriorityDiscount-IntPriorityIncentive)*'Intl Priority'!P47)*(1+International_Fuel_Surcharge),2))</f>
        <v>197.07</v>
      </c>
      <c r="Q50" s="334">
        <f>IF('Intl Priority'!$Q$105&gt;ROUND(((1-PuertoRicoDiscount)*'Intl Priority'!Q47),2),ROUND('Intl Priority'!$Q$105*(1+International_Fuel_Surcharge),2),ROUND(((1-PuertoRicoDiscount)*'Intl Priority'!Q47)*(1+International_Fuel_Surcharge),2))</f>
        <v>252.1</v>
      </c>
      <c r="R50" s="63"/>
      <c r="S50" s="63"/>
      <c r="T50" s="63"/>
      <c r="U50" s="63"/>
      <c r="V50" s="63"/>
      <c r="W50" s="63"/>
      <c r="X50" s="63"/>
      <c r="Y50" s="63"/>
      <c r="Z50" s="63"/>
    </row>
    <row r="51" ht="12.75" customHeight="1">
      <c r="A51" s="327">
        <v>46.0</v>
      </c>
      <c r="B51" s="334">
        <f>IF('Intl Priority'!$B$105&gt;ROUND(((1-IntPriorityDiscount-IntPriorityIncentive)*'Intl Priority'!B48),2),ROUND('Intl Priority'!$B$105*(1+International_Fuel_Surcharge),2),ROUND(((1-IntPriorityDiscount-IntPriorityIncentive)*'Intl Priority'!B48)*(1+International_Fuel_Surcharge),2))</f>
        <v>94.75</v>
      </c>
      <c r="C51" s="334">
        <f>IF('Intl Priority'!$C$105&gt;ROUND(((1-IntPriorityDiscount-IntPriorityIncentive)*'Intl Priority'!C48),2),ROUND('Intl Priority'!$C$105*(1+International_Fuel_Surcharge),2),ROUND(((1-IntPriorityDiscount-IntPriorityIncentive)*'Intl Priority'!C48)*(1+International_Fuel_Surcharge),2))</f>
        <v>107.5</v>
      </c>
      <c r="D51" s="334">
        <f>IF('Intl Priority'!$D$105&gt;ROUND(((1-IntPriorityDiscount-IntPriorityIncentive)*'Intl Priority'!D48),2),ROUND('Intl Priority'!$D$105*(1+International_Fuel_Surcharge),2),ROUND(((1-IntPriorityDiscount-IntPriorityIncentive)*'Intl Priority'!D48)*(1+International_Fuel_Surcharge),2))</f>
        <v>107.6</v>
      </c>
      <c r="E51" s="334">
        <f>IF('Intl Priority'!$E$105&gt;ROUND(((1-IntPriorityDiscount-IntPriorityIncentive)*'Intl Priority'!E48),2),ROUND('Intl Priority'!$E$105*(1+International_Fuel_Surcharge),2),ROUND(((1-IntPriorityDiscount-IntPriorityIncentive)*'Intl Priority'!E48)*(1+International_Fuel_Surcharge),2))</f>
        <v>154.13</v>
      </c>
      <c r="F51" s="334">
        <f>IF('Intl Priority'!$F$105&gt;ROUND(((1-IntPriorityDiscount-IntPriorityIncentive)*'Intl Priority'!F48),2),ROUND('Intl Priority'!$F$105*(1+International_Fuel_Surcharge),2),ROUND(((1-IntPriorityDiscount-IntPriorityIncentive)*'Intl Priority'!F48)*(1+International_Fuel_Surcharge),2))</f>
        <v>281.22</v>
      </c>
      <c r="G51" s="334">
        <f>IF('Intl Priority'!$G$105&gt;ROUND(((1-IntPriorityDiscount-IntPriorityIncentive)*'Intl Priority'!G48),2),ROUND('Intl Priority'!$G$105*(1+International_Fuel_Surcharge),2),ROUND(((1-IntPriorityDiscount-IntPriorityIncentive)*'Intl Priority'!G48)*(1+International_Fuel_Surcharge),2))</f>
        <v>151.39</v>
      </c>
      <c r="H51" s="334">
        <f>IF('Intl Priority'!$H$105&gt;ROUND(((1-IntPriorityDiscount-IntPriorityIncentive)*'Intl Priority'!H48),2),ROUND('Intl Priority'!$H$105*(1+International_Fuel_Surcharge),2),ROUND(((1-IntPriorityDiscount-IntPriorityIncentive)*'Intl Priority'!H48)*(1+International_Fuel_Surcharge),2))</f>
        <v>152.25</v>
      </c>
      <c r="I51" s="334">
        <f>IF('Intl Priority'!$I$105&gt;ROUND(((1-IntPriorityDiscount-IntPriorityIncentive)*'Intl Priority'!I48),2),ROUND('Intl Priority'!$I$105*(1+International_Fuel_Surcharge),2),ROUND(((1-IntPriorityDiscount-IntPriorityIncentive)*'Intl Priority'!I48)*(1+International_Fuel_Surcharge),2))</f>
        <v>168.9</v>
      </c>
      <c r="J51" s="334">
        <f>IF('Intl Priority'!$J$105&gt;ROUND(((1-IntPriorityDiscount-IntPriorityIncentive)*'Intl Priority'!J48),2),ROUND('Intl Priority'!$J$105*(1+International_Fuel_Surcharge),2),ROUND(((1-IntPriorityDiscount-IntPriorityIncentive)*'Intl Priority'!J48)*(1+International_Fuel_Surcharge),2))</f>
        <v>117.68</v>
      </c>
      <c r="K51" s="334">
        <f>IF('Intl Priority'!$K$105&gt;ROUND(((1-IntPriorityDiscount-IntPriorityIncentive)*'Intl Priority'!K48),2),ROUND('Intl Priority'!$K$105*(1+International_Fuel_Surcharge),2),ROUND(((1-IntPriorityDiscount-IntPriorityIncentive)*'Intl Priority'!K48)*(1+International_Fuel_Surcharge),2))</f>
        <v>232.14</v>
      </c>
      <c r="L51" s="334">
        <f>IF('Intl Priority'!$L$105&gt;ROUND(((1-IntPriorityDiscount-IntPriorityIncentive)*'Intl Priority'!L48),2),ROUND('Intl Priority'!$L$105*(1+International_Fuel_Surcharge),2),ROUND(((1-IntPriorityDiscount-IntPriorityIncentive)*'Intl Priority'!L48)*(1+International_Fuel_Surcharge),2))</f>
        <v>192.84</v>
      </c>
      <c r="M51" s="334">
        <f>IF('Intl Priority'!$M$105&gt;ROUND(((1-IntPriorityDiscount-IntPriorityIncentive)*'Intl Priority'!M48),2),ROUND('Intl Priority'!$M$105*(1+International_Fuel_Surcharge),2),ROUND(((1-IntPriorityDiscount-IntPriorityIncentive)*'Intl Priority'!M48)*(1+International_Fuel_Surcharge),2))</f>
        <v>261.39</v>
      </c>
      <c r="N51" s="334">
        <f>IF('Intl Priority'!$N$105&gt;ROUND(((1-IntPriorityDiscount-IntPriorityIncentive)*'Intl Priority'!N48),2),ROUND('Intl Priority'!$N$105*(1+International_Fuel_Surcharge),2),ROUND(((1-IntPriorityDiscount-IntPriorityIncentive)*'Intl Priority'!N48)*(1+International_Fuel_Surcharge),2))</f>
        <v>285.87</v>
      </c>
      <c r="O51" s="334">
        <f>IF('Intl Priority'!$O$105&gt;ROUND(((1-IntPriorityDiscount-IntPriorityIncentive)*'Intl Priority'!O48),2),ROUND('Intl Priority'!$O$105*(1+International_Fuel_Surcharge),2),ROUND(((1-IntPriorityDiscount-IntPriorityIncentive)*'Intl Priority'!O48)*(1+International_Fuel_Surcharge),2))</f>
        <v>195.9</v>
      </c>
      <c r="P51" s="334">
        <f>IF('Intl Priority'!$P$105&gt;ROUND(((1-IntPriorityDiscount-IntPriorityIncentive)*'Intl Priority'!P48),2),ROUND('Intl Priority'!$P$105*(1+International_Fuel_Surcharge),2),ROUND(((1-IntPriorityDiscount-IntPriorityIncentive)*'Intl Priority'!P48)*(1+International_Fuel_Surcharge),2))</f>
        <v>197.12</v>
      </c>
      <c r="Q51" s="334">
        <f>IF('Intl Priority'!$Q$105&gt;ROUND(((1-PuertoRicoDiscount)*'Intl Priority'!Q48),2),ROUND('Intl Priority'!$Q$105*(1+International_Fuel_Surcharge),2),ROUND(((1-PuertoRicoDiscount)*'Intl Priority'!Q48)*(1+International_Fuel_Surcharge),2))</f>
        <v>256.46</v>
      </c>
      <c r="R51" s="63"/>
      <c r="S51" s="63"/>
      <c r="T51" s="63"/>
      <c r="U51" s="63"/>
      <c r="V51" s="63"/>
      <c r="W51" s="63"/>
      <c r="X51" s="63"/>
      <c r="Y51" s="63"/>
      <c r="Z51" s="63"/>
    </row>
    <row r="52" ht="12.75" customHeight="1">
      <c r="A52" s="327">
        <v>47.0</v>
      </c>
      <c r="B52" s="334">
        <f>IF('Intl Priority'!$B$105&gt;ROUND(((1-IntPriorityDiscount-IntPriorityIncentive)*'Intl Priority'!B49),2),ROUND('Intl Priority'!$B$105*(1+International_Fuel_Surcharge),2),ROUND(((1-IntPriorityDiscount-IntPriorityIncentive)*'Intl Priority'!B49)*(1+International_Fuel_Surcharge),2))</f>
        <v>96.17</v>
      </c>
      <c r="C52" s="334">
        <f>IF('Intl Priority'!$C$105&gt;ROUND(((1-IntPriorityDiscount-IntPriorityIncentive)*'Intl Priority'!C49),2),ROUND('Intl Priority'!$C$105*(1+International_Fuel_Surcharge),2),ROUND(((1-IntPriorityDiscount-IntPriorityIncentive)*'Intl Priority'!C49)*(1+International_Fuel_Surcharge),2))</f>
        <v>108.63</v>
      </c>
      <c r="D52" s="334">
        <f>IF('Intl Priority'!$D$105&gt;ROUND(((1-IntPriorityDiscount-IntPriorityIncentive)*'Intl Priority'!D49),2),ROUND('Intl Priority'!$D$105*(1+International_Fuel_Surcharge),2),ROUND(((1-IntPriorityDiscount-IntPriorityIncentive)*'Intl Priority'!D49)*(1+International_Fuel_Surcharge),2))</f>
        <v>109.37</v>
      </c>
      <c r="E52" s="334">
        <f>IF('Intl Priority'!$E$105&gt;ROUND(((1-IntPriorityDiscount-IntPriorityIncentive)*'Intl Priority'!E49),2),ROUND('Intl Priority'!$E$105*(1+International_Fuel_Surcharge),2),ROUND(((1-IntPriorityDiscount-IntPriorityIncentive)*'Intl Priority'!E49)*(1+International_Fuel_Surcharge),2))</f>
        <v>156.8</v>
      </c>
      <c r="F52" s="334">
        <f>IF('Intl Priority'!$F$105&gt;ROUND(((1-IntPriorityDiscount-IntPriorityIncentive)*'Intl Priority'!F49),2),ROUND('Intl Priority'!$F$105*(1+International_Fuel_Surcharge),2),ROUND(((1-IntPriorityDiscount-IntPriorityIncentive)*'Intl Priority'!F49)*(1+International_Fuel_Surcharge),2))</f>
        <v>283.69</v>
      </c>
      <c r="G52" s="334">
        <f>IF('Intl Priority'!$G$105&gt;ROUND(((1-IntPriorityDiscount-IntPriorityIncentive)*'Intl Priority'!G49),2),ROUND('Intl Priority'!$G$105*(1+International_Fuel_Surcharge),2),ROUND(((1-IntPriorityDiscount-IntPriorityIncentive)*'Intl Priority'!G49)*(1+International_Fuel_Surcharge),2))</f>
        <v>153.12</v>
      </c>
      <c r="H52" s="334">
        <f>IF('Intl Priority'!$H$105&gt;ROUND(((1-IntPriorityDiscount-IntPriorityIncentive)*'Intl Priority'!H49),2),ROUND('Intl Priority'!$H$105*(1+International_Fuel_Surcharge),2),ROUND(((1-IntPriorityDiscount-IntPriorityIncentive)*'Intl Priority'!H49)*(1+International_Fuel_Surcharge),2))</f>
        <v>154.74</v>
      </c>
      <c r="I52" s="334">
        <f>IF('Intl Priority'!$I$105&gt;ROUND(((1-IntPriorityDiscount-IntPriorityIncentive)*'Intl Priority'!I49),2),ROUND('Intl Priority'!$I$105*(1+International_Fuel_Surcharge),2),ROUND(((1-IntPriorityDiscount-IntPriorityIncentive)*'Intl Priority'!I49)*(1+International_Fuel_Surcharge),2))</f>
        <v>169.34</v>
      </c>
      <c r="J52" s="334">
        <f>IF('Intl Priority'!$J$105&gt;ROUND(((1-IntPriorityDiscount-IntPriorityIncentive)*'Intl Priority'!J49),2),ROUND('Intl Priority'!$J$105*(1+International_Fuel_Surcharge),2),ROUND(((1-IntPriorityDiscount-IntPriorityIncentive)*'Intl Priority'!J49)*(1+International_Fuel_Surcharge),2))</f>
        <v>118.43</v>
      </c>
      <c r="K52" s="334">
        <f>IF('Intl Priority'!$K$105&gt;ROUND(((1-IntPriorityDiscount-IntPriorityIncentive)*'Intl Priority'!K49),2),ROUND('Intl Priority'!$K$105*(1+International_Fuel_Surcharge),2),ROUND(((1-IntPriorityDiscount-IntPriorityIncentive)*'Intl Priority'!K49)*(1+International_Fuel_Surcharge),2))</f>
        <v>232.87</v>
      </c>
      <c r="L52" s="334">
        <f>IF('Intl Priority'!$L$105&gt;ROUND(((1-IntPriorityDiscount-IntPriorityIncentive)*'Intl Priority'!L49),2),ROUND('Intl Priority'!$L$105*(1+International_Fuel_Surcharge),2),ROUND(((1-IntPriorityDiscount-IntPriorityIncentive)*'Intl Priority'!L49)*(1+International_Fuel_Surcharge),2))</f>
        <v>192.98</v>
      </c>
      <c r="M52" s="334">
        <f>IF('Intl Priority'!$M$105&gt;ROUND(((1-IntPriorityDiscount-IntPriorityIncentive)*'Intl Priority'!M49),2),ROUND('Intl Priority'!$M$105*(1+International_Fuel_Surcharge),2),ROUND(((1-IntPriorityDiscount-IntPriorityIncentive)*'Intl Priority'!M49)*(1+International_Fuel_Surcharge),2))</f>
        <v>261.54</v>
      </c>
      <c r="N52" s="334">
        <f>IF('Intl Priority'!$N$105&gt;ROUND(((1-IntPriorityDiscount-IntPriorityIncentive)*'Intl Priority'!N49),2),ROUND('Intl Priority'!$N$105*(1+International_Fuel_Surcharge),2),ROUND(((1-IntPriorityDiscount-IntPriorityIncentive)*'Intl Priority'!N49)*(1+International_Fuel_Surcharge),2))</f>
        <v>288.24</v>
      </c>
      <c r="O52" s="334">
        <f>IF('Intl Priority'!$O$105&gt;ROUND(((1-IntPriorityDiscount-IntPriorityIncentive)*'Intl Priority'!O49),2),ROUND('Intl Priority'!$O$105*(1+International_Fuel_Surcharge),2),ROUND(((1-IntPriorityDiscount-IntPriorityIncentive)*'Intl Priority'!O49)*(1+International_Fuel_Surcharge),2))</f>
        <v>196.08</v>
      </c>
      <c r="P52" s="334">
        <f>IF('Intl Priority'!$P$105&gt;ROUND(((1-IntPriorityDiscount-IntPriorityIncentive)*'Intl Priority'!P49),2),ROUND('Intl Priority'!$P$105*(1+International_Fuel_Surcharge),2),ROUND(((1-IntPriorityDiscount-IntPriorityIncentive)*'Intl Priority'!P49)*(1+International_Fuel_Surcharge),2))</f>
        <v>197.17</v>
      </c>
      <c r="Q52" s="334">
        <f>IF('Intl Priority'!$Q$105&gt;ROUND(((1-PuertoRicoDiscount)*'Intl Priority'!Q49),2),ROUND('Intl Priority'!$Q$105*(1+International_Fuel_Surcharge),2),ROUND(((1-PuertoRicoDiscount)*'Intl Priority'!Q49)*(1+International_Fuel_Surcharge),2))</f>
        <v>260.48</v>
      </c>
      <c r="R52" s="63"/>
      <c r="S52" s="63"/>
      <c r="T52" s="63"/>
      <c r="U52" s="63"/>
      <c r="V52" s="63"/>
      <c r="W52" s="63"/>
      <c r="X52" s="63"/>
      <c r="Y52" s="63"/>
      <c r="Z52" s="63"/>
    </row>
    <row r="53" ht="12.75" customHeight="1">
      <c r="A53" s="327">
        <v>48.0</v>
      </c>
      <c r="B53" s="334">
        <f>IF('Intl Priority'!$B$105&gt;ROUND(((1-IntPriorityDiscount-IntPriorityIncentive)*'Intl Priority'!B50),2),ROUND('Intl Priority'!$B$105*(1+International_Fuel_Surcharge),2),ROUND(((1-IntPriorityDiscount-IntPriorityIncentive)*'Intl Priority'!B50)*(1+International_Fuel_Surcharge),2))</f>
        <v>97.46</v>
      </c>
      <c r="C53" s="334">
        <f>IF('Intl Priority'!$C$105&gt;ROUND(((1-IntPriorityDiscount-IntPriorityIncentive)*'Intl Priority'!C50),2),ROUND('Intl Priority'!$C$105*(1+International_Fuel_Surcharge),2),ROUND(((1-IntPriorityDiscount-IntPriorityIncentive)*'Intl Priority'!C50)*(1+International_Fuel_Surcharge),2))</f>
        <v>110.65</v>
      </c>
      <c r="D53" s="334">
        <f>IF('Intl Priority'!$D$105&gt;ROUND(((1-IntPriorityDiscount-IntPriorityIncentive)*'Intl Priority'!D50),2),ROUND('Intl Priority'!$D$105*(1+International_Fuel_Surcharge),2),ROUND(((1-IntPriorityDiscount-IntPriorityIncentive)*'Intl Priority'!D50)*(1+International_Fuel_Surcharge),2))</f>
        <v>110.79</v>
      </c>
      <c r="E53" s="334">
        <f>IF('Intl Priority'!$E$105&gt;ROUND(((1-IntPriorityDiscount-IntPriorityIncentive)*'Intl Priority'!E50),2),ROUND('Intl Priority'!$E$105*(1+International_Fuel_Surcharge),2),ROUND(((1-IntPriorityDiscount-IntPriorityIncentive)*'Intl Priority'!E50)*(1+International_Fuel_Surcharge),2))</f>
        <v>157.13</v>
      </c>
      <c r="F53" s="334">
        <f>IF('Intl Priority'!$F$105&gt;ROUND(((1-IntPriorityDiscount-IntPriorityIncentive)*'Intl Priority'!F50),2),ROUND('Intl Priority'!$F$105*(1+International_Fuel_Surcharge),2),ROUND(((1-IntPriorityDiscount-IntPriorityIncentive)*'Intl Priority'!F50)*(1+International_Fuel_Surcharge),2))</f>
        <v>292.75</v>
      </c>
      <c r="G53" s="334">
        <f>IF('Intl Priority'!$G$105&gt;ROUND(((1-IntPriorityDiscount-IntPriorityIncentive)*'Intl Priority'!G50),2),ROUND('Intl Priority'!$G$105*(1+International_Fuel_Surcharge),2),ROUND(((1-IntPriorityDiscount-IntPriorityIncentive)*'Intl Priority'!G50)*(1+International_Fuel_Surcharge),2))</f>
        <v>155.44</v>
      </c>
      <c r="H53" s="334">
        <f>IF('Intl Priority'!$H$105&gt;ROUND(((1-IntPriorityDiscount-IntPriorityIncentive)*'Intl Priority'!H50),2),ROUND('Intl Priority'!$H$105*(1+International_Fuel_Surcharge),2),ROUND(((1-IntPriorityDiscount-IntPriorityIncentive)*'Intl Priority'!H50)*(1+International_Fuel_Surcharge),2))</f>
        <v>154.99</v>
      </c>
      <c r="I53" s="334">
        <f>IF('Intl Priority'!$I$105&gt;ROUND(((1-IntPriorityDiscount-IntPriorityIncentive)*'Intl Priority'!I50),2),ROUND('Intl Priority'!$I$105*(1+International_Fuel_Surcharge),2),ROUND(((1-IntPriorityDiscount-IntPriorityIncentive)*'Intl Priority'!I50)*(1+International_Fuel_Surcharge),2))</f>
        <v>178.18</v>
      </c>
      <c r="J53" s="334">
        <f>IF('Intl Priority'!$J$105&gt;ROUND(((1-IntPriorityDiscount-IntPriorityIncentive)*'Intl Priority'!J50),2),ROUND('Intl Priority'!$J$105*(1+International_Fuel_Surcharge),2),ROUND(((1-IntPriorityDiscount-IntPriorityIncentive)*'Intl Priority'!J50)*(1+International_Fuel_Surcharge),2))</f>
        <v>118.5</v>
      </c>
      <c r="K53" s="334">
        <f>IF('Intl Priority'!$K$105&gt;ROUND(((1-IntPriorityDiscount-IntPriorityIncentive)*'Intl Priority'!K50),2),ROUND('Intl Priority'!$K$105*(1+International_Fuel_Surcharge),2),ROUND(((1-IntPriorityDiscount-IntPriorityIncentive)*'Intl Priority'!K50)*(1+International_Fuel_Surcharge),2))</f>
        <v>236.85</v>
      </c>
      <c r="L53" s="334">
        <f>IF('Intl Priority'!$L$105&gt;ROUND(((1-IntPriorityDiscount-IntPriorityIncentive)*'Intl Priority'!L50),2),ROUND('Intl Priority'!$L$105*(1+International_Fuel_Surcharge),2),ROUND(((1-IntPriorityDiscount-IntPriorityIncentive)*'Intl Priority'!L50)*(1+International_Fuel_Surcharge),2))</f>
        <v>193.03</v>
      </c>
      <c r="M53" s="334">
        <f>IF('Intl Priority'!$M$105&gt;ROUND(((1-IntPriorityDiscount-IntPriorityIncentive)*'Intl Priority'!M50),2),ROUND('Intl Priority'!$M$105*(1+International_Fuel_Surcharge),2),ROUND(((1-IntPriorityDiscount-IntPriorityIncentive)*'Intl Priority'!M50)*(1+International_Fuel_Surcharge),2))</f>
        <v>264.55</v>
      </c>
      <c r="N53" s="334">
        <f>IF('Intl Priority'!$N$105&gt;ROUND(((1-IntPriorityDiscount-IntPriorityIncentive)*'Intl Priority'!N50),2),ROUND('Intl Priority'!$N$105*(1+International_Fuel_Surcharge),2),ROUND(((1-IntPriorityDiscount-IntPriorityIncentive)*'Intl Priority'!N50)*(1+International_Fuel_Surcharge),2))</f>
        <v>288.48</v>
      </c>
      <c r="O53" s="334">
        <f>IF('Intl Priority'!$O$105&gt;ROUND(((1-IntPriorityDiscount-IntPriorityIncentive)*'Intl Priority'!O50),2),ROUND('Intl Priority'!$O$105*(1+International_Fuel_Surcharge),2),ROUND(((1-IntPriorityDiscount-IntPriorityIncentive)*'Intl Priority'!O50)*(1+International_Fuel_Surcharge),2))</f>
        <v>196.34</v>
      </c>
      <c r="P53" s="334">
        <f>IF('Intl Priority'!$P$105&gt;ROUND(((1-IntPriorityDiscount-IntPriorityIncentive)*'Intl Priority'!P50),2),ROUND('Intl Priority'!$P$105*(1+International_Fuel_Surcharge),2),ROUND(((1-IntPriorityDiscount-IntPriorityIncentive)*'Intl Priority'!P50)*(1+International_Fuel_Surcharge),2))</f>
        <v>197.22</v>
      </c>
      <c r="Q53" s="334">
        <f>IF('Intl Priority'!$Q$105&gt;ROUND(((1-PuertoRicoDiscount)*'Intl Priority'!Q50),2),ROUND('Intl Priority'!$Q$105*(1+International_Fuel_Surcharge),2),ROUND(((1-PuertoRicoDiscount)*'Intl Priority'!Q50)*(1+International_Fuel_Surcharge),2))</f>
        <v>265.33</v>
      </c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327">
        <v>49.0</v>
      </c>
      <c r="B54" s="334">
        <f>IF('Intl Priority'!$B$105&gt;ROUND(((1-IntPriorityDiscount-IntPriorityIncentive)*'Intl Priority'!B51),2),ROUND('Intl Priority'!$B$105*(1+International_Fuel_Surcharge),2),ROUND(((1-IntPriorityDiscount-IntPriorityIncentive)*'Intl Priority'!B51)*(1+International_Fuel_Surcharge),2))</f>
        <v>97.61</v>
      </c>
      <c r="C54" s="334">
        <f>IF('Intl Priority'!$C$105&gt;ROUND(((1-IntPriorityDiscount-IntPriorityIncentive)*'Intl Priority'!C51),2),ROUND('Intl Priority'!$C$105*(1+International_Fuel_Surcharge),2),ROUND(((1-IntPriorityDiscount-IntPriorityIncentive)*'Intl Priority'!C51)*(1+International_Fuel_Surcharge),2))</f>
        <v>111.72</v>
      </c>
      <c r="D54" s="334">
        <f>IF('Intl Priority'!$D$105&gt;ROUND(((1-IntPriorityDiscount-IntPriorityIncentive)*'Intl Priority'!D51),2),ROUND('Intl Priority'!$D$105*(1+International_Fuel_Surcharge),2),ROUND(((1-IntPriorityDiscount-IntPriorityIncentive)*'Intl Priority'!D51)*(1+International_Fuel_Surcharge),2))</f>
        <v>110.94</v>
      </c>
      <c r="E54" s="334">
        <f>IF('Intl Priority'!$E$105&gt;ROUND(((1-IntPriorityDiscount-IntPriorityIncentive)*'Intl Priority'!E51),2),ROUND('Intl Priority'!$E$105*(1+International_Fuel_Surcharge),2),ROUND(((1-IntPriorityDiscount-IntPriorityIncentive)*'Intl Priority'!E51)*(1+International_Fuel_Surcharge),2))</f>
        <v>161.22</v>
      </c>
      <c r="F54" s="334">
        <f>IF('Intl Priority'!$F$105&gt;ROUND(((1-IntPriorityDiscount-IntPriorityIncentive)*'Intl Priority'!F51),2),ROUND('Intl Priority'!$F$105*(1+International_Fuel_Surcharge),2),ROUND(((1-IntPriorityDiscount-IntPriorityIncentive)*'Intl Priority'!F51)*(1+International_Fuel_Surcharge),2))</f>
        <v>298.17</v>
      </c>
      <c r="G54" s="334">
        <f>IF('Intl Priority'!$G$105&gt;ROUND(((1-IntPriorityDiscount-IntPriorityIncentive)*'Intl Priority'!G51),2),ROUND('Intl Priority'!$G$105*(1+International_Fuel_Surcharge),2),ROUND(((1-IntPriorityDiscount-IntPriorityIncentive)*'Intl Priority'!G51)*(1+International_Fuel_Surcharge),2))</f>
        <v>157.89</v>
      </c>
      <c r="H54" s="334">
        <f>IF('Intl Priority'!$H$105&gt;ROUND(((1-IntPriorityDiscount-IntPriorityIncentive)*'Intl Priority'!H51),2),ROUND('Intl Priority'!$H$105*(1+International_Fuel_Surcharge),2),ROUND(((1-IntPriorityDiscount-IntPriorityIncentive)*'Intl Priority'!H51)*(1+International_Fuel_Surcharge),2))</f>
        <v>159.57</v>
      </c>
      <c r="I54" s="334">
        <f>IF('Intl Priority'!$I$105&gt;ROUND(((1-IntPriorityDiscount-IntPriorityIncentive)*'Intl Priority'!I51),2),ROUND('Intl Priority'!$I$105*(1+International_Fuel_Surcharge),2),ROUND(((1-IntPriorityDiscount-IntPriorityIncentive)*'Intl Priority'!I51)*(1+International_Fuel_Surcharge),2))</f>
        <v>179.07</v>
      </c>
      <c r="J54" s="334">
        <f>IF('Intl Priority'!$J$105&gt;ROUND(((1-IntPriorityDiscount-IntPriorityIncentive)*'Intl Priority'!J51),2),ROUND('Intl Priority'!$J$105*(1+International_Fuel_Surcharge),2),ROUND(((1-IntPriorityDiscount-IntPriorityIncentive)*'Intl Priority'!J51)*(1+International_Fuel_Surcharge),2))</f>
        <v>118.75</v>
      </c>
      <c r="K54" s="334">
        <f>IF('Intl Priority'!$K$105&gt;ROUND(((1-IntPriorityDiscount-IntPriorityIncentive)*'Intl Priority'!K51),2),ROUND('Intl Priority'!$K$105*(1+International_Fuel_Surcharge),2),ROUND(((1-IntPriorityDiscount-IntPriorityIncentive)*'Intl Priority'!K51)*(1+International_Fuel_Surcharge),2))</f>
        <v>240.67</v>
      </c>
      <c r="L54" s="334">
        <f>IF('Intl Priority'!$L$105&gt;ROUND(((1-IntPriorityDiscount-IntPriorityIncentive)*'Intl Priority'!L51),2),ROUND('Intl Priority'!$L$105*(1+International_Fuel_Surcharge),2),ROUND(((1-IntPriorityDiscount-IntPriorityIncentive)*'Intl Priority'!L51)*(1+International_Fuel_Surcharge),2))</f>
        <v>193.78</v>
      </c>
      <c r="M54" s="334">
        <f>IF('Intl Priority'!$M$105&gt;ROUND(((1-IntPriorityDiscount-IntPriorityIncentive)*'Intl Priority'!M51),2),ROUND('Intl Priority'!$M$105*(1+International_Fuel_Surcharge),2),ROUND(((1-IntPriorityDiscount-IntPriorityIncentive)*'Intl Priority'!M51)*(1+International_Fuel_Surcharge),2))</f>
        <v>264.85</v>
      </c>
      <c r="N54" s="334">
        <f>IF('Intl Priority'!$N$105&gt;ROUND(((1-IntPriorityDiscount-IntPriorityIncentive)*'Intl Priority'!N51),2),ROUND('Intl Priority'!$N$105*(1+International_Fuel_Surcharge),2),ROUND(((1-IntPriorityDiscount-IntPriorityIncentive)*'Intl Priority'!N51)*(1+International_Fuel_Surcharge),2))</f>
        <v>288.54</v>
      </c>
      <c r="O54" s="334">
        <f>IF('Intl Priority'!$O$105&gt;ROUND(((1-IntPriorityDiscount-IntPriorityIncentive)*'Intl Priority'!O51),2),ROUND('Intl Priority'!$O$105*(1+International_Fuel_Surcharge),2),ROUND(((1-IntPriorityDiscount-IntPriorityIncentive)*'Intl Priority'!O51)*(1+International_Fuel_Surcharge),2))</f>
        <v>201.37</v>
      </c>
      <c r="P54" s="334">
        <f>IF('Intl Priority'!$P$105&gt;ROUND(((1-IntPriorityDiscount-IntPriorityIncentive)*'Intl Priority'!P51),2),ROUND('Intl Priority'!$P$105*(1+International_Fuel_Surcharge),2),ROUND(((1-IntPriorityDiscount-IntPriorityIncentive)*'Intl Priority'!P51)*(1+International_Fuel_Surcharge),2))</f>
        <v>197.28</v>
      </c>
      <c r="Q54" s="334">
        <f>IF('Intl Priority'!$Q$105&gt;ROUND(((1-PuertoRicoDiscount)*'Intl Priority'!Q51),2),ROUND('Intl Priority'!$Q$105*(1+International_Fuel_Surcharge),2),ROUND(((1-PuertoRicoDiscount)*'Intl Priority'!Q51)*(1+International_Fuel_Surcharge),2))</f>
        <v>270.1</v>
      </c>
      <c r="R54" s="63"/>
      <c r="S54" s="63"/>
      <c r="T54" s="63"/>
      <c r="U54" s="63"/>
      <c r="V54" s="63"/>
      <c r="W54" s="63"/>
      <c r="X54" s="63"/>
      <c r="Y54" s="63"/>
      <c r="Z54" s="63"/>
    </row>
    <row r="55" ht="12.75" customHeight="1">
      <c r="A55" s="327">
        <v>50.0</v>
      </c>
      <c r="B55" s="334">
        <f>IF('Intl Priority'!$B$105&gt;ROUND(((1-IntPriorityDiscount-IntPriorityIncentive)*'Intl Priority'!B52),2),ROUND('Intl Priority'!$B$105*(1+International_Fuel_Surcharge),2),ROUND(((1-IntPriorityDiscount-IntPriorityIncentive)*'Intl Priority'!B52)*(1+International_Fuel_Surcharge),2))</f>
        <v>99.94</v>
      </c>
      <c r="C55" s="334">
        <f>IF('Intl Priority'!$C$105&gt;ROUND(((1-IntPriorityDiscount-IntPriorityIncentive)*'Intl Priority'!C52),2),ROUND('Intl Priority'!$C$105*(1+International_Fuel_Surcharge),2),ROUND(((1-IntPriorityDiscount-IntPriorityIncentive)*'Intl Priority'!C52)*(1+International_Fuel_Surcharge),2))</f>
        <v>111.82</v>
      </c>
      <c r="D55" s="334">
        <f>IF('Intl Priority'!$D$105&gt;ROUND(((1-IntPriorityDiscount-IntPriorityIncentive)*'Intl Priority'!D52),2),ROUND('Intl Priority'!$D$105*(1+International_Fuel_Surcharge),2),ROUND(((1-IntPriorityDiscount-IntPriorityIncentive)*'Intl Priority'!D52)*(1+International_Fuel_Surcharge),2))</f>
        <v>111.02</v>
      </c>
      <c r="E55" s="334">
        <f>IF('Intl Priority'!$E$105&gt;ROUND(((1-IntPriorityDiscount-IntPriorityIncentive)*'Intl Priority'!E52),2),ROUND('Intl Priority'!$E$105*(1+International_Fuel_Surcharge),2),ROUND(((1-IntPriorityDiscount-IntPriorityIncentive)*'Intl Priority'!E52)*(1+International_Fuel_Surcharge),2))</f>
        <v>161.63</v>
      </c>
      <c r="F55" s="334">
        <f>IF('Intl Priority'!$F$105&gt;ROUND(((1-IntPriorityDiscount-IntPriorityIncentive)*'Intl Priority'!F52),2),ROUND('Intl Priority'!$F$105*(1+International_Fuel_Surcharge),2),ROUND(((1-IntPriorityDiscount-IntPriorityIncentive)*'Intl Priority'!F52)*(1+International_Fuel_Surcharge),2))</f>
        <v>300.18</v>
      </c>
      <c r="G55" s="334">
        <f>IF('Intl Priority'!$G$105&gt;ROUND(((1-IntPriorityDiscount-IntPriorityIncentive)*'Intl Priority'!G52),2),ROUND('Intl Priority'!$G$105*(1+International_Fuel_Surcharge),2),ROUND(((1-IntPriorityDiscount-IntPriorityIncentive)*'Intl Priority'!G52)*(1+International_Fuel_Surcharge),2))</f>
        <v>160.13</v>
      </c>
      <c r="H55" s="334">
        <f>IF('Intl Priority'!$H$105&gt;ROUND(((1-IntPriorityDiscount-IntPriorityIncentive)*'Intl Priority'!H52),2),ROUND('Intl Priority'!$H$105*(1+International_Fuel_Surcharge),2),ROUND(((1-IntPriorityDiscount-IntPriorityIncentive)*'Intl Priority'!H52)*(1+International_Fuel_Surcharge),2))</f>
        <v>161.83</v>
      </c>
      <c r="I55" s="334">
        <f>IF('Intl Priority'!$I$105&gt;ROUND(((1-IntPriorityDiscount-IntPriorityIncentive)*'Intl Priority'!I52),2),ROUND('Intl Priority'!$I$105*(1+International_Fuel_Surcharge),2),ROUND(((1-IntPriorityDiscount-IntPriorityIncentive)*'Intl Priority'!I52)*(1+International_Fuel_Surcharge),2))</f>
        <v>180.95</v>
      </c>
      <c r="J55" s="334">
        <f>IF('Intl Priority'!$J$105&gt;ROUND(((1-IntPriorityDiscount-IntPriorityIncentive)*'Intl Priority'!J52),2),ROUND('Intl Priority'!$J$105*(1+International_Fuel_Surcharge),2),ROUND(((1-IntPriorityDiscount-IntPriorityIncentive)*'Intl Priority'!J52)*(1+International_Fuel_Surcharge),2))</f>
        <v>123.63</v>
      </c>
      <c r="K55" s="334">
        <f>IF('Intl Priority'!$K$105&gt;ROUND(((1-IntPriorityDiscount-IntPriorityIncentive)*'Intl Priority'!K52),2),ROUND('Intl Priority'!$K$105*(1+International_Fuel_Surcharge),2),ROUND(((1-IntPriorityDiscount-IntPriorityIncentive)*'Intl Priority'!K52)*(1+International_Fuel_Surcharge),2))</f>
        <v>244.35</v>
      </c>
      <c r="L55" s="334">
        <f>IF('Intl Priority'!$L$105&gt;ROUND(((1-IntPriorityDiscount-IntPriorityIncentive)*'Intl Priority'!L52),2),ROUND('Intl Priority'!$L$105*(1+International_Fuel_Surcharge),2),ROUND(((1-IntPriorityDiscount-IntPriorityIncentive)*'Intl Priority'!L52)*(1+International_Fuel_Surcharge),2))</f>
        <v>208.41</v>
      </c>
      <c r="M55" s="334">
        <f>IF('Intl Priority'!$M$105&gt;ROUND(((1-IntPriorityDiscount-IntPriorityIncentive)*'Intl Priority'!M52),2),ROUND('Intl Priority'!$M$105*(1+International_Fuel_Surcharge),2),ROUND(((1-IntPriorityDiscount-IntPriorityIncentive)*'Intl Priority'!M52)*(1+International_Fuel_Surcharge),2))</f>
        <v>266.65</v>
      </c>
      <c r="N55" s="334">
        <f>IF('Intl Priority'!$N$105&gt;ROUND(((1-IntPriorityDiscount-IntPriorityIncentive)*'Intl Priority'!N52),2),ROUND('Intl Priority'!$N$105*(1+International_Fuel_Surcharge),2),ROUND(((1-IntPriorityDiscount-IntPriorityIncentive)*'Intl Priority'!N52)*(1+International_Fuel_Surcharge),2))</f>
        <v>288.61</v>
      </c>
      <c r="O55" s="334">
        <f>IF('Intl Priority'!$O$105&gt;ROUND(((1-IntPriorityDiscount-IntPriorityIncentive)*'Intl Priority'!O52),2),ROUND('Intl Priority'!$O$105*(1+International_Fuel_Surcharge),2),ROUND(((1-IntPriorityDiscount-IntPriorityIncentive)*'Intl Priority'!O52)*(1+International_Fuel_Surcharge),2))</f>
        <v>201.88</v>
      </c>
      <c r="P55" s="334">
        <f>IF('Intl Priority'!$P$105&gt;ROUND(((1-IntPriorityDiscount-IntPriorityIncentive)*'Intl Priority'!P52),2),ROUND('Intl Priority'!$P$105*(1+International_Fuel_Surcharge),2),ROUND(((1-IntPriorityDiscount-IntPriorityIncentive)*'Intl Priority'!P52)*(1+International_Fuel_Surcharge),2))</f>
        <v>198.46</v>
      </c>
      <c r="Q55" s="334">
        <f>IF('Intl Priority'!$Q$105&gt;ROUND(((1-PuertoRicoDiscount)*'Intl Priority'!Q52),2),ROUND('Intl Priority'!$Q$105*(1+International_Fuel_Surcharge),2),ROUND(((1-PuertoRicoDiscount)*'Intl Priority'!Q52)*(1+International_Fuel_Surcharge),2))</f>
        <v>270.19</v>
      </c>
      <c r="R55" s="63"/>
      <c r="S55" s="63"/>
      <c r="T55" s="63"/>
      <c r="U55" s="63"/>
      <c r="V55" s="63"/>
      <c r="W55" s="63"/>
      <c r="X55" s="63"/>
      <c r="Y55" s="63"/>
      <c r="Z55" s="63"/>
    </row>
    <row r="56" ht="12.75" customHeight="1">
      <c r="A56" s="327">
        <v>52.0</v>
      </c>
      <c r="B56" s="334">
        <f>IF('Intl Priority'!$B$105&gt;ROUND(((1-IntPriorityDiscount-IntPriorityIncentive)*'Intl Priority'!B53),2),ROUND('Intl Priority'!$B$105*(1+International_Fuel_Surcharge),2),ROUND(((1-IntPriorityDiscount-IntPriorityIncentive)*'Intl Priority'!B53)*(1+International_Fuel_Surcharge),2))</f>
        <v>100.17</v>
      </c>
      <c r="C56" s="334">
        <f>IF('Intl Priority'!$C$105&gt;ROUND(((1-IntPriorityDiscount-IntPriorityIncentive)*'Intl Priority'!C53),2),ROUND('Intl Priority'!$C$105*(1+International_Fuel_Surcharge),2),ROUND(((1-IntPriorityDiscount-IntPriorityIncentive)*'Intl Priority'!C53)*(1+International_Fuel_Surcharge),2))</f>
        <v>113.88</v>
      </c>
      <c r="D56" s="334">
        <f>IF('Intl Priority'!$D$105&gt;ROUND(((1-IntPriorityDiscount-IntPriorityIncentive)*'Intl Priority'!D53),2),ROUND('Intl Priority'!$D$105*(1+International_Fuel_Surcharge),2),ROUND(((1-IntPriorityDiscount-IntPriorityIncentive)*'Intl Priority'!D53)*(1+International_Fuel_Surcharge),2))</f>
        <v>112.69</v>
      </c>
      <c r="E56" s="334">
        <f>IF('Intl Priority'!$E$105&gt;ROUND(((1-IntPriorityDiscount-IntPriorityIncentive)*'Intl Priority'!E53),2),ROUND('Intl Priority'!$E$105*(1+International_Fuel_Surcharge),2),ROUND(((1-IntPriorityDiscount-IntPriorityIncentive)*'Intl Priority'!E53)*(1+International_Fuel_Surcharge),2))</f>
        <v>166.17</v>
      </c>
      <c r="F56" s="334">
        <f>IF('Intl Priority'!$F$105&gt;ROUND(((1-IntPriorityDiscount-IntPriorityIncentive)*'Intl Priority'!F53),2),ROUND('Intl Priority'!$F$105*(1+International_Fuel_Surcharge),2),ROUND(((1-IntPriorityDiscount-IntPriorityIncentive)*'Intl Priority'!F53)*(1+International_Fuel_Surcharge),2))</f>
        <v>307.96</v>
      </c>
      <c r="G56" s="334">
        <f>IF('Intl Priority'!$G$105&gt;ROUND(((1-IntPriorityDiscount-IntPriorityIncentive)*'Intl Priority'!G53),2),ROUND('Intl Priority'!$G$105*(1+International_Fuel_Surcharge),2),ROUND(((1-IntPriorityDiscount-IntPriorityIncentive)*'Intl Priority'!G53)*(1+International_Fuel_Surcharge),2))</f>
        <v>160.36</v>
      </c>
      <c r="H56" s="334">
        <f>IF('Intl Priority'!$H$105&gt;ROUND(((1-IntPriorityDiscount-IntPriorityIncentive)*'Intl Priority'!H53),2),ROUND('Intl Priority'!$H$105*(1+International_Fuel_Surcharge),2),ROUND(((1-IntPriorityDiscount-IntPriorityIncentive)*'Intl Priority'!H53)*(1+International_Fuel_Surcharge),2))</f>
        <v>162.06</v>
      </c>
      <c r="I56" s="334">
        <f>IF('Intl Priority'!$I$105&gt;ROUND(((1-IntPriorityDiscount-IntPriorityIncentive)*'Intl Priority'!I53),2),ROUND('Intl Priority'!$I$105*(1+International_Fuel_Surcharge),2),ROUND(((1-IntPriorityDiscount-IntPriorityIncentive)*'Intl Priority'!I53)*(1+International_Fuel_Surcharge),2))</f>
        <v>181.62</v>
      </c>
      <c r="J56" s="334">
        <f>IF('Intl Priority'!$J$105&gt;ROUND(((1-IntPriorityDiscount-IntPriorityIncentive)*'Intl Priority'!J53),2),ROUND('Intl Priority'!$J$105*(1+International_Fuel_Surcharge),2),ROUND(((1-IntPriorityDiscount-IntPriorityIncentive)*'Intl Priority'!J53)*(1+International_Fuel_Surcharge),2))</f>
        <v>130.8</v>
      </c>
      <c r="K56" s="334">
        <f>IF('Intl Priority'!$K$105&gt;ROUND(((1-IntPriorityDiscount-IntPriorityIncentive)*'Intl Priority'!K53),2),ROUND('Intl Priority'!$K$105*(1+International_Fuel_Surcharge),2),ROUND(((1-IntPriorityDiscount-IntPriorityIncentive)*'Intl Priority'!K53)*(1+International_Fuel_Surcharge),2))</f>
        <v>244.81</v>
      </c>
      <c r="L56" s="334">
        <f>IF('Intl Priority'!$L$105&gt;ROUND(((1-IntPriorityDiscount-IntPriorityIncentive)*'Intl Priority'!L53),2),ROUND('Intl Priority'!$L$105*(1+International_Fuel_Surcharge),2),ROUND(((1-IntPriorityDiscount-IntPriorityIncentive)*'Intl Priority'!L53)*(1+International_Fuel_Surcharge),2))</f>
        <v>211.14</v>
      </c>
      <c r="M56" s="334">
        <f>IF('Intl Priority'!$M$105&gt;ROUND(((1-IntPriorityDiscount-IntPriorityIncentive)*'Intl Priority'!M53),2),ROUND('Intl Priority'!$M$105*(1+International_Fuel_Surcharge),2),ROUND(((1-IntPriorityDiscount-IntPriorityIncentive)*'Intl Priority'!M53)*(1+International_Fuel_Surcharge),2))</f>
        <v>302.49</v>
      </c>
      <c r="N56" s="334">
        <f>IF('Intl Priority'!$N$105&gt;ROUND(((1-IntPriorityDiscount-IntPriorityIncentive)*'Intl Priority'!N53),2),ROUND('Intl Priority'!$N$105*(1+International_Fuel_Surcharge),2),ROUND(((1-IntPriorityDiscount-IntPriorityIncentive)*'Intl Priority'!N53)*(1+International_Fuel_Surcharge),2))</f>
        <v>289.91</v>
      </c>
      <c r="O56" s="334">
        <f>IF('Intl Priority'!$O$105&gt;ROUND(((1-IntPriorityDiscount-IntPriorityIncentive)*'Intl Priority'!O53),2),ROUND('Intl Priority'!$O$105*(1+International_Fuel_Surcharge),2),ROUND(((1-IntPriorityDiscount-IntPriorityIncentive)*'Intl Priority'!O53)*(1+International_Fuel_Surcharge),2))</f>
        <v>201.93</v>
      </c>
      <c r="P56" s="334">
        <f>IF('Intl Priority'!$P$105&gt;ROUND(((1-IntPriorityDiscount-IntPriorityIncentive)*'Intl Priority'!P53),2),ROUND('Intl Priority'!$P$105*(1+International_Fuel_Surcharge),2),ROUND(((1-IntPriorityDiscount-IntPriorityIncentive)*'Intl Priority'!P53)*(1+International_Fuel_Surcharge),2))</f>
        <v>222.2</v>
      </c>
      <c r="Q56" s="334">
        <f>IF('Intl Priority'!$Q$105&gt;ROUND(((1-PuertoRicoDiscount)*'Intl Priority'!Q53),2),ROUND('Intl Priority'!$Q$105*(1+International_Fuel_Surcharge),2),ROUND(((1-PuertoRicoDiscount)*'Intl Priority'!Q53)*(1+International_Fuel_Surcharge),2))</f>
        <v>280.37</v>
      </c>
      <c r="R56" s="63"/>
      <c r="S56" s="63"/>
      <c r="T56" s="63"/>
      <c r="U56" s="63"/>
      <c r="V56" s="63"/>
      <c r="W56" s="63"/>
      <c r="X56" s="63"/>
      <c r="Y56" s="63"/>
      <c r="Z56" s="63"/>
    </row>
    <row r="57" ht="12.75" customHeight="1">
      <c r="A57" s="327">
        <v>54.0</v>
      </c>
      <c r="B57" s="334">
        <f>IF('Intl Priority'!$B$105&gt;ROUND(((1-IntPriorityDiscount-IntPriorityIncentive)*'Intl Priority'!B54),2),ROUND('Intl Priority'!$B$105*(1+International_Fuel_Surcharge),2),ROUND(((1-IntPriorityDiscount-IntPriorityIncentive)*'Intl Priority'!B54)*(1+International_Fuel_Surcharge),2))</f>
        <v>100.22</v>
      </c>
      <c r="C57" s="334">
        <f>IF('Intl Priority'!$C$105&gt;ROUND(((1-IntPriorityDiscount-IntPriorityIncentive)*'Intl Priority'!C54),2),ROUND('Intl Priority'!$C$105*(1+International_Fuel_Surcharge),2),ROUND(((1-IntPriorityDiscount-IntPriorityIncentive)*'Intl Priority'!C54)*(1+International_Fuel_Surcharge),2))</f>
        <v>115.19</v>
      </c>
      <c r="D57" s="334">
        <f>IF('Intl Priority'!$D$105&gt;ROUND(((1-IntPriorityDiscount-IntPriorityIncentive)*'Intl Priority'!D54),2),ROUND('Intl Priority'!$D$105*(1+International_Fuel_Surcharge),2),ROUND(((1-IntPriorityDiscount-IntPriorityIncentive)*'Intl Priority'!D54)*(1+International_Fuel_Surcharge),2))</f>
        <v>112.91</v>
      </c>
      <c r="E57" s="334">
        <f>IF('Intl Priority'!$E$105&gt;ROUND(((1-IntPriorityDiscount-IntPriorityIncentive)*'Intl Priority'!E54),2),ROUND('Intl Priority'!$E$105*(1+International_Fuel_Surcharge),2),ROUND(((1-IntPriorityDiscount-IntPriorityIncentive)*'Intl Priority'!E54)*(1+International_Fuel_Surcharge),2))</f>
        <v>168.18</v>
      </c>
      <c r="F57" s="334">
        <f>IF('Intl Priority'!$F$105&gt;ROUND(((1-IntPriorityDiscount-IntPriorityIncentive)*'Intl Priority'!F54),2),ROUND('Intl Priority'!$F$105*(1+International_Fuel_Surcharge),2),ROUND(((1-IntPriorityDiscount-IntPriorityIncentive)*'Intl Priority'!F54)*(1+International_Fuel_Surcharge),2))</f>
        <v>308.74</v>
      </c>
      <c r="G57" s="334">
        <f>IF('Intl Priority'!$G$105&gt;ROUND(((1-IntPriorityDiscount-IntPriorityIncentive)*'Intl Priority'!G54),2),ROUND('Intl Priority'!$G$105*(1+International_Fuel_Surcharge),2),ROUND(((1-IntPriorityDiscount-IntPriorityIncentive)*'Intl Priority'!G54)*(1+International_Fuel_Surcharge),2))</f>
        <v>160.5</v>
      </c>
      <c r="H57" s="334">
        <f>IF('Intl Priority'!$H$105&gt;ROUND(((1-IntPriorityDiscount-IntPriorityIncentive)*'Intl Priority'!H54),2),ROUND('Intl Priority'!$H$105*(1+International_Fuel_Surcharge),2),ROUND(((1-IntPriorityDiscount-IntPriorityIncentive)*'Intl Priority'!H54)*(1+International_Fuel_Surcharge),2))</f>
        <v>164.67</v>
      </c>
      <c r="I57" s="334">
        <f>IF('Intl Priority'!$I$105&gt;ROUND(((1-IntPriorityDiscount-IntPriorityIncentive)*'Intl Priority'!I54),2),ROUND('Intl Priority'!$I$105*(1+International_Fuel_Surcharge),2),ROUND(((1-IntPriorityDiscount-IntPriorityIncentive)*'Intl Priority'!I54)*(1+International_Fuel_Surcharge),2))</f>
        <v>182.32</v>
      </c>
      <c r="J57" s="334">
        <f>IF('Intl Priority'!$J$105&gt;ROUND(((1-IntPriorityDiscount-IntPriorityIncentive)*'Intl Priority'!J54),2),ROUND('Intl Priority'!$J$105*(1+International_Fuel_Surcharge),2),ROUND(((1-IntPriorityDiscount-IntPriorityIncentive)*'Intl Priority'!J54)*(1+International_Fuel_Surcharge),2))</f>
        <v>132.11</v>
      </c>
      <c r="K57" s="334">
        <f>IF('Intl Priority'!$K$105&gt;ROUND(((1-IntPriorityDiscount-IntPriorityIncentive)*'Intl Priority'!K54),2),ROUND('Intl Priority'!$K$105*(1+International_Fuel_Surcharge),2),ROUND(((1-IntPriorityDiscount-IntPriorityIncentive)*'Intl Priority'!K54)*(1+International_Fuel_Surcharge),2))</f>
        <v>253.91</v>
      </c>
      <c r="L57" s="334">
        <f>IF('Intl Priority'!$L$105&gt;ROUND(((1-IntPriorityDiscount-IntPriorityIncentive)*'Intl Priority'!L54),2),ROUND('Intl Priority'!$L$105*(1+International_Fuel_Surcharge),2),ROUND(((1-IntPriorityDiscount-IntPriorityIncentive)*'Intl Priority'!L54)*(1+International_Fuel_Surcharge),2))</f>
        <v>211.42</v>
      </c>
      <c r="M57" s="334">
        <f>IF('Intl Priority'!$M$105&gt;ROUND(((1-IntPriorityDiscount-IntPriorityIncentive)*'Intl Priority'!M54),2),ROUND('Intl Priority'!$M$105*(1+International_Fuel_Surcharge),2),ROUND(((1-IntPriorityDiscount-IntPriorityIncentive)*'Intl Priority'!M54)*(1+International_Fuel_Surcharge),2))</f>
        <v>306.08</v>
      </c>
      <c r="N57" s="334">
        <f>IF('Intl Priority'!$N$105&gt;ROUND(((1-IntPriorityDiscount-IntPriorityIncentive)*'Intl Priority'!N54),2),ROUND('Intl Priority'!$N$105*(1+International_Fuel_Surcharge),2),ROUND(((1-IntPriorityDiscount-IntPriorityIncentive)*'Intl Priority'!N54)*(1+International_Fuel_Surcharge),2))</f>
        <v>315.32</v>
      </c>
      <c r="O57" s="334">
        <f>IF('Intl Priority'!$O$105&gt;ROUND(((1-IntPriorityDiscount-IntPriorityIncentive)*'Intl Priority'!O54),2),ROUND('Intl Priority'!$O$105*(1+International_Fuel_Surcharge),2),ROUND(((1-IntPriorityDiscount-IntPriorityIncentive)*'Intl Priority'!O54)*(1+International_Fuel_Surcharge),2))</f>
        <v>202.32</v>
      </c>
      <c r="P57" s="334">
        <f>IF('Intl Priority'!$P$105&gt;ROUND(((1-IntPriorityDiscount-IntPriorityIncentive)*'Intl Priority'!P54),2),ROUND('Intl Priority'!$P$105*(1+International_Fuel_Surcharge),2),ROUND(((1-IntPriorityDiscount-IntPriorityIncentive)*'Intl Priority'!P54)*(1+International_Fuel_Surcharge),2))</f>
        <v>224.58</v>
      </c>
      <c r="Q57" s="334">
        <f>IF('Intl Priority'!$Q$105&gt;ROUND(((1-PuertoRicoDiscount)*'Intl Priority'!Q54),2),ROUND('Intl Priority'!$Q$105*(1+International_Fuel_Surcharge),2),ROUND(((1-PuertoRicoDiscount)*'Intl Priority'!Q54)*(1+International_Fuel_Surcharge),2))</f>
        <v>286.04</v>
      </c>
      <c r="R57" s="63"/>
      <c r="S57" s="63"/>
      <c r="T57" s="63"/>
      <c r="U57" s="63"/>
      <c r="V57" s="63"/>
      <c r="W57" s="63"/>
      <c r="X57" s="63"/>
      <c r="Y57" s="63"/>
      <c r="Z57" s="63"/>
    </row>
    <row r="58" ht="12.75" customHeight="1">
      <c r="A58" s="327">
        <v>56.0</v>
      </c>
      <c r="B58" s="334">
        <f>IF('Intl Priority'!$B$105&gt;ROUND(((1-IntPriorityDiscount-IntPriorityIncentive)*'Intl Priority'!B55),2),ROUND('Intl Priority'!$B$105*(1+International_Fuel_Surcharge),2),ROUND(((1-IntPriorityDiscount-IntPriorityIncentive)*'Intl Priority'!B55)*(1+International_Fuel_Surcharge),2))</f>
        <v>100.27</v>
      </c>
      <c r="C58" s="334">
        <f>IF('Intl Priority'!$C$105&gt;ROUND(((1-IntPriorityDiscount-IntPriorityIncentive)*'Intl Priority'!C55),2),ROUND('Intl Priority'!$C$105*(1+International_Fuel_Surcharge),2),ROUND(((1-IntPriorityDiscount-IntPriorityIncentive)*'Intl Priority'!C55)*(1+International_Fuel_Surcharge),2))</f>
        <v>115.98</v>
      </c>
      <c r="D58" s="334">
        <f>IF('Intl Priority'!$D$105&gt;ROUND(((1-IntPriorityDiscount-IntPriorityIncentive)*'Intl Priority'!D55),2),ROUND('Intl Priority'!$D$105*(1+International_Fuel_Surcharge),2),ROUND(((1-IntPriorityDiscount-IntPriorityIncentive)*'Intl Priority'!D55)*(1+International_Fuel_Surcharge),2))</f>
        <v>117.28</v>
      </c>
      <c r="E58" s="334">
        <f>IF('Intl Priority'!$E$105&gt;ROUND(((1-IntPriorityDiscount-IntPriorityIncentive)*'Intl Priority'!E55),2),ROUND('Intl Priority'!$E$105*(1+International_Fuel_Surcharge),2),ROUND(((1-IntPriorityDiscount-IntPriorityIncentive)*'Intl Priority'!E55)*(1+International_Fuel_Surcharge),2))</f>
        <v>168.38</v>
      </c>
      <c r="F58" s="334">
        <f>IF('Intl Priority'!$F$105&gt;ROUND(((1-IntPriorityDiscount-IntPriorityIncentive)*'Intl Priority'!F55),2),ROUND('Intl Priority'!$F$105*(1+International_Fuel_Surcharge),2),ROUND(((1-IntPriorityDiscount-IntPriorityIncentive)*'Intl Priority'!F55)*(1+International_Fuel_Surcharge),2))</f>
        <v>308.82</v>
      </c>
      <c r="G58" s="334">
        <f>IF('Intl Priority'!$G$105&gt;ROUND(((1-IntPriorityDiscount-IntPriorityIncentive)*'Intl Priority'!G55),2),ROUND('Intl Priority'!$G$105*(1+International_Fuel_Surcharge),2),ROUND(((1-IntPriorityDiscount-IntPriorityIncentive)*'Intl Priority'!G55)*(1+International_Fuel_Surcharge),2))</f>
        <v>163.21</v>
      </c>
      <c r="H58" s="334">
        <f>IF('Intl Priority'!$H$105&gt;ROUND(((1-IntPriorityDiscount-IntPriorityIncentive)*'Intl Priority'!H55),2),ROUND('Intl Priority'!$H$105*(1+International_Fuel_Surcharge),2),ROUND(((1-IntPriorityDiscount-IntPriorityIncentive)*'Intl Priority'!H55)*(1+International_Fuel_Surcharge),2))</f>
        <v>164.93</v>
      </c>
      <c r="I58" s="334">
        <f>IF('Intl Priority'!$I$105&gt;ROUND(((1-IntPriorityDiscount-IntPriorityIncentive)*'Intl Priority'!I55),2),ROUND('Intl Priority'!$I$105*(1+International_Fuel_Surcharge),2),ROUND(((1-IntPriorityDiscount-IntPriorityIncentive)*'Intl Priority'!I55)*(1+International_Fuel_Surcharge),2))</f>
        <v>192.14</v>
      </c>
      <c r="J58" s="334">
        <f>IF('Intl Priority'!$J$105&gt;ROUND(((1-IntPriorityDiscount-IntPriorityIncentive)*'Intl Priority'!J55),2),ROUND('Intl Priority'!$J$105*(1+International_Fuel_Surcharge),2),ROUND(((1-IntPriorityDiscount-IntPriorityIncentive)*'Intl Priority'!J55)*(1+International_Fuel_Surcharge),2))</f>
        <v>132.24</v>
      </c>
      <c r="K58" s="334">
        <f>IF('Intl Priority'!$K$105&gt;ROUND(((1-IntPriorityDiscount-IntPriorityIncentive)*'Intl Priority'!K55),2),ROUND('Intl Priority'!$K$105*(1+International_Fuel_Surcharge),2),ROUND(((1-IntPriorityDiscount-IntPriorityIncentive)*'Intl Priority'!K55)*(1+International_Fuel_Surcharge),2))</f>
        <v>254.84</v>
      </c>
      <c r="L58" s="334">
        <f>IF('Intl Priority'!$L$105&gt;ROUND(((1-IntPriorityDiscount-IntPriorityIncentive)*'Intl Priority'!L55),2),ROUND('Intl Priority'!$L$105*(1+International_Fuel_Surcharge),2),ROUND(((1-IntPriorityDiscount-IntPriorityIncentive)*'Intl Priority'!L55)*(1+International_Fuel_Surcharge),2))</f>
        <v>216.92</v>
      </c>
      <c r="M58" s="334">
        <f>IF('Intl Priority'!$M$105&gt;ROUND(((1-IntPriorityDiscount-IntPriorityIncentive)*'Intl Priority'!M55),2),ROUND('Intl Priority'!$M$105*(1+International_Fuel_Surcharge),2),ROUND(((1-IntPriorityDiscount-IntPriorityIncentive)*'Intl Priority'!M55)*(1+International_Fuel_Surcharge),2))</f>
        <v>307.79</v>
      </c>
      <c r="N58" s="334">
        <f>IF('Intl Priority'!$N$105&gt;ROUND(((1-IntPriorityDiscount-IntPriorityIncentive)*'Intl Priority'!N55),2),ROUND('Intl Priority'!$N$105*(1+International_Fuel_Surcharge),2),ROUND(((1-IntPriorityDiscount-IntPriorityIncentive)*'Intl Priority'!N55)*(1+International_Fuel_Surcharge),2))</f>
        <v>317.86</v>
      </c>
      <c r="O58" s="334">
        <f>IF('Intl Priority'!$O$105&gt;ROUND(((1-IntPriorityDiscount-IntPriorityIncentive)*'Intl Priority'!O55),2),ROUND('Intl Priority'!$O$105*(1+International_Fuel_Surcharge),2),ROUND(((1-IntPriorityDiscount-IntPriorityIncentive)*'Intl Priority'!O55)*(1+International_Fuel_Surcharge),2))</f>
        <v>210.05</v>
      </c>
      <c r="P58" s="334">
        <f>IF('Intl Priority'!$P$105&gt;ROUND(((1-IntPriorityDiscount-IntPriorityIncentive)*'Intl Priority'!P55),2),ROUND('Intl Priority'!$P$105*(1+International_Fuel_Surcharge),2),ROUND(((1-IntPriorityDiscount-IntPriorityIncentive)*'Intl Priority'!P55)*(1+International_Fuel_Surcharge),2))</f>
        <v>233.41</v>
      </c>
      <c r="Q58" s="334">
        <f>IF('Intl Priority'!$Q$105&gt;ROUND(((1-PuertoRicoDiscount)*'Intl Priority'!Q55),2),ROUND('Intl Priority'!$Q$105*(1+International_Fuel_Surcharge),2),ROUND(((1-PuertoRicoDiscount)*'Intl Priority'!Q55)*(1+International_Fuel_Surcharge),2))</f>
        <v>290.83</v>
      </c>
      <c r="R58" s="63"/>
      <c r="S58" s="63"/>
      <c r="T58" s="63"/>
      <c r="U58" s="63"/>
      <c r="V58" s="63"/>
      <c r="W58" s="63"/>
      <c r="X58" s="63"/>
      <c r="Y58" s="63"/>
      <c r="Z58" s="63"/>
    </row>
    <row r="59" ht="12.75" customHeight="1">
      <c r="A59" s="327">
        <v>58.0</v>
      </c>
      <c r="B59" s="334">
        <f>IF('Intl Priority'!$B$105&gt;ROUND(((1-IntPriorityDiscount-IntPriorityIncentive)*'Intl Priority'!B56),2),ROUND('Intl Priority'!$B$105*(1+International_Fuel_Surcharge),2),ROUND(((1-IntPriorityDiscount-IntPriorityIncentive)*'Intl Priority'!B56)*(1+International_Fuel_Surcharge),2))</f>
        <v>100.31</v>
      </c>
      <c r="C59" s="334">
        <f>IF('Intl Priority'!$C$105&gt;ROUND(((1-IntPriorityDiscount-IntPriorityIncentive)*'Intl Priority'!C56),2),ROUND('Intl Priority'!$C$105*(1+International_Fuel_Surcharge),2),ROUND(((1-IntPriorityDiscount-IntPriorityIncentive)*'Intl Priority'!C56)*(1+International_Fuel_Surcharge),2))</f>
        <v>116.95</v>
      </c>
      <c r="D59" s="334">
        <f>IF('Intl Priority'!$D$105&gt;ROUND(((1-IntPriorityDiscount-IntPriorityIncentive)*'Intl Priority'!D56),2),ROUND('Intl Priority'!$D$105*(1+International_Fuel_Surcharge),2),ROUND(((1-IntPriorityDiscount-IntPriorityIncentive)*'Intl Priority'!D56)*(1+International_Fuel_Surcharge),2))</f>
        <v>118.45</v>
      </c>
      <c r="E59" s="334">
        <f>IF('Intl Priority'!$E$105&gt;ROUND(((1-IntPriorityDiscount-IntPriorityIncentive)*'Intl Priority'!E56),2),ROUND('Intl Priority'!$E$105*(1+International_Fuel_Surcharge),2),ROUND(((1-IntPriorityDiscount-IntPriorityIncentive)*'Intl Priority'!E56)*(1+International_Fuel_Surcharge),2))</f>
        <v>171.78</v>
      </c>
      <c r="F59" s="334">
        <f>IF('Intl Priority'!$F$105&gt;ROUND(((1-IntPriorityDiscount-IntPriorityIncentive)*'Intl Priority'!F56),2),ROUND('Intl Priority'!$F$105*(1+International_Fuel_Surcharge),2),ROUND(((1-IntPriorityDiscount-IntPriorityIncentive)*'Intl Priority'!F56)*(1+International_Fuel_Surcharge),2))</f>
        <v>309.19</v>
      </c>
      <c r="G59" s="334">
        <f>IF('Intl Priority'!$G$105&gt;ROUND(((1-IntPriorityDiscount-IntPriorityIncentive)*'Intl Priority'!G56),2),ROUND('Intl Priority'!$G$105*(1+International_Fuel_Surcharge),2),ROUND(((1-IntPriorityDiscount-IntPriorityIncentive)*'Intl Priority'!G56)*(1+International_Fuel_Surcharge),2))</f>
        <v>165.77</v>
      </c>
      <c r="H59" s="334">
        <f>IF('Intl Priority'!$H$105&gt;ROUND(((1-IntPriorityDiscount-IntPriorityIncentive)*'Intl Priority'!H56),2),ROUND('Intl Priority'!$H$105*(1+International_Fuel_Surcharge),2),ROUND(((1-IntPriorityDiscount-IntPriorityIncentive)*'Intl Priority'!H56)*(1+International_Fuel_Surcharge),2))</f>
        <v>165.1</v>
      </c>
      <c r="I59" s="334">
        <f>IF('Intl Priority'!$I$105&gt;ROUND(((1-IntPriorityDiscount-IntPriorityIncentive)*'Intl Priority'!I56),2),ROUND('Intl Priority'!$I$105*(1+International_Fuel_Surcharge),2),ROUND(((1-IntPriorityDiscount-IntPriorityIncentive)*'Intl Priority'!I56)*(1+International_Fuel_Surcharge),2))</f>
        <v>193.13</v>
      </c>
      <c r="J59" s="334">
        <f>IF('Intl Priority'!$J$105&gt;ROUND(((1-IntPriorityDiscount-IntPriorityIncentive)*'Intl Priority'!J56),2),ROUND('Intl Priority'!$J$105*(1+International_Fuel_Surcharge),2),ROUND(((1-IntPriorityDiscount-IntPriorityIncentive)*'Intl Priority'!J56)*(1+International_Fuel_Surcharge),2))</f>
        <v>132.29</v>
      </c>
      <c r="K59" s="334">
        <f>IF('Intl Priority'!$K$105&gt;ROUND(((1-IntPriorityDiscount-IntPriorityIncentive)*'Intl Priority'!K56),2),ROUND('Intl Priority'!$K$105*(1+International_Fuel_Surcharge),2),ROUND(((1-IntPriorityDiscount-IntPriorityIncentive)*'Intl Priority'!K56)*(1+International_Fuel_Surcharge),2))</f>
        <v>258.02</v>
      </c>
      <c r="L59" s="334">
        <f>IF('Intl Priority'!$L$105&gt;ROUND(((1-IntPriorityDiscount-IntPriorityIncentive)*'Intl Priority'!L56),2),ROUND('Intl Priority'!$L$105*(1+International_Fuel_Surcharge),2),ROUND(((1-IntPriorityDiscount-IntPriorityIncentive)*'Intl Priority'!L56)*(1+International_Fuel_Surcharge),2))</f>
        <v>217.47</v>
      </c>
      <c r="M59" s="334">
        <f>IF('Intl Priority'!$M$105&gt;ROUND(((1-IntPriorityDiscount-IntPriorityIncentive)*'Intl Priority'!M56),2),ROUND('Intl Priority'!$M$105*(1+International_Fuel_Surcharge),2),ROUND(((1-IntPriorityDiscount-IntPriorityIncentive)*'Intl Priority'!M56)*(1+International_Fuel_Surcharge),2))</f>
        <v>308.15</v>
      </c>
      <c r="N59" s="334">
        <f>IF('Intl Priority'!$N$105&gt;ROUND(((1-IntPriorityDiscount-IntPriorityIncentive)*'Intl Priority'!N56),2),ROUND('Intl Priority'!$N$105*(1+International_Fuel_Surcharge),2),ROUND(((1-IntPriorityDiscount-IntPriorityIncentive)*'Intl Priority'!N56)*(1+International_Fuel_Surcharge),2))</f>
        <v>318.12</v>
      </c>
      <c r="O59" s="334">
        <f>IF('Intl Priority'!$O$105&gt;ROUND(((1-IntPriorityDiscount-IntPriorityIncentive)*'Intl Priority'!O56),2),ROUND('Intl Priority'!$O$105*(1+International_Fuel_Surcharge),2),ROUND(((1-IntPriorityDiscount-IntPriorityIncentive)*'Intl Priority'!O56)*(1+International_Fuel_Surcharge),2))</f>
        <v>210.82</v>
      </c>
      <c r="P59" s="334">
        <f>IF('Intl Priority'!$P$105&gt;ROUND(((1-IntPriorityDiscount-IntPriorityIncentive)*'Intl Priority'!P56),2),ROUND('Intl Priority'!$P$105*(1+International_Fuel_Surcharge),2),ROUND(((1-IntPriorityDiscount-IntPriorityIncentive)*'Intl Priority'!P56)*(1+International_Fuel_Surcharge),2))</f>
        <v>234.3</v>
      </c>
      <c r="Q59" s="334">
        <f>IF('Intl Priority'!$Q$105&gt;ROUND(((1-PuertoRicoDiscount)*'Intl Priority'!Q56),2),ROUND('Intl Priority'!$Q$105*(1+International_Fuel_Surcharge),2),ROUND(((1-PuertoRicoDiscount)*'Intl Priority'!Q56)*(1+International_Fuel_Surcharge),2))</f>
        <v>296.28</v>
      </c>
      <c r="R59" s="63"/>
      <c r="S59" s="63"/>
      <c r="T59" s="63"/>
      <c r="U59" s="63"/>
      <c r="V59" s="63"/>
      <c r="W59" s="63"/>
      <c r="X59" s="63"/>
      <c r="Y59" s="63"/>
      <c r="Z59" s="63"/>
    </row>
    <row r="60" ht="12.75" customHeight="1">
      <c r="A60" s="327">
        <v>60.0</v>
      </c>
      <c r="B60" s="334">
        <f>IF('Intl Priority'!$B$105&gt;ROUND(((1-IntPriorityDiscount-IntPriorityIncentive)*'Intl Priority'!B57),2),ROUND('Intl Priority'!$B$105*(1+International_Fuel_Surcharge),2),ROUND(((1-IntPriorityDiscount-IntPriorityIncentive)*'Intl Priority'!B57)*(1+International_Fuel_Surcharge),2))</f>
        <v>100.36</v>
      </c>
      <c r="C60" s="334">
        <f>IF('Intl Priority'!$C$105&gt;ROUND(((1-IntPriorityDiscount-IntPriorityIncentive)*'Intl Priority'!C57),2),ROUND('Intl Priority'!$C$105*(1+International_Fuel_Surcharge),2),ROUND(((1-IntPriorityDiscount-IntPriorityIncentive)*'Intl Priority'!C57)*(1+International_Fuel_Surcharge),2))</f>
        <v>118.08</v>
      </c>
      <c r="D60" s="334">
        <f>IF('Intl Priority'!$D$105&gt;ROUND(((1-IntPriorityDiscount-IntPriorityIncentive)*'Intl Priority'!D57),2),ROUND('Intl Priority'!$D$105*(1+International_Fuel_Surcharge),2),ROUND(((1-IntPriorityDiscount-IntPriorityIncentive)*'Intl Priority'!D57)*(1+International_Fuel_Surcharge),2))</f>
        <v>119.62</v>
      </c>
      <c r="E60" s="334">
        <f>IF('Intl Priority'!$E$105&gt;ROUND(((1-IntPriorityDiscount-IntPriorityIncentive)*'Intl Priority'!E57),2),ROUND('Intl Priority'!$E$105*(1+International_Fuel_Surcharge),2),ROUND(((1-IntPriorityDiscount-IntPriorityIncentive)*'Intl Priority'!E57)*(1+International_Fuel_Surcharge),2))</f>
        <v>174.46</v>
      </c>
      <c r="F60" s="334">
        <f>IF('Intl Priority'!$F$105&gt;ROUND(((1-IntPriorityDiscount-IntPriorityIncentive)*'Intl Priority'!F57),2),ROUND('Intl Priority'!$F$105*(1+International_Fuel_Surcharge),2),ROUND(((1-IntPriorityDiscount-IntPriorityIncentive)*'Intl Priority'!F57)*(1+International_Fuel_Surcharge),2))</f>
        <v>314.46</v>
      </c>
      <c r="G60" s="334">
        <f>IF('Intl Priority'!$G$105&gt;ROUND(((1-IntPriorityDiscount-IntPriorityIncentive)*'Intl Priority'!G57),2),ROUND('Intl Priority'!$G$105*(1+International_Fuel_Surcharge),2),ROUND(((1-IntPriorityDiscount-IntPriorityIncentive)*'Intl Priority'!G57)*(1+International_Fuel_Surcharge),2))</f>
        <v>168.35</v>
      </c>
      <c r="H60" s="334">
        <f>IF('Intl Priority'!$H$105&gt;ROUND(((1-IntPriorityDiscount-IntPriorityIncentive)*'Intl Priority'!H57),2),ROUND('Intl Priority'!$H$105*(1+International_Fuel_Surcharge),2),ROUND(((1-IntPriorityDiscount-IntPriorityIncentive)*'Intl Priority'!H57)*(1+International_Fuel_Surcharge),2))</f>
        <v>168.31</v>
      </c>
      <c r="I60" s="334">
        <f>IF('Intl Priority'!$I$105&gt;ROUND(((1-IntPriorityDiscount-IntPriorityIncentive)*'Intl Priority'!I57),2),ROUND('Intl Priority'!$I$105*(1+International_Fuel_Surcharge),2),ROUND(((1-IntPriorityDiscount-IntPriorityIncentive)*'Intl Priority'!I57)*(1+International_Fuel_Surcharge),2))</f>
        <v>193.39</v>
      </c>
      <c r="J60" s="334">
        <f>IF('Intl Priority'!$J$105&gt;ROUND(((1-IntPriorityDiscount-IntPriorityIncentive)*'Intl Priority'!J57),2),ROUND('Intl Priority'!$J$105*(1+International_Fuel_Surcharge),2),ROUND(((1-IntPriorityDiscount-IntPriorityIncentive)*'Intl Priority'!J57)*(1+International_Fuel_Surcharge),2))</f>
        <v>133.03</v>
      </c>
      <c r="K60" s="334">
        <f>IF('Intl Priority'!$K$105&gt;ROUND(((1-IntPriorityDiscount-IntPriorityIncentive)*'Intl Priority'!K57),2),ROUND('Intl Priority'!$K$105*(1+International_Fuel_Surcharge),2),ROUND(((1-IntPriorityDiscount-IntPriorityIncentive)*'Intl Priority'!K57)*(1+International_Fuel_Surcharge),2))</f>
        <v>262.91</v>
      </c>
      <c r="L60" s="334">
        <f>IF('Intl Priority'!$L$105&gt;ROUND(((1-IntPriorityDiscount-IntPriorityIncentive)*'Intl Priority'!L57),2),ROUND('Intl Priority'!$L$105*(1+International_Fuel_Surcharge),2),ROUND(((1-IntPriorityDiscount-IntPriorityIncentive)*'Intl Priority'!L57)*(1+International_Fuel_Surcharge),2))</f>
        <v>217.53</v>
      </c>
      <c r="M60" s="334">
        <f>IF('Intl Priority'!$M$105&gt;ROUND(((1-IntPriorityDiscount-IntPriorityIncentive)*'Intl Priority'!M57),2),ROUND('Intl Priority'!$M$105*(1+International_Fuel_Surcharge),2),ROUND(((1-IntPriorityDiscount-IntPriorityIncentive)*'Intl Priority'!M57)*(1+International_Fuel_Surcharge),2))</f>
        <v>315.29</v>
      </c>
      <c r="N60" s="334">
        <f>IF('Intl Priority'!$N$105&gt;ROUND(((1-IntPriorityDiscount-IntPriorityIncentive)*'Intl Priority'!N57),2),ROUND('Intl Priority'!$N$105*(1+International_Fuel_Surcharge),2),ROUND(((1-IntPriorityDiscount-IntPriorityIncentive)*'Intl Priority'!N57)*(1+International_Fuel_Surcharge),2))</f>
        <v>318.16</v>
      </c>
      <c r="O60" s="334">
        <f>IF('Intl Priority'!$O$105&gt;ROUND(((1-IntPriorityDiscount-IntPriorityIncentive)*'Intl Priority'!O57),2),ROUND('Intl Priority'!$O$105*(1+International_Fuel_Surcharge),2),ROUND(((1-IntPriorityDiscount-IntPriorityIncentive)*'Intl Priority'!O57)*(1+International_Fuel_Surcharge),2))</f>
        <v>215.54</v>
      </c>
      <c r="P60" s="334">
        <f>IF('Intl Priority'!$P$105&gt;ROUND(((1-IntPriorityDiscount-IntPriorityIncentive)*'Intl Priority'!P57),2),ROUND('Intl Priority'!$P$105*(1+International_Fuel_Surcharge),2),ROUND(((1-IntPriorityDiscount-IntPriorityIncentive)*'Intl Priority'!P57)*(1+International_Fuel_Surcharge),2))</f>
        <v>235.91</v>
      </c>
      <c r="Q60" s="334">
        <f>IF('Intl Priority'!$Q$105&gt;ROUND(((1-PuertoRicoDiscount)*'Intl Priority'!Q57),2),ROUND('Intl Priority'!$Q$105*(1+International_Fuel_Surcharge),2),ROUND(((1-PuertoRicoDiscount)*'Intl Priority'!Q57)*(1+International_Fuel_Surcharge),2))</f>
        <v>300.89</v>
      </c>
      <c r="R60" s="63"/>
      <c r="S60" s="63"/>
      <c r="T60" s="63"/>
      <c r="U60" s="63"/>
      <c r="V60" s="63"/>
      <c r="W60" s="63"/>
      <c r="X60" s="63"/>
      <c r="Y60" s="63"/>
      <c r="Z60" s="63"/>
    </row>
    <row r="61" ht="12.75" customHeight="1">
      <c r="A61" s="327">
        <v>62.0</v>
      </c>
      <c r="B61" s="334">
        <f>IF('Intl Priority'!$B$105&gt;ROUND(((1-IntPriorityDiscount-IntPriorityIncentive)*'Intl Priority'!B58),2),ROUND('Intl Priority'!$B$105*(1+International_Fuel_Surcharge),2),ROUND(((1-IntPriorityDiscount-IntPriorityIncentive)*'Intl Priority'!B58)*(1+International_Fuel_Surcharge),2))</f>
        <v>100.41</v>
      </c>
      <c r="C61" s="334">
        <f>IF('Intl Priority'!$C$105&gt;ROUND(((1-IntPriorityDiscount-IntPriorityIncentive)*'Intl Priority'!C58),2),ROUND('Intl Priority'!$C$105*(1+International_Fuel_Surcharge),2),ROUND(((1-IntPriorityDiscount-IntPriorityIncentive)*'Intl Priority'!C58)*(1+International_Fuel_Surcharge),2))</f>
        <v>119.2</v>
      </c>
      <c r="D61" s="334">
        <f>IF('Intl Priority'!$D$105&gt;ROUND(((1-IntPriorityDiscount-IntPriorityIncentive)*'Intl Priority'!D58),2),ROUND('Intl Priority'!$D$105*(1+International_Fuel_Surcharge),2),ROUND(((1-IntPriorityDiscount-IntPriorityIncentive)*'Intl Priority'!D58)*(1+International_Fuel_Surcharge),2))</f>
        <v>120.8</v>
      </c>
      <c r="E61" s="334">
        <f>IF('Intl Priority'!$E$105&gt;ROUND(((1-IntPriorityDiscount-IntPriorityIncentive)*'Intl Priority'!E58),2),ROUND('Intl Priority'!$E$105*(1+International_Fuel_Surcharge),2),ROUND(((1-IntPriorityDiscount-IntPriorityIncentive)*'Intl Priority'!E58)*(1+International_Fuel_Surcharge),2))</f>
        <v>177.15</v>
      </c>
      <c r="F61" s="334">
        <f>IF('Intl Priority'!$F$105&gt;ROUND(((1-IntPriorityDiscount-IntPriorityIncentive)*'Intl Priority'!F58),2),ROUND('Intl Priority'!$F$105*(1+International_Fuel_Surcharge),2),ROUND(((1-IntPriorityDiscount-IntPriorityIncentive)*'Intl Priority'!F58)*(1+International_Fuel_Surcharge),2))</f>
        <v>319.74</v>
      </c>
      <c r="G61" s="334">
        <f>IF('Intl Priority'!$G$105&gt;ROUND(((1-IntPriorityDiscount-IntPriorityIncentive)*'Intl Priority'!G58),2),ROUND('Intl Priority'!$G$105*(1+International_Fuel_Surcharge),2),ROUND(((1-IntPriorityDiscount-IntPriorityIncentive)*'Intl Priority'!G58)*(1+International_Fuel_Surcharge),2))</f>
        <v>170.92</v>
      </c>
      <c r="H61" s="334">
        <f>IF('Intl Priority'!$H$105&gt;ROUND(((1-IntPriorityDiscount-IntPriorityIncentive)*'Intl Priority'!H58),2),ROUND('Intl Priority'!$H$105*(1+International_Fuel_Surcharge),2),ROUND(((1-IntPriorityDiscount-IntPriorityIncentive)*'Intl Priority'!H58)*(1+International_Fuel_Surcharge),2))</f>
        <v>171.53</v>
      </c>
      <c r="I61" s="334">
        <f>IF('Intl Priority'!$I$105&gt;ROUND(((1-IntPriorityDiscount-IntPriorityIncentive)*'Intl Priority'!I58),2),ROUND('Intl Priority'!$I$105*(1+International_Fuel_Surcharge),2),ROUND(((1-IntPriorityDiscount-IntPriorityIncentive)*'Intl Priority'!I58)*(1+International_Fuel_Surcharge),2))</f>
        <v>193.65</v>
      </c>
      <c r="J61" s="334">
        <f>IF('Intl Priority'!$J$105&gt;ROUND(((1-IntPriorityDiscount-IntPriorityIncentive)*'Intl Priority'!J58),2),ROUND('Intl Priority'!$J$105*(1+International_Fuel_Surcharge),2),ROUND(((1-IntPriorityDiscount-IntPriorityIncentive)*'Intl Priority'!J58)*(1+International_Fuel_Surcharge),2))</f>
        <v>133.78</v>
      </c>
      <c r="K61" s="334">
        <f>IF('Intl Priority'!$K$105&gt;ROUND(((1-IntPriorityDiscount-IntPriorityIncentive)*'Intl Priority'!K58),2),ROUND('Intl Priority'!$K$105*(1+International_Fuel_Surcharge),2),ROUND(((1-IntPriorityDiscount-IntPriorityIncentive)*'Intl Priority'!K58)*(1+International_Fuel_Surcharge),2))</f>
        <v>267.8</v>
      </c>
      <c r="L61" s="334">
        <f>IF('Intl Priority'!$L$105&gt;ROUND(((1-IntPriorityDiscount-IntPriorityIncentive)*'Intl Priority'!L58),2),ROUND('Intl Priority'!$L$105*(1+International_Fuel_Surcharge),2),ROUND(((1-IntPriorityDiscount-IntPriorityIncentive)*'Intl Priority'!L58)*(1+International_Fuel_Surcharge),2))</f>
        <v>217.58</v>
      </c>
      <c r="M61" s="334">
        <f>IF('Intl Priority'!$M$105&gt;ROUND(((1-IntPriorityDiscount-IntPriorityIncentive)*'Intl Priority'!M58),2),ROUND('Intl Priority'!$M$105*(1+International_Fuel_Surcharge),2),ROUND(((1-IntPriorityDiscount-IntPriorityIncentive)*'Intl Priority'!M58)*(1+International_Fuel_Surcharge),2))</f>
        <v>322.44</v>
      </c>
      <c r="N61" s="334">
        <f>IF('Intl Priority'!$N$105&gt;ROUND(((1-IntPriorityDiscount-IntPriorityIncentive)*'Intl Priority'!N58),2),ROUND('Intl Priority'!$N$105*(1+International_Fuel_Surcharge),2),ROUND(((1-IntPriorityDiscount-IntPriorityIncentive)*'Intl Priority'!N58)*(1+International_Fuel_Surcharge),2))</f>
        <v>318.2</v>
      </c>
      <c r="O61" s="334">
        <f>IF('Intl Priority'!$O$105&gt;ROUND(((1-IntPriorityDiscount-IntPriorityIncentive)*'Intl Priority'!O58),2),ROUND('Intl Priority'!$O$105*(1+International_Fuel_Surcharge),2),ROUND(((1-IntPriorityDiscount-IntPriorityIncentive)*'Intl Priority'!O58)*(1+International_Fuel_Surcharge),2))</f>
        <v>220.25</v>
      </c>
      <c r="P61" s="334">
        <f>IF('Intl Priority'!$P$105&gt;ROUND(((1-IntPriorityDiscount-IntPriorityIncentive)*'Intl Priority'!P58),2),ROUND('Intl Priority'!$P$105*(1+International_Fuel_Surcharge),2),ROUND(((1-IntPriorityDiscount-IntPriorityIncentive)*'Intl Priority'!P58)*(1+International_Fuel_Surcharge),2))</f>
        <v>237.52</v>
      </c>
      <c r="Q61" s="334">
        <f>IF('Intl Priority'!$Q$105&gt;ROUND(((1-PuertoRicoDiscount)*'Intl Priority'!Q58),2),ROUND('Intl Priority'!$Q$105*(1+International_Fuel_Surcharge),2),ROUND(((1-PuertoRicoDiscount)*'Intl Priority'!Q58)*(1+International_Fuel_Surcharge),2))</f>
        <v>305.68</v>
      </c>
      <c r="R61" s="63"/>
      <c r="S61" s="63"/>
      <c r="T61" s="63"/>
      <c r="U61" s="63"/>
      <c r="V61" s="63"/>
      <c r="W61" s="63"/>
      <c r="X61" s="63"/>
      <c r="Y61" s="63"/>
      <c r="Z61" s="63"/>
    </row>
    <row r="62" ht="12.75" customHeight="1">
      <c r="A62" s="327">
        <v>64.0</v>
      </c>
      <c r="B62" s="334">
        <f>IF('Intl Priority'!$B$105&gt;ROUND(((1-IntPriorityDiscount-IntPriorityIncentive)*'Intl Priority'!B59),2),ROUND('Intl Priority'!$B$105*(1+International_Fuel_Surcharge),2),ROUND(((1-IntPriorityDiscount-IntPriorityIncentive)*'Intl Priority'!B59)*(1+International_Fuel_Surcharge),2))</f>
        <v>100.46</v>
      </c>
      <c r="C62" s="334">
        <f>IF('Intl Priority'!$C$105&gt;ROUND(((1-IntPriorityDiscount-IntPriorityIncentive)*'Intl Priority'!C59),2),ROUND('Intl Priority'!$C$105*(1+International_Fuel_Surcharge),2),ROUND(((1-IntPriorityDiscount-IntPriorityIncentive)*'Intl Priority'!C59)*(1+International_Fuel_Surcharge),2))</f>
        <v>120.32</v>
      </c>
      <c r="D62" s="334">
        <f>IF('Intl Priority'!$D$105&gt;ROUND(((1-IntPriorityDiscount-IntPriorityIncentive)*'Intl Priority'!D59),2),ROUND('Intl Priority'!$D$105*(1+International_Fuel_Surcharge),2),ROUND(((1-IntPriorityDiscount-IntPriorityIncentive)*'Intl Priority'!D59)*(1+International_Fuel_Surcharge),2))</f>
        <v>121.98</v>
      </c>
      <c r="E62" s="334">
        <f>IF('Intl Priority'!$E$105&gt;ROUND(((1-IntPriorityDiscount-IntPriorityIncentive)*'Intl Priority'!E59),2),ROUND('Intl Priority'!$E$105*(1+International_Fuel_Surcharge),2),ROUND(((1-IntPriorityDiscount-IntPriorityIncentive)*'Intl Priority'!E59)*(1+International_Fuel_Surcharge),2))</f>
        <v>179.83</v>
      </c>
      <c r="F62" s="334">
        <f>IF('Intl Priority'!$F$105&gt;ROUND(((1-IntPriorityDiscount-IntPriorityIncentive)*'Intl Priority'!F59),2),ROUND('Intl Priority'!$F$105*(1+International_Fuel_Surcharge),2),ROUND(((1-IntPriorityDiscount-IntPriorityIncentive)*'Intl Priority'!F59)*(1+International_Fuel_Surcharge),2))</f>
        <v>325.02</v>
      </c>
      <c r="G62" s="334">
        <f>IF('Intl Priority'!$G$105&gt;ROUND(((1-IntPriorityDiscount-IntPriorityIncentive)*'Intl Priority'!G59),2),ROUND('Intl Priority'!$G$105*(1+International_Fuel_Surcharge),2),ROUND(((1-IntPriorityDiscount-IntPriorityIncentive)*'Intl Priority'!G59)*(1+International_Fuel_Surcharge),2))</f>
        <v>173.5</v>
      </c>
      <c r="H62" s="334">
        <f>IF('Intl Priority'!$H$105&gt;ROUND(((1-IntPriorityDiscount-IntPriorityIncentive)*'Intl Priority'!H59),2),ROUND('Intl Priority'!$H$105*(1+International_Fuel_Surcharge),2),ROUND(((1-IntPriorityDiscount-IntPriorityIncentive)*'Intl Priority'!H59)*(1+International_Fuel_Surcharge),2))</f>
        <v>174.74</v>
      </c>
      <c r="I62" s="334">
        <f>IF('Intl Priority'!$I$105&gt;ROUND(((1-IntPriorityDiscount-IntPriorityIncentive)*'Intl Priority'!I59),2),ROUND('Intl Priority'!$I$105*(1+International_Fuel_Surcharge),2),ROUND(((1-IntPriorityDiscount-IntPriorityIncentive)*'Intl Priority'!I59)*(1+International_Fuel_Surcharge),2))</f>
        <v>193.91</v>
      </c>
      <c r="J62" s="334">
        <f>IF('Intl Priority'!$J$105&gt;ROUND(((1-IntPriorityDiscount-IntPriorityIncentive)*'Intl Priority'!J59),2),ROUND('Intl Priority'!$J$105*(1+International_Fuel_Surcharge),2),ROUND(((1-IntPriorityDiscount-IntPriorityIncentive)*'Intl Priority'!J59)*(1+International_Fuel_Surcharge),2))</f>
        <v>134.53</v>
      </c>
      <c r="K62" s="334">
        <f>IF('Intl Priority'!$K$105&gt;ROUND(((1-IntPriorityDiscount-IntPriorityIncentive)*'Intl Priority'!K59),2),ROUND('Intl Priority'!$K$105*(1+International_Fuel_Surcharge),2),ROUND(((1-IntPriorityDiscount-IntPriorityIncentive)*'Intl Priority'!K59)*(1+International_Fuel_Surcharge),2))</f>
        <v>272.68</v>
      </c>
      <c r="L62" s="334">
        <f>IF('Intl Priority'!$L$105&gt;ROUND(((1-IntPriorityDiscount-IntPriorityIncentive)*'Intl Priority'!L59),2),ROUND('Intl Priority'!$L$105*(1+International_Fuel_Surcharge),2),ROUND(((1-IntPriorityDiscount-IntPriorityIncentive)*'Intl Priority'!L59)*(1+International_Fuel_Surcharge),2))</f>
        <v>217.64</v>
      </c>
      <c r="M62" s="334">
        <f>IF('Intl Priority'!$M$105&gt;ROUND(((1-IntPriorityDiscount-IntPriorityIncentive)*'Intl Priority'!M59),2),ROUND('Intl Priority'!$M$105*(1+International_Fuel_Surcharge),2),ROUND(((1-IntPriorityDiscount-IntPriorityIncentive)*'Intl Priority'!M59)*(1+International_Fuel_Surcharge),2))</f>
        <v>329.58</v>
      </c>
      <c r="N62" s="334">
        <f>IF('Intl Priority'!$N$105&gt;ROUND(((1-IntPriorityDiscount-IntPriorityIncentive)*'Intl Priority'!N59),2),ROUND('Intl Priority'!$N$105*(1+International_Fuel_Surcharge),2),ROUND(((1-IntPriorityDiscount-IntPriorityIncentive)*'Intl Priority'!N59)*(1+International_Fuel_Surcharge),2))</f>
        <v>318.25</v>
      </c>
      <c r="O62" s="334">
        <f>IF('Intl Priority'!$O$105&gt;ROUND(((1-IntPriorityDiscount-IntPriorityIncentive)*'Intl Priority'!O59),2),ROUND('Intl Priority'!$O$105*(1+International_Fuel_Surcharge),2),ROUND(((1-IntPriorityDiscount-IntPriorityIncentive)*'Intl Priority'!O59)*(1+International_Fuel_Surcharge),2))</f>
        <v>224.97</v>
      </c>
      <c r="P62" s="334">
        <f>IF('Intl Priority'!$P$105&gt;ROUND(((1-IntPriorityDiscount-IntPriorityIncentive)*'Intl Priority'!P59),2),ROUND('Intl Priority'!$P$105*(1+International_Fuel_Surcharge),2),ROUND(((1-IntPriorityDiscount-IntPriorityIncentive)*'Intl Priority'!P59)*(1+International_Fuel_Surcharge),2))</f>
        <v>239.14</v>
      </c>
      <c r="Q62" s="334">
        <f>IF('Intl Priority'!$Q$105&gt;ROUND(((1-PuertoRicoDiscount)*'Intl Priority'!Q59),2),ROUND('Intl Priority'!$Q$105*(1+International_Fuel_Surcharge),2),ROUND(((1-PuertoRicoDiscount)*'Intl Priority'!Q59)*(1+International_Fuel_Surcharge),2))</f>
        <v>310.73</v>
      </c>
      <c r="R62" s="63"/>
      <c r="S62" s="63"/>
      <c r="T62" s="63"/>
      <c r="U62" s="63"/>
      <c r="V62" s="63"/>
      <c r="W62" s="63"/>
      <c r="X62" s="63"/>
      <c r="Y62" s="63"/>
      <c r="Z62" s="63"/>
    </row>
    <row r="63" ht="12.75" customHeight="1">
      <c r="A63" s="327">
        <v>66.0</v>
      </c>
      <c r="B63" s="334">
        <f>IF('Intl Priority'!$B$105&gt;ROUND(((1-IntPriorityDiscount-IntPriorityIncentive)*'Intl Priority'!B60),2),ROUND('Intl Priority'!$B$105*(1+International_Fuel_Surcharge),2),ROUND(((1-IntPriorityDiscount-IntPriorityIncentive)*'Intl Priority'!B60)*(1+International_Fuel_Surcharge),2))</f>
        <v>100.51</v>
      </c>
      <c r="C63" s="334">
        <f>IF('Intl Priority'!$C$105&gt;ROUND(((1-IntPriorityDiscount-IntPriorityIncentive)*'Intl Priority'!C60),2),ROUND('Intl Priority'!$C$105*(1+International_Fuel_Surcharge),2),ROUND(((1-IntPriorityDiscount-IntPriorityIncentive)*'Intl Priority'!C60)*(1+International_Fuel_Surcharge),2))</f>
        <v>121.44</v>
      </c>
      <c r="D63" s="334">
        <f>IF('Intl Priority'!$D$105&gt;ROUND(((1-IntPriorityDiscount-IntPriorityIncentive)*'Intl Priority'!D60),2),ROUND('Intl Priority'!$D$105*(1+International_Fuel_Surcharge),2),ROUND(((1-IntPriorityDiscount-IntPriorityIncentive)*'Intl Priority'!D60)*(1+International_Fuel_Surcharge),2))</f>
        <v>123.16</v>
      </c>
      <c r="E63" s="334">
        <f>IF('Intl Priority'!$E$105&gt;ROUND(((1-IntPriorityDiscount-IntPriorityIncentive)*'Intl Priority'!E60),2),ROUND('Intl Priority'!$E$105*(1+International_Fuel_Surcharge),2),ROUND(((1-IntPriorityDiscount-IntPriorityIncentive)*'Intl Priority'!E60)*(1+International_Fuel_Surcharge),2))</f>
        <v>182.52</v>
      </c>
      <c r="F63" s="334">
        <f>IF('Intl Priority'!$F$105&gt;ROUND(((1-IntPriorityDiscount-IntPriorityIncentive)*'Intl Priority'!F60),2),ROUND('Intl Priority'!$F$105*(1+International_Fuel_Surcharge),2),ROUND(((1-IntPriorityDiscount-IntPriorityIncentive)*'Intl Priority'!F60)*(1+International_Fuel_Surcharge),2))</f>
        <v>330.29</v>
      </c>
      <c r="G63" s="334">
        <f>IF('Intl Priority'!$G$105&gt;ROUND(((1-IntPriorityDiscount-IntPriorityIncentive)*'Intl Priority'!G60),2),ROUND('Intl Priority'!$G$105*(1+International_Fuel_Surcharge),2),ROUND(((1-IntPriorityDiscount-IntPriorityIncentive)*'Intl Priority'!G60)*(1+International_Fuel_Surcharge),2))</f>
        <v>176.08</v>
      </c>
      <c r="H63" s="334">
        <f>IF('Intl Priority'!$H$105&gt;ROUND(((1-IntPriorityDiscount-IntPriorityIncentive)*'Intl Priority'!H60),2),ROUND('Intl Priority'!$H$105*(1+International_Fuel_Surcharge),2),ROUND(((1-IntPriorityDiscount-IntPriorityIncentive)*'Intl Priority'!H60)*(1+International_Fuel_Surcharge),2))</f>
        <v>177.95</v>
      </c>
      <c r="I63" s="334">
        <f>IF('Intl Priority'!$I$105&gt;ROUND(((1-IntPriorityDiscount-IntPriorityIncentive)*'Intl Priority'!I60),2),ROUND('Intl Priority'!$I$105*(1+International_Fuel_Surcharge),2),ROUND(((1-IntPriorityDiscount-IntPriorityIncentive)*'Intl Priority'!I60)*(1+International_Fuel_Surcharge),2))</f>
        <v>194.17</v>
      </c>
      <c r="J63" s="334">
        <f>IF('Intl Priority'!$J$105&gt;ROUND(((1-IntPriorityDiscount-IntPriorityIncentive)*'Intl Priority'!J60),2),ROUND('Intl Priority'!$J$105*(1+International_Fuel_Surcharge),2),ROUND(((1-IntPriorityDiscount-IntPriorityIncentive)*'Intl Priority'!J60)*(1+International_Fuel_Surcharge),2))</f>
        <v>135.27</v>
      </c>
      <c r="K63" s="334">
        <f>IF('Intl Priority'!$K$105&gt;ROUND(((1-IntPriorityDiscount-IntPriorityIncentive)*'Intl Priority'!K60),2),ROUND('Intl Priority'!$K$105*(1+International_Fuel_Surcharge),2),ROUND(((1-IntPriorityDiscount-IntPriorityIncentive)*'Intl Priority'!K60)*(1+International_Fuel_Surcharge),2))</f>
        <v>277.57</v>
      </c>
      <c r="L63" s="334">
        <f>IF('Intl Priority'!$L$105&gt;ROUND(((1-IntPriorityDiscount-IntPriorityIncentive)*'Intl Priority'!L60),2),ROUND('Intl Priority'!$L$105*(1+International_Fuel_Surcharge),2),ROUND(((1-IntPriorityDiscount-IntPriorityIncentive)*'Intl Priority'!L60)*(1+International_Fuel_Surcharge),2))</f>
        <v>217.7</v>
      </c>
      <c r="M63" s="334">
        <f>IF('Intl Priority'!$M$105&gt;ROUND(((1-IntPriorityDiscount-IntPriorityIncentive)*'Intl Priority'!M60),2),ROUND('Intl Priority'!$M$105*(1+International_Fuel_Surcharge),2),ROUND(((1-IntPriorityDiscount-IntPriorityIncentive)*'Intl Priority'!M60)*(1+International_Fuel_Surcharge),2))</f>
        <v>336.72</v>
      </c>
      <c r="N63" s="334">
        <f>IF('Intl Priority'!$N$105&gt;ROUND(((1-IntPriorityDiscount-IntPriorityIncentive)*'Intl Priority'!N60),2),ROUND('Intl Priority'!$N$105*(1+International_Fuel_Surcharge),2),ROUND(((1-IntPriorityDiscount-IntPriorityIncentive)*'Intl Priority'!N60)*(1+International_Fuel_Surcharge),2))</f>
        <v>318.29</v>
      </c>
      <c r="O63" s="334">
        <f>IF('Intl Priority'!$O$105&gt;ROUND(((1-IntPriorityDiscount-IntPriorityIncentive)*'Intl Priority'!O60),2),ROUND('Intl Priority'!$O$105*(1+International_Fuel_Surcharge),2),ROUND(((1-IntPriorityDiscount-IntPriorityIncentive)*'Intl Priority'!O60)*(1+International_Fuel_Surcharge),2))</f>
        <v>229.69</v>
      </c>
      <c r="P63" s="334">
        <f>IF('Intl Priority'!$P$105&gt;ROUND(((1-IntPriorityDiscount-IntPriorityIncentive)*'Intl Priority'!P60),2),ROUND('Intl Priority'!$P$105*(1+International_Fuel_Surcharge),2),ROUND(((1-IntPriorityDiscount-IntPriorityIncentive)*'Intl Priority'!P60)*(1+International_Fuel_Surcharge),2))</f>
        <v>240.75</v>
      </c>
      <c r="Q63" s="334">
        <f>IF('Intl Priority'!$Q$105&gt;ROUND(((1-PuertoRicoDiscount)*'Intl Priority'!Q60),2),ROUND('Intl Priority'!$Q$105*(1+International_Fuel_Surcharge),2),ROUND(((1-PuertoRicoDiscount)*'Intl Priority'!Q60)*(1+International_Fuel_Surcharge),2))</f>
        <v>316.18</v>
      </c>
      <c r="R63" s="63"/>
      <c r="S63" s="63"/>
      <c r="T63" s="63"/>
      <c r="U63" s="63"/>
      <c r="V63" s="63"/>
      <c r="W63" s="63"/>
      <c r="X63" s="63"/>
      <c r="Y63" s="63"/>
      <c r="Z63" s="63"/>
    </row>
    <row r="64" ht="12.75" customHeight="1">
      <c r="A64" s="327">
        <v>68.0</v>
      </c>
      <c r="B64" s="334">
        <f>IF('Intl Priority'!$B$105&gt;ROUND(((1-IntPriorityDiscount-IntPriorityIncentive)*'Intl Priority'!B61),2),ROUND('Intl Priority'!$B$105*(1+International_Fuel_Surcharge),2),ROUND(((1-IntPriorityDiscount-IntPriorityIncentive)*'Intl Priority'!B61)*(1+International_Fuel_Surcharge),2))</f>
        <v>101.08</v>
      </c>
      <c r="C64" s="334">
        <f>IF('Intl Priority'!$C$105&gt;ROUND(((1-IntPriorityDiscount-IntPriorityIncentive)*'Intl Priority'!C61),2),ROUND('Intl Priority'!$C$105*(1+International_Fuel_Surcharge),2),ROUND(((1-IntPriorityDiscount-IntPriorityIncentive)*'Intl Priority'!C61)*(1+International_Fuel_Surcharge),2))</f>
        <v>121.58</v>
      </c>
      <c r="D64" s="334">
        <f>IF('Intl Priority'!$D$105&gt;ROUND(((1-IntPriorityDiscount-IntPriorityIncentive)*'Intl Priority'!D61),2),ROUND('Intl Priority'!$D$105*(1+International_Fuel_Surcharge),2),ROUND(((1-IntPriorityDiscount-IntPriorityIncentive)*'Intl Priority'!D61)*(1+International_Fuel_Surcharge),2))</f>
        <v>123.3</v>
      </c>
      <c r="E64" s="334">
        <f>IF('Intl Priority'!$E$105&gt;ROUND(((1-IntPriorityDiscount-IntPriorityIncentive)*'Intl Priority'!E61),2),ROUND('Intl Priority'!$E$105*(1+International_Fuel_Surcharge),2),ROUND(((1-IntPriorityDiscount-IntPriorityIncentive)*'Intl Priority'!E61)*(1+International_Fuel_Surcharge),2))</f>
        <v>184.66</v>
      </c>
      <c r="F64" s="334">
        <f>IF('Intl Priority'!$F$105&gt;ROUND(((1-IntPriorityDiscount-IntPriorityIncentive)*'Intl Priority'!F61),2),ROUND('Intl Priority'!$F$105*(1+International_Fuel_Surcharge),2),ROUND(((1-IntPriorityDiscount-IntPriorityIncentive)*'Intl Priority'!F61)*(1+International_Fuel_Surcharge),2))</f>
        <v>348.79</v>
      </c>
      <c r="G64" s="334">
        <f>IF('Intl Priority'!$G$105&gt;ROUND(((1-IntPriorityDiscount-IntPriorityIncentive)*'Intl Priority'!G61),2),ROUND('Intl Priority'!$G$105*(1+International_Fuel_Surcharge),2),ROUND(((1-IntPriorityDiscount-IntPriorityIncentive)*'Intl Priority'!G61)*(1+International_Fuel_Surcharge),2))</f>
        <v>176.48</v>
      </c>
      <c r="H64" s="334">
        <f>IF('Intl Priority'!$H$105&gt;ROUND(((1-IntPriorityDiscount-IntPriorityIncentive)*'Intl Priority'!H61),2),ROUND('Intl Priority'!$H$105*(1+International_Fuel_Surcharge),2),ROUND(((1-IntPriorityDiscount-IntPriorityIncentive)*'Intl Priority'!H61)*(1+International_Fuel_Surcharge),2))</f>
        <v>180.22</v>
      </c>
      <c r="I64" s="334">
        <f>IF('Intl Priority'!$I$105&gt;ROUND(((1-IntPriorityDiscount-IntPriorityIncentive)*'Intl Priority'!I61),2),ROUND('Intl Priority'!$I$105*(1+International_Fuel_Surcharge),2),ROUND(((1-IntPriorityDiscount-IntPriorityIncentive)*'Intl Priority'!I61)*(1+International_Fuel_Surcharge),2))</f>
        <v>199.41</v>
      </c>
      <c r="J64" s="334">
        <f>IF('Intl Priority'!$J$105&gt;ROUND(((1-IntPriorityDiscount-IntPriorityIncentive)*'Intl Priority'!J61),2),ROUND('Intl Priority'!$J$105*(1+International_Fuel_Surcharge),2),ROUND(((1-IntPriorityDiscount-IntPriorityIncentive)*'Intl Priority'!J61)*(1+International_Fuel_Surcharge),2))</f>
        <v>135.55</v>
      </c>
      <c r="K64" s="334">
        <f>IF('Intl Priority'!$K$105&gt;ROUND(((1-IntPriorityDiscount-IntPriorityIncentive)*'Intl Priority'!K61),2),ROUND('Intl Priority'!$K$105*(1+International_Fuel_Surcharge),2),ROUND(((1-IntPriorityDiscount-IntPriorityIncentive)*'Intl Priority'!K61)*(1+International_Fuel_Surcharge),2))</f>
        <v>281.2</v>
      </c>
      <c r="L64" s="334">
        <f>IF('Intl Priority'!$L$105&gt;ROUND(((1-IntPriorityDiscount-IntPriorityIncentive)*'Intl Priority'!L61),2),ROUND('Intl Priority'!$L$105*(1+International_Fuel_Surcharge),2),ROUND(((1-IntPriorityDiscount-IntPriorityIncentive)*'Intl Priority'!L61)*(1+International_Fuel_Surcharge),2))</f>
        <v>217.74</v>
      </c>
      <c r="M64" s="334">
        <f>IF('Intl Priority'!$M$105&gt;ROUND(((1-IntPriorityDiscount-IntPriorityIncentive)*'Intl Priority'!M61),2),ROUND('Intl Priority'!$M$105*(1+International_Fuel_Surcharge),2),ROUND(((1-IntPriorityDiscount-IntPriorityIncentive)*'Intl Priority'!M61)*(1+International_Fuel_Surcharge),2))</f>
        <v>337.44</v>
      </c>
      <c r="N64" s="334">
        <f>IF('Intl Priority'!$N$105&gt;ROUND(((1-IntPriorityDiscount-IntPriorityIncentive)*'Intl Priority'!N61),2),ROUND('Intl Priority'!$N$105*(1+International_Fuel_Surcharge),2),ROUND(((1-IntPriorityDiscount-IntPriorityIncentive)*'Intl Priority'!N61)*(1+International_Fuel_Surcharge),2))</f>
        <v>319.14</v>
      </c>
      <c r="O64" s="334">
        <f>IF('Intl Priority'!$O$105&gt;ROUND(((1-IntPriorityDiscount-IntPriorityIncentive)*'Intl Priority'!O61),2),ROUND('Intl Priority'!$O$105*(1+International_Fuel_Surcharge),2),ROUND(((1-IntPriorityDiscount-IntPriorityIncentive)*'Intl Priority'!O61)*(1+International_Fuel_Surcharge),2))</f>
        <v>230.62</v>
      </c>
      <c r="P64" s="334">
        <f>IF('Intl Priority'!$P$105&gt;ROUND(((1-IntPriorityDiscount-IntPriorityIncentive)*'Intl Priority'!P61),2),ROUND('Intl Priority'!$P$105*(1+International_Fuel_Surcharge),2),ROUND(((1-IntPriorityDiscount-IntPriorityIncentive)*'Intl Priority'!P61)*(1+International_Fuel_Surcharge),2))</f>
        <v>249.58</v>
      </c>
      <c r="Q64" s="334">
        <f>IF('Intl Priority'!$Q$105&gt;ROUND(((1-PuertoRicoDiscount)*'Intl Priority'!Q61),2),ROUND('Intl Priority'!$Q$105*(1+International_Fuel_Surcharge),2),ROUND(((1-PuertoRicoDiscount)*'Intl Priority'!Q61)*(1+International_Fuel_Surcharge),2))</f>
        <v>317.51</v>
      </c>
      <c r="R64" s="63"/>
      <c r="S64" s="63"/>
      <c r="T64" s="63"/>
      <c r="U64" s="63"/>
      <c r="V64" s="63"/>
      <c r="W64" s="63"/>
      <c r="X64" s="63"/>
      <c r="Y64" s="63"/>
      <c r="Z64" s="63"/>
    </row>
    <row r="65" ht="12.75" customHeight="1">
      <c r="A65" s="327">
        <v>70.0</v>
      </c>
      <c r="B65" s="334">
        <f>IF('Intl Priority'!$B$105&gt;ROUND(((1-IntPriorityDiscount-IntPriorityIncentive)*'Intl Priority'!B62),2),ROUND('Intl Priority'!$B$105*(1+International_Fuel_Surcharge),2),ROUND(((1-IntPriorityDiscount-IntPriorityIncentive)*'Intl Priority'!B62)*(1+International_Fuel_Surcharge),2))</f>
        <v>111.13</v>
      </c>
      <c r="C65" s="334">
        <f>IF('Intl Priority'!$C$105&gt;ROUND(((1-IntPriorityDiscount-IntPriorityIncentive)*'Intl Priority'!C62),2),ROUND('Intl Priority'!$C$105*(1+International_Fuel_Surcharge),2),ROUND(((1-IntPriorityDiscount-IntPriorityIncentive)*'Intl Priority'!C62)*(1+International_Fuel_Surcharge),2))</f>
        <v>124.16</v>
      </c>
      <c r="D65" s="334">
        <f>IF('Intl Priority'!$D$105&gt;ROUND(((1-IntPriorityDiscount-IntPriorityIncentive)*'Intl Priority'!D62),2),ROUND('Intl Priority'!$D$105*(1+International_Fuel_Surcharge),2),ROUND(((1-IntPriorityDiscount-IntPriorityIncentive)*'Intl Priority'!D62)*(1+International_Fuel_Surcharge),2))</f>
        <v>123.42</v>
      </c>
      <c r="E65" s="334">
        <f>IF('Intl Priority'!$E$105&gt;ROUND(((1-IntPriorityDiscount-IntPriorityIncentive)*'Intl Priority'!E62),2),ROUND('Intl Priority'!$E$105*(1+International_Fuel_Surcharge),2),ROUND(((1-IntPriorityDiscount-IntPriorityIncentive)*'Intl Priority'!E62)*(1+International_Fuel_Surcharge),2))</f>
        <v>184.88</v>
      </c>
      <c r="F65" s="334">
        <f>IF('Intl Priority'!$F$105&gt;ROUND(((1-IntPriorityDiscount-IntPriorityIncentive)*'Intl Priority'!F62),2),ROUND('Intl Priority'!$F$105*(1+International_Fuel_Surcharge),2),ROUND(((1-IntPriorityDiscount-IntPriorityIncentive)*'Intl Priority'!F62)*(1+International_Fuel_Surcharge),2))</f>
        <v>353.38</v>
      </c>
      <c r="G65" s="334">
        <f>IF('Intl Priority'!$G$105&gt;ROUND(((1-IntPriorityDiscount-IntPriorityIncentive)*'Intl Priority'!G62),2),ROUND('Intl Priority'!$G$105*(1+International_Fuel_Surcharge),2),ROUND(((1-IntPriorityDiscount-IntPriorityIncentive)*'Intl Priority'!G62)*(1+International_Fuel_Surcharge),2))</f>
        <v>182.74</v>
      </c>
      <c r="H65" s="334">
        <f>IF('Intl Priority'!$H$105&gt;ROUND(((1-IntPriorityDiscount-IntPriorityIncentive)*'Intl Priority'!H62),2),ROUND('Intl Priority'!$H$105*(1+International_Fuel_Surcharge),2),ROUND(((1-IntPriorityDiscount-IntPriorityIncentive)*'Intl Priority'!H62)*(1+International_Fuel_Surcharge),2))</f>
        <v>184.86</v>
      </c>
      <c r="I65" s="334">
        <f>IF('Intl Priority'!$I$105&gt;ROUND(((1-IntPriorityDiscount-IntPriorityIncentive)*'Intl Priority'!I62),2),ROUND('Intl Priority'!$I$105*(1+International_Fuel_Surcharge),2),ROUND(((1-IntPriorityDiscount-IntPriorityIncentive)*'Intl Priority'!I62)*(1+International_Fuel_Surcharge),2))</f>
        <v>205.21</v>
      </c>
      <c r="J65" s="334">
        <f>IF('Intl Priority'!$J$105&gt;ROUND(((1-IntPriorityDiscount-IntPriorityIncentive)*'Intl Priority'!J62),2),ROUND('Intl Priority'!$J$105*(1+International_Fuel_Surcharge),2),ROUND(((1-IntPriorityDiscount-IntPriorityIncentive)*'Intl Priority'!J62)*(1+International_Fuel_Surcharge),2))</f>
        <v>135.6</v>
      </c>
      <c r="K65" s="334">
        <f>IF('Intl Priority'!$K$105&gt;ROUND(((1-IntPriorityDiscount-IntPriorityIncentive)*'Intl Priority'!K62),2),ROUND('Intl Priority'!$K$105*(1+International_Fuel_Surcharge),2),ROUND(((1-IntPriorityDiscount-IntPriorityIncentive)*'Intl Priority'!K62)*(1+International_Fuel_Surcharge),2))</f>
        <v>290.83</v>
      </c>
      <c r="L65" s="334">
        <f>IF('Intl Priority'!$L$105&gt;ROUND(((1-IntPriorityDiscount-IntPriorityIncentive)*'Intl Priority'!L62),2),ROUND('Intl Priority'!$L$105*(1+International_Fuel_Surcharge),2),ROUND(((1-IntPriorityDiscount-IntPriorityIncentive)*'Intl Priority'!L62)*(1+International_Fuel_Surcharge),2))</f>
        <v>218.17</v>
      </c>
      <c r="M65" s="334">
        <f>IF('Intl Priority'!$M$105&gt;ROUND(((1-IntPriorityDiscount-IntPriorityIncentive)*'Intl Priority'!M62),2),ROUND('Intl Priority'!$M$105*(1+International_Fuel_Surcharge),2),ROUND(((1-IntPriorityDiscount-IntPriorityIncentive)*'Intl Priority'!M62)*(1+International_Fuel_Surcharge),2))</f>
        <v>337.71</v>
      </c>
      <c r="N65" s="334">
        <f>IF('Intl Priority'!$N$105&gt;ROUND(((1-IntPriorityDiscount-IntPriorityIncentive)*'Intl Priority'!N62),2),ROUND('Intl Priority'!$N$105*(1+International_Fuel_Surcharge),2),ROUND(((1-IntPriorityDiscount-IntPriorityIncentive)*'Intl Priority'!N62)*(1+International_Fuel_Surcharge),2))</f>
        <v>320.77</v>
      </c>
      <c r="O65" s="334">
        <f>IF('Intl Priority'!$O$105&gt;ROUND(((1-IntPriorityDiscount-IntPriorityIncentive)*'Intl Priority'!O62),2),ROUND('Intl Priority'!$O$105*(1+International_Fuel_Surcharge),2),ROUND(((1-IntPriorityDiscount-IntPriorityIncentive)*'Intl Priority'!O62)*(1+International_Fuel_Surcharge),2))</f>
        <v>249.1</v>
      </c>
      <c r="P65" s="334">
        <f>IF('Intl Priority'!$P$105&gt;ROUND(((1-IntPriorityDiscount-IntPriorityIncentive)*'Intl Priority'!P62),2),ROUND('Intl Priority'!$P$105*(1+International_Fuel_Surcharge),2),ROUND(((1-IntPriorityDiscount-IntPriorityIncentive)*'Intl Priority'!P62)*(1+International_Fuel_Surcharge),2))</f>
        <v>251.8</v>
      </c>
      <c r="Q65" s="334">
        <f>IF('Intl Priority'!$Q$105&gt;ROUND(((1-PuertoRicoDiscount)*'Intl Priority'!Q62),2),ROUND('Intl Priority'!$Q$105*(1+International_Fuel_Surcharge),2),ROUND(((1-PuertoRicoDiscount)*'Intl Priority'!Q62)*(1+International_Fuel_Surcharge),2))</f>
        <v>325.64</v>
      </c>
      <c r="R65" s="63"/>
      <c r="S65" s="63"/>
      <c r="T65" s="63"/>
      <c r="U65" s="63"/>
      <c r="V65" s="63"/>
      <c r="W65" s="63"/>
      <c r="X65" s="63"/>
      <c r="Y65" s="63"/>
      <c r="Z65" s="63"/>
    </row>
    <row r="66" ht="12.75" customHeight="1">
      <c r="A66" s="327">
        <v>72.0</v>
      </c>
      <c r="B66" s="334">
        <f>IF('Intl Priority'!$B$105&gt;ROUND(((1-IntPriorityDiscount-IntPriorityIncentive)*'Intl Priority'!B63),2),ROUND('Intl Priority'!$B$105*(1+International_Fuel_Surcharge),2),ROUND(((1-IntPriorityDiscount-IntPriorityIncentive)*'Intl Priority'!B63)*(1+International_Fuel_Surcharge),2))</f>
        <v>112.17</v>
      </c>
      <c r="C66" s="334">
        <f>IF('Intl Priority'!$C$105&gt;ROUND(((1-IntPriorityDiscount-IntPriorityIncentive)*'Intl Priority'!C63),2),ROUND('Intl Priority'!$C$105*(1+International_Fuel_Surcharge),2),ROUND(((1-IntPriorityDiscount-IntPriorityIncentive)*'Intl Priority'!C63)*(1+International_Fuel_Surcharge),2))</f>
        <v>124.71</v>
      </c>
      <c r="D66" s="334">
        <f>IF('Intl Priority'!$D$105&gt;ROUND(((1-IntPriorityDiscount-IntPriorityIncentive)*'Intl Priority'!D63),2),ROUND('Intl Priority'!$D$105*(1+International_Fuel_Surcharge),2),ROUND(((1-IntPriorityDiscount-IntPriorityIncentive)*'Intl Priority'!D63)*(1+International_Fuel_Surcharge),2))</f>
        <v>125.62</v>
      </c>
      <c r="E66" s="334">
        <f>IF('Intl Priority'!$E$105&gt;ROUND(((1-IntPriorityDiscount-IntPriorityIncentive)*'Intl Priority'!E63),2),ROUND('Intl Priority'!$E$105*(1+International_Fuel_Surcharge),2),ROUND(((1-IntPriorityDiscount-IntPriorityIncentive)*'Intl Priority'!E63)*(1+International_Fuel_Surcharge),2))</f>
        <v>184.93</v>
      </c>
      <c r="F66" s="334">
        <f>IF('Intl Priority'!$F$105&gt;ROUND(((1-IntPriorityDiscount-IntPriorityIncentive)*'Intl Priority'!F63),2),ROUND('Intl Priority'!$F$105*(1+International_Fuel_Surcharge),2),ROUND(((1-IntPriorityDiscount-IntPriorityIncentive)*'Intl Priority'!F63)*(1+International_Fuel_Surcharge),2))</f>
        <v>353.84</v>
      </c>
      <c r="G66" s="334">
        <f>IF('Intl Priority'!$G$105&gt;ROUND(((1-IntPriorityDiscount-IntPriorityIncentive)*'Intl Priority'!G63),2),ROUND('Intl Priority'!$G$105*(1+International_Fuel_Surcharge),2),ROUND(((1-IntPriorityDiscount-IntPriorityIncentive)*'Intl Priority'!G63)*(1+International_Fuel_Surcharge),2))</f>
        <v>183.37</v>
      </c>
      <c r="H66" s="334">
        <f>IF('Intl Priority'!$H$105&gt;ROUND(((1-IntPriorityDiscount-IntPriorityIncentive)*'Intl Priority'!H63),2),ROUND('Intl Priority'!$H$105*(1+International_Fuel_Surcharge),2),ROUND(((1-IntPriorityDiscount-IntPriorityIncentive)*'Intl Priority'!H63)*(1+International_Fuel_Surcharge),2))</f>
        <v>185.33</v>
      </c>
      <c r="I66" s="334">
        <f>IF('Intl Priority'!$I$105&gt;ROUND(((1-IntPriorityDiscount-IntPriorityIncentive)*'Intl Priority'!I63),2),ROUND('Intl Priority'!$I$105*(1+International_Fuel_Surcharge),2),ROUND(((1-IntPriorityDiscount-IntPriorityIncentive)*'Intl Priority'!I63)*(1+International_Fuel_Surcharge),2))</f>
        <v>206.32</v>
      </c>
      <c r="J66" s="334">
        <f>IF('Intl Priority'!$J$105&gt;ROUND(((1-IntPriorityDiscount-IntPriorityIncentive)*'Intl Priority'!J63),2),ROUND('Intl Priority'!$J$105*(1+International_Fuel_Surcharge),2),ROUND(((1-IntPriorityDiscount-IntPriorityIncentive)*'Intl Priority'!J63)*(1+International_Fuel_Surcharge),2))</f>
        <v>135.99</v>
      </c>
      <c r="K66" s="334">
        <f>IF('Intl Priority'!$K$105&gt;ROUND(((1-IntPriorityDiscount-IntPriorityIncentive)*'Intl Priority'!K63),2),ROUND('Intl Priority'!$K$105*(1+International_Fuel_Surcharge),2),ROUND(((1-IntPriorityDiscount-IntPriorityIncentive)*'Intl Priority'!K63)*(1+International_Fuel_Surcharge),2))</f>
        <v>297.3</v>
      </c>
      <c r="L66" s="334">
        <f>IF('Intl Priority'!$L$105&gt;ROUND(((1-IntPriorityDiscount-IntPriorityIncentive)*'Intl Priority'!L63),2),ROUND('Intl Priority'!$L$105*(1+International_Fuel_Surcharge),2),ROUND(((1-IntPriorityDiscount-IntPriorityIncentive)*'Intl Priority'!L63)*(1+International_Fuel_Surcharge),2))</f>
        <v>226.7</v>
      </c>
      <c r="M66" s="334">
        <f>IF('Intl Priority'!$M$105&gt;ROUND(((1-IntPriorityDiscount-IntPriorityIncentive)*'Intl Priority'!M63),2),ROUND('Intl Priority'!$M$105*(1+International_Fuel_Surcharge),2),ROUND(((1-IntPriorityDiscount-IntPriorityIncentive)*'Intl Priority'!M63)*(1+International_Fuel_Surcharge),2))</f>
        <v>337.76</v>
      </c>
      <c r="N66" s="334">
        <f>IF('Intl Priority'!$N$105&gt;ROUND(((1-IntPriorityDiscount-IntPriorityIncentive)*'Intl Priority'!N63),2),ROUND('Intl Priority'!$N$105*(1+International_Fuel_Surcharge),2),ROUND(((1-IntPriorityDiscount-IntPriorityIncentive)*'Intl Priority'!N63)*(1+International_Fuel_Surcharge),2))</f>
        <v>320.93</v>
      </c>
      <c r="O66" s="334">
        <f>IF('Intl Priority'!$O$105&gt;ROUND(((1-IntPriorityDiscount-IntPriorityIncentive)*'Intl Priority'!O63),2),ROUND('Intl Priority'!$O$105*(1+International_Fuel_Surcharge),2),ROUND(((1-IntPriorityDiscount-IntPriorityIncentive)*'Intl Priority'!O63)*(1+International_Fuel_Surcharge),2))</f>
        <v>251.24</v>
      </c>
      <c r="P66" s="334">
        <f>IF('Intl Priority'!$P$105&gt;ROUND(((1-IntPriorityDiscount-IntPriorityIncentive)*'Intl Priority'!P63),2),ROUND('Intl Priority'!$P$105*(1+International_Fuel_Surcharge),2),ROUND(((1-IntPriorityDiscount-IntPriorityIncentive)*'Intl Priority'!P63)*(1+International_Fuel_Surcharge),2))</f>
        <v>252.02</v>
      </c>
      <c r="Q66" s="334">
        <f>IF('Intl Priority'!$Q$105&gt;ROUND(((1-PuertoRicoDiscount)*'Intl Priority'!Q63),2),ROUND('Intl Priority'!$Q$105*(1+International_Fuel_Surcharge),2),ROUND(((1-PuertoRicoDiscount)*'Intl Priority'!Q63)*(1+International_Fuel_Surcharge),2))</f>
        <v>332.86</v>
      </c>
      <c r="R66" s="63"/>
      <c r="S66" s="63"/>
      <c r="T66" s="63"/>
      <c r="U66" s="63"/>
      <c r="V66" s="63"/>
      <c r="W66" s="63"/>
      <c r="X66" s="63"/>
      <c r="Y66" s="63"/>
      <c r="Z66" s="63"/>
    </row>
    <row r="67" ht="12.75" customHeight="1">
      <c r="A67" s="327">
        <v>74.0</v>
      </c>
      <c r="B67" s="334">
        <f>IF('Intl Priority'!$B$105&gt;ROUND(((1-IntPriorityDiscount-IntPriorityIncentive)*'Intl Priority'!B64),2),ROUND('Intl Priority'!$B$105*(1+International_Fuel_Surcharge),2),ROUND(((1-IntPriorityDiscount-IntPriorityIncentive)*'Intl Priority'!B64)*(1+International_Fuel_Surcharge),2))</f>
        <v>113.72</v>
      </c>
      <c r="C67" s="334">
        <f>IF('Intl Priority'!$C$105&gt;ROUND(((1-IntPriorityDiscount-IntPriorityIncentive)*'Intl Priority'!C64),2),ROUND('Intl Priority'!$C$105*(1+International_Fuel_Surcharge),2),ROUND(((1-IntPriorityDiscount-IntPriorityIncentive)*'Intl Priority'!C64)*(1+International_Fuel_Surcharge),2))</f>
        <v>126.43</v>
      </c>
      <c r="D67" s="334">
        <f>IF('Intl Priority'!$D$105&gt;ROUND(((1-IntPriorityDiscount-IntPriorityIncentive)*'Intl Priority'!D64),2),ROUND('Intl Priority'!$D$105*(1+International_Fuel_Surcharge),2),ROUND(((1-IntPriorityDiscount-IntPriorityIncentive)*'Intl Priority'!D64)*(1+International_Fuel_Surcharge),2))</f>
        <v>125.84</v>
      </c>
      <c r="E67" s="334">
        <f>IF('Intl Priority'!$E$105&gt;ROUND(((1-IntPriorityDiscount-IntPriorityIncentive)*'Intl Priority'!E64),2),ROUND('Intl Priority'!$E$105*(1+International_Fuel_Surcharge),2),ROUND(((1-IntPriorityDiscount-IntPriorityIncentive)*'Intl Priority'!E64)*(1+International_Fuel_Surcharge),2))</f>
        <v>185.34</v>
      </c>
      <c r="F67" s="334">
        <f>IF('Intl Priority'!$F$105&gt;ROUND(((1-IntPriorityDiscount-IntPriorityIncentive)*'Intl Priority'!F64),2),ROUND('Intl Priority'!$F$105*(1+International_Fuel_Surcharge),2),ROUND(((1-IntPriorityDiscount-IntPriorityIncentive)*'Intl Priority'!F64)*(1+International_Fuel_Surcharge),2))</f>
        <v>353.88</v>
      </c>
      <c r="G67" s="334">
        <f>IF('Intl Priority'!$G$105&gt;ROUND(((1-IntPriorityDiscount-IntPriorityIncentive)*'Intl Priority'!G64),2),ROUND('Intl Priority'!$G$105*(1+International_Fuel_Surcharge),2),ROUND(((1-IntPriorityDiscount-IntPriorityIncentive)*'Intl Priority'!G64)*(1+International_Fuel_Surcharge),2))</f>
        <v>187.72</v>
      </c>
      <c r="H67" s="334">
        <f>IF('Intl Priority'!$H$105&gt;ROUND(((1-IntPriorityDiscount-IntPriorityIncentive)*'Intl Priority'!H64),2),ROUND('Intl Priority'!$H$105*(1+International_Fuel_Surcharge),2),ROUND(((1-IntPriorityDiscount-IntPriorityIncentive)*'Intl Priority'!H64)*(1+International_Fuel_Surcharge),2))</f>
        <v>189.71</v>
      </c>
      <c r="I67" s="334">
        <f>IF('Intl Priority'!$I$105&gt;ROUND(((1-IntPriorityDiscount-IntPriorityIncentive)*'Intl Priority'!I64),2),ROUND('Intl Priority'!$I$105*(1+International_Fuel_Surcharge),2),ROUND(((1-IntPriorityDiscount-IntPriorityIncentive)*'Intl Priority'!I64)*(1+International_Fuel_Surcharge),2))</f>
        <v>206.44</v>
      </c>
      <c r="J67" s="334">
        <f>IF('Intl Priority'!$J$105&gt;ROUND(((1-IntPriorityDiscount-IntPriorityIncentive)*'Intl Priority'!J64),2),ROUND('Intl Priority'!$J$105*(1+International_Fuel_Surcharge),2),ROUND(((1-IntPriorityDiscount-IntPriorityIncentive)*'Intl Priority'!J64)*(1+International_Fuel_Surcharge),2))</f>
        <v>143.76</v>
      </c>
      <c r="K67" s="334">
        <f>IF('Intl Priority'!$K$105&gt;ROUND(((1-IntPriorityDiscount-IntPriorityIncentive)*'Intl Priority'!K64),2),ROUND('Intl Priority'!$K$105*(1+International_Fuel_Surcharge),2),ROUND(((1-IntPriorityDiscount-IntPriorityIncentive)*'Intl Priority'!K64)*(1+International_Fuel_Surcharge),2))</f>
        <v>298.89</v>
      </c>
      <c r="L67" s="334">
        <f>IF('Intl Priority'!$L$105&gt;ROUND(((1-IntPriorityDiscount-IntPriorityIncentive)*'Intl Priority'!L64),2),ROUND('Intl Priority'!$L$105*(1+International_Fuel_Surcharge),2),ROUND(((1-IntPriorityDiscount-IntPriorityIncentive)*'Intl Priority'!L64)*(1+International_Fuel_Surcharge),2))</f>
        <v>227.55</v>
      </c>
      <c r="M67" s="334">
        <f>IF('Intl Priority'!$M$105&gt;ROUND(((1-IntPriorityDiscount-IntPriorityIncentive)*'Intl Priority'!M64),2),ROUND('Intl Priority'!$M$105*(1+International_Fuel_Surcharge),2),ROUND(((1-IntPriorityDiscount-IntPriorityIncentive)*'Intl Priority'!M64)*(1+International_Fuel_Surcharge),2))</f>
        <v>337.8</v>
      </c>
      <c r="N67" s="334">
        <f>IF('Intl Priority'!$N$105&gt;ROUND(((1-IntPriorityDiscount-IntPriorityIncentive)*'Intl Priority'!N64),2),ROUND('Intl Priority'!$N$105*(1+International_Fuel_Surcharge),2),ROUND(((1-IntPriorityDiscount-IntPriorityIncentive)*'Intl Priority'!N64)*(1+International_Fuel_Surcharge),2))</f>
        <v>321</v>
      </c>
      <c r="O67" s="334">
        <f>IF('Intl Priority'!$O$105&gt;ROUND(((1-IntPriorityDiscount-IntPriorityIncentive)*'Intl Priority'!O64),2),ROUND('Intl Priority'!$O$105*(1+International_Fuel_Surcharge),2),ROUND(((1-IntPriorityDiscount-IntPriorityIncentive)*'Intl Priority'!O64)*(1+International_Fuel_Surcharge),2))</f>
        <v>251.45</v>
      </c>
      <c r="P67" s="334">
        <f>IF('Intl Priority'!$P$105&gt;ROUND(((1-IntPriorityDiscount-IntPriorityIncentive)*'Intl Priority'!P64),2),ROUND('Intl Priority'!$P$105*(1+International_Fuel_Surcharge),2),ROUND(((1-IntPriorityDiscount-IntPriorityIncentive)*'Intl Priority'!P64)*(1+International_Fuel_Surcharge),2))</f>
        <v>252.07</v>
      </c>
      <c r="Q67" s="334">
        <f>IF('Intl Priority'!$Q$105&gt;ROUND(((1-PuertoRicoDiscount)*'Intl Priority'!Q64),2),ROUND('Intl Priority'!$Q$105*(1+International_Fuel_Surcharge),2),ROUND(((1-PuertoRicoDiscount)*'Intl Priority'!Q64)*(1+International_Fuel_Surcharge),2))</f>
        <v>338.09</v>
      </c>
      <c r="R67" s="63"/>
      <c r="S67" s="63"/>
      <c r="T67" s="63"/>
      <c r="U67" s="63"/>
      <c r="V67" s="63"/>
      <c r="W67" s="63"/>
      <c r="X67" s="63"/>
      <c r="Y67" s="63"/>
      <c r="Z67" s="63"/>
    </row>
    <row r="68" ht="12.75" customHeight="1">
      <c r="A68" s="327">
        <v>76.0</v>
      </c>
      <c r="B68" s="334">
        <f>IF('Intl Priority'!$B$105&gt;ROUND(((1-IntPriorityDiscount-IntPriorityIncentive)*'Intl Priority'!B65),2),ROUND('Intl Priority'!$B$105*(1+International_Fuel_Surcharge),2),ROUND(((1-IntPriorityDiscount-IntPriorityIncentive)*'Intl Priority'!B65)*(1+International_Fuel_Surcharge),2))</f>
        <v>114.06</v>
      </c>
      <c r="C68" s="334">
        <f>IF('Intl Priority'!$C$105&gt;ROUND(((1-IntPriorityDiscount-IntPriorityIncentive)*'Intl Priority'!C65),2),ROUND('Intl Priority'!$C$105*(1+International_Fuel_Surcharge),2),ROUND(((1-IntPriorityDiscount-IntPriorityIncentive)*'Intl Priority'!C65)*(1+International_Fuel_Surcharge),2))</f>
        <v>127.08</v>
      </c>
      <c r="D68" s="334">
        <f>IF('Intl Priority'!$D$105&gt;ROUND(((1-IntPriorityDiscount-IntPriorityIncentive)*'Intl Priority'!D65),2),ROUND('Intl Priority'!$D$105*(1+International_Fuel_Surcharge),2),ROUND(((1-IntPriorityDiscount-IntPriorityIncentive)*'Intl Priority'!D65)*(1+International_Fuel_Surcharge),2))</f>
        <v>125.89</v>
      </c>
      <c r="E68" s="334">
        <f>IF('Intl Priority'!$E$105&gt;ROUND(((1-IntPriorityDiscount-IntPriorityIncentive)*'Intl Priority'!E65),2),ROUND('Intl Priority'!$E$105*(1+International_Fuel_Surcharge),2),ROUND(((1-IntPriorityDiscount-IntPriorityIncentive)*'Intl Priority'!E65)*(1+International_Fuel_Surcharge),2))</f>
        <v>193.29</v>
      </c>
      <c r="F68" s="334">
        <f>IF('Intl Priority'!$F$105&gt;ROUND(((1-IntPriorityDiscount-IntPriorityIncentive)*'Intl Priority'!F65),2),ROUND('Intl Priority'!$F$105*(1+International_Fuel_Surcharge),2),ROUND(((1-IntPriorityDiscount-IntPriorityIncentive)*'Intl Priority'!F65)*(1+International_Fuel_Surcharge),2))</f>
        <v>353.94</v>
      </c>
      <c r="G68" s="334">
        <f>IF('Intl Priority'!$G$105&gt;ROUND(((1-IntPriorityDiscount-IntPriorityIncentive)*'Intl Priority'!G65),2),ROUND('Intl Priority'!$G$105*(1+International_Fuel_Surcharge),2),ROUND(((1-IntPriorityDiscount-IntPriorityIncentive)*'Intl Priority'!G65)*(1+International_Fuel_Surcharge),2))</f>
        <v>188.16</v>
      </c>
      <c r="H68" s="334">
        <f>IF('Intl Priority'!$H$105&gt;ROUND(((1-IntPriorityDiscount-IntPriorityIncentive)*'Intl Priority'!H65),2),ROUND('Intl Priority'!$H$105*(1+International_Fuel_Surcharge),2),ROUND(((1-IntPriorityDiscount-IntPriorityIncentive)*'Intl Priority'!H65)*(1+International_Fuel_Surcharge),2))</f>
        <v>190.16</v>
      </c>
      <c r="I68" s="334">
        <f>IF('Intl Priority'!$I$105&gt;ROUND(((1-IntPriorityDiscount-IntPriorityIncentive)*'Intl Priority'!I65),2),ROUND('Intl Priority'!$I$105*(1+International_Fuel_Surcharge),2),ROUND(((1-IntPriorityDiscount-IntPriorityIncentive)*'Intl Priority'!I65)*(1+International_Fuel_Surcharge),2))</f>
        <v>206.49</v>
      </c>
      <c r="J68" s="334">
        <f>IF('Intl Priority'!$J$105&gt;ROUND(((1-IntPriorityDiscount-IntPriorityIncentive)*'Intl Priority'!J65),2),ROUND('Intl Priority'!$J$105*(1+International_Fuel_Surcharge),2),ROUND(((1-IntPriorityDiscount-IntPriorityIncentive)*'Intl Priority'!J65)*(1+International_Fuel_Surcharge),2))</f>
        <v>144.54</v>
      </c>
      <c r="K68" s="334">
        <f>IF('Intl Priority'!$K$105&gt;ROUND(((1-IntPriorityDiscount-IntPriorityIncentive)*'Intl Priority'!K65),2),ROUND('Intl Priority'!$K$105*(1+International_Fuel_Surcharge),2),ROUND(((1-IntPriorityDiscount-IntPriorityIncentive)*'Intl Priority'!K65)*(1+International_Fuel_Surcharge),2))</f>
        <v>299.61</v>
      </c>
      <c r="L68" s="334">
        <f>IF('Intl Priority'!$L$105&gt;ROUND(((1-IntPriorityDiscount-IntPriorityIncentive)*'Intl Priority'!L65),2),ROUND('Intl Priority'!$L$105*(1+International_Fuel_Surcharge),2),ROUND(((1-IntPriorityDiscount-IntPriorityIncentive)*'Intl Priority'!L65)*(1+International_Fuel_Surcharge),2))</f>
        <v>228.46</v>
      </c>
      <c r="M68" s="334">
        <f>IF('Intl Priority'!$M$105&gt;ROUND(((1-IntPriorityDiscount-IntPriorityIncentive)*'Intl Priority'!M65),2),ROUND('Intl Priority'!$M$105*(1+International_Fuel_Surcharge),2),ROUND(((1-IntPriorityDiscount-IntPriorityIncentive)*'Intl Priority'!M65)*(1+International_Fuel_Surcharge),2))</f>
        <v>337.84</v>
      </c>
      <c r="N68" s="334">
        <f>IF('Intl Priority'!$N$105&gt;ROUND(((1-IntPriorityDiscount-IntPriorityIncentive)*'Intl Priority'!N65),2),ROUND('Intl Priority'!$N$105*(1+International_Fuel_Surcharge),2),ROUND(((1-IntPriorityDiscount-IntPriorityIncentive)*'Intl Priority'!N65)*(1+International_Fuel_Surcharge),2))</f>
        <v>322.33</v>
      </c>
      <c r="O68" s="334">
        <f>IF('Intl Priority'!$O$105&gt;ROUND(((1-IntPriorityDiscount-IntPriorityIncentive)*'Intl Priority'!O65),2),ROUND('Intl Priority'!$O$105*(1+International_Fuel_Surcharge),2),ROUND(((1-IntPriorityDiscount-IntPriorityIncentive)*'Intl Priority'!O65)*(1+International_Fuel_Surcharge),2))</f>
        <v>251.94</v>
      </c>
      <c r="P68" s="334">
        <f>IF('Intl Priority'!$P$105&gt;ROUND(((1-IntPriorityDiscount-IntPriorityIncentive)*'Intl Priority'!P65),2),ROUND('Intl Priority'!$P$105*(1+International_Fuel_Surcharge),2),ROUND(((1-IntPriorityDiscount-IntPriorityIncentive)*'Intl Priority'!P65)*(1+International_Fuel_Surcharge),2))</f>
        <v>252.12</v>
      </c>
      <c r="Q68" s="334">
        <f>IF('Intl Priority'!$Q$105&gt;ROUND(((1-PuertoRicoDiscount)*'Intl Priority'!Q65),2),ROUND('Intl Priority'!$Q$105*(1+International_Fuel_Surcharge),2),ROUND(((1-PuertoRicoDiscount)*'Intl Priority'!Q65)*(1+International_Fuel_Surcharge),2))</f>
        <v>343.57</v>
      </c>
      <c r="R68" s="63"/>
      <c r="S68" s="63"/>
      <c r="T68" s="63"/>
      <c r="U68" s="63"/>
      <c r="V68" s="63"/>
      <c r="W68" s="63"/>
      <c r="X68" s="63"/>
      <c r="Y68" s="63"/>
      <c r="Z68" s="63"/>
    </row>
    <row r="69" ht="12.75" customHeight="1">
      <c r="A69" s="327">
        <v>78.0</v>
      </c>
      <c r="B69" s="334">
        <f>IF('Intl Priority'!$B$105&gt;ROUND(((1-IntPriorityDiscount-IntPriorityIncentive)*'Intl Priority'!B66),2),ROUND('Intl Priority'!$B$105*(1+International_Fuel_Surcharge),2),ROUND(((1-IntPriorityDiscount-IntPriorityIncentive)*'Intl Priority'!B66)*(1+International_Fuel_Surcharge),2))</f>
        <v>114.14</v>
      </c>
      <c r="C69" s="334">
        <f>IF('Intl Priority'!$C$105&gt;ROUND(((1-IntPriorityDiscount-IntPriorityIncentive)*'Intl Priority'!C66),2),ROUND('Intl Priority'!$C$105*(1+International_Fuel_Surcharge),2),ROUND(((1-IntPriorityDiscount-IntPriorityIncentive)*'Intl Priority'!C66)*(1+International_Fuel_Surcharge),2))</f>
        <v>128.34</v>
      </c>
      <c r="D69" s="334">
        <f>IF('Intl Priority'!$D$105&gt;ROUND(((1-IntPriorityDiscount-IntPriorityIncentive)*'Intl Priority'!D66),2),ROUND('Intl Priority'!$D$105*(1+International_Fuel_Surcharge),2),ROUND(((1-IntPriorityDiscount-IntPriorityIncentive)*'Intl Priority'!D66)*(1+International_Fuel_Surcharge),2))</f>
        <v>125.94</v>
      </c>
      <c r="E69" s="334">
        <f>IF('Intl Priority'!$E$105&gt;ROUND(((1-IntPriorityDiscount-IntPriorityIncentive)*'Intl Priority'!E66),2),ROUND('Intl Priority'!$E$105*(1+International_Fuel_Surcharge),2),ROUND(((1-IntPriorityDiscount-IntPriorityIncentive)*'Intl Priority'!E66)*(1+International_Fuel_Surcharge),2))</f>
        <v>194.09</v>
      </c>
      <c r="F69" s="334">
        <f>IF('Intl Priority'!$F$105&gt;ROUND(((1-IntPriorityDiscount-IntPriorityIncentive)*'Intl Priority'!F66),2),ROUND('Intl Priority'!$F$105*(1+International_Fuel_Surcharge),2),ROUND(((1-IntPriorityDiscount-IntPriorityIncentive)*'Intl Priority'!F66)*(1+International_Fuel_Surcharge),2))</f>
        <v>353.98</v>
      </c>
      <c r="G69" s="334">
        <f>IF('Intl Priority'!$G$105&gt;ROUND(((1-IntPriorityDiscount-IntPriorityIncentive)*'Intl Priority'!G66),2),ROUND('Intl Priority'!$G$105*(1+International_Fuel_Surcharge),2),ROUND(((1-IntPriorityDiscount-IntPriorityIncentive)*'Intl Priority'!G66)*(1+International_Fuel_Surcharge),2))</f>
        <v>192.51</v>
      </c>
      <c r="H69" s="334">
        <f>IF('Intl Priority'!$H$105&gt;ROUND(((1-IntPriorityDiscount-IntPriorityIncentive)*'Intl Priority'!H66),2),ROUND('Intl Priority'!$H$105*(1+International_Fuel_Surcharge),2),ROUND(((1-IntPriorityDiscount-IntPriorityIncentive)*'Intl Priority'!H66)*(1+International_Fuel_Surcharge),2))</f>
        <v>194.56</v>
      </c>
      <c r="I69" s="334">
        <f>IF('Intl Priority'!$I$105&gt;ROUND(((1-IntPriorityDiscount-IntPriorityIncentive)*'Intl Priority'!I66),2),ROUND('Intl Priority'!$I$105*(1+International_Fuel_Surcharge),2),ROUND(((1-IntPriorityDiscount-IntPriorityIncentive)*'Intl Priority'!I66)*(1+International_Fuel_Surcharge),2))</f>
        <v>206.53</v>
      </c>
      <c r="J69" s="334">
        <f>IF('Intl Priority'!$J$105&gt;ROUND(((1-IntPriorityDiscount-IntPriorityIncentive)*'Intl Priority'!J66),2),ROUND('Intl Priority'!$J$105*(1+International_Fuel_Surcharge),2),ROUND(((1-IntPriorityDiscount-IntPriorityIncentive)*'Intl Priority'!J66)*(1+International_Fuel_Surcharge),2))</f>
        <v>152.23</v>
      </c>
      <c r="K69" s="334">
        <f>IF('Intl Priority'!$K$105&gt;ROUND(((1-IntPriorityDiscount-IntPriorityIncentive)*'Intl Priority'!K66),2),ROUND('Intl Priority'!$K$105*(1+International_Fuel_Surcharge),2),ROUND(((1-IntPriorityDiscount-IntPriorityIncentive)*'Intl Priority'!K66)*(1+International_Fuel_Surcharge),2))</f>
        <v>313.49</v>
      </c>
      <c r="L69" s="334">
        <f>IF('Intl Priority'!$L$105&gt;ROUND(((1-IntPriorityDiscount-IntPriorityIncentive)*'Intl Priority'!L66),2),ROUND('Intl Priority'!$L$105*(1+International_Fuel_Surcharge),2),ROUND(((1-IntPriorityDiscount-IntPriorityIncentive)*'Intl Priority'!L66)*(1+International_Fuel_Surcharge),2))</f>
        <v>246.62</v>
      </c>
      <c r="M69" s="334">
        <f>IF('Intl Priority'!$M$105&gt;ROUND(((1-IntPriorityDiscount-IntPriorityIncentive)*'Intl Priority'!M66),2),ROUND('Intl Priority'!$M$105*(1+International_Fuel_Surcharge),2),ROUND(((1-IntPriorityDiscount-IntPriorityIncentive)*'Intl Priority'!M66)*(1+International_Fuel_Surcharge),2))</f>
        <v>338.64</v>
      </c>
      <c r="N69" s="334">
        <f>IF('Intl Priority'!$N$105&gt;ROUND(((1-IntPriorityDiscount-IntPriorityIncentive)*'Intl Priority'!N66),2),ROUND('Intl Priority'!$N$105*(1+International_Fuel_Surcharge),2),ROUND(((1-IntPriorityDiscount-IntPriorityIncentive)*'Intl Priority'!N66)*(1+International_Fuel_Surcharge),2))</f>
        <v>343.79</v>
      </c>
      <c r="O69" s="334">
        <f>IF('Intl Priority'!$O$105&gt;ROUND(((1-IntPriorityDiscount-IntPriorityIncentive)*'Intl Priority'!O66),2),ROUND('Intl Priority'!$O$105*(1+International_Fuel_Surcharge),2),ROUND(((1-IntPriorityDiscount-IntPriorityIncentive)*'Intl Priority'!O66)*(1+International_Fuel_Surcharge),2))</f>
        <v>252.42</v>
      </c>
      <c r="P69" s="334">
        <f>IF('Intl Priority'!$P$105&gt;ROUND(((1-IntPriorityDiscount-IntPriorityIncentive)*'Intl Priority'!P66),2),ROUND('Intl Priority'!$P$105*(1+International_Fuel_Surcharge),2),ROUND(((1-IntPriorityDiscount-IntPriorityIncentive)*'Intl Priority'!P66)*(1+International_Fuel_Surcharge),2))</f>
        <v>252.16</v>
      </c>
      <c r="Q69" s="334">
        <f>IF('Intl Priority'!$Q$105&gt;ROUND(((1-PuertoRicoDiscount)*'Intl Priority'!Q66),2),ROUND('Intl Priority'!$Q$105*(1+International_Fuel_Surcharge),2),ROUND(((1-PuertoRicoDiscount)*'Intl Priority'!Q66)*(1+International_Fuel_Surcharge),2))</f>
        <v>349.09</v>
      </c>
      <c r="R69" s="63"/>
      <c r="S69" s="63"/>
      <c r="T69" s="63"/>
      <c r="U69" s="63"/>
      <c r="V69" s="63"/>
      <c r="W69" s="63"/>
      <c r="X69" s="63"/>
      <c r="Y69" s="63"/>
      <c r="Z69" s="63"/>
    </row>
    <row r="70" ht="12.75" customHeight="1">
      <c r="A70" s="327">
        <v>80.0</v>
      </c>
      <c r="B70" s="334">
        <f>IF('Intl Priority'!$B$105&gt;ROUND(((1-IntPriorityDiscount-IntPriorityIncentive)*'Intl Priority'!B67),2),ROUND('Intl Priority'!$B$105*(1+International_Fuel_Surcharge),2),ROUND(((1-IntPriorityDiscount-IntPriorityIncentive)*'Intl Priority'!B67)*(1+International_Fuel_Surcharge),2))</f>
        <v>114.2</v>
      </c>
      <c r="C70" s="334">
        <f>IF('Intl Priority'!$C$105&gt;ROUND(((1-IntPriorityDiscount-IntPriorityIncentive)*'Intl Priority'!C67),2),ROUND('Intl Priority'!$C$105*(1+International_Fuel_Surcharge),2),ROUND(((1-IntPriorityDiscount-IntPriorityIncentive)*'Intl Priority'!C67)*(1+International_Fuel_Surcharge),2))</f>
        <v>128.47</v>
      </c>
      <c r="D70" s="334">
        <f>IF('Intl Priority'!$D$105&gt;ROUND(((1-IntPriorityDiscount-IntPriorityIncentive)*'Intl Priority'!D67),2),ROUND('Intl Priority'!$D$105*(1+International_Fuel_Surcharge),2),ROUND(((1-IntPriorityDiscount-IntPriorityIncentive)*'Intl Priority'!D67)*(1+International_Fuel_Surcharge),2))</f>
        <v>126.06</v>
      </c>
      <c r="E70" s="334">
        <f>IF('Intl Priority'!$E$105&gt;ROUND(((1-IntPriorityDiscount-IntPriorityIncentive)*'Intl Priority'!E67),2),ROUND('Intl Priority'!$E$105*(1+International_Fuel_Surcharge),2),ROUND(((1-IntPriorityDiscount-IntPriorityIncentive)*'Intl Priority'!E67)*(1+International_Fuel_Surcharge),2))</f>
        <v>194.56</v>
      </c>
      <c r="F70" s="334">
        <f>IF('Intl Priority'!$F$105&gt;ROUND(((1-IntPriorityDiscount-IntPriorityIncentive)*'Intl Priority'!F67),2),ROUND('Intl Priority'!$F$105*(1+International_Fuel_Surcharge),2),ROUND(((1-IntPriorityDiscount-IntPriorityIncentive)*'Intl Priority'!F67)*(1+International_Fuel_Surcharge),2))</f>
        <v>354.04</v>
      </c>
      <c r="G70" s="334">
        <f>IF('Intl Priority'!$G$105&gt;ROUND(((1-IntPriorityDiscount-IntPriorityIncentive)*'Intl Priority'!G67),2),ROUND('Intl Priority'!$G$105*(1+International_Fuel_Surcharge),2),ROUND(((1-IntPriorityDiscount-IntPriorityIncentive)*'Intl Priority'!G67)*(1+International_Fuel_Surcharge),2))</f>
        <v>192.95</v>
      </c>
      <c r="H70" s="334">
        <f>IF('Intl Priority'!$H$105&gt;ROUND(((1-IntPriorityDiscount-IntPriorityIncentive)*'Intl Priority'!H67),2),ROUND('Intl Priority'!$H$105*(1+International_Fuel_Surcharge),2),ROUND(((1-IntPriorityDiscount-IntPriorityIncentive)*'Intl Priority'!H67)*(1+International_Fuel_Surcharge),2))</f>
        <v>195</v>
      </c>
      <c r="I70" s="334">
        <f>IF('Intl Priority'!$I$105&gt;ROUND(((1-IntPriorityDiscount-IntPriorityIncentive)*'Intl Priority'!I67),2),ROUND('Intl Priority'!$I$105*(1+International_Fuel_Surcharge),2),ROUND(((1-IntPriorityDiscount-IntPriorityIncentive)*'Intl Priority'!I67)*(1+International_Fuel_Surcharge),2))</f>
        <v>207.03</v>
      </c>
      <c r="J70" s="334">
        <f>IF('Intl Priority'!$J$105&gt;ROUND(((1-IntPriorityDiscount-IntPriorityIncentive)*'Intl Priority'!J67),2),ROUND('Intl Priority'!$J$105*(1+International_Fuel_Surcharge),2),ROUND(((1-IntPriorityDiscount-IntPriorityIncentive)*'Intl Priority'!J67)*(1+International_Fuel_Surcharge),2))</f>
        <v>153</v>
      </c>
      <c r="K70" s="334">
        <f>IF('Intl Priority'!$K$105&gt;ROUND(((1-IntPriorityDiscount-IntPriorityIncentive)*'Intl Priority'!K67),2),ROUND('Intl Priority'!$K$105*(1+International_Fuel_Surcharge),2),ROUND(((1-IntPriorityDiscount-IntPriorityIncentive)*'Intl Priority'!K67)*(1+International_Fuel_Surcharge),2))</f>
        <v>315.77</v>
      </c>
      <c r="L70" s="334">
        <f>IF('Intl Priority'!$L$105&gt;ROUND(((1-IntPriorityDiscount-IntPriorityIncentive)*'Intl Priority'!L67),2),ROUND('Intl Priority'!$L$105*(1+International_Fuel_Surcharge),2),ROUND(((1-IntPriorityDiscount-IntPriorityIncentive)*'Intl Priority'!L67)*(1+International_Fuel_Surcharge),2))</f>
        <v>248.51</v>
      </c>
      <c r="M70" s="334">
        <f>IF('Intl Priority'!$M$105&gt;ROUND(((1-IntPriorityDiscount-IntPriorityIncentive)*'Intl Priority'!M67),2),ROUND('Intl Priority'!$M$105*(1+International_Fuel_Surcharge),2),ROUND(((1-IntPriorityDiscount-IntPriorityIncentive)*'Intl Priority'!M67)*(1+International_Fuel_Surcharge),2))</f>
        <v>354.17</v>
      </c>
      <c r="N70" s="334">
        <f>IF('Intl Priority'!$N$105&gt;ROUND(((1-IntPriorityDiscount-IntPriorityIncentive)*'Intl Priority'!N67),2),ROUND('Intl Priority'!$N$105*(1+International_Fuel_Surcharge),2),ROUND(((1-IntPriorityDiscount-IntPriorityIncentive)*'Intl Priority'!N67)*(1+International_Fuel_Surcharge),2))</f>
        <v>350.89</v>
      </c>
      <c r="O70" s="334">
        <f>IF('Intl Priority'!$O$105&gt;ROUND(((1-IntPriorityDiscount-IntPriorityIncentive)*'Intl Priority'!O67),2),ROUND('Intl Priority'!$O$105*(1+International_Fuel_Surcharge),2),ROUND(((1-IntPriorityDiscount-IntPriorityIncentive)*'Intl Priority'!O67)*(1+International_Fuel_Surcharge),2))</f>
        <v>262.08</v>
      </c>
      <c r="P70" s="334">
        <f>IF('Intl Priority'!$P$105&gt;ROUND(((1-IntPriorityDiscount-IntPriorityIncentive)*'Intl Priority'!P67),2),ROUND('Intl Priority'!$P$105*(1+International_Fuel_Surcharge),2),ROUND(((1-IntPriorityDiscount-IntPriorityIncentive)*'Intl Priority'!P67)*(1+International_Fuel_Surcharge),2))</f>
        <v>252.2</v>
      </c>
      <c r="Q70" s="334">
        <f>IF('Intl Priority'!$Q$105&gt;ROUND(((1-PuertoRicoDiscount)*'Intl Priority'!Q67),2),ROUND('Intl Priority'!$Q$105*(1+International_Fuel_Surcharge),2),ROUND(((1-PuertoRicoDiscount)*'Intl Priority'!Q67)*(1+International_Fuel_Surcharge),2))</f>
        <v>349.21</v>
      </c>
      <c r="R70" s="63"/>
      <c r="S70" s="63"/>
      <c r="T70" s="63"/>
      <c r="U70" s="63"/>
      <c r="V70" s="63"/>
      <c r="W70" s="63"/>
      <c r="X70" s="63"/>
      <c r="Y70" s="63"/>
      <c r="Z70" s="63"/>
    </row>
    <row r="71" ht="12.75" customHeight="1">
      <c r="A71" s="327">
        <v>82.0</v>
      </c>
      <c r="B71" s="334">
        <f>IF('Intl Priority'!$B$105&gt;ROUND(((1-IntPriorityDiscount-IntPriorityIncentive)*'Intl Priority'!B68),2),ROUND('Intl Priority'!$B$105*(1+International_Fuel_Surcharge),2),ROUND(((1-IntPriorityDiscount-IntPriorityIncentive)*'Intl Priority'!B68)*(1+International_Fuel_Surcharge),2))</f>
        <v>114.25</v>
      </c>
      <c r="C71" s="334">
        <f>IF('Intl Priority'!$C$105&gt;ROUND(((1-IntPriorityDiscount-IntPriorityIncentive)*'Intl Priority'!C68),2),ROUND('Intl Priority'!$C$105*(1+International_Fuel_Surcharge),2),ROUND(((1-IntPriorityDiscount-IntPriorityIncentive)*'Intl Priority'!C68)*(1+International_Fuel_Surcharge),2))</f>
        <v>130.38</v>
      </c>
      <c r="D71" s="334">
        <f>IF('Intl Priority'!$D$105&gt;ROUND(((1-IntPriorityDiscount-IntPriorityIncentive)*'Intl Priority'!D68),2),ROUND('Intl Priority'!$D$105*(1+International_Fuel_Surcharge),2),ROUND(((1-IntPriorityDiscount-IntPriorityIncentive)*'Intl Priority'!D68)*(1+International_Fuel_Surcharge),2))</f>
        <v>128.47</v>
      </c>
      <c r="E71" s="334">
        <f>IF('Intl Priority'!$E$105&gt;ROUND(((1-IntPriorityDiscount-IntPriorityIncentive)*'Intl Priority'!E68),2),ROUND('Intl Priority'!$E$105*(1+International_Fuel_Surcharge),2),ROUND(((1-IntPriorityDiscount-IntPriorityIncentive)*'Intl Priority'!E68)*(1+International_Fuel_Surcharge),2))</f>
        <v>203.95</v>
      </c>
      <c r="F71" s="334">
        <f>IF('Intl Priority'!$F$105&gt;ROUND(((1-IntPriorityDiscount-IntPriorityIncentive)*'Intl Priority'!F68),2),ROUND('Intl Priority'!$F$105*(1+International_Fuel_Surcharge),2),ROUND(((1-IntPriorityDiscount-IntPriorityIncentive)*'Intl Priority'!F68)*(1+International_Fuel_Surcharge),2))</f>
        <v>354.89</v>
      </c>
      <c r="G71" s="334">
        <f>IF('Intl Priority'!$G$105&gt;ROUND(((1-IntPriorityDiscount-IntPriorityIncentive)*'Intl Priority'!G68),2),ROUND('Intl Priority'!$G$105*(1+International_Fuel_Surcharge),2),ROUND(((1-IntPriorityDiscount-IntPriorityIncentive)*'Intl Priority'!G68)*(1+International_Fuel_Surcharge),2))</f>
        <v>197.29</v>
      </c>
      <c r="H71" s="334">
        <f>IF('Intl Priority'!$H$105&gt;ROUND(((1-IntPriorityDiscount-IntPriorityIncentive)*'Intl Priority'!H68),2),ROUND('Intl Priority'!$H$105*(1+International_Fuel_Surcharge),2),ROUND(((1-IntPriorityDiscount-IntPriorityIncentive)*'Intl Priority'!H68)*(1+International_Fuel_Surcharge),2))</f>
        <v>195.68</v>
      </c>
      <c r="I71" s="334">
        <f>IF('Intl Priority'!$I$105&gt;ROUND(((1-IntPriorityDiscount-IntPriorityIncentive)*'Intl Priority'!I68),2),ROUND('Intl Priority'!$I$105*(1+International_Fuel_Surcharge),2),ROUND(((1-IntPriorityDiscount-IntPriorityIncentive)*'Intl Priority'!I68)*(1+International_Fuel_Surcharge),2))</f>
        <v>216.95</v>
      </c>
      <c r="J71" s="334">
        <f>IF('Intl Priority'!$J$105&gt;ROUND(((1-IntPriorityDiscount-IntPriorityIncentive)*'Intl Priority'!J68),2),ROUND('Intl Priority'!$J$105*(1+International_Fuel_Surcharge),2),ROUND(((1-IntPriorityDiscount-IntPriorityIncentive)*'Intl Priority'!J68)*(1+International_Fuel_Surcharge),2))</f>
        <v>153.1</v>
      </c>
      <c r="K71" s="334">
        <f>IF('Intl Priority'!$K$105&gt;ROUND(((1-IntPriorityDiscount-IntPriorityIncentive)*'Intl Priority'!K68),2),ROUND('Intl Priority'!$K$105*(1+International_Fuel_Surcharge),2),ROUND(((1-IntPriorityDiscount-IntPriorityIncentive)*'Intl Priority'!K68)*(1+International_Fuel_Surcharge),2))</f>
        <v>316</v>
      </c>
      <c r="L71" s="334">
        <f>IF('Intl Priority'!$L$105&gt;ROUND(((1-IntPriorityDiscount-IntPriorityIncentive)*'Intl Priority'!L68),2),ROUND('Intl Priority'!$L$105*(1+International_Fuel_Surcharge),2),ROUND(((1-IntPriorityDiscount-IntPriorityIncentive)*'Intl Priority'!L68)*(1+International_Fuel_Surcharge),2))</f>
        <v>248.7</v>
      </c>
      <c r="M71" s="334">
        <f>IF('Intl Priority'!$M$105&gt;ROUND(((1-IntPriorityDiscount-IntPriorityIncentive)*'Intl Priority'!M68),2),ROUND('Intl Priority'!$M$105*(1+International_Fuel_Surcharge),2),ROUND(((1-IntPriorityDiscount-IntPriorityIncentive)*'Intl Priority'!M68)*(1+International_Fuel_Surcharge),2))</f>
        <v>355.73</v>
      </c>
      <c r="N71" s="334">
        <f>IF('Intl Priority'!$N$105&gt;ROUND(((1-IntPriorityDiscount-IntPriorityIncentive)*'Intl Priority'!N68),2),ROUND('Intl Priority'!$N$105*(1+International_Fuel_Surcharge),2),ROUND(((1-IntPriorityDiscount-IntPriorityIncentive)*'Intl Priority'!N68)*(1+International_Fuel_Surcharge),2))</f>
        <v>351.6</v>
      </c>
      <c r="O71" s="334">
        <f>IF('Intl Priority'!$O$105&gt;ROUND(((1-IntPriorityDiscount-IntPriorityIncentive)*'Intl Priority'!O68),2),ROUND('Intl Priority'!$O$105*(1+International_Fuel_Surcharge),2),ROUND(((1-IntPriorityDiscount-IntPriorityIncentive)*'Intl Priority'!O68)*(1+International_Fuel_Surcharge),2))</f>
        <v>263.05</v>
      </c>
      <c r="P71" s="334">
        <f>IF('Intl Priority'!$P$105&gt;ROUND(((1-IntPriorityDiscount-IntPriorityIncentive)*'Intl Priority'!P68),2),ROUND('Intl Priority'!$P$105*(1+International_Fuel_Surcharge),2),ROUND(((1-IntPriorityDiscount-IntPriorityIncentive)*'Intl Priority'!P68)*(1+International_Fuel_Surcharge),2))</f>
        <v>252.27</v>
      </c>
      <c r="Q71" s="334">
        <f>IF('Intl Priority'!$Q$105&gt;ROUND(((1-PuertoRicoDiscount)*'Intl Priority'!Q68),2),ROUND('Intl Priority'!$Q$105*(1+International_Fuel_Surcharge),2),ROUND(((1-PuertoRicoDiscount)*'Intl Priority'!Q68)*(1+International_Fuel_Surcharge),2))</f>
        <v>355.41</v>
      </c>
      <c r="R71" s="63"/>
      <c r="S71" s="63"/>
      <c r="T71" s="63"/>
      <c r="U71" s="63"/>
      <c r="V71" s="63"/>
      <c r="W71" s="63"/>
      <c r="X71" s="63"/>
      <c r="Y71" s="63"/>
      <c r="Z71" s="63"/>
    </row>
    <row r="72" ht="12.75" customHeight="1">
      <c r="A72" s="327">
        <v>84.0</v>
      </c>
      <c r="B72" s="334">
        <f>IF('Intl Priority'!$B$105&gt;ROUND(((1-IntPriorityDiscount-IntPriorityIncentive)*'Intl Priority'!B69),2),ROUND('Intl Priority'!$B$105*(1+International_Fuel_Surcharge),2),ROUND(((1-IntPriorityDiscount-IntPriorityIncentive)*'Intl Priority'!B69)*(1+International_Fuel_Surcharge),2))</f>
        <v>114.3</v>
      </c>
      <c r="C72" s="334">
        <f>IF('Intl Priority'!$C$105&gt;ROUND(((1-IntPriorityDiscount-IntPriorityIncentive)*'Intl Priority'!C69),2),ROUND('Intl Priority'!$C$105*(1+International_Fuel_Surcharge),2),ROUND(((1-IntPriorityDiscount-IntPriorityIncentive)*'Intl Priority'!C69)*(1+International_Fuel_Surcharge),2))</f>
        <v>131.7</v>
      </c>
      <c r="D72" s="334">
        <f>IF('Intl Priority'!$D$105&gt;ROUND(((1-IntPriorityDiscount-IntPriorityIncentive)*'Intl Priority'!D69),2),ROUND('Intl Priority'!$D$105*(1+International_Fuel_Surcharge),2),ROUND(((1-IntPriorityDiscount-IntPriorityIncentive)*'Intl Priority'!D69)*(1+International_Fuel_Surcharge),2))</f>
        <v>130.6</v>
      </c>
      <c r="E72" s="334">
        <f>IF('Intl Priority'!$E$105&gt;ROUND(((1-IntPriorityDiscount-IntPriorityIncentive)*'Intl Priority'!E69),2),ROUND('Intl Priority'!$E$105*(1+International_Fuel_Surcharge),2),ROUND(((1-IntPriorityDiscount-IntPriorityIncentive)*'Intl Priority'!E69)*(1+International_Fuel_Surcharge),2))</f>
        <v>204.9</v>
      </c>
      <c r="F72" s="334">
        <f>IF('Intl Priority'!$F$105&gt;ROUND(((1-IntPriorityDiscount-IntPriorityIncentive)*'Intl Priority'!F69),2),ROUND('Intl Priority'!$F$105*(1+International_Fuel_Surcharge),2),ROUND(((1-IntPriorityDiscount-IntPriorityIncentive)*'Intl Priority'!F69)*(1+International_Fuel_Surcharge),2))</f>
        <v>362</v>
      </c>
      <c r="G72" s="334">
        <f>IF('Intl Priority'!$G$105&gt;ROUND(((1-IntPriorityDiscount-IntPriorityIncentive)*'Intl Priority'!G69),2),ROUND('Intl Priority'!$G$105*(1+International_Fuel_Surcharge),2),ROUND(((1-IntPriorityDiscount-IntPriorityIncentive)*'Intl Priority'!G69)*(1+International_Fuel_Surcharge),2))</f>
        <v>197.74</v>
      </c>
      <c r="H72" s="334">
        <f>IF('Intl Priority'!$H$105&gt;ROUND(((1-IntPriorityDiscount-IntPriorityIncentive)*'Intl Priority'!H69),2),ROUND('Intl Priority'!$H$105*(1+International_Fuel_Surcharge),2),ROUND(((1-IntPriorityDiscount-IntPriorityIncentive)*'Intl Priority'!H69)*(1+International_Fuel_Surcharge),2))</f>
        <v>196.08</v>
      </c>
      <c r="I72" s="334">
        <f>IF('Intl Priority'!$I$105&gt;ROUND(((1-IntPriorityDiscount-IntPriorityIncentive)*'Intl Priority'!I69),2),ROUND('Intl Priority'!$I$105*(1+International_Fuel_Surcharge),2),ROUND(((1-IntPriorityDiscount-IntPriorityIncentive)*'Intl Priority'!I69)*(1+International_Fuel_Surcharge),2))</f>
        <v>221.13</v>
      </c>
      <c r="J72" s="334">
        <f>IF('Intl Priority'!$J$105&gt;ROUND(((1-IntPriorityDiscount-IntPriorityIncentive)*'Intl Priority'!J69),2),ROUND('Intl Priority'!$J$105*(1+International_Fuel_Surcharge),2),ROUND(((1-IntPriorityDiscount-IntPriorityIncentive)*'Intl Priority'!J69)*(1+International_Fuel_Surcharge),2))</f>
        <v>154.65</v>
      </c>
      <c r="K72" s="334">
        <f>IF('Intl Priority'!$K$105&gt;ROUND(((1-IntPriorityDiscount-IntPriorityIncentive)*'Intl Priority'!K69),2),ROUND('Intl Priority'!$K$105*(1+International_Fuel_Surcharge),2),ROUND(((1-IntPriorityDiscount-IntPriorityIncentive)*'Intl Priority'!K69)*(1+International_Fuel_Surcharge),2))</f>
        <v>318.05</v>
      </c>
      <c r="L72" s="334">
        <f>IF('Intl Priority'!$L$105&gt;ROUND(((1-IntPriorityDiscount-IntPriorityIncentive)*'Intl Priority'!L69),2),ROUND('Intl Priority'!$L$105*(1+International_Fuel_Surcharge),2),ROUND(((1-IntPriorityDiscount-IntPriorityIncentive)*'Intl Priority'!L69)*(1+International_Fuel_Surcharge),2))</f>
        <v>248.75</v>
      </c>
      <c r="M72" s="334">
        <f>IF('Intl Priority'!$M$105&gt;ROUND(((1-IntPriorityDiscount-IntPriorityIncentive)*'Intl Priority'!M69),2),ROUND('Intl Priority'!$M$105*(1+International_Fuel_Surcharge),2),ROUND(((1-IntPriorityDiscount-IntPriorityIncentive)*'Intl Priority'!M69)*(1+International_Fuel_Surcharge),2))</f>
        <v>360.61</v>
      </c>
      <c r="N72" s="334">
        <f>IF('Intl Priority'!$N$105&gt;ROUND(((1-IntPriorityDiscount-IntPriorityIncentive)*'Intl Priority'!N69),2),ROUND('Intl Priority'!$N$105*(1+International_Fuel_Surcharge),2),ROUND(((1-IntPriorityDiscount-IntPriorityIncentive)*'Intl Priority'!N69)*(1+International_Fuel_Surcharge),2))</f>
        <v>353.08</v>
      </c>
      <c r="O72" s="334">
        <f>IF('Intl Priority'!$O$105&gt;ROUND(((1-IntPriorityDiscount-IntPriorityIncentive)*'Intl Priority'!O69),2),ROUND('Intl Priority'!$O$105*(1+International_Fuel_Surcharge),2),ROUND(((1-IntPriorityDiscount-IntPriorityIncentive)*'Intl Priority'!O69)*(1+International_Fuel_Surcharge),2))</f>
        <v>263.17</v>
      </c>
      <c r="P72" s="334">
        <f>IF('Intl Priority'!$P$105&gt;ROUND(((1-IntPriorityDiscount-IntPriorityIncentive)*'Intl Priority'!P69),2),ROUND('Intl Priority'!$P$105*(1+International_Fuel_Surcharge),2),ROUND(((1-IntPriorityDiscount-IntPriorityIncentive)*'Intl Priority'!P69)*(1+International_Fuel_Surcharge),2))</f>
        <v>253.71</v>
      </c>
      <c r="Q72" s="334">
        <f>IF('Intl Priority'!$Q$105&gt;ROUND(((1-PuertoRicoDiscount)*'Intl Priority'!Q69),2),ROUND('Intl Priority'!$Q$105*(1+International_Fuel_Surcharge),2),ROUND(((1-PuertoRicoDiscount)*'Intl Priority'!Q69)*(1+International_Fuel_Surcharge),2))</f>
        <v>366.33</v>
      </c>
      <c r="R72" s="63"/>
      <c r="S72" s="63"/>
      <c r="T72" s="63"/>
      <c r="U72" s="63"/>
      <c r="V72" s="63"/>
      <c r="W72" s="63"/>
      <c r="X72" s="63"/>
      <c r="Y72" s="63"/>
      <c r="Z72" s="63"/>
    </row>
    <row r="73" ht="12.75" customHeight="1">
      <c r="A73" s="327">
        <v>86.0</v>
      </c>
      <c r="B73" s="334">
        <f>IF('Intl Priority'!$B$105&gt;ROUND(((1-IntPriorityDiscount-IntPriorityIncentive)*'Intl Priority'!B70),2),ROUND('Intl Priority'!$B$105*(1+International_Fuel_Surcharge),2),ROUND(((1-IntPriorityDiscount-IntPriorityIncentive)*'Intl Priority'!B70)*(1+International_Fuel_Surcharge),2))</f>
        <v>114.35</v>
      </c>
      <c r="C73" s="334">
        <f>IF('Intl Priority'!$C$105&gt;ROUND(((1-IntPriorityDiscount-IntPriorityIncentive)*'Intl Priority'!C70),2),ROUND('Intl Priority'!$C$105*(1+International_Fuel_Surcharge),2),ROUND(((1-IntPriorityDiscount-IntPriorityIncentive)*'Intl Priority'!C70)*(1+International_Fuel_Surcharge),2))</f>
        <v>132.22</v>
      </c>
      <c r="D73" s="334">
        <f>IF('Intl Priority'!$D$105&gt;ROUND(((1-IntPriorityDiscount-IntPriorityIncentive)*'Intl Priority'!D70),2),ROUND('Intl Priority'!$D$105*(1+International_Fuel_Surcharge),2),ROUND(((1-IntPriorityDiscount-IntPriorityIncentive)*'Intl Priority'!D70)*(1+International_Fuel_Surcharge),2))</f>
        <v>134.71</v>
      </c>
      <c r="E73" s="334">
        <f>IF('Intl Priority'!$E$105&gt;ROUND(((1-IntPriorityDiscount-IntPriorityIncentive)*'Intl Priority'!E70),2),ROUND('Intl Priority'!$E$105*(1+International_Fuel_Surcharge),2),ROUND(((1-IntPriorityDiscount-IntPriorityIncentive)*'Intl Priority'!E70)*(1+International_Fuel_Surcharge),2))</f>
        <v>209.39</v>
      </c>
      <c r="F73" s="334">
        <f>IF('Intl Priority'!$F$105&gt;ROUND(((1-IntPriorityDiscount-IntPriorityIncentive)*'Intl Priority'!F70),2),ROUND('Intl Priority'!$F$105*(1+International_Fuel_Surcharge),2),ROUND(((1-IntPriorityDiscount-IntPriorityIncentive)*'Intl Priority'!F70)*(1+International_Fuel_Surcharge),2))</f>
        <v>373.03</v>
      </c>
      <c r="G73" s="334">
        <f>IF('Intl Priority'!$G$105&gt;ROUND(((1-IntPriorityDiscount-IntPriorityIncentive)*'Intl Priority'!G70),2),ROUND('Intl Priority'!$G$105*(1+International_Fuel_Surcharge),2),ROUND(((1-IntPriorityDiscount-IntPriorityIncentive)*'Intl Priority'!G70)*(1+International_Fuel_Surcharge),2))</f>
        <v>202.08</v>
      </c>
      <c r="H73" s="334">
        <f>IF('Intl Priority'!$H$105&gt;ROUND(((1-IntPriorityDiscount-IntPriorityIncentive)*'Intl Priority'!H70),2),ROUND('Intl Priority'!$H$105*(1+International_Fuel_Surcharge),2),ROUND(((1-IntPriorityDiscount-IntPriorityIncentive)*'Intl Priority'!H70)*(1+International_Fuel_Surcharge),2))</f>
        <v>203.88</v>
      </c>
      <c r="I73" s="334">
        <f>IF('Intl Priority'!$I$105&gt;ROUND(((1-IntPriorityDiscount-IntPriorityIncentive)*'Intl Priority'!I70),2),ROUND('Intl Priority'!$I$105*(1+International_Fuel_Surcharge),2),ROUND(((1-IntPriorityDiscount-IntPriorityIncentive)*'Intl Priority'!I70)*(1+International_Fuel_Surcharge),2))</f>
        <v>221.54</v>
      </c>
      <c r="J73" s="334">
        <f>IF('Intl Priority'!$J$105&gt;ROUND(((1-IntPriorityDiscount-IntPriorityIncentive)*'Intl Priority'!J70),2),ROUND('Intl Priority'!$J$105*(1+International_Fuel_Surcharge),2),ROUND(((1-IntPriorityDiscount-IntPriorityIncentive)*'Intl Priority'!J70)*(1+International_Fuel_Surcharge),2))</f>
        <v>155.61</v>
      </c>
      <c r="K73" s="334">
        <f>IF('Intl Priority'!$K$105&gt;ROUND(((1-IntPriorityDiscount-IntPriorityIncentive)*'Intl Priority'!K70),2),ROUND('Intl Priority'!$K$105*(1+International_Fuel_Surcharge),2),ROUND(((1-IntPriorityDiscount-IntPriorityIncentive)*'Intl Priority'!K70)*(1+International_Fuel_Surcharge),2))</f>
        <v>318.42</v>
      </c>
      <c r="L73" s="334">
        <f>IF('Intl Priority'!$L$105&gt;ROUND(((1-IntPriorityDiscount-IntPriorityIncentive)*'Intl Priority'!L70),2),ROUND('Intl Priority'!$L$105*(1+International_Fuel_Surcharge),2),ROUND(((1-IntPriorityDiscount-IntPriorityIncentive)*'Intl Priority'!L70)*(1+International_Fuel_Surcharge),2))</f>
        <v>248.79</v>
      </c>
      <c r="M73" s="334">
        <f>IF('Intl Priority'!$M$105&gt;ROUND(((1-IntPriorityDiscount-IntPriorityIncentive)*'Intl Priority'!M70),2),ROUND('Intl Priority'!$M$105*(1+International_Fuel_Surcharge),2),ROUND(((1-IntPriorityDiscount-IntPriorityIncentive)*'Intl Priority'!M70)*(1+International_Fuel_Surcharge),2))</f>
        <v>384.34</v>
      </c>
      <c r="N73" s="334">
        <f>IF('Intl Priority'!$N$105&gt;ROUND(((1-IntPriorityDiscount-IntPriorityIncentive)*'Intl Priority'!N70),2),ROUND('Intl Priority'!$N$105*(1+International_Fuel_Surcharge),2),ROUND(((1-IntPriorityDiscount-IntPriorityIncentive)*'Intl Priority'!N70)*(1+International_Fuel_Surcharge),2))</f>
        <v>369.28</v>
      </c>
      <c r="O73" s="334">
        <f>IF('Intl Priority'!$O$105&gt;ROUND(((1-IntPriorityDiscount-IntPriorityIncentive)*'Intl Priority'!O70),2),ROUND('Intl Priority'!$O$105*(1+International_Fuel_Surcharge),2),ROUND(((1-IntPriorityDiscount-IntPriorityIncentive)*'Intl Priority'!O70)*(1+International_Fuel_Surcharge),2))</f>
        <v>263.42</v>
      </c>
      <c r="P73" s="334">
        <f>IF('Intl Priority'!$P$105&gt;ROUND(((1-IntPriorityDiscount-IntPriorityIncentive)*'Intl Priority'!P70),2),ROUND('Intl Priority'!$P$105*(1+International_Fuel_Surcharge),2),ROUND(((1-IntPriorityDiscount-IntPriorityIncentive)*'Intl Priority'!P70)*(1+International_Fuel_Surcharge),2))</f>
        <v>282.33</v>
      </c>
      <c r="Q73" s="334">
        <f>IF('Intl Priority'!$Q$105&gt;ROUND(((1-PuertoRicoDiscount)*'Intl Priority'!Q70),2),ROUND('Intl Priority'!$Q$105*(1+International_Fuel_Surcharge),2),ROUND(((1-PuertoRicoDiscount)*'Intl Priority'!Q70)*(1+International_Fuel_Surcharge),2))</f>
        <v>367.27</v>
      </c>
      <c r="R73" s="63"/>
      <c r="S73" s="63"/>
      <c r="T73" s="63"/>
      <c r="U73" s="63"/>
      <c r="V73" s="63"/>
      <c r="W73" s="63"/>
      <c r="X73" s="63"/>
      <c r="Y73" s="63"/>
      <c r="Z73" s="63"/>
    </row>
    <row r="74" ht="12.75" customHeight="1">
      <c r="A74" s="327">
        <v>88.0</v>
      </c>
      <c r="B74" s="334">
        <f>IF('Intl Priority'!$B$105&gt;ROUND(((1-IntPriorityDiscount-IntPriorityIncentive)*'Intl Priority'!B71),2),ROUND('Intl Priority'!$B$105*(1+International_Fuel_Surcharge),2),ROUND(((1-IntPriorityDiscount-IntPriorityIncentive)*'Intl Priority'!B71)*(1+International_Fuel_Surcharge),2))</f>
        <v>114.4</v>
      </c>
      <c r="C74" s="334">
        <f>IF('Intl Priority'!$C$105&gt;ROUND(((1-IntPriorityDiscount-IntPriorityIncentive)*'Intl Priority'!C71),2),ROUND('Intl Priority'!$C$105*(1+International_Fuel_Surcharge),2),ROUND(((1-IntPriorityDiscount-IntPriorityIncentive)*'Intl Priority'!C71)*(1+International_Fuel_Surcharge),2))</f>
        <v>132.28</v>
      </c>
      <c r="D74" s="334">
        <f>IF('Intl Priority'!$D$105&gt;ROUND(((1-IntPriorityDiscount-IntPriorityIncentive)*'Intl Priority'!D71),2),ROUND('Intl Priority'!$D$105*(1+International_Fuel_Surcharge),2),ROUND(((1-IntPriorityDiscount-IntPriorityIncentive)*'Intl Priority'!D71)*(1+International_Fuel_Surcharge),2))</f>
        <v>135.32</v>
      </c>
      <c r="E74" s="334">
        <f>IF('Intl Priority'!$E$105&gt;ROUND(((1-IntPriorityDiscount-IntPriorityIncentive)*'Intl Priority'!E71),2),ROUND('Intl Priority'!$E$105*(1+International_Fuel_Surcharge),2),ROUND(((1-IntPriorityDiscount-IntPriorityIncentive)*'Intl Priority'!E71)*(1+International_Fuel_Surcharge),2))</f>
        <v>209.84</v>
      </c>
      <c r="F74" s="334">
        <f>IF('Intl Priority'!$F$105&gt;ROUND(((1-IntPriorityDiscount-IntPriorityIncentive)*'Intl Priority'!F71),2),ROUND('Intl Priority'!$F$105*(1+International_Fuel_Surcharge),2),ROUND(((1-IntPriorityDiscount-IntPriorityIncentive)*'Intl Priority'!F71)*(1+International_Fuel_Surcharge),2))</f>
        <v>374.13</v>
      </c>
      <c r="G74" s="334">
        <f>IF('Intl Priority'!$G$105&gt;ROUND(((1-IntPriorityDiscount-IntPriorityIncentive)*'Intl Priority'!G71),2),ROUND('Intl Priority'!$G$105*(1+International_Fuel_Surcharge),2),ROUND(((1-IntPriorityDiscount-IntPriorityIncentive)*'Intl Priority'!G71)*(1+International_Fuel_Surcharge),2))</f>
        <v>202.53</v>
      </c>
      <c r="H74" s="334">
        <f>IF('Intl Priority'!$H$105&gt;ROUND(((1-IntPriorityDiscount-IntPriorityIncentive)*'Intl Priority'!H71),2),ROUND('Intl Priority'!$H$105*(1+International_Fuel_Surcharge),2),ROUND(((1-IntPriorityDiscount-IntPriorityIncentive)*'Intl Priority'!H71)*(1+International_Fuel_Surcharge),2))</f>
        <v>204.67</v>
      </c>
      <c r="I74" s="334">
        <f>IF('Intl Priority'!$I$105&gt;ROUND(((1-IntPriorityDiscount-IntPriorityIncentive)*'Intl Priority'!I71),2),ROUND('Intl Priority'!$I$105*(1+International_Fuel_Surcharge),2),ROUND(((1-IntPriorityDiscount-IntPriorityIncentive)*'Intl Priority'!I71)*(1+International_Fuel_Surcharge),2))</f>
        <v>221.59</v>
      </c>
      <c r="J74" s="334">
        <f>IF('Intl Priority'!$J$105&gt;ROUND(((1-IntPriorityDiscount-IntPriorityIncentive)*'Intl Priority'!J71),2),ROUND('Intl Priority'!$J$105*(1+International_Fuel_Surcharge),2),ROUND(((1-IntPriorityDiscount-IntPriorityIncentive)*'Intl Priority'!J71)*(1+International_Fuel_Surcharge),2))</f>
        <v>162.07</v>
      </c>
      <c r="K74" s="334">
        <f>IF('Intl Priority'!$K$105&gt;ROUND(((1-IntPriorityDiscount-IntPriorityIncentive)*'Intl Priority'!K71),2),ROUND('Intl Priority'!$K$105*(1+International_Fuel_Surcharge),2),ROUND(((1-IntPriorityDiscount-IntPriorityIncentive)*'Intl Priority'!K71)*(1+International_Fuel_Surcharge),2))</f>
        <v>325.98</v>
      </c>
      <c r="L74" s="334">
        <f>IF('Intl Priority'!$L$105&gt;ROUND(((1-IntPriorityDiscount-IntPriorityIncentive)*'Intl Priority'!L71),2),ROUND('Intl Priority'!$L$105*(1+International_Fuel_Surcharge),2),ROUND(((1-IntPriorityDiscount-IntPriorityIncentive)*'Intl Priority'!L71)*(1+International_Fuel_Surcharge),2))</f>
        <v>248.83</v>
      </c>
      <c r="M74" s="334">
        <f>IF('Intl Priority'!$M$105&gt;ROUND(((1-IntPriorityDiscount-IntPriorityIncentive)*'Intl Priority'!M71),2),ROUND('Intl Priority'!$M$105*(1+International_Fuel_Surcharge),2),ROUND(((1-IntPriorityDiscount-IntPriorityIncentive)*'Intl Priority'!M71)*(1+International_Fuel_Surcharge),2))</f>
        <v>386.71</v>
      </c>
      <c r="N74" s="334">
        <f>IF('Intl Priority'!$N$105&gt;ROUND(((1-IntPriorityDiscount-IntPriorityIncentive)*'Intl Priority'!N71),2),ROUND('Intl Priority'!$N$105*(1+International_Fuel_Surcharge),2),ROUND(((1-IntPriorityDiscount-IntPriorityIncentive)*'Intl Priority'!N71)*(1+International_Fuel_Surcharge),2))</f>
        <v>371.39</v>
      </c>
      <c r="O74" s="334">
        <f>IF('Intl Priority'!$O$105&gt;ROUND(((1-IntPriorityDiscount-IntPriorityIncentive)*'Intl Priority'!O71),2),ROUND('Intl Priority'!$O$105*(1+International_Fuel_Surcharge),2),ROUND(((1-IntPriorityDiscount-IntPriorityIncentive)*'Intl Priority'!O71)*(1+International_Fuel_Surcharge),2))</f>
        <v>268.5</v>
      </c>
      <c r="P74" s="334">
        <f>IF('Intl Priority'!$P$105&gt;ROUND(((1-IntPriorityDiscount-IntPriorityIncentive)*'Intl Priority'!P71),2),ROUND('Intl Priority'!$P$105*(1+International_Fuel_Surcharge),2),ROUND(((1-IntPriorityDiscount-IntPriorityIncentive)*'Intl Priority'!P71)*(1+International_Fuel_Surcharge),2))</f>
        <v>285.19</v>
      </c>
      <c r="Q74" s="334">
        <f>IF('Intl Priority'!$Q$105&gt;ROUND(((1-PuertoRicoDiscount)*'Intl Priority'!Q71),2),ROUND('Intl Priority'!$Q$105*(1+International_Fuel_Surcharge),2),ROUND(((1-PuertoRicoDiscount)*'Intl Priority'!Q71)*(1+International_Fuel_Surcharge),2))</f>
        <v>378.66</v>
      </c>
      <c r="R74" s="63"/>
      <c r="S74" s="63"/>
      <c r="T74" s="63"/>
      <c r="U74" s="63"/>
      <c r="V74" s="63"/>
      <c r="W74" s="63"/>
      <c r="X74" s="63"/>
      <c r="Y74" s="63"/>
      <c r="Z74" s="63"/>
    </row>
    <row r="75" ht="12.75" customHeight="1">
      <c r="A75" s="327">
        <v>90.0</v>
      </c>
      <c r="B75" s="334">
        <f>IF('Intl Priority'!$B$105&gt;ROUND(((1-IntPriorityDiscount-IntPriorityIncentive)*'Intl Priority'!B72),2),ROUND('Intl Priority'!$B$105*(1+International_Fuel_Surcharge),2),ROUND(((1-IntPriorityDiscount-IntPriorityIncentive)*'Intl Priority'!B72)*(1+International_Fuel_Surcharge),2))</f>
        <v>114.45</v>
      </c>
      <c r="C75" s="334">
        <f>IF('Intl Priority'!$C$105&gt;ROUND(((1-IntPriorityDiscount-IntPriorityIncentive)*'Intl Priority'!C72),2),ROUND('Intl Priority'!$C$105*(1+International_Fuel_Surcharge),2),ROUND(((1-IntPriorityDiscount-IntPriorityIncentive)*'Intl Priority'!C72)*(1+International_Fuel_Surcharge),2))</f>
        <v>132.33</v>
      </c>
      <c r="D75" s="334">
        <f>IF('Intl Priority'!$D$105&gt;ROUND(((1-IntPriorityDiscount-IntPriorityIncentive)*'Intl Priority'!D72),2),ROUND('Intl Priority'!$D$105*(1+International_Fuel_Surcharge),2),ROUND(((1-IntPriorityDiscount-IntPriorityIncentive)*'Intl Priority'!D72)*(1+International_Fuel_Surcharge),2))</f>
        <v>137.1</v>
      </c>
      <c r="E75" s="334">
        <f>IF('Intl Priority'!$E$105&gt;ROUND(((1-IntPriorityDiscount-IntPriorityIncentive)*'Intl Priority'!E72),2),ROUND('Intl Priority'!$E$105*(1+International_Fuel_Surcharge),2),ROUND(((1-IntPriorityDiscount-IntPriorityIncentive)*'Intl Priority'!E72)*(1+International_Fuel_Surcharge),2))</f>
        <v>214.36</v>
      </c>
      <c r="F75" s="334">
        <f>IF('Intl Priority'!$F$105&gt;ROUND(((1-IntPriorityDiscount-IntPriorityIncentive)*'Intl Priority'!F72),2),ROUND('Intl Priority'!$F$105*(1+International_Fuel_Surcharge),2),ROUND(((1-IntPriorityDiscount-IntPriorityIncentive)*'Intl Priority'!F72)*(1+International_Fuel_Surcharge),2))</f>
        <v>380.09</v>
      </c>
      <c r="G75" s="334">
        <f>IF('Intl Priority'!$G$105&gt;ROUND(((1-IntPriorityDiscount-IntPriorityIncentive)*'Intl Priority'!G72),2),ROUND('Intl Priority'!$G$105*(1+International_Fuel_Surcharge),2),ROUND(((1-IntPriorityDiscount-IntPriorityIncentive)*'Intl Priority'!G72)*(1+International_Fuel_Surcharge),2))</f>
        <v>206.87</v>
      </c>
      <c r="H75" s="334">
        <f>IF('Intl Priority'!$H$105&gt;ROUND(((1-IntPriorityDiscount-IntPriorityIncentive)*'Intl Priority'!H72),2),ROUND('Intl Priority'!$H$105*(1+International_Fuel_Surcharge),2),ROUND(((1-IntPriorityDiscount-IntPriorityIncentive)*'Intl Priority'!H72)*(1+International_Fuel_Surcharge),2))</f>
        <v>209.06</v>
      </c>
      <c r="I75" s="334">
        <f>IF('Intl Priority'!$I$105&gt;ROUND(((1-IntPriorityDiscount-IntPriorityIncentive)*'Intl Priority'!I72),2),ROUND('Intl Priority'!$I$105*(1+International_Fuel_Surcharge),2),ROUND(((1-IntPriorityDiscount-IntPriorityIncentive)*'Intl Priority'!I72)*(1+International_Fuel_Surcharge),2))</f>
        <v>222.15</v>
      </c>
      <c r="J75" s="334">
        <f>IF('Intl Priority'!$J$105&gt;ROUND(((1-IntPriorityDiscount-IntPriorityIncentive)*'Intl Priority'!J72),2),ROUND('Intl Priority'!$J$105*(1+International_Fuel_Surcharge),2),ROUND(((1-IntPriorityDiscount-IntPriorityIncentive)*'Intl Priority'!J72)*(1+International_Fuel_Surcharge),2))</f>
        <v>162.71</v>
      </c>
      <c r="K75" s="334">
        <f>IF('Intl Priority'!$K$105&gt;ROUND(((1-IntPriorityDiscount-IntPriorityIncentive)*'Intl Priority'!K72),2),ROUND('Intl Priority'!$K$105*(1+International_Fuel_Surcharge),2),ROUND(((1-IntPriorityDiscount-IntPriorityIncentive)*'Intl Priority'!K72)*(1+International_Fuel_Surcharge),2))</f>
        <v>336.83</v>
      </c>
      <c r="L75" s="334">
        <f>IF('Intl Priority'!$L$105&gt;ROUND(((1-IntPriorityDiscount-IntPriorityIncentive)*'Intl Priority'!L72),2),ROUND('Intl Priority'!$L$105*(1+International_Fuel_Surcharge),2),ROUND(((1-IntPriorityDiscount-IntPriorityIncentive)*'Intl Priority'!L72)*(1+International_Fuel_Surcharge),2))</f>
        <v>248.91</v>
      </c>
      <c r="M75" s="334">
        <f>IF('Intl Priority'!$M$105&gt;ROUND(((1-IntPriorityDiscount-IntPriorityIncentive)*'Intl Priority'!M72),2),ROUND('Intl Priority'!$M$105*(1+International_Fuel_Surcharge),2),ROUND(((1-IntPriorityDiscount-IntPriorityIncentive)*'Intl Priority'!M72)*(1+International_Fuel_Surcharge),2))</f>
        <v>386.95</v>
      </c>
      <c r="N75" s="334">
        <f>IF('Intl Priority'!$N$105&gt;ROUND(((1-IntPriorityDiscount-IntPriorityIncentive)*'Intl Priority'!N72),2),ROUND('Intl Priority'!$N$105*(1+International_Fuel_Surcharge),2),ROUND(((1-IntPriorityDiscount-IntPriorityIncentive)*'Intl Priority'!N72)*(1+International_Fuel_Surcharge),2))</f>
        <v>371.61</v>
      </c>
      <c r="O75" s="334">
        <f>IF('Intl Priority'!$O$105&gt;ROUND(((1-IntPriorityDiscount-IntPriorityIncentive)*'Intl Priority'!O72),2),ROUND('Intl Priority'!$O$105*(1+International_Fuel_Surcharge),2),ROUND(((1-IntPriorityDiscount-IntPriorityIncentive)*'Intl Priority'!O72)*(1+International_Fuel_Surcharge),2))</f>
        <v>273.26</v>
      </c>
      <c r="P75" s="334">
        <f>IF('Intl Priority'!$P$105&gt;ROUND(((1-IntPriorityDiscount-IntPriorityIncentive)*'Intl Priority'!P72),2),ROUND('Intl Priority'!$P$105*(1+International_Fuel_Surcharge),2),ROUND(((1-IntPriorityDiscount-IntPriorityIncentive)*'Intl Priority'!P72)*(1+International_Fuel_Surcharge),2))</f>
        <v>289.75</v>
      </c>
      <c r="Q75" s="334">
        <f>IF('Intl Priority'!$Q$105&gt;ROUND(((1-PuertoRicoDiscount)*'Intl Priority'!Q72),2),ROUND('Intl Priority'!$Q$105*(1+International_Fuel_Surcharge),2),ROUND(((1-PuertoRicoDiscount)*'Intl Priority'!Q72)*(1+International_Fuel_Surcharge),2))</f>
        <v>383.74</v>
      </c>
      <c r="R75" s="63"/>
      <c r="S75" s="63"/>
      <c r="T75" s="63"/>
      <c r="U75" s="63"/>
      <c r="V75" s="63"/>
      <c r="W75" s="63"/>
      <c r="X75" s="63"/>
      <c r="Y75" s="63"/>
      <c r="Z75" s="63"/>
    </row>
    <row r="76" ht="12.75" customHeight="1">
      <c r="A76" s="327">
        <v>92.0</v>
      </c>
      <c r="B76" s="334">
        <f>IF('Intl Priority'!$B$105&gt;ROUND(((1-IntPriorityDiscount-IntPriorityIncentive)*'Intl Priority'!B73),2),ROUND('Intl Priority'!$B$105*(1+International_Fuel_Surcharge),2),ROUND(((1-IntPriorityDiscount-IntPriorityIncentive)*'Intl Priority'!B73)*(1+International_Fuel_Surcharge),2))</f>
        <v>115.41</v>
      </c>
      <c r="C76" s="334">
        <f>IF('Intl Priority'!$C$105&gt;ROUND(((1-IntPriorityDiscount-IntPriorityIncentive)*'Intl Priority'!C73),2),ROUND('Intl Priority'!$C$105*(1+International_Fuel_Surcharge),2),ROUND(((1-IntPriorityDiscount-IntPriorityIncentive)*'Intl Priority'!C73)*(1+International_Fuel_Surcharge),2))</f>
        <v>132.49</v>
      </c>
      <c r="D76" s="334">
        <f>IF('Intl Priority'!$D$105&gt;ROUND(((1-IntPriorityDiscount-IntPriorityIncentive)*'Intl Priority'!D73),2),ROUND('Intl Priority'!$D$105*(1+International_Fuel_Surcharge),2),ROUND(((1-IntPriorityDiscount-IntPriorityIncentive)*'Intl Priority'!D73)*(1+International_Fuel_Surcharge),2))</f>
        <v>137.28</v>
      </c>
      <c r="E76" s="334">
        <f>IF('Intl Priority'!$E$105&gt;ROUND(((1-IntPriorityDiscount-IntPriorityIncentive)*'Intl Priority'!E73),2),ROUND('Intl Priority'!$E$105*(1+International_Fuel_Surcharge),2),ROUND(((1-IntPriorityDiscount-IntPriorityIncentive)*'Intl Priority'!E73)*(1+International_Fuel_Surcharge),2))</f>
        <v>214.81</v>
      </c>
      <c r="F76" s="334">
        <f>IF('Intl Priority'!$F$105&gt;ROUND(((1-IntPriorityDiscount-IntPriorityIncentive)*'Intl Priority'!F73),2),ROUND('Intl Priority'!$F$105*(1+International_Fuel_Surcharge),2),ROUND(((1-IntPriorityDiscount-IntPriorityIncentive)*'Intl Priority'!F73)*(1+International_Fuel_Surcharge),2))</f>
        <v>380.68</v>
      </c>
      <c r="G76" s="334">
        <f>IF('Intl Priority'!$G$105&gt;ROUND(((1-IntPriorityDiscount-IntPriorityIncentive)*'Intl Priority'!G73),2),ROUND('Intl Priority'!$G$105*(1+International_Fuel_Surcharge),2),ROUND(((1-IntPriorityDiscount-IntPriorityIncentive)*'Intl Priority'!G73)*(1+International_Fuel_Surcharge),2))</f>
        <v>207.3</v>
      </c>
      <c r="H76" s="334">
        <f>IF('Intl Priority'!$H$105&gt;ROUND(((1-IntPriorityDiscount-IntPriorityIncentive)*'Intl Priority'!H73),2),ROUND('Intl Priority'!$H$105*(1+International_Fuel_Surcharge),2),ROUND(((1-IntPriorityDiscount-IntPriorityIncentive)*'Intl Priority'!H73)*(1+International_Fuel_Surcharge),2))</f>
        <v>209.5</v>
      </c>
      <c r="I76" s="334">
        <f>IF('Intl Priority'!$I$105&gt;ROUND(((1-IntPriorityDiscount-IntPriorityIncentive)*'Intl Priority'!I73),2),ROUND('Intl Priority'!$I$105*(1+International_Fuel_Surcharge),2),ROUND(((1-IntPriorityDiscount-IntPriorityIncentive)*'Intl Priority'!I73)*(1+International_Fuel_Surcharge),2))</f>
        <v>233.3</v>
      </c>
      <c r="J76" s="334">
        <f>IF('Intl Priority'!$J$105&gt;ROUND(((1-IntPriorityDiscount-IntPriorityIncentive)*'Intl Priority'!J73),2),ROUND('Intl Priority'!$J$105*(1+International_Fuel_Surcharge),2),ROUND(((1-IntPriorityDiscount-IntPriorityIncentive)*'Intl Priority'!J73)*(1+International_Fuel_Surcharge),2))</f>
        <v>162.78</v>
      </c>
      <c r="K76" s="334">
        <f>IF('Intl Priority'!$K$105&gt;ROUND(((1-IntPriorityDiscount-IntPriorityIncentive)*'Intl Priority'!K73),2),ROUND('Intl Priority'!$K$105*(1+International_Fuel_Surcharge),2),ROUND(((1-IntPriorityDiscount-IntPriorityIncentive)*'Intl Priority'!K73)*(1+International_Fuel_Surcharge),2))</f>
        <v>340.09</v>
      </c>
      <c r="L76" s="334">
        <f>IF('Intl Priority'!$L$105&gt;ROUND(((1-IntPriorityDiscount-IntPriorityIncentive)*'Intl Priority'!L73),2),ROUND('Intl Priority'!$L$105*(1+International_Fuel_Surcharge),2),ROUND(((1-IntPriorityDiscount-IntPriorityIncentive)*'Intl Priority'!L73)*(1+International_Fuel_Surcharge),2))</f>
        <v>250.34</v>
      </c>
      <c r="M76" s="334">
        <f>IF('Intl Priority'!$M$105&gt;ROUND(((1-IntPriorityDiscount-IntPriorityIncentive)*'Intl Priority'!M73),2),ROUND('Intl Priority'!$M$105*(1+International_Fuel_Surcharge),2),ROUND(((1-IntPriorityDiscount-IntPriorityIncentive)*'Intl Priority'!M73)*(1+International_Fuel_Surcharge),2))</f>
        <v>387</v>
      </c>
      <c r="N76" s="334">
        <f>IF('Intl Priority'!$N$105&gt;ROUND(((1-IntPriorityDiscount-IntPriorityIncentive)*'Intl Priority'!N73),2),ROUND('Intl Priority'!$N$105*(1+International_Fuel_Surcharge),2),ROUND(((1-IntPriorityDiscount-IntPriorityIncentive)*'Intl Priority'!N73)*(1+International_Fuel_Surcharge),2))</f>
        <v>371.65</v>
      </c>
      <c r="O76" s="334">
        <f>IF('Intl Priority'!$O$105&gt;ROUND(((1-IntPriorityDiscount-IntPriorityIncentive)*'Intl Priority'!O73),2),ROUND('Intl Priority'!$O$105*(1+International_Fuel_Surcharge),2),ROUND(((1-IntPriorityDiscount-IntPriorityIncentive)*'Intl Priority'!O73)*(1+International_Fuel_Surcharge),2))</f>
        <v>273.73</v>
      </c>
      <c r="P76" s="334">
        <f>IF('Intl Priority'!$P$105&gt;ROUND(((1-IntPriorityDiscount-IntPriorityIncentive)*'Intl Priority'!P73),2),ROUND('Intl Priority'!$P$105*(1+International_Fuel_Surcharge),2),ROUND(((1-IntPriorityDiscount-IntPriorityIncentive)*'Intl Priority'!P73)*(1+International_Fuel_Surcharge),2))</f>
        <v>290.21</v>
      </c>
      <c r="Q76" s="334">
        <f>IF('Intl Priority'!$Q$105&gt;ROUND(((1-PuertoRicoDiscount)*'Intl Priority'!Q73),2),ROUND('Intl Priority'!$Q$105*(1+International_Fuel_Surcharge),2),ROUND(((1-PuertoRicoDiscount)*'Intl Priority'!Q73)*(1+International_Fuel_Surcharge),2))</f>
        <v>390.78</v>
      </c>
      <c r="R76" s="63"/>
      <c r="S76" s="63"/>
      <c r="T76" s="63"/>
      <c r="U76" s="63"/>
      <c r="V76" s="63"/>
      <c r="W76" s="63"/>
      <c r="X76" s="63"/>
      <c r="Y76" s="63"/>
      <c r="Z76" s="63"/>
    </row>
    <row r="77" ht="12.75" customHeight="1">
      <c r="A77" s="327">
        <v>94.0</v>
      </c>
      <c r="B77" s="334">
        <f>IF('Intl Priority'!$B$105&gt;ROUND(((1-IntPriorityDiscount-IntPriorityIncentive)*'Intl Priority'!B74),2),ROUND('Intl Priority'!$B$105*(1+International_Fuel_Surcharge),2),ROUND(((1-IntPriorityDiscount-IntPriorityIncentive)*'Intl Priority'!B74)*(1+International_Fuel_Surcharge),2))</f>
        <v>115.65</v>
      </c>
      <c r="C77" s="334">
        <f>IF('Intl Priority'!$C$105&gt;ROUND(((1-IntPriorityDiscount-IntPriorityIncentive)*'Intl Priority'!C74),2),ROUND('Intl Priority'!$C$105*(1+International_Fuel_Surcharge),2),ROUND(((1-IntPriorityDiscount-IntPriorityIncentive)*'Intl Priority'!C74)*(1+International_Fuel_Surcharge),2))</f>
        <v>135.77</v>
      </c>
      <c r="D77" s="334">
        <f>IF('Intl Priority'!$D$105&gt;ROUND(((1-IntPriorityDiscount-IntPriorityIncentive)*'Intl Priority'!D74),2),ROUND('Intl Priority'!$D$105*(1+International_Fuel_Surcharge),2),ROUND(((1-IntPriorityDiscount-IntPriorityIncentive)*'Intl Priority'!D74)*(1+International_Fuel_Surcharge),2))</f>
        <v>137.34</v>
      </c>
      <c r="E77" s="334">
        <f>IF('Intl Priority'!$E$105&gt;ROUND(((1-IntPriorityDiscount-IntPriorityIncentive)*'Intl Priority'!E74),2),ROUND('Intl Priority'!$E$105*(1+International_Fuel_Surcharge),2),ROUND(((1-IntPriorityDiscount-IntPriorityIncentive)*'Intl Priority'!E74)*(1+International_Fuel_Surcharge),2))</f>
        <v>218.94</v>
      </c>
      <c r="F77" s="334">
        <f>IF('Intl Priority'!$F$105&gt;ROUND(((1-IntPriorityDiscount-IntPriorityIncentive)*'Intl Priority'!F74),2),ROUND('Intl Priority'!$F$105*(1+International_Fuel_Surcharge),2),ROUND(((1-IntPriorityDiscount-IntPriorityIncentive)*'Intl Priority'!F74)*(1+International_Fuel_Surcharge),2))</f>
        <v>381.39</v>
      </c>
      <c r="G77" s="334">
        <f>IF('Intl Priority'!$G$105&gt;ROUND(((1-IntPriorityDiscount-IntPriorityIncentive)*'Intl Priority'!G74),2),ROUND('Intl Priority'!$G$105*(1+International_Fuel_Surcharge),2),ROUND(((1-IntPriorityDiscount-IntPriorityIncentive)*'Intl Priority'!G74)*(1+International_Fuel_Surcharge),2))</f>
        <v>208.36</v>
      </c>
      <c r="H77" s="334">
        <f>IF('Intl Priority'!$H$105&gt;ROUND(((1-IntPriorityDiscount-IntPriorityIncentive)*'Intl Priority'!H74),2),ROUND('Intl Priority'!$H$105*(1+International_Fuel_Surcharge),2),ROUND(((1-IntPriorityDiscount-IntPriorityIncentive)*'Intl Priority'!H74)*(1+International_Fuel_Surcharge),2))</f>
        <v>209.96</v>
      </c>
      <c r="I77" s="334">
        <f>IF('Intl Priority'!$I$105&gt;ROUND(((1-IntPriorityDiscount-IntPriorityIncentive)*'Intl Priority'!I74),2),ROUND('Intl Priority'!$I$105*(1+International_Fuel_Surcharge),2),ROUND(((1-IntPriorityDiscount-IntPriorityIncentive)*'Intl Priority'!I74)*(1+International_Fuel_Surcharge),2))</f>
        <v>234.47</v>
      </c>
      <c r="J77" s="334">
        <f>IF('Intl Priority'!$J$105&gt;ROUND(((1-IntPriorityDiscount-IntPriorityIncentive)*'Intl Priority'!J74),2),ROUND('Intl Priority'!$J$105*(1+International_Fuel_Surcharge),2),ROUND(((1-IntPriorityDiscount-IntPriorityIncentive)*'Intl Priority'!J74)*(1+International_Fuel_Surcharge),2))</f>
        <v>162.83</v>
      </c>
      <c r="K77" s="334">
        <f>IF('Intl Priority'!$K$105&gt;ROUND(((1-IntPriorityDiscount-IntPriorityIncentive)*'Intl Priority'!K74),2),ROUND('Intl Priority'!$K$105*(1+International_Fuel_Surcharge),2),ROUND(((1-IntPriorityDiscount-IntPriorityIncentive)*'Intl Priority'!K74)*(1+International_Fuel_Surcharge),2))</f>
        <v>343.25</v>
      </c>
      <c r="L77" s="334">
        <f>IF('Intl Priority'!$L$105&gt;ROUND(((1-IntPriorityDiscount-IntPriorityIncentive)*'Intl Priority'!L74),2),ROUND('Intl Priority'!$L$105*(1+International_Fuel_Surcharge),2),ROUND(((1-IntPriorityDiscount-IntPriorityIncentive)*'Intl Priority'!L74)*(1+International_Fuel_Surcharge),2))</f>
        <v>278.96</v>
      </c>
      <c r="M77" s="334">
        <f>IF('Intl Priority'!$M$105&gt;ROUND(((1-IntPriorityDiscount-IntPriorityIncentive)*'Intl Priority'!M74),2),ROUND('Intl Priority'!$M$105*(1+International_Fuel_Surcharge),2),ROUND(((1-IntPriorityDiscount-IntPriorityIncentive)*'Intl Priority'!M74)*(1+International_Fuel_Surcharge),2))</f>
        <v>387.04</v>
      </c>
      <c r="N77" s="334">
        <f>IF('Intl Priority'!$N$105&gt;ROUND(((1-IntPriorityDiscount-IntPriorityIncentive)*'Intl Priority'!N74),2),ROUND('Intl Priority'!$N$105*(1+International_Fuel_Surcharge),2),ROUND(((1-IntPriorityDiscount-IntPriorityIncentive)*'Intl Priority'!N74)*(1+International_Fuel_Surcharge),2))</f>
        <v>371.7</v>
      </c>
      <c r="O77" s="334">
        <f>IF('Intl Priority'!$O$105&gt;ROUND(((1-IntPriorityDiscount-IntPriorityIncentive)*'Intl Priority'!O74),2),ROUND('Intl Priority'!$O$105*(1+International_Fuel_Surcharge),2),ROUND(((1-IntPriorityDiscount-IntPriorityIncentive)*'Intl Priority'!O74)*(1+International_Fuel_Surcharge),2))</f>
        <v>274.42</v>
      </c>
      <c r="P77" s="334">
        <f>IF('Intl Priority'!$P$105&gt;ROUND(((1-IntPriorityDiscount-IntPriorityIncentive)*'Intl Priority'!P74),2),ROUND('Intl Priority'!$P$105*(1+International_Fuel_Surcharge),2),ROUND(((1-IntPriorityDiscount-IntPriorityIncentive)*'Intl Priority'!P74)*(1+International_Fuel_Surcharge),2))</f>
        <v>290.25</v>
      </c>
      <c r="Q77" s="334">
        <f>IF('Intl Priority'!$Q$105&gt;ROUND(((1-PuertoRicoDiscount)*'Intl Priority'!Q74),2),ROUND('Intl Priority'!$Q$105*(1+International_Fuel_Surcharge),2),ROUND(((1-PuertoRicoDiscount)*'Intl Priority'!Q74)*(1+International_Fuel_Surcharge),2))</f>
        <v>390.87</v>
      </c>
      <c r="R77" s="63"/>
      <c r="S77" s="63"/>
      <c r="T77" s="63"/>
      <c r="U77" s="63"/>
      <c r="V77" s="63"/>
      <c r="W77" s="63"/>
      <c r="X77" s="63"/>
      <c r="Y77" s="63"/>
      <c r="Z77" s="63"/>
    </row>
    <row r="78" ht="12.75" customHeight="1">
      <c r="A78" s="327">
        <v>96.0</v>
      </c>
      <c r="B78" s="334">
        <f>IF('Intl Priority'!$B$105&gt;ROUND(((1-IntPriorityDiscount-IntPriorityIncentive)*'Intl Priority'!B75),2),ROUND('Intl Priority'!$B$105*(1+International_Fuel_Surcharge),2),ROUND(((1-IntPriorityDiscount-IntPriorityIncentive)*'Intl Priority'!B75)*(1+International_Fuel_Surcharge),2))</f>
        <v>118.7</v>
      </c>
      <c r="C78" s="334">
        <f>IF('Intl Priority'!$C$105&gt;ROUND(((1-IntPriorityDiscount-IntPriorityIncentive)*'Intl Priority'!C75),2),ROUND('Intl Priority'!$C$105*(1+International_Fuel_Surcharge),2),ROUND(((1-IntPriorityDiscount-IntPriorityIncentive)*'Intl Priority'!C75)*(1+International_Fuel_Surcharge),2))</f>
        <v>138.3</v>
      </c>
      <c r="D78" s="334">
        <f>IF('Intl Priority'!$D$105&gt;ROUND(((1-IntPriorityDiscount-IntPriorityIncentive)*'Intl Priority'!D75),2),ROUND('Intl Priority'!$D$105*(1+International_Fuel_Surcharge),2),ROUND(((1-IntPriorityDiscount-IntPriorityIncentive)*'Intl Priority'!D75)*(1+International_Fuel_Surcharge),2))</f>
        <v>137.4</v>
      </c>
      <c r="E78" s="334">
        <f>IF('Intl Priority'!$E$105&gt;ROUND(((1-IntPriorityDiscount-IntPriorityIncentive)*'Intl Priority'!E75),2),ROUND('Intl Priority'!$E$105*(1+International_Fuel_Surcharge),2),ROUND(((1-IntPriorityDiscount-IntPriorityIncentive)*'Intl Priority'!E75)*(1+International_Fuel_Surcharge),2))</f>
        <v>219.36</v>
      </c>
      <c r="F78" s="334">
        <f>IF('Intl Priority'!$F$105&gt;ROUND(((1-IntPriorityDiscount-IntPriorityIncentive)*'Intl Priority'!F75),2),ROUND('Intl Priority'!$F$105*(1+International_Fuel_Surcharge),2),ROUND(((1-IntPriorityDiscount-IntPriorityIncentive)*'Intl Priority'!F75)*(1+International_Fuel_Surcharge),2))</f>
        <v>384.83</v>
      </c>
      <c r="G78" s="334">
        <f>IF('Intl Priority'!$G$105&gt;ROUND(((1-IntPriorityDiscount-IntPriorityIncentive)*'Intl Priority'!G75),2),ROUND('Intl Priority'!$G$105*(1+International_Fuel_Surcharge),2),ROUND(((1-IntPriorityDiscount-IntPriorityIncentive)*'Intl Priority'!G75)*(1+International_Fuel_Surcharge),2))</f>
        <v>212.73</v>
      </c>
      <c r="H78" s="334">
        <f>IF('Intl Priority'!$H$105&gt;ROUND(((1-IntPriorityDiscount-IntPriorityIncentive)*'Intl Priority'!H75),2),ROUND('Intl Priority'!$H$105*(1+International_Fuel_Surcharge),2),ROUND(((1-IntPriorityDiscount-IntPriorityIncentive)*'Intl Priority'!H75)*(1+International_Fuel_Surcharge),2))</f>
        <v>210.07</v>
      </c>
      <c r="I78" s="334">
        <f>IF('Intl Priority'!$I$105&gt;ROUND(((1-IntPriorityDiscount-IntPriorityIncentive)*'Intl Priority'!I75),2),ROUND('Intl Priority'!$I$105*(1+International_Fuel_Surcharge),2),ROUND(((1-IntPriorityDiscount-IntPriorityIncentive)*'Intl Priority'!I75)*(1+International_Fuel_Surcharge),2))</f>
        <v>251.05</v>
      </c>
      <c r="J78" s="334">
        <f>IF('Intl Priority'!$J$105&gt;ROUND(((1-IntPriorityDiscount-IntPriorityIncentive)*'Intl Priority'!J75),2),ROUND('Intl Priority'!$J$105*(1+International_Fuel_Surcharge),2),ROUND(((1-IntPriorityDiscount-IntPriorityIncentive)*'Intl Priority'!J75)*(1+International_Fuel_Surcharge),2))</f>
        <v>162.87</v>
      </c>
      <c r="K78" s="334">
        <f>IF('Intl Priority'!$K$105&gt;ROUND(((1-IntPriorityDiscount-IntPriorityIncentive)*'Intl Priority'!K75),2),ROUND('Intl Priority'!$K$105*(1+International_Fuel_Surcharge),2),ROUND(((1-IntPriorityDiscount-IntPriorityIncentive)*'Intl Priority'!K75)*(1+International_Fuel_Surcharge),2))</f>
        <v>348.19</v>
      </c>
      <c r="L78" s="334">
        <f>IF('Intl Priority'!$L$105&gt;ROUND(((1-IntPriorityDiscount-IntPriorityIncentive)*'Intl Priority'!L75),2),ROUND('Intl Priority'!$L$105*(1+International_Fuel_Surcharge),2),ROUND(((1-IntPriorityDiscount-IntPriorityIncentive)*'Intl Priority'!L75)*(1+International_Fuel_Surcharge),2))</f>
        <v>282.69</v>
      </c>
      <c r="M78" s="334">
        <f>IF('Intl Priority'!$M$105&gt;ROUND(((1-IntPriorityDiscount-IntPriorityIncentive)*'Intl Priority'!M75),2),ROUND('Intl Priority'!$M$105*(1+International_Fuel_Surcharge),2),ROUND(((1-IntPriorityDiscount-IntPriorityIncentive)*'Intl Priority'!M75)*(1+International_Fuel_Surcharge),2))</f>
        <v>387.65</v>
      </c>
      <c r="N78" s="334">
        <f>IF('Intl Priority'!$N$105&gt;ROUND(((1-IntPriorityDiscount-IntPriorityIncentive)*'Intl Priority'!N75),2),ROUND('Intl Priority'!$N$105*(1+International_Fuel_Surcharge),2),ROUND(((1-IntPriorityDiscount-IntPriorityIncentive)*'Intl Priority'!N75)*(1+International_Fuel_Surcharge),2))</f>
        <v>372.52</v>
      </c>
      <c r="O78" s="334">
        <f>IF('Intl Priority'!$O$105&gt;ROUND(((1-IntPriorityDiscount-IntPriorityIncentive)*'Intl Priority'!O75),2),ROUND('Intl Priority'!$O$105*(1+International_Fuel_Surcharge),2),ROUND(((1-IntPriorityDiscount-IntPriorityIncentive)*'Intl Priority'!O75)*(1+International_Fuel_Surcharge),2))</f>
        <v>279.65</v>
      </c>
      <c r="P78" s="334">
        <f>IF('Intl Priority'!$P$105&gt;ROUND(((1-IntPriorityDiscount-IntPriorityIncentive)*'Intl Priority'!P75),2),ROUND('Intl Priority'!$P$105*(1+International_Fuel_Surcharge),2),ROUND(((1-IntPriorityDiscount-IntPriorityIncentive)*'Intl Priority'!P75)*(1+International_Fuel_Surcharge),2))</f>
        <v>290.29</v>
      </c>
      <c r="Q78" s="334">
        <f>IF('Intl Priority'!$Q$105&gt;ROUND(((1-PuertoRicoDiscount)*'Intl Priority'!Q75),2),ROUND('Intl Priority'!$Q$105*(1+International_Fuel_Surcharge),2),ROUND(((1-PuertoRicoDiscount)*'Intl Priority'!Q75)*(1+International_Fuel_Surcharge),2))</f>
        <v>397.5</v>
      </c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327">
        <v>98.0</v>
      </c>
      <c r="B79" s="334">
        <f>IF('Intl Priority'!$B$105&gt;ROUND(((1-IntPriorityDiscount-IntPriorityIncentive)*'Intl Priority'!B76),2),ROUND('Intl Priority'!$B$105*(1+International_Fuel_Surcharge),2),ROUND(((1-IntPriorityDiscount-IntPriorityIncentive)*'Intl Priority'!B76)*(1+International_Fuel_Surcharge),2))</f>
        <v>119</v>
      </c>
      <c r="C79" s="334">
        <f>IF('Intl Priority'!$C$105&gt;ROUND(((1-IntPriorityDiscount-IntPriorityIncentive)*'Intl Priority'!C76),2),ROUND('Intl Priority'!$C$105*(1+International_Fuel_Surcharge),2),ROUND(((1-IntPriorityDiscount-IntPriorityIncentive)*'Intl Priority'!C76)*(1+International_Fuel_Surcharge),2))</f>
        <v>139.12</v>
      </c>
      <c r="D79" s="334">
        <f>IF('Intl Priority'!$D$105&gt;ROUND(((1-IntPriorityDiscount-IntPriorityIncentive)*'Intl Priority'!D76),2),ROUND('Intl Priority'!$D$105*(1+International_Fuel_Surcharge),2),ROUND(((1-IntPriorityDiscount-IntPriorityIncentive)*'Intl Priority'!D76)*(1+International_Fuel_Surcharge),2))</f>
        <v>137.45</v>
      </c>
      <c r="E79" s="334">
        <f>IF('Intl Priority'!$E$105&gt;ROUND(((1-IntPriorityDiscount-IntPriorityIncentive)*'Intl Priority'!E76),2),ROUND('Intl Priority'!$E$105*(1+International_Fuel_Surcharge),2),ROUND(((1-IntPriorityDiscount-IntPriorityIncentive)*'Intl Priority'!E76)*(1+International_Fuel_Surcharge),2))</f>
        <v>223.88</v>
      </c>
      <c r="F79" s="334">
        <f>IF('Intl Priority'!$F$105&gt;ROUND(((1-IntPriorityDiscount-IntPriorityIncentive)*'Intl Priority'!F76),2),ROUND('Intl Priority'!$F$105*(1+International_Fuel_Surcharge),2),ROUND(((1-IntPriorityDiscount-IntPriorityIncentive)*'Intl Priority'!F76)*(1+International_Fuel_Surcharge),2))</f>
        <v>386.2</v>
      </c>
      <c r="G79" s="334">
        <f>IF('Intl Priority'!$G$105&gt;ROUND(((1-IntPriorityDiscount-IntPriorityIncentive)*'Intl Priority'!G76),2),ROUND('Intl Priority'!$G$105*(1+International_Fuel_Surcharge),2),ROUND(((1-IntPriorityDiscount-IntPriorityIncentive)*'Intl Priority'!G76)*(1+International_Fuel_Surcharge),2))</f>
        <v>216.06</v>
      </c>
      <c r="H79" s="334">
        <f>IF('Intl Priority'!$H$105&gt;ROUND(((1-IntPriorityDiscount-IntPriorityIncentive)*'Intl Priority'!H76),2),ROUND('Intl Priority'!$H$105*(1+International_Fuel_Surcharge),2),ROUND(((1-IntPriorityDiscount-IntPriorityIncentive)*'Intl Priority'!H76)*(1+International_Fuel_Surcharge),2))</f>
        <v>210.48</v>
      </c>
      <c r="I79" s="334">
        <f>IF('Intl Priority'!$I$105&gt;ROUND(((1-IntPriorityDiscount-IntPriorityIncentive)*'Intl Priority'!I76),2),ROUND('Intl Priority'!$I$105*(1+International_Fuel_Surcharge),2),ROUND(((1-IntPriorityDiscount-IntPriorityIncentive)*'Intl Priority'!I76)*(1+International_Fuel_Surcharge),2))</f>
        <v>252.71</v>
      </c>
      <c r="J79" s="334">
        <f>IF('Intl Priority'!$J$105&gt;ROUND(((1-IntPriorityDiscount-IntPriorityIncentive)*'Intl Priority'!J76),2),ROUND('Intl Priority'!$J$105*(1+International_Fuel_Surcharge),2),ROUND(((1-IntPriorityDiscount-IntPriorityIncentive)*'Intl Priority'!J76)*(1+International_Fuel_Surcharge),2))</f>
        <v>163.36</v>
      </c>
      <c r="K79" s="334">
        <f>IF('Intl Priority'!$K$105&gt;ROUND(((1-IntPriorityDiscount-IntPriorityIncentive)*'Intl Priority'!K76),2),ROUND('Intl Priority'!$K$105*(1+International_Fuel_Surcharge),2),ROUND(((1-IntPriorityDiscount-IntPriorityIncentive)*'Intl Priority'!K76)*(1+International_Fuel_Surcharge),2))</f>
        <v>349.81</v>
      </c>
      <c r="L79" s="334">
        <f>IF('Intl Priority'!$L$105&gt;ROUND(((1-IntPriorityDiscount-IntPriorityIncentive)*'Intl Priority'!L76),2),ROUND('Intl Priority'!$L$105*(1+International_Fuel_Surcharge),2),ROUND(((1-IntPriorityDiscount-IntPriorityIncentive)*'Intl Priority'!L76)*(1+International_Fuel_Surcharge),2))</f>
        <v>283.06</v>
      </c>
      <c r="M79" s="334">
        <f>IF('Intl Priority'!$M$105&gt;ROUND(((1-IntPriorityDiscount-IntPriorityIncentive)*'Intl Priority'!M76),2),ROUND('Intl Priority'!$M$105*(1+International_Fuel_Surcharge),2),ROUND(((1-IntPriorityDiscount-IntPriorityIncentive)*'Intl Priority'!M76)*(1+International_Fuel_Surcharge),2))</f>
        <v>388.91</v>
      </c>
      <c r="N79" s="334">
        <f>IF('Intl Priority'!$N$105&gt;ROUND(((1-IntPriorityDiscount-IntPriorityIncentive)*'Intl Priority'!N76),2),ROUND('Intl Priority'!$N$105*(1+International_Fuel_Surcharge),2),ROUND(((1-IntPriorityDiscount-IntPriorityIncentive)*'Intl Priority'!N76)*(1+International_Fuel_Surcharge),2))</f>
        <v>372.6</v>
      </c>
      <c r="O79" s="334">
        <f>IF('Intl Priority'!$O$105&gt;ROUND(((1-IntPriorityDiscount-IntPriorityIncentive)*'Intl Priority'!O76),2),ROUND('Intl Priority'!$O$105*(1+International_Fuel_Surcharge),2),ROUND(((1-IntPriorityDiscount-IntPriorityIncentive)*'Intl Priority'!O76)*(1+International_Fuel_Surcharge),2))</f>
        <v>281.83</v>
      </c>
      <c r="P79" s="334">
        <f>IF('Intl Priority'!$P$105&gt;ROUND(((1-IntPriorityDiscount-IntPriorityIncentive)*'Intl Priority'!P76),2),ROUND('Intl Priority'!$P$105*(1+International_Fuel_Surcharge),2),ROUND(((1-IntPriorityDiscount-IntPriorityIncentive)*'Intl Priority'!P76)*(1+International_Fuel_Surcharge),2))</f>
        <v>290.34</v>
      </c>
      <c r="Q79" s="334">
        <f>IF('Intl Priority'!$Q$105&gt;ROUND(((1-PuertoRicoDiscount)*'Intl Priority'!Q76),2),ROUND('Intl Priority'!$Q$105*(1+International_Fuel_Surcharge),2),ROUND(((1-PuertoRicoDiscount)*'Intl Priority'!Q76)*(1+International_Fuel_Surcharge),2))</f>
        <v>397.72</v>
      </c>
      <c r="R79" s="63"/>
      <c r="S79" s="63"/>
      <c r="T79" s="63"/>
      <c r="U79" s="63"/>
      <c r="V79" s="63"/>
      <c r="W79" s="63"/>
      <c r="X79" s="63"/>
      <c r="Y79" s="63"/>
      <c r="Z79" s="63"/>
    </row>
    <row r="80" ht="12.75" customHeight="1">
      <c r="A80" s="327">
        <v>100.0</v>
      </c>
      <c r="B80" s="334">
        <f>IF('Intl Priority'!$B$105&gt;ROUND(((1-IntPriorityDiscount-IntPriorityIncentive)*'Intl Priority'!B77),2),ROUND('Intl Priority'!$B$105*(1+International_Fuel_Surcharge),2),ROUND(((1-IntPriorityDiscount-IntPriorityIncentive)*'Intl Priority'!B77)*(1+International_Fuel_Surcharge),2))</f>
        <v>121.71</v>
      </c>
      <c r="C80" s="334">
        <f>IF('Intl Priority'!$C$105&gt;ROUND(((1-IntPriorityDiscount-IntPriorityIncentive)*'Intl Priority'!C77),2),ROUND('Intl Priority'!$C$105*(1+International_Fuel_Surcharge),2),ROUND(((1-IntPriorityDiscount-IntPriorityIncentive)*'Intl Priority'!C77)*(1+International_Fuel_Surcharge),2))</f>
        <v>140.39</v>
      </c>
      <c r="D80" s="334">
        <f>IF('Intl Priority'!$D$105&gt;ROUND(((1-IntPriorityDiscount-IntPriorityIncentive)*'Intl Priority'!D77),2),ROUND('Intl Priority'!$D$105*(1+International_Fuel_Surcharge),2),ROUND(((1-IntPriorityDiscount-IntPriorityIncentive)*'Intl Priority'!D77)*(1+International_Fuel_Surcharge),2))</f>
        <v>137.49</v>
      </c>
      <c r="E80" s="334">
        <f>IF('Intl Priority'!$E$105&gt;ROUND(((1-IntPriorityDiscount-IntPriorityIncentive)*'Intl Priority'!E77),2),ROUND('Intl Priority'!$E$105*(1+International_Fuel_Surcharge),2),ROUND(((1-IntPriorityDiscount-IntPriorityIncentive)*'Intl Priority'!E77)*(1+International_Fuel_Surcharge),2))</f>
        <v>228.68</v>
      </c>
      <c r="F80" s="334">
        <f>IF('Intl Priority'!$F$105&gt;ROUND(((1-IntPriorityDiscount-IntPriorityIncentive)*'Intl Priority'!F77),2),ROUND('Intl Priority'!$F$105*(1+International_Fuel_Surcharge),2),ROUND(((1-IntPriorityDiscount-IntPriorityIncentive)*'Intl Priority'!F77)*(1+International_Fuel_Surcharge),2))</f>
        <v>386.34</v>
      </c>
      <c r="G80" s="334">
        <f>IF('Intl Priority'!$G$105&gt;ROUND(((1-IntPriorityDiscount-IntPriorityIncentive)*'Intl Priority'!G77),2),ROUND('Intl Priority'!$G$105*(1+International_Fuel_Surcharge),2),ROUND(((1-IntPriorityDiscount-IntPriorityIncentive)*'Intl Priority'!G77)*(1+International_Fuel_Surcharge),2))</f>
        <v>216.49</v>
      </c>
      <c r="H80" s="334">
        <f>IF('Intl Priority'!$H$105&gt;ROUND(((1-IntPriorityDiscount-IntPriorityIncentive)*'Intl Priority'!H77),2),ROUND('Intl Priority'!$H$105*(1+International_Fuel_Surcharge),2),ROUND(((1-IntPriorityDiscount-IntPriorityIncentive)*'Intl Priority'!H77)*(1+International_Fuel_Surcharge),2))</f>
        <v>218.78</v>
      </c>
      <c r="I80" s="334">
        <f>IF('Intl Priority'!$I$105&gt;ROUND(((1-IntPriorityDiscount-IntPriorityIncentive)*'Intl Priority'!I77),2),ROUND('Intl Priority'!$I$105*(1+International_Fuel_Surcharge),2),ROUND(((1-IntPriorityDiscount-IntPriorityIncentive)*'Intl Priority'!I77)*(1+International_Fuel_Surcharge),2))</f>
        <v>252.88</v>
      </c>
      <c r="J80" s="334">
        <f>IF('Intl Priority'!$J$105&gt;ROUND(((1-IntPriorityDiscount-IntPriorityIncentive)*'Intl Priority'!J77),2),ROUND('Intl Priority'!$J$105*(1+International_Fuel_Surcharge),2),ROUND(((1-IntPriorityDiscount-IntPriorityIncentive)*'Intl Priority'!J77)*(1+International_Fuel_Surcharge),2))</f>
        <v>173.08</v>
      </c>
      <c r="K80" s="334">
        <f>IF('Intl Priority'!$K$105&gt;ROUND(((1-IntPriorityDiscount-IntPriorityIncentive)*'Intl Priority'!K77),2),ROUND('Intl Priority'!$K$105*(1+International_Fuel_Surcharge),2),ROUND(((1-IntPriorityDiscount-IntPriorityIncentive)*'Intl Priority'!K77)*(1+International_Fuel_Surcharge),2))</f>
        <v>349.98</v>
      </c>
      <c r="L80" s="334">
        <f>IF('Intl Priority'!$L$105&gt;ROUND(((1-IntPriorityDiscount-IntPriorityIncentive)*'Intl Priority'!L77),2),ROUND('Intl Priority'!$L$105*(1+International_Fuel_Surcharge),2),ROUND(((1-IntPriorityDiscount-IntPriorityIncentive)*'Intl Priority'!L77)*(1+International_Fuel_Surcharge),2))</f>
        <v>283.31</v>
      </c>
      <c r="M80" s="334">
        <f>IF('Intl Priority'!$M$105&gt;ROUND(((1-IntPriorityDiscount-IntPriorityIncentive)*'Intl Priority'!M77),2),ROUND('Intl Priority'!$M$105*(1+International_Fuel_Surcharge),2),ROUND(((1-IntPriorityDiscount-IntPriorityIncentive)*'Intl Priority'!M77)*(1+International_Fuel_Surcharge),2))</f>
        <v>404.54</v>
      </c>
      <c r="N80" s="334">
        <f>IF('Intl Priority'!$N$105&gt;ROUND(((1-IntPriorityDiscount-IntPriorityIncentive)*'Intl Priority'!N77),2),ROUND('Intl Priority'!$N$105*(1+International_Fuel_Surcharge),2),ROUND(((1-IntPriorityDiscount-IntPriorityIncentive)*'Intl Priority'!N77)*(1+International_Fuel_Surcharge),2))</f>
        <v>372.65</v>
      </c>
      <c r="O80" s="334">
        <f>IF('Intl Priority'!$O$105&gt;ROUND(((1-IntPriorityDiscount-IntPriorityIncentive)*'Intl Priority'!O77),2),ROUND('Intl Priority'!$O$105*(1+International_Fuel_Surcharge),2),ROUND(((1-IntPriorityDiscount-IntPriorityIncentive)*'Intl Priority'!O77)*(1+International_Fuel_Surcharge),2))</f>
        <v>283.12</v>
      </c>
      <c r="P80" s="334">
        <f>IF('Intl Priority'!$P$105&gt;ROUND(((1-IntPriorityDiscount-IntPriorityIncentive)*'Intl Priority'!P77),2),ROUND('Intl Priority'!$P$105*(1+International_Fuel_Surcharge),2),ROUND(((1-IntPriorityDiscount-IntPriorityIncentive)*'Intl Priority'!P77)*(1+International_Fuel_Surcharge),2))</f>
        <v>291.16</v>
      </c>
      <c r="Q80" s="334">
        <f>IF('Intl Priority'!$Q$105&gt;ROUND(((1-PuertoRicoDiscount)*'Intl Priority'!Q77),2),ROUND('Intl Priority'!$Q$105*(1+International_Fuel_Surcharge),2),ROUND(((1-PuertoRicoDiscount)*'Intl Priority'!Q77)*(1+International_Fuel_Surcharge),2))</f>
        <v>397.78</v>
      </c>
      <c r="R80" s="63"/>
      <c r="S80" s="63"/>
      <c r="T80" s="63"/>
      <c r="U80" s="63"/>
      <c r="V80" s="63"/>
      <c r="W80" s="63"/>
      <c r="X80" s="63"/>
      <c r="Y80" s="63"/>
      <c r="Z80" s="63"/>
    </row>
    <row r="81" ht="12.75" customHeight="1">
      <c r="A81" s="327">
        <v>105.0</v>
      </c>
      <c r="B81" s="334">
        <f>IF('Intl Priority'!$B$105&gt;ROUND(((1-IntPriorityDiscount-IntPriorityIncentive)*'Intl Priority'!B78),2),ROUND('Intl Priority'!$B$105*(1+International_Fuel_Surcharge),2),ROUND(((1-IntPriorityDiscount-IntPriorityIncentive)*'Intl Priority'!B78)*(1+International_Fuel_Surcharge),2))</f>
        <v>128.13</v>
      </c>
      <c r="C81" s="334">
        <f>IF('Intl Priority'!$C$105&gt;ROUND(((1-IntPriorityDiscount-IntPriorityIncentive)*'Intl Priority'!C78),2),ROUND('Intl Priority'!$C$105*(1+International_Fuel_Surcharge),2),ROUND(((1-IntPriorityDiscount-IntPriorityIncentive)*'Intl Priority'!C78)*(1+International_Fuel_Surcharge),2))</f>
        <v>140.53</v>
      </c>
      <c r="D81" s="334">
        <f>IF('Intl Priority'!$D$105&gt;ROUND(((1-IntPriorityDiscount-IntPriorityIncentive)*'Intl Priority'!D78),2),ROUND('Intl Priority'!$D$105*(1+International_Fuel_Surcharge),2),ROUND(((1-IntPriorityDiscount-IntPriorityIncentive)*'Intl Priority'!D78)*(1+International_Fuel_Surcharge),2))</f>
        <v>137.7</v>
      </c>
      <c r="E81" s="334">
        <f>IF('Intl Priority'!$E$105&gt;ROUND(((1-IntPriorityDiscount-IntPriorityIncentive)*'Intl Priority'!E78),2),ROUND('Intl Priority'!$E$105*(1+International_Fuel_Surcharge),2),ROUND(((1-IntPriorityDiscount-IntPriorityIncentive)*'Intl Priority'!E78)*(1+International_Fuel_Surcharge),2))</f>
        <v>229.16</v>
      </c>
      <c r="F81" s="334">
        <f>IF('Intl Priority'!$F$105&gt;ROUND(((1-IntPriorityDiscount-IntPriorityIncentive)*'Intl Priority'!F78),2),ROUND('Intl Priority'!$F$105*(1+International_Fuel_Surcharge),2),ROUND(((1-IntPriorityDiscount-IntPriorityIncentive)*'Intl Priority'!F78)*(1+International_Fuel_Surcharge),2))</f>
        <v>389.09</v>
      </c>
      <c r="G81" s="334">
        <f>IF('Intl Priority'!$G$105&gt;ROUND(((1-IntPriorityDiscount-IntPriorityIncentive)*'Intl Priority'!G78),2),ROUND('Intl Priority'!$G$105*(1+International_Fuel_Surcharge),2),ROUND(((1-IntPriorityDiscount-IntPriorityIncentive)*'Intl Priority'!G78)*(1+International_Fuel_Surcharge),2))</f>
        <v>220.84</v>
      </c>
      <c r="H81" s="334">
        <f>IF('Intl Priority'!$H$105&gt;ROUND(((1-IntPriorityDiscount-IntPriorityIncentive)*'Intl Priority'!H78),2),ROUND('Intl Priority'!$H$105*(1+International_Fuel_Surcharge),2),ROUND(((1-IntPriorityDiscount-IntPriorityIncentive)*'Intl Priority'!H78)*(1+International_Fuel_Surcharge),2))</f>
        <v>223.18</v>
      </c>
      <c r="I81" s="334">
        <f>IF('Intl Priority'!$I$105&gt;ROUND(((1-IntPriorityDiscount-IntPriorityIncentive)*'Intl Priority'!I78),2),ROUND('Intl Priority'!$I$105*(1+International_Fuel_Surcharge),2),ROUND(((1-IntPriorityDiscount-IntPriorityIncentive)*'Intl Priority'!I78)*(1+International_Fuel_Surcharge),2))</f>
        <v>252.93</v>
      </c>
      <c r="J81" s="334">
        <f>IF('Intl Priority'!$J$105&gt;ROUND(((1-IntPriorityDiscount-IntPriorityIncentive)*'Intl Priority'!J78),2),ROUND('Intl Priority'!$J$105*(1+International_Fuel_Surcharge),2),ROUND(((1-IntPriorityDiscount-IntPriorityIncentive)*'Intl Priority'!J78)*(1+International_Fuel_Surcharge),2))</f>
        <v>174.86</v>
      </c>
      <c r="K81" s="334">
        <f>IF('Intl Priority'!$K$105&gt;ROUND(((1-IntPriorityDiscount-IntPriorityIncentive)*'Intl Priority'!K78),2),ROUND('Intl Priority'!$K$105*(1+International_Fuel_Surcharge),2),ROUND(((1-IntPriorityDiscount-IntPriorityIncentive)*'Intl Priority'!K78)*(1+International_Fuel_Surcharge),2))</f>
        <v>350.35</v>
      </c>
      <c r="L81" s="334">
        <f>IF('Intl Priority'!$L$105&gt;ROUND(((1-IntPriorityDiscount-IntPriorityIncentive)*'Intl Priority'!L78),2),ROUND('Intl Priority'!$L$105*(1+International_Fuel_Surcharge),2),ROUND(((1-IntPriorityDiscount-IntPriorityIncentive)*'Intl Priority'!L78)*(1+International_Fuel_Surcharge),2))</f>
        <v>288.19</v>
      </c>
      <c r="M81" s="334">
        <f>IF('Intl Priority'!$M$105&gt;ROUND(((1-IntPriorityDiscount-IntPriorityIncentive)*'Intl Priority'!M78),2),ROUND('Intl Priority'!$M$105*(1+International_Fuel_Surcharge),2),ROUND(((1-IntPriorityDiscount-IntPriorityIncentive)*'Intl Priority'!M78)*(1+International_Fuel_Surcharge),2))</f>
        <v>416.42</v>
      </c>
      <c r="N81" s="334">
        <f>IF('Intl Priority'!$N$105&gt;ROUND(((1-IntPriorityDiscount-IntPriorityIncentive)*'Intl Priority'!N78),2),ROUND('Intl Priority'!$N$105*(1+International_Fuel_Surcharge),2),ROUND(((1-IntPriorityDiscount-IntPriorityIncentive)*'Intl Priority'!N78)*(1+International_Fuel_Surcharge),2))</f>
        <v>372.7</v>
      </c>
      <c r="O81" s="334">
        <f>IF('Intl Priority'!$O$105&gt;ROUND(((1-IntPriorityDiscount-IntPriorityIncentive)*'Intl Priority'!O78),2),ROUND('Intl Priority'!$O$105*(1+International_Fuel_Surcharge),2),ROUND(((1-IntPriorityDiscount-IntPriorityIncentive)*'Intl Priority'!O78)*(1+International_Fuel_Surcharge),2))</f>
        <v>286.4</v>
      </c>
      <c r="P81" s="334">
        <f>IF('Intl Priority'!$P$105&gt;ROUND(((1-IntPriorityDiscount-IntPriorityIncentive)*'Intl Priority'!P78),2),ROUND('Intl Priority'!$P$105*(1+International_Fuel_Surcharge),2),ROUND(((1-IntPriorityDiscount-IntPriorityIncentive)*'Intl Priority'!P78)*(1+International_Fuel_Surcharge),2))</f>
        <v>307.68</v>
      </c>
      <c r="Q81" s="334">
        <f>IF('Intl Priority'!$Q$105&gt;ROUND(((1-PuertoRicoDiscount)*'Intl Priority'!Q78),2),ROUND('Intl Priority'!$Q$105*(1+International_Fuel_Surcharge),2),ROUND(((1-PuertoRicoDiscount)*'Intl Priority'!Q78)*(1+International_Fuel_Surcharge),2))</f>
        <v>414.22</v>
      </c>
      <c r="R81" s="63"/>
      <c r="S81" s="63"/>
      <c r="T81" s="63"/>
      <c r="U81" s="63"/>
      <c r="V81" s="63"/>
      <c r="W81" s="63"/>
      <c r="X81" s="63"/>
      <c r="Y81" s="63"/>
      <c r="Z81" s="63"/>
    </row>
    <row r="82" ht="12.75" customHeight="1">
      <c r="A82" s="327">
        <v>110.0</v>
      </c>
      <c r="B82" s="334">
        <f>IF('Intl Priority'!$B$105&gt;ROUND(((1-IntPriorityDiscount-IntPriorityIncentive)*'Intl Priority'!B79),2),ROUND('Intl Priority'!$B$105*(1+International_Fuel_Surcharge),2),ROUND(((1-IntPriorityDiscount-IntPriorityIncentive)*'Intl Priority'!B79)*(1+International_Fuel_Surcharge),2))</f>
        <v>129.04</v>
      </c>
      <c r="C82" s="334">
        <f>IF('Intl Priority'!$C$105&gt;ROUND(((1-IntPriorityDiscount-IntPriorityIncentive)*'Intl Priority'!C79),2),ROUND('Intl Priority'!$C$105*(1+International_Fuel_Surcharge),2),ROUND(((1-IntPriorityDiscount-IntPriorityIncentive)*'Intl Priority'!C79)*(1+International_Fuel_Surcharge),2))</f>
        <v>142.22</v>
      </c>
      <c r="D82" s="334">
        <f>IF('Intl Priority'!$D$105&gt;ROUND(((1-IntPriorityDiscount-IntPriorityIncentive)*'Intl Priority'!D79),2),ROUND('Intl Priority'!$D$105*(1+International_Fuel_Surcharge),2),ROUND(((1-IntPriorityDiscount-IntPriorityIncentive)*'Intl Priority'!D79)*(1+International_Fuel_Surcharge),2))</f>
        <v>141.76</v>
      </c>
      <c r="E82" s="334">
        <f>IF('Intl Priority'!$E$105&gt;ROUND(((1-IntPriorityDiscount-IntPriorityIncentive)*'Intl Priority'!E79),2),ROUND('Intl Priority'!$E$105*(1+International_Fuel_Surcharge),2),ROUND(((1-IntPriorityDiscount-IntPriorityIncentive)*'Intl Priority'!E79)*(1+International_Fuel_Surcharge),2))</f>
        <v>229.29</v>
      </c>
      <c r="F82" s="334">
        <f>IF('Intl Priority'!$F$105&gt;ROUND(((1-IntPriorityDiscount-IntPriorityIncentive)*'Intl Priority'!F79),2),ROUND('Intl Priority'!$F$105*(1+International_Fuel_Surcharge),2),ROUND(((1-IntPriorityDiscount-IntPriorityIncentive)*'Intl Priority'!F79)*(1+International_Fuel_Surcharge),2))</f>
        <v>396.52</v>
      </c>
      <c r="G82" s="334">
        <f>IF('Intl Priority'!$G$105&gt;ROUND(((1-IntPriorityDiscount-IntPriorityIncentive)*'Intl Priority'!G79),2),ROUND('Intl Priority'!$G$105*(1+International_Fuel_Surcharge),2),ROUND(((1-IntPriorityDiscount-IntPriorityIncentive)*'Intl Priority'!G79)*(1+International_Fuel_Surcharge),2))</f>
        <v>221.27</v>
      </c>
      <c r="H82" s="334">
        <f>IF('Intl Priority'!$H$105&gt;ROUND(((1-IntPriorityDiscount-IntPriorityIncentive)*'Intl Priority'!H79),2),ROUND('Intl Priority'!$H$105*(1+International_Fuel_Surcharge),2),ROUND(((1-IntPriorityDiscount-IntPriorityIncentive)*'Intl Priority'!H79)*(1+International_Fuel_Surcharge),2))</f>
        <v>223.62</v>
      </c>
      <c r="I82" s="334">
        <f>IF('Intl Priority'!$I$105&gt;ROUND(((1-IntPriorityDiscount-IntPriorityIncentive)*'Intl Priority'!I79),2),ROUND('Intl Priority'!$I$105*(1+International_Fuel_Surcharge),2),ROUND(((1-IntPriorityDiscount-IntPriorityIncentive)*'Intl Priority'!I79)*(1+International_Fuel_Surcharge),2))</f>
        <v>253.98</v>
      </c>
      <c r="J82" s="334">
        <f>IF('Intl Priority'!$J$105&gt;ROUND(((1-IntPriorityDiscount-IntPriorityIncentive)*'Intl Priority'!J79),2),ROUND('Intl Priority'!$J$105*(1+International_Fuel_Surcharge),2),ROUND(((1-IntPriorityDiscount-IntPriorityIncentive)*'Intl Priority'!J79)*(1+International_Fuel_Surcharge),2))</f>
        <v>176</v>
      </c>
      <c r="K82" s="334">
        <f>IF('Intl Priority'!$K$105&gt;ROUND(((1-IntPriorityDiscount-IntPriorityIncentive)*'Intl Priority'!K79),2),ROUND('Intl Priority'!$K$105*(1+International_Fuel_Surcharge),2),ROUND(((1-IntPriorityDiscount-IntPriorityIncentive)*'Intl Priority'!K79)*(1+International_Fuel_Surcharge),2))</f>
        <v>357.63</v>
      </c>
      <c r="L82" s="334">
        <f>IF('Intl Priority'!$L$105&gt;ROUND(((1-IntPriorityDiscount-IntPriorityIncentive)*'Intl Priority'!L79),2),ROUND('Intl Priority'!$L$105*(1+International_Fuel_Surcharge),2),ROUND(((1-IntPriorityDiscount-IntPriorityIncentive)*'Intl Priority'!L79)*(1+International_Fuel_Surcharge),2))</f>
        <v>288.67</v>
      </c>
      <c r="M82" s="334">
        <f>IF('Intl Priority'!$M$105&gt;ROUND(((1-IntPriorityDiscount-IntPriorityIncentive)*'Intl Priority'!M79),2),ROUND('Intl Priority'!$M$105*(1+International_Fuel_Surcharge),2),ROUND(((1-IntPriorityDiscount-IntPriorityIncentive)*'Intl Priority'!M79)*(1+International_Fuel_Surcharge),2))</f>
        <v>417.61</v>
      </c>
      <c r="N82" s="334">
        <f>IF('Intl Priority'!$N$105&gt;ROUND(((1-IntPriorityDiscount-IntPriorityIncentive)*'Intl Priority'!N79),2),ROUND('Intl Priority'!$N$105*(1+International_Fuel_Surcharge),2),ROUND(((1-IntPriorityDiscount-IntPriorityIncentive)*'Intl Priority'!N79)*(1+International_Fuel_Surcharge),2))</f>
        <v>372.74</v>
      </c>
      <c r="O82" s="334">
        <f>IF('Intl Priority'!$O$105&gt;ROUND(((1-IntPriorityDiscount-IntPriorityIncentive)*'Intl Priority'!O79),2),ROUND('Intl Priority'!$O$105*(1+International_Fuel_Surcharge),2),ROUND(((1-IntPriorityDiscount-IntPriorityIncentive)*'Intl Priority'!O79)*(1+International_Fuel_Surcharge),2))</f>
        <v>288.4</v>
      </c>
      <c r="P82" s="334">
        <f>IF('Intl Priority'!$P$105&gt;ROUND(((1-IntPriorityDiscount-IntPriorityIncentive)*'Intl Priority'!P79),2),ROUND('Intl Priority'!$P$105*(1+International_Fuel_Surcharge),2),ROUND(((1-IntPriorityDiscount-IntPriorityIncentive)*'Intl Priority'!P79)*(1+International_Fuel_Surcharge),2))</f>
        <v>310.45</v>
      </c>
      <c r="Q82" s="334">
        <f>IF('Intl Priority'!$Q$105&gt;ROUND(((1-PuertoRicoDiscount)*'Intl Priority'!Q79),2),ROUND('Intl Priority'!$Q$105*(1+International_Fuel_Surcharge),2),ROUND(((1-PuertoRicoDiscount)*'Intl Priority'!Q79)*(1+International_Fuel_Surcharge),2))</f>
        <v>423.56</v>
      </c>
      <c r="R82" s="63"/>
      <c r="S82" s="63"/>
      <c r="T82" s="63"/>
      <c r="U82" s="63"/>
      <c r="V82" s="63"/>
      <c r="W82" s="63"/>
      <c r="X82" s="63"/>
      <c r="Y82" s="63"/>
      <c r="Z82" s="63"/>
    </row>
    <row r="83" ht="12.75" customHeight="1">
      <c r="A83" s="327">
        <v>115.0</v>
      </c>
      <c r="B83" s="334">
        <f>IF('Intl Priority'!$B$105&gt;ROUND(((1-IntPriorityDiscount-IntPriorityIncentive)*'Intl Priority'!B80),2),ROUND('Intl Priority'!$B$105*(1+International_Fuel_Surcharge),2),ROUND(((1-IntPriorityDiscount-IntPriorityIncentive)*'Intl Priority'!B80)*(1+International_Fuel_Surcharge),2))</f>
        <v>129.14</v>
      </c>
      <c r="C83" s="334">
        <f>IF('Intl Priority'!$C$105&gt;ROUND(((1-IntPriorityDiscount-IntPriorityIncentive)*'Intl Priority'!C80),2),ROUND('Intl Priority'!$C$105*(1+International_Fuel_Surcharge),2),ROUND(((1-IntPriorityDiscount-IntPriorityIncentive)*'Intl Priority'!C80)*(1+International_Fuel_Surcharge),2))</f>
        <v>142.39</v>
      </c>
      <c r="D83" s="334">
        <f>IF('Intl Priority'!$D$105&gt;ROUND(((1-IntPriorityDiscount-IntPriorityIncentive)*'Intl Priority'!D80),2),ROUND('Intl Priority'!$D$105*(1+International_Fuel_Surcharge),2),ROUND(((1-IntPriorityDiscount-IntPriorityIncentive)*'Intl Priority'!D80)*(1+International_Fuel_Surcharge),2))</f>
        <v>142.64</v>
      </c>
      <c r="E83" s="334">
        <f>IF('Intl Priority'!$E$105&gt;ROUND(((1-IntPriorityDiscount-IntPriorityIncentive)*'Intl Priority'!E80),2),ROUND('Intl Priority'!$E$105*(1+International_Fuel_Surcharge),2),ROUND(((1-IntPriorityDiscount-IntPriorityIncentive)*'Intl Priority'!E80)*(1+International_Fuel_Surcharge),2))</f>
        <v>231.69</v>
      </c>
      <c r="F83" s="334">
        <f>IF('Intl Priority'!$F$105&gt;ROUND(((1-IntPriorityDiscount-IntPriorityIncentive)*'Intl Priority'!F80),2),ROUND('Intl Priority'!$F$105*(1+International_Fuel_Surcharge),2),ROUND(((1-IntPriorityDiscount-IntPriorityIncentive)*'Intl Priority'!F80)*(1+International_Fuel_Surcharge),2))</f>
        <v>397.26</v>
      </c>
      <c r="G83" s="334">
        <f>IF('Intl Priority'!$G$105&gt;ROUND(((1-IntPriorityDiscount-IntPriorityIncentive)*'Intl Priority'!G80),2),ROUND('Intl Priority'!$G$105*(1+International_Fuel_Surcharge),2),ROUND(((1-IntPriorityDiscount-IntPriorityIncentive)*'Intl Priority'!G80)*(1+International_Fuel_Surcharge),2))</f>
        <v>221.62</v>
      </c>
      <c r="H83" s="334">
        <f>IF('Intl Priority'!$H$105&gt;ROUND(((1-IntPriorityDiscount-IntPriorityIncentive)*'Intl Priority'!H80),2),ROUND('Intl Priority'!$H$105*(1+International_Fuel_Surcharge),2),ROUND(((1-IntPriorityDiscount-IntPriorityIncentive)*'Intl Priority'!H80)*(1+International_Fuel_Surcharge),2))</f>
        <v>228.01</v>
      </c>
      <c r="I83" s="334">
        <f>IF('Intl Priority'!$I$105&gt;ROUND(((1-IntPriorityDiscount-IntPriorityIncentive)*'Intl Priority'!I80),2),ROUND('Intl Priority'!$I$105*(1+International_Fuel_Surcharge),2),ROUND(((1-IntPriorityDiscount-IntPriorityIncentive)*'Intl Priority'!I80)*(1+International_Fuel_Surcharge),2))</f>
        <v>254.08</v>
      </c>
      <c r="J83" s="334">
        <f>IF('Intl Priority'!$J$105&gt;ROUND(((1-IntPriorityDiscount-IntPriorityIncentive)*'Intl Priority'!J80),2),ROUND('Intl Priority'!$J$105*(1+International_Fuel_Surcharge),2),ROUND(((1-IntPriorityDiscount-IntPriorityIncentive)*'Intl Priority'!J80)*(1+International_Fuel_Surcharge),2))</f>
        <v>176.72</v>
      </c>
      <c r="K83" s="334">
        <f>IF('Intl Priority'!$K$105&gt;ROUND(((1-IntPriorityDiscount-IntPriorityIncentive)*'Intl Priority'!K80),2),ROUND('Intl Priority'!$K$105*(1+International_Fuel_Surcharge),2),ROUND(((1-IntPriorityDiscount-IntPriorityIncentive)*'Intl Priority'!K80)*(1+International_Fuel_Surcharge),2))</f>
        <v>358.36</v>
      </c>
      <c r="L83" s="334">
        <f>IF('Intl Priority'!$L$105&gt;ROUND(((1-IntPriorityDiscount-IntPriorityIncentive)*'Intl Priority'!L80),2),ROUND('Intl Priority'!$L$105*(1+International_Fuel_Surcharge),2),ROUND(((1-IntPriorityDiscount-IntPriorityIncentive)*'Intl Priority'!L80)*(1+International_Fuel_Surcharge),2))</f>
        <v>288.72</v>
      </c>
      <c r="M83" s="334">
        <f>IF('Intl Priority'!$M$105&gt;ROUND(((1-IntPriorityDiscount-IntPriorityIncentive)*'Intl Priority'!M80),2),ROUND('Intl Priority'!$M$105*(1+International_Fuel_Surcharge),2),ROUND(((1-IntPriorityDiscount-IntPriorityIncentive)*'Intl Priority'!M80)*(1+International_Fuel_Surcharge),2))</f>
        <v>417.73</v>
      </c>
      <c r="N83" s="334">
        <f>IF('Intl Priority'!$N$105&gt;ROUND(((1-IntPriorityDiscount-IntPriorityIncentive)*'Intl Priority'!N80),2),ROUND('Intl Priority'!$N$105*(1+International_Fuel_Surcharge),2),ROUND(((1-IntPriorityDiscount-IntPriorityIncentive)*'Intl Priority'!N80)*(1+International_Fuel_Surcharge),2))</f>
        <v>372.78</v>
      </c>
      <c r="O83" s="334">
        <f>IF('Intl Priority'!$O$105&gt;ROUND(((1-IntPriorityDiscount-IntPriorityIncentive)*'Intl Priority'!O80),2),ROUND('Intl Priority'!$O$105*(1+International_Fuel_Surcharge),2),ROUND(((1-IntPriorityDiscount-IntPriorityIncentive)*'Intl Priority'!O80)*(1+International_Fuel_Surcharge),2))</f>
        <v>288.67</v>
      </c>
      <c r="P83" s="334">
        <f>IF('Intl Priority'!$P$105&gt;ROUND(((1-IntPriorityDiscount-IntPriorityIncentive)*'Intl Priority'!P80),2),ROUND('Intl Priority'!$P$105*(1+International_Fuel_Surcharge),2),ROUND(((1-IntPriorityDiscount-IntPriorityIncentive)*'Intl Priority'!P80)*(1+International_Fuel_Surcharge),2))</f>
        <v>310.73</v>
      </c>
      <c r="Q83" s="334">
        <f>IF('Intl Priority'!$Q$105&gt;ROUND(((1-PuertoRicoDiscount)*'Intl Priority'!Q80),2),ROUND('Intl Priority'!$Q$105*(1+International_Fuel_Surcharge),2),ROUND(((1-PuertoRicoDiscount)*'Intl Priority'!Q80)*(1+International_Fuel_Surcharge),2))</f>
        <v>429.13</v>
      </c>
      <c r="R83" s="63"/>
      <c r="S83" s="63"/>
      <c r="T83" s="63"/>
      <c r="U83" s="63"/>
      <c r="V83" s="63"/>
      <c r="W83" s="63"/>
      <c r="X83" s="63"/>
      <c r="Y83" s="63"/>
      <c r="Z83" s="63"/>
    </row>
    <row r="84" ht="12.75" customHeight="1">
      <c r="A84" s="327">
        <v>120.0</v>
      </c>
      <c r="B84" s="334">
        <f>IF('Intl Priority'!$B$105&gt;ROUND(((1-IntPriorityDiscount-IntPriorityIncentive)*'Intl Priority'!B81),2),ROUND('Intl Priority'!$B$105*(1+International_Fuel_Surcharge),2),ROUND(((1-IntPriorityDiscount-IntPriorityIncentive)*'Intl Priority'!B81)*(1+International_Fuel_Surcharge),2))</f>
        <v>129.28</v>
      </c>
      <c r="C84" s="334">
        <f>IF('Intl Priority'!$C$105&gt;ROUND(((1-IntPriorityDiscount-IntPriorityIncentive)*'Intl Priority'!C81),2),ROUND('Intl Priority'!$C$105*(1+International_Fuel_Surcharge),2),ROUND(((1-IntPriorityDiscount-IntPriorityIncentive)*'Intl Priority'!C81)*(1+International_Fuel_Surcharge),2))</f>
        <v>144</v>
      </c>
      <c r="D84" s="334">
        <f>IF('Intl Priority'!$D$105&gt;ROUND(((1-IntPriorityDiscount-IntPriorityIncentive)*'Intl Priority'!D81),2),ROUND('Intl Priority'!$D$105*(1+International_Fuel_Surcharge),2),ROUND(((1-IntPriorityDiscount-IntPriorityIncentive)*'Intl Priority'!D81)*(1+International_Fuel_Surcharge),2))</f>
        <v>142.72</v>
      </c>
      <c r="E84" s="334">
        <f>IF('Intl Priority'!$E$105&gt;ROUND(((1-IntPriorityDiscount-IntPriorityIncentive)*'Intl Priority'!E81),2),ROUND('Intl Priority'!$E$105*(1+International_Fuel_Surcharge),2),ROUND(((1-IntPriorityDiscount-IntPriorityIncentive)*'Intl Priority'!E81)*(1+International_Fuel_Surcharge),2))</f>
        <v>232.35</v>
      </c>
      <c r="F84" s="334">
        <f>IF('Intl Priority'!$F$105&gt;ROUND(((1-IntPriorityDiscount-IntPriorityIncentive)*'Intl Priority'!F81),2),ROUND('Intl Priority'!$F$105*(1+International_Fuel_Surcharge),2),ROUND(((1-IntPriorityDiscount-IntPriorityIncentive)*'Intl Priority'!F81)*(1+International_Fuel_Surcharge),2))</f>
        <v>397.74</v>
      </c>
      <c r="G84" s="334">
        <f>IF('Intl Priority'!$G$105&gt;ROUND(((1-IntPriorityDiscount-IntPriorityIncentive)*'Intl Priority'!G81),2),ROUND('Intl Priority'!$G$105*(1+International_Fuel_Surcharge),2),ROUND(((1-IntPriorityDiscount-IntPriorityIncentive)*'Intl Priority'!G81)*(1+International_Fuel_Surcharge),2))</f>
        <v>226.07</v>
      </c>
      <c r="H84" s="334">
        <f>IF('Intl Priority'!$H$105&gt;ROUND(((1-IntPriorityDiscount-IntPriorityIncentive)*'Intl Priority'!H81),2),ROUND('Intl Priority'!$H$105*(1+International_Fuel_Surcharge),2),ROUND(((1-IntPriorityDiscount-IntPriorityIncentive)*'Intl Priority'!H81)*(1+International_Fuel_Surcharge),2))</f>
        <v>228.45</v>
      </c>
      <c r="I84" s="334">
        <f>IF('Intl Priority'!$I$105&gt;ROUND(((1-IntPriorityDiscount-IntPriorityIncentive)*'Intl Priority'!I81),2),ROUND('Intl Priority'!$I$105*(1+International_Fuel_Surcharge),2),ROUND(((1-IntPriorityDiscount-IntPriorityIncentive)*'Intl Priority'!I81)*(1+International_Fuel_Surcharge),2))</f>
        <v>254.14</v>
      </c>
      <c r="J84" s="334">
        <f>IF('Intl Priority'!$J$105&gt;ROUND(((1-IntPriorityDiscount-IntPriorityIncentive)*'Intl Priority'!J81),2),ROUND('Intl Priority'!$J$105*(1+International_Fuel_Surcharge),2),ROUND(((1-IntPriorityDiscount-IntPriorityIncentive)*'Intl Priority'!J81)*(1+International_Fuel_Surcharge),2))</f>
        <v>188.23</v>
      </c>
      <c r="K84" s="334">
        <f>IF('Intl Priority'!$K$105&gt;ROUND(((1-IntPriorityDiscount-IntPriorityIncentive)*'Intl Priority'!K81),2),ROUND('Intl Priority'!$K$105*(1+International_Fuel_Surcharge),2),ROUND(((1-IntPriorityDiscount-IntPriorityIncentive)*'Intl Priority'!K81)*(1+International_Fuel_Surcharge),2))</f>
        <v>358.44</v>
      </c>
      <c r="L84" s="334">
        <f>IF('Intl Priority'!$L$105&gt;ROUND(((1-IntPriorityDiscount-IntPriorityIncentive)*'Intl Priority'!L81),2),ROUND('Intl Priority'!$L$105*(1+International_Fuel_Surcharge),2),ROUND(((1-IntPriorityDiscount-IntPriorityIncentive)*'Intl Priority'!L81)*(1+International_Fuel_Surcharge),2))</f>
        <v>288.77</v>
      </c>
      <c r="M84" s="334">
        <f>IF('Intl Priority'!$M$105&gt;ROUND(((1-IntPriorityDiscount-IntPriorityIncentive)*'Intl Priority'!M81),2),ROUND('Intl Priority'!$M$105*(1+International_Fuel_Surcharge),2),ROUND(((1-IntPriorityDiscount-IntPriorityIncentive)*'Intl Priority'!M81)*(1+International_Fuel_Surcharge),2))</f>
        <v>417.78</v>
      </c>
      <c r="N84" s="334">
        <f>IF('Intl Priority'!$N$105&gt;ROUND(((1-IntPriorityDiscount-IntPriorityIncentive)*'Intl Priority'!N81),2),ROUND('Intl Priority'!$N$105*(1+International_Fuel_Surcharge),2),ROUND(((1-IntPriorityDiscount-IntPriorityIncentive)*'Intl Priority'!N81)*(1+International_Fuel_Surcharge),2))</f>
        <v>373.39</v>
      </c>
      <c r="O84" s="334">
        <f>IF('Intl Priority'!$O$105&gt;ROUND(((1-IntPriorityDiscount-IntPriorityIncentive)*'Intl Priority'!O81),2),ROUND('Intl Priority'!$O$105*(1+International_Fuel_Surcharge),2),ROUND(((1-IntPriorityDiscount-IntPriorityIncentive)*'Intl Priority'!O81)*(1+International_Fuel_Surcharge),2))</f>
        <v>289.48</v>
      </c>
      <c r="P84" s="334">
        <f>IF('Intl Priority'!$P$105&gt;ROUND(((1-IntPriorityDiscount-IntPriorityIncentive)*'Intl Priority'!P81),2),ROUND('Intl Priority'!$P$105*(1+International_Fuel_Surcharge),2),ROUND(((1-IntPriorityDiscount-IntPriorityIncentive)*'Intl Priority'!P81)*(1+International_Fuel_Surcharge),2))</f>
        <v>310.77</v>
      </c>
      <c r="Q84" s="334">
        <f>IF('Intl Priority'!$Q$105&gt;ROUND(((1-PuertoRicoDiscount)*'Intl Priority'!Q81),2),ROUND('Intl Priority'!$Q$105*(1+International_Fuel_Surcharge),2),ROUND(((1-PuertoRicoDiscount)*'Intl Priority'!Q81)*(1+International_Fuel_Surcharge),2))</f>
        <v>430.44</v>
      </c>
      <c r="R84" s="63"/>
      <c r="S84" s="63"/>
      <c r="T84" s="63"/>
      <c r="U84" s="63"/>
      <c r="V84" s="63"/>
      <c r="W84" s="63"/>
      <c r="X84" s="63"/>
      <c r="Y84" s="63"/>
      <c r="Z84" s="63"/>
    </row>
    <row r="85" ht="12.75" customHeight="1">
      <c r="A85" s="327">
        <v>125.0</v>
      </c>
      <c r="B85" s="334">
        <f>IF('Intl Priority'!$B$105&gt;ROUND(((1-IntPriorityDiscount-IntPriorityIncentive)*'Intl Priority'!B82),2),ROUND('Intl Priority'!$B$105*(1+International_Fuel_Surcharge),2),ROUND(((1-IntPriorityDiscount-IntPriorityIncentive)*'Intl Priority'!B82)*(1+International_Fuel_Surcharge),2))</f>
        <v>132.16</v>
      </c>
      <c r="C85" s="334">
        <f>IF('Intl Priority'!$C$105&gt;ROUND(((1-IntPriorityDiscount-IntPriorityIncentive)*'Intl Priority'!C82),2),ROUND('Intl Priority'!$C$105*(1+International_Fuel_Surcharge),2),ROUND(((1-IntPriorityDiscount-IntPriorityIncentive)*'Intl Priority'!C82)*(1+International_Fuel_Surcharge),2))</f>
        <v>144.89</v>
      </c>
      <c r="D85" s="334">
        <f>IF('Intl Priority'!$D$105&gt;ROUND(((1-IntPriorityDiscount-IntPriorityIncentive)*'Intl Priority'!D82),2),ROUND('Intl Priority'!$D$105*(1+International_Fuel_Surcharge),2),ROUND(((1-IntPriorityDiscount-IntPriorityIncentive)*'Intl Priority'!D82)*(1+International_Fuel_Surcharge),2))</f>
        <v>143</v>
      </c>
      <c r="E85" s="334">
        <f>IF('Intl Priority'!$E$105&gt;ROUND(((1-IntPriorityDiscount-IntPriorityIncentive)*'Intl Priority'!E82),2),ROUND('Intl Priority'!$E$105*(1+International_Fuel_Surcharge),2),ROUND(((1-IntPriorityDiscount-IntPriorityIncentive)*'Intl Priority'!E82)*(1+International_Fuel_Surcharge),2))</f>
        <v>232.41</v>
      </c>
      <c r="F85" s="334">
        <f>IF('Intl Priority'!$F$105&gt;ROUND(((1-IntPriorityDiscount-IntPriorityIncentive)*'Intl Priority'!F82),2),ROUND('Intl Priority'!$F$105*(1+International_Fuel_Surcharge),2),ROUND(((1-IntPriorityDiscount-IntPriorityIncentive)*'Intl Priority'!F82)*(1+International_Fuel_Surcharge),2))</f>
        <v>398.01</v>
      </c>
      <c r="G85" s="334">
        <f>IF('Intl Priority'!$G$105&gt;ROUND(((1-IntPriorityDiscount-IntPriorityIncentive)*'Intl Priority'!G82),2),ROUND('Intl Priority'!$G$105*(1+International_Fuel_Surcharge),2),ROUND(((1-IntPriorityDiscount-IntPriorityIncentive)*'Intl Priority'!G82)*(1+International_Fuel_Surcharge),2))</f>
        <v>230.41</v>
      </c>
      <c r="H85" s="334">
        <f>IF('Intl Priority'!$H$105&gt;ROUND(((1-IntPriorityDiscount-IntPriorityIncentive)*'Intl Priority'!H82),2),ROUND('Intl Priority'!$H$105*(1+International_Fuel_Surcharge),2),ROUND(((1-IntPriorityDiscount-IntPriorityIncentive)*'Intl Priority'!H82)*(1+International_Fuel_Surcharge),2))</f>
        <v>230.62</v>
      </c>
      <c r="I85" s="334">
        <f>IF('Intl Priority'!$I$105&gt;ROUND(((1-IntPriorityDiscount-IntPriorityIncentive)*'Intl Priority'!I82),2),ROUND('Intl Priority'!$I$105*(1+International_Fuel_Surcharge),2),ROUND(((1-IntPriorityDiscount-IntPriorityIncentive)*'Intl Priority'!I82)*(1+International_Fuel_Surcharge),2))</f>
        <v>255.22</v>
      </c>
      <c r="J85" s="334">
        <f>IF('Intl Priority'!$J$105&gt;ROUND(((1-IntPriorityDiscount-IntPriorityIncentive)*'Intl Priority'!J82),2),ROUND('Intl Priority'!$J$105*(1+International_Fuel_Surcharge),2),ROUND(((1-IntPriorityDiscount-IntPriorityIncentive)*'Intl Priority'!J82)*(1+International_Fuel_Surcharge),2))</f>
        <v>189.38</v>
      </c>
      <c r="K85" s="334">
        <f>IF('Intl Priority'!$K$105&gt;ROUND(((1-IntPriorityDiscount-IntPriorityIncentive)*'Intl Priority'!K82),2),ROUND('Intl Priority'!$K$105*(1+International_Fuel_Surcharge),2),ROUND(((1-IntPriorityDiscount-IntPriorityIncentive)*'Intl Priority'!K82)*(1+International_Fuel_Surcharge),2))</f>
        <v>358.5</v>
      </c>
      <c r="L85" s="334">
        <f>IF('Intl Priority'!$L$105&gt;ROUND(((1-IntPriorityDiscount-IntPriorityIncentive)*'Intl Priority'!L82),2),ROUND('Intl Priority'!$L$105*(1+International_Fuel_Surcharge),2),ROUND(((1-IntPriorityDiscount-IntPriorityIncentive)*'Intl Priority'!L82)*(1+International_Fuel_Surcharge),2))</f>
        <v>289.3</v>
      </c>
      <c r="M85" s="334">
        <f>IF('Intl Priority'!$M$105&gt;ROUND(((1-IntPriorityDiscount-IntPriorityIncentive)*'Intl Priority'!M82),2),ROUND('Intl Priority'!$M$105*(1+International_Fuel_Surcharge),2),ROUND(((1-IntPriorityDiscount-IntPriorityIncentive)*'Intl Priority'!M82)*(1+International_Fuel_Surcharge),2))</f>
        <v>417.96</v>
      </c>
      <c r="N85" s="334">
        <f>IF('Intl Priority'!$N$105&gt;ROUND(((1-IntPriorityDiscount-IntPriorityIncentive)*'Intl Priority'!N82),2),ROUND('Intl Priority'!$N$105*(1+International_Fuel_Surcharge),2),ROUND(((1-IntPriorityDiscount-IntPriorityIncentive)*'Intl Priority'!N82)*(1+International_Fuel_Surcharge),2))</f>
        <v>384.9</v>
      </c>
      <c r="O85" s="334">
        <f>IF('Intl Priority'!$O$105&gt;ROUND(((1-IntPriorityDiscount-IntPriorityIncentive)*'Intl Priority'!O82),2),ROUND('Intl Priority'!$O$105*(1+International_Fuel_Surcharge),2),ROUND(((1-IntPriorityDiscount-IntPriorityIncentive)*'Intl Priority'!O82)*(1+International_Fuel_Surcharge),2))</f>
        <v>295.99</v>
      </c>
      <c r="P85" s="334">
        <f>IF('Intl Priority'!$P$105&gt;ROUND(((1-IntPriorityDiscount-IntPriorityIncentive)*'Intl Priority'!P82),2),ROUND('Intl Priority'!$P$105*(1+International_Fuel_Surcharge),2),ROUND(((1-IntPriorityDiscount-IntPriorityIncentive)*'Intl Priority'!P82)*(1+International_Fuel_Surcharge),2))</f>
        <v>310.82</v>
      </c>
      <c r="Q85" s="334">
        <f>IF('Intl Priority'!$Q$105&gt;ROUND(((1-PuertoRicoDiscount)*'Intl Priority'!Q82),2),ROUND('Intl Priority'!$Q$105*(1+International_Fuel_Surcharge),2),ROUND(((1-PuertoRicoDiscount)*'Intl Priority'!Q82)*(1+International_Fuel_Surcharge),2))</f>
        <v>440.22</v>
      </c>
      <c r="R85" s="63"/>
      <c r="S85" s="63"/>
      <c r="T85" s="63"/>
      <c r="U85" s="63"/>
      <c r="V85" s="63"/>
      <c r="W85" s="63"/>
      <c r="X85" s="63"/>
      <c r="Y85" s="63"/>
      <c r="Z85" s="63"/>
    </row>
    <row r="86" ht="12.75" customHeight="1">
      <c r="A86" s="327">
        <v>130.0</v>
      </c>
      <c r="B86" s="334">
        <f>IF('Intl Priority'!$B$105&gt;ROUND(((1-IntPriorityDiscount-IntPriorityIncentive)*'Intl Priority'!B83),2),ROUND('Intl Priority'!$B$105*(1+International_Fuel_Surcharge),2),ROUND(((1-IntPriorityDiscount-IntPriorityIncentive)*'Intl Priority'!B83)*(1+International_Fuel_Surcharge),2))</f>
        <v>132.45</v>
      </c>
      <c r="C86" s="334">
        <f>IF('Intl Priority'!$C$105&gt;ROUND(((1-IntPriorityDiscount-IntPriorityIncentive)*'Intl Priority'!C83),2),ROUND('Intl Priority'!$C$105*(1+International_Fuel_Surcharge),2),ROUND(((1-IntPriorityDiscount-IntPriorityIncentive)*'Intl Priority'!C83)*(1+International_Fuel_Surcharge),2))</f>
        <v>145.78</v>
      </c>
      <c r="D86" s="334">
        <f>IF('Intl Priority'!$D$105&gt;ROUND(((1-IntPriorityDiscount-IntPriorityIncentive)*'Intl Priority'!D83),2),ROUND('Intl Priority'!$D$105*(1+International_Fuel_Surcharge),2),ROUND(((1-IntPriorityDiscount-IntPriorityIncentive)*'Intl Priority'!D83)*(1+International_Fuel_Surcharge),2))</f>
        <v>148.61</v>
      </c>
      <c r="E86" s="334">
        <f>IF('Intl Priority'!$E$105&gt;ROUND(((1-IntPriorityDiscount-IntPriorityIncentive)*'Intl Priority'!E83),2),ROUND('Intl Priority'!$E$105*(1+International_Fuel_Surcharge),2),ROUND(((1-IntPriorityDiscount-IntPriorityIncentive)*'Intl Priority'!E83)*(1+International_Fuel_Surcharge),2))</f>
        <v>232.74</v>
      </c>
      <c r="F86" s="334">
        <f>IF('Intl Priority'!$F$105&gt;ROUND(((1-IntPriorityDiscount-IntPriorityIncentive)*'Intl Priority'!F83),2),ROUND('Intl Priority'!$F$105*(1+International_Fuel_Surcharge),2),ROUND(((1-IntPriorityDiscount-IntPriorityIncentive)*'Intl Priority'!F83)*(1+International_Fuel_Surcharge),2))</f>
        <v>403.22</v>
      </c>
      <c r="G86" s="334">
        <f>IF('Intl Priority'!$G$105&gt;ROUND(((1-IntPriorityDiscount-IntPriorityIncentive)*'Intl Priority'!G83),2),ROUND('Intl Priority'!$G$105*(1+International_Fuel_Surcharge),2),ROUND(((1-IntPriorityDiscount-IntPriorityIncentive)*'Intl Priority'!G83)*(1+International_Fuel_Surcharge),2))</f>
        <v>230.91</v>
      </c>
      <c r="H86" s="334">
        <f>IF('Intl Priority'!$H$105&gt;ROUND(((1-IntPriorityDiscount-IntPriorityIncentive)*'Intl Priority'!H83),2),ROUND('Intl Priority'!$H$105*(1+International_Fuel_Surcharge),2),ROUND(((1-IntPriorityDiscount-IntPriorityIncentive)*'Intl Priority'!H83)*(1+International_Fuel_Surcharge),2))</f>
        <v>230.84</v>
      </c>
      <c r="I86" s="334">
        <f>IF('Intl Priority'!$I$105&gt;ROUND(((1-IntPriorityDiscount-IntPriorityIncentive)*'Intl Priority'!I83),2),ROUND('Intl Priority'!$I$105*(1+International_Fuel_Surcharge),2),ROUND(((1-IntPriorityDiscount-IntPriorityIncentive)*'Intl Priority'!I83)*(1+International_Fuel_Surcharge),2))</f>
        <v>262.87</v>
      </c>
      <c r="J86" s="334">
        <f>IF('Intl Priority'!$J$105&gt;ROUND(((1-IntPriorityDiscount-IntPriorityIncentive)*'Intl Priority'!J83),2),ROUND('Intl Priority'!$J$105*(1+International_Fuel_Surcharge),2),ROUND(((1-IntPriorityDiscount-IntPriorityIncentive)*'Intl Priority'!J83)*(1+International_Fuel_Surcharge),2))</f>
        <v>189.49</v>
      </c>
      <c r="K86" s="334">
        <f>IF('Intl Priority'!$K$105&gt;ROUND(((1-IntPriorityDiscount-IntPriorityIncentive)*'Intl Priority'!K83),2),ROUND('Intl Priority'!$K$105*(1+International_Fuel_Surcharge),2),ROUND(((1-IntPriorityDiscount-IntPriorityIncentive)*'Intl Priority'!K83)*(1+International_Fuel_Surcharge),2))</f>
        <v>358.57</v>
      </c>
      <c r="L86" s="334">
        <f>IF('Intl Priority'!$L$105&gt;ROUND(((1-IntPriorityDiscount-IntPriorityIncentive)*'Intl Priority'!L83),2),ROUND('Intl Priority'!$L$105*(1+International_Fuel_Surcharge),2),ROUND(((1-IntPriorityDiscount-IntPriorityIncentive)*'Intl Priority'!L83)*(1+International_Fuel_Surcharge),2))</f>
        <v>289.84</v>
      </c>
      <c r="M86" s="334">
        <f>IF('Intl Priority'!$M$105&gt;ROUND(((1-IntPriorityDiscount-IntPriorityIncentive)*'Intl Priority'!M83),2),ROUND('Intl Priority'!$M$105*(1+International_Fuel_Surcharge),2),ROUND(((1-IntPriorityDiscount-IntPriorityIncentive)*'Intl Priority'!M83)*(1+International_Fuel_Surcharge),2))</f>
        <v>421.56</v>
      </c>
      <c r="N86" s="334">
        <f>IF('Intl Priority'!$N$105&gt;ROUND(((1-IntPriorityDiscount-IntPriorityIncentive)*'Intl Priority'!N83),2),ROUND('Intl Priority'!$N$105*(1+International_Fuel_Surcharge),2),ROUND(((1-IntPriorityDiscount-IntPriorityIncentive)*'Intl Priority'!N83)*(1+International_Fuel_Surcharge),2))</f>
        <v>391.06</v>
      </c>
      <c r="O86" s="334">
        <f>IF('Intl Priority'!$O$105&gt;ROUND(((1-IntPriorityDiscount-IntPriorityIncentive)*'Intl Priority'!O83),2),ROUND('Intl Priority'!$O$105*(1+International_Fuel_Surcharge),2),ROUND(((1-IntPriorityDiscount-IntPriorityIncentive)*'Intl Priority'!O83)*(1+International_Fuel_Surcharge),2))</f>
        <v>296.75</v>
      </c>
      <c r="P86" s="334">
        <f>IF('Intl Priority'!$P$105&gt;ROUND(((1-IntPriorityDiscount-IntPriorityIncentive)*'Intl Priority'!P83),2),ROUND('Intl Priority'!$P$105*(1+International_Fuel_Surcharge),2),ROUND(((1-IntPriorityDiscount-IntPriorityIncentive)*'Intl Priority'!P83)*(1+International_Fuel_Surcharge),2))</f>
        <v>311.34</v>
      </c>
      <c r="Q86" s="334">
        <f>IF('Intl Priority'!$Q$105&gt;ROUND(((1-PuertoRicoDiscount)*'Intl Priority'!Q83),2),ROUND('Intl Priority'!$Q$105*(1+International_Fuel_Surcharge),2),ROUND(((1-PuertoRicoDiscount)*'Intl Priority'!Q83)*(1+International_Fuel_Surcharge),2))</f>
        <v>440.31</v>
      </c>
      <c r="R86" s="63"/>
      <c r="S86" s="63"/>
      <c r="T86" s="63"/>
      <c r="U86" s="63"/>
      <c r="V86" s="63"/>
      <c r="W86" s="63"/>
      <c r="X86" s="63"/>
      <c r="Y86" s="63"/>
      <c r="Z86" s="63"/>
    </row>
    <row r="87" ht="12.75" customHeight="1">
      <c r="A87" s="327">
        <v>135.0</v>
      </c>
      <c r="B87" s="334">
        <f>IF('Intl Priority'!$B$105&gt;ROUND(((1-IntPriorityDiscount-IntPriorityIncentive)*'Intl Priority'!B84),2),ROUND('Intl Priority'!$B$105*(1+International_Fuel_Surcharge),2),ROUND(((1-IntPriorityDiscount-IntPriorityIncentive)*'Intl Priority'!B84)*(1+International_Fuel_Surcharge),2))</f>
        <v>132.5</v>
      </c>
      <c r="C87" s="334">
        <f>IF('Intl Priority'!$C$105&gt;ROUND(((1-IntPriorityDiscount-IntPriorityIncentive)*'Intl Priority'!C84),2),ROUND('Intl Priority'!$C$105*(1+International_Fuel_Surcharge),2),ROUND(((1-IntPriorityDiscount-IntPriorityIncentive)*'Intl Priority'!C84)*(1+International_Fuel_Surcharge),2))</f>
        <v>146.67</v>
      </c>
      <c r="D87" s="334">
        <f>IF('Intl Priority'!$D$105&gt;ROUND(((1-IntPriorityDiscount-IntPriorityIncentive)*'Intl Priority'!D84),2),ROUND('Intl Priority'!$D$105*(1+International_Fuel_Surcharge),2),ROUND(((1-IntPriorityDiscount-IntPriorityIncentive)*'Intl Priority'!D84)*(1+International_Fuel_Surcharge),2))</f>
        <v>149.5</v>
      </c>
      <c r="E87" s="334">
        <f>IF('Intl Priority'!$E$105&gt;ROUND(((1-IntPriorityDiscount-IntPriorityIncentive)*'Intl Priority'!E84),2),ROUND('Intl Priority'!$E$105*(1+International_Fuel_Surcharge),2),ROUND(((1-IntPriorityDiscount-IntPriorityIncentive)*'Intl Priority'!E84)*(1+International_Fuel_Surcharge),2))</f>
        <v>239.15</v>
      </c>
      <c r="F87" s="334">
        <f>IF('Intl Priority'!$F$105&gt;ROUND(((1-IntPriorityDiscount-IntPriorityIncentive)*'Intl Priority'!F84),2),ROUND('Intl Priority'!$F$105*(1+International_Fuel_Surcharge),2),ROUND(((1-IntPriorityDiscount-IntPriorityIncentive)*'Intl Priority'!F84)*(1+International_Fuel_Surcharge),2))</f>
        <v>403.74</v>
      </c>
      <c r="G87" s="334">
        <f>IF('Intl Priority'!$G$105&gt;ROUND(((1-IntPriorityDiscount-IntPriorityIncentive)*'Intl Priority'!G84),2),ROUND('Intl Priority'!$G$105*(1+International_Fuel_Surcharge),2),ROUND(((1-IntPriorityDiscount-IntPriorityIncentive)*'Intl Priority'!G84)*(1+International_Fuel_Surcharge),2))</f>
        <v>230.96</v>
      </c>
      <c r="H87" s="334">
        <f>IF('Intl Priority'!$H$105&gt;ROUND(((1-IntPriorityDiscount-IntPriorityIncentive)*'Intl Priority'!H84),2),ROUND('Intl Priority'!$H$105*(1+International_Fuel_Surcharge),2),ROUND(((1-IntPriorityDiscount-IntPriorityIncentive)*'Intl Priority'!H84)*(1+International_Fuel_Surcharge),2))</f>
        <v>231.69</v>
      </c>
      <c r="I87" s="334">
        <f>IF('Intl Priority'!$I$105&gt;ROUND(((1-IntPriorityDiscount-IntPriorityIncentive)*'Intl Priority'!I84),2),ROUND('Intl Priority'!$I$105*(1+International_Fuel_Surcharge),2),ROUND(((1-IntPriorityDiscount-IntPriorityIncentive)*'Intl Priority'!I84)*(1+International_Fuel_Surcharge),2))</f>
        <v>268.31</v>
      </c>
      <c r="J87" s="334">
        <f>IF('Intl Priority'!$J$105&gt;ROUND(((1-IntPriorityDiscount-IntPriorityIncentive)*'Intl Priority'!J84),2),ROUND('Intl Priority'!$J$105*(1+International_Fuel_Surcharge),2),ROUND(((1-IntPriorityDiscount-IntPriorityIncentive)*'Intl Priority'!J84)*(1+International_Fuel_Surcharge),2))</f>
        <v>189.54</v>
      </c>
      <c r="K87" s="334">
        <f>IF('Intl Priority'!$K$105&gt;ROUND(((1-IntPriorityDiscount-IntPriorityIncentive)*'Intl Priority'!K84),2),ROUND('Intl Priority'!$K$105*(1+International_Fuel_Surcharge),2),ROUND(((1-IntPriorityDiscount-IntPriorityIncentive)*'Intl Priority'!K84)*(1+International_Fuel_Surcharge),2))</f>
        <v>359.88</v>
      </c>
      <c r="L87" s="334">
        <f>IF('Intl Priority'!$L$105&gt;ROUND(((1-IntPriorityDiscount-IntPriorityIncentive)*'Intl Priority'!L84),2),ROUND('Intl Priority'!$L$105*(1+International_Fuel_Surcharge),2),ROUND(((1-IntPriorityDiscount-IntPriorityIncentive)*'Intl Priority'!L84)*(1+International_Fuel_Surcharge),2))</f>
        <v>289.89</v>
      </c>
      <c r="M87" s="334">
        <f>IF('Intl Priority'!$M$105&gt;ROUND(((1-IntPriorityDiscount-IntPriorityIncentive)*'Intl Priority'!M84),2),ROUND('Intl Priority'!$M$105*(1+International_Fuel_Surcharge),2),ROUND(((1-IntPriorityDiscount-IntPriorityIncentive)*'Intl Priority'!M84)*(1+International_Fuel_Surcharge),2))</f>
        <v>421.94</v>
      </c>
      <c r="N87" s="334">
        <f>IF('Intl Priority'!$N$105&gt;ROUND(((1-IntPriorityDiscount-IntPriorityIncentive)*'Intl Priority'!N84),2),ROUND('Intl Priority'!$N$105*(1+International_Fuel_Surcharge),2),ROUND(((1-IntPriorityDiscount-IntPriorityIncentive)*'Intl Priority'!N84)*(1+International_Fuel_Surcharge),2))</f>
        <v>391.68</v>
      </c>
      <c r="O87" s="334">
        <f>IF('Intl Priority'!$O$105&gt;ROUND(((1-IntPriorityDiscount-IntPriorityIncentive)*'Intl Priority'!O84),2),ROUND('Intl Priority'!$O$105*(1+International_Fuel_Surcharge),2),ROUND(((1-IntPriorityDiscount-IntPriorityIncentive)*'Intl Priority'!O84)*(1+International_Fuel_Surcharge),2))</f>
        <v>311.69</v>
      </c>
      <c r="P87" s="334">
        <f>IF('Intl Priority'!$P$105&gt;ROUND(((1-IntPriorityDiscount-IntPriorityIncentive)*'Intl Priority'!P84),2),ROUND('Intl Priority'!$P$105*(1+International_Fuel_Surcharge),2),ROUND(((1-IntPriorityDiscount-IntPriorityIncentive)*'Intl Priority'!P84)*(1+International_Fuel_Surcharge),2))</f>
        <v>311.39</v>
      </c>
      <c r="Q87" s="334">
        <f>IF('Intl Priority'!$Q$105&gt;ROUND(((1-PuertoRicoDiscount)*'Intl Priority'!Q84),2),ROUND('Intl Priority'!$Q$105*(1+International_Fuel_Surcharge),2),ROUND(((1-PuertoRicoDiscount)*'Intl Priority'!Q84)*(1+International_Fuel_Surcharge),2))</f>
        <v>447.69</v>
      </c>
      <c r="R87" s="63"/>
      <c r="S87" s="63"/>
      <c r="T87" s="63"/>
      <c r="U87" s="63"/>
      <c r="V87" s="63"/>
      <c r="W87" s="63"/>
      <c r="X87" s="63"/>
      <c r="Y87" s="63"/>
      <c r="Z87" s="63"/>
    </row>
    <row r="88" ht="12.75" customHeight="1">
      <c r="A88" s="327">
        <v>140.0</v>
      </c>
      <c r="B88" s="334">
        <f>IF('Intl Priority'!$B$105&gt;ROUND(((1-IntPriorityDiscount-IntPriorityIncentive)*'Intl Priority'!B85),2),ROUND('Intl Priority'!$B$105*(1+International_Fuel_Surcharge),2),ROUND(((1-IntPriorityDiscount-IntPriorityIncentive)*'Intl Priority'!B85)*(1+International_Fuel_Surcharge),2))</f>
        <v>132.94</v>
      </c>
      <c r="C88" s="334">
        <f>IF('Intl Priority'!$C$105&gt;ROUND(((1-IntPriorityDiscount-IntPriorityIncentive)*'Intl Priority'!C85),2),ROUND('Intl Priority'!$C$105*(1+International_Fuel_Surcharge),2),ROUND(((1-IntPriorityDiscount-IntPriorityIncentive)*'Intl Priority'!C85)*(1+International_Fuel_Surcharge),2))</f>
        <v>147.56</v>
      </c>
      <c r="D88" s="334">
        <f>IF('Intl Priority'!$D$105&gt;ROUND(((1-IntPriorityDiscount-IntPriorityIncentive)*'Intl Priority'!D85),2),ROUND('Intl Priority'!$D$105*(1+International_Fuel_Surcharge),2),ROUND(((1-IntPriorityDiscount-IntPriorityIncentive)*'Intl Priority'!D85)*(1+International_Fuel_Surcharge),2))</f>
        <v>149.58</v>
      </c>
      <c r="E88" s="334">
        <f>IF('Intl Priority'!$E$105&gt;ROUND(((1-IntPriorityDiscount-IntPriorityIncentive)*'Intl Priority'!E85),2),ROUND('Intl Priority'!$E$105*(1+International_Fuel_Surcharge),2),ROUND(((1-IntPriorityDiscount-IntPriorityIncentive)*'Intl Priority'!E85)*(1+International_Fuel_Surcharge),2))</f>
        <v>239.79</v>
      </c>
      <c r="F88" s="334">
        <f>IF('Intl Priority'!$F$105&gt;ROUND(((1-IntPriorityDiscount-IntPriorityIncentive)*'Intl Priority'!F85),2),ROUND('Intl Priority'!$F$105*(1+International_Fuel_Surcharge),2),ROUND(((1-IntPriorityDiscount-IntPriorityIncentive)*'Intl Priority'!F85)*(1+International_Fuel_Surcharge),2))</f>
        <v>403.79</v>
      </c>
      <c r="G88" s="334">
        <f>IF('Intl Priority'!$G$105&gt;ROUND(((1-IntPriorityDiscount-IntPriorityIncentive)*'Intl Priority'!G85),2),ROUND('Intl Priority'!$G$105*(1+International_Fuel_Surcharge),2),ROUND(((1-IntPriorityDiscount-IntPriorityIncentive)*'Intl Priority'!G85)*(1+International_Fuel_Surcharge),2))</f>
        <v>231.02</v>
      </c>
      <c r="H88" s="334">
        <f>IF('Intl Priority'!$H$105&gt;ROUND(((1-IntPriorityDiscount-IntPriorityIncentive)*'Intl Priority'!H85),2),ROUND('Intl Priority'!$H$105*(1+International_Fuel_Surcharge),2),ROUND(((1-IntPriorityDiscount-IntPriorityIncentive)*'Intl Priority'!H85)*(1+International_Fuel_Surcharge),2))</f>
        <v>237.19</v>
      </c>
      <c r="I88" s="334">
        <f>IF('Intl Priority'!$I$105&gt;ROUND(((1-IntPriorityDiscount-IntPriorityIncentive)*'Intl Priority'!I85),2),ROUND('Intl Priority'!$I$105*(1+International_Fuel_Surcharge),2),ROUND(((1-IntPriorityDiscount-IntPriorityIncentive)*'Intl Priority'!I85)*(1+International_Fuel_Surcharge),2))</f>
        <v>268.85</v>
      </c>
      <c r="J88" s="334">
        <f>IF('Intl Priority'!$J$105&gt;ROUND(((1-IntPriorityDiscount-IntPriorityIncentive)*'Intl Priority'!J85),2),ROUND('Intl Priority'!$J$105*(1+International_Fuel_Surcharge),2),ROUND(((1-IntPriorityDiscount-IntPriorityIncentive)*'Intl Priority'!J85)*(1+International_Fuel_Surcharge),2))</f>
        <v>190.24</v>
      </c>
      <c r="K88" s="334">
        <f>IF('Intl Priority'!$K$105&gt;ROUND(((1-IntPriorityDiscount-IntPriorityIncentive)*'Intl Priority'!K85),2),ROUND('Intl Priority'!$K$105*(1+International_Fuel_Surcharge),2),ROUND(((1-IntPriorityDiscount-IntPriorityIncentive)*'Intl Priority'!K85)*(1+International_Fuel_Surcharge),2))</f>
        <v>360.95</v>
      </c>
      <c r="L88" s="334">
        <f>IF('Intl Priority'!$L$105&gt;ROUND(((1-IntPriorityDiscount-IntPriorityIncentive)*'Intl Priority'!L85),2),ROUND('Intl Priority'!$L$105*(1+International_Fuel_Surcharge),2),ROUND(((1-IntPriorityDiscount-IntPriorityIncentive)*'Intl Priority'!L85)*(1+International_Fuel_Surcharge),2))</f>
        <v>289.95</v>
      </c>
      <c r="M88" s="334">
        <f>IF('Intl Priority'!$M$105&gt;ROUND(((1-IntPriorityDiscount-IntPriorityIncentive)*'Intl Priority'!M85),2),ROUND('Intl Priority'!$M$105*(1+International_Fuel_Surcharge),2),ROUND(((1-IntPriorityDiscount-IntPriorityIncentive)*'Intl Priority'!M85)*(1+International_Fuel_Surcharge),2))</f>
        <v>421.99</v>
      </c>
      <c r="N88" s="334">
        <f>IF('Intl Priority'!$N$105&gt;ROUND(((1-IntPriorityDiscount-IntPriorityIncentive)*'Intl Priority'!N85),2),ROUND('Intl Priority'!$N$105*(1+International_Fuel_Surcharge),2),ROUND(((1-IntPriorityDiscount-IntPriorityIncentive)*'Intl Priority'!N85)*(1+International_Fuel_Surcharge),2))</f>
        <v>391.75</v>
      </c>
      <c r="O88" s="334">
        <f>IF('Intl Priority'!$O$105&gt;ROUND(((1-IntPriorityDiscount-IntPriorityIncentive)*'Intl Priority'!O85),2),ROUND('Intl Priority'!$O$105*(1+International_Fuel_Surcharge),2),ROUND(((1-IntPriorityDiscount-IntPriorityIncentive)*'Intl Priority'!O85)*(1+International_Fuel_Surcharge),2))</f>
        <v>313.19</v>
      </c>
      <c r="P88" s="334">
        <f>IF('Intl Priority'!$P$105&gt;ROUND(((1-IntPriorityDiscount-IntPriorityIncentive)*'Intl Priority'!P85),2),ROUND('Intl Priority'!$P$105*(1+International_Fuel_Surcharge),2),ROUND(((1-IntPriorityDiscount-IntPriorityIncentive)*'Intl Priority'!P85)*(1+International_Fuel_Surcharge),2))</f>
        <v>311.44</v>
      </c>
      <c r="Q88" s="334">
        <f>IF('Intl Priority'!$Q$105&gt;ROUND(((1-PuertoRicoDiscount)*'Intl Priority'!Q85),2),ROUND('Intl Priority'!$Q$105*(1+International_Fuel_Surcharge),2),ROUND(((1-PuertoRicoDiscount)*'Intl Priority'!Q85)*(1+International_Fuel_Surcharge),2))</f>
        <v>447.81</v>
      </c>
      <c r="R88" s="63"/>
      <c r="S88" s="63"/>
      <c r="T88" s="63"/>
      <c r="U88" s="63"/>
      <c r="V88" s="63"/>
      <c r="W88" s="63"/>
      <c r="X88" s="63"/>
      <c r="Y88" s="63"/>
      <c r="Z88" s="63"/>
    </row>
    <row r="89" ht="12.75" customHeight="1">
      <c r="A89" s="327">
        <v>145.0</v>
      </c>
      <c r="B89" s="334">
        <f>IF('Intl Priority'!$B$105&gt;ROUND(((1-IntPriorityDiscount-IntPriorityIncentive)*'Intl Priority'!B86),2),ROUND('Intl Priority'!$B$105*(1+International_Fuel_Surcharge),2),ROUND(((1-IntPriorityDiscount-IntPriorityIncentive)*'Intl Priority'!B86)*(1+International_Fuel_Surcharge),2))</f>
        <v>133.68</v>
      </c>
      <c r="C89" s="334">
        <f>IF('Intl Priority'!$C$105&gt;ROUND(((1-IntPriorityDiscount-IntPriorityIncentive)*'Intl Priority'!C86),2),ROUND('Intl Priority'!$C$105*(1+International_Fuel_Surcharge),2),ROUND(((1-IntPriorityDiscount-IntPriorityIncentive)*'Intl Priority'!C86)*(1+International_Fuel_Surcharge),2))</f>
        <v>148.44</v>
      </c>
      <c r="D89" s="334">
        <f>IF('Intl Priority'!$D$105&gt;ROUND(((1-IntPriorityDiscount-IntPriorityIncentive)*'Intl Priority'!D86),2),ROUND('Intl Priority'!$D$105*(1+International_Fuel_Surcharge),2),ROUND(((1-IntPriorityDiscount-IntPriorityIncentive)*'Intl Priority'!D86)*(1+International_Fuel_Surcharge),2))</f>
        <v>150.98</v>
      </c>
      <c r="E89" s="334">
        <f>IF('Intl Priority'!$E$105&gt;ROUND(((1-IntPriorityDiscount-IntPriorityIncentive)*'Intl Priority'!E86),2),ROUND('Intl Priority'!$E$105*(1+International_Fuel_Surcharge),2),ROUND(((1-IntPriorityDiscount-IntPriorityIncentive)*'Intl Priority'!E86)*(1+International_Fuel_Surcharge),2))</f>
        <v>239.86</v>
      </c>
      <c r="F89" s="334">
        <f>IF('Intl Priority'!$F$105&gt;ROUND(((1-IntPriorityDiscount-IntPriorityIncentive)*'Intl Priority'!F86),2),ROUND('Intl Priority'!$F$105*(1+International_Fuel_Surcharge),2),ROUND(((1-IntPriorityDiscount-IntPriorityIncentive)*'Intl Priority'!F86)*(1+International_Fuel_Surcharge),2))</f>
        <v>404.36</v>
      </c>
      <c r="G89" s="334">
        <f>IF('Intl Priority'!$G$105&gt;ROUND(((1-IntPriorityDiscount-IntPriorityIncentive)*'Intl Priority'!G86),2),ROUND('Intl Priority'!$G$105*(1+International_Fuel_Surcharge),2),ROUND(((1-IntPriorityDiscount-IntPriorityIncentive)*'Intl Priority'!G86)*(1+International_Fuel_Surcharge),2))</f>
        <v>231.42</v>
      </c>
      <c r="H89" s="334">
        <f>IF('Intl Priority'!$H$105&gt;ROUND(((1-IntPriorityDiscount-IntPriorityIncentive)*'Intl Priority'!H86),2),ROUND('Intl Priority'!$H$105*(1+International_Fuel_Surcharge),2),ROUND(((1-IntPriorityDiscount-IntPriorityIncentive)*'Intl Priority'!H86)*(1+International_Fuel_Surcharge),2))</f>
        <v>239.39</v>
      </c>
      <c r="I89" s="334">
        <f>IF('Intl Priority'!$I$105&gt;ROUND(((1-IntPriorityDiscount-IntPriorityIncentive)*'Intl Priority'!I86),2),ROUND('Intl Priority'!$I$105*(1+International_Fuel_Surcharge),2),ROUND(((1-IntPriorityDiscount-IntPriorityIncentive)*'Intl Priority'!I86)*(1+International_Fuel_Surcharge),2))</f>
        <v>268.91</v>
      </c>
      <c r="J89" s="334">
        <f>IF('Intl Priority'!$J$105&gt;ROUND(((1-IntPriorityDiscount-IntPriorityIncentive)*'Intl Priority'!J86),2),ROUND('Intl Priority'!$J$105*(1+International_Fuel_Surcharge),2),ROUND(((1-IntPriorityDiscount-IntPriorityIncentive)*'Intl Priority'!J86)*(1+International_Fuel_Surcharge),2))</f>
        <v>203.11</v>
      </c>
      <c r="K89" s="334">
        <f>IF('Intl Priority'!$K$105&gt;ROUND(((1-IntPriorityDiscount-IntPriorityIncentive)*'Intl Priority'!K86),2),ROUND('Intl Priority'!$K$105*(1+International_Fuel_Surcharge),2),ROUND(((1-IntPriorityDiscount-IntPriorityIncentive)*'Intl Priority'!K86)*(1+International_Fuel_Surcharge),2))</f>
        <v>381.91</v>
      </c>
      <c r="L89" s="334">
        <f>IF('Intl Priority'!$L$105&gt;ROUND(((1-IntPriorityDiscount-IntPriorityIncentive)*'Intl Priority'!L86),2),ROUND('Intl Priority'!$L$105*(1+International_Fuel_Surcharge),2),ROUND(((1-IntPriorityDiscount-IntPriorityIncentive)*'Intl Priority'!L86)*(1+International_Fuel_Surcharge),2))</f>
        <v>290.02</v>
      </c>
      <c r="M89" s="334">
        <f>IF('Intl Priority'!$M$105&gt;ROUND(((1-IntPriorityDiscount-IntPriorityIncentive)*'Intl Priority'!M86),2),ROUND('Intl Priority'!$M$105*(1+International_Fuel_Surcharge),2),ROUND(((1-IntPriorityDiscount-IntPriorityIncentive)*'Intl Priority'!M86)*(1+International_Fuel_Surcharge),2))</f>
        <v>422.04</v>
      </c>
      <c r="N89" s="334">
        <f>IF('Intl Priority'!$N$105&gt;ROUND(((1-IntPriorityDiscount-IntPriorityIncentive)*'Intl Priority'!N86),2),ROUND('Intl Priority'!$N$105*(1+International_Fuel_Surcharge),2),ROUND(((1-IntPriorityDiscount-IntPriorityIncentive)*'Intl Priority'!N86)*(1+International_Fuel_Surcharge),2))</f>
        <v>393.02</v>
      </c>
      <c r="O89" s="334">
        <f>IF('Intl Priority'!$O$105&gt;ROUND(((1-IntPriorityDiscount-IntPriorityIncentive)*'Intl Priority'!O86),2),ROUND('Intl Priority'!$O$105*(1+International_Fuel_Surcharge),2),ROUND(((1-IntPriorityDiscount-IntPriorityIncentive)*'Intl Priority'!O86)*(1+International_Fuel_Surcharge),2))</f>
        <v>313.34</v>
      </c>
      <c r="P89" s="334">
        <f>IF('Intl Priority'!$P$105&gt;ROUND(((1-IntPriorityDiscount-IntPriorityIncentive)*'Intl Priority'!P86),2),ROUND('Intl Priority'!$P$105*(1+International_Fuel_Surcharge),2),ROUND(((1-IntPriorityDiscount-IntPriorityIncentive)*'Intl Priority'!P86)*(1+International_Fuel_Surcharge),2))</f>
        <v>311.49</v>
      </c>
      <c r="Q89" s="334">
        <f>IF('Intl Priority'!$Q$105&gt;ROUND(((1-PuertoRicoDiscount)*'Intl Priority'!Q86),2),ROUND('Intl Priority'!$Q$105*(1+International_Fuel_Surcharge),2),ROUND(((1-PuertoRicoDiscount)*'Intl Priority'!Q86)*(1+International_Fuel_Surcharge),2))</f>
        <v>452.2</v>
      </c>
      <c r="R89" s="63"/>
      <c r="S89" s="63"/>
      <c r="T89" s="63"/>
      <c r="U89" s="63"/>
      <c r="V89" s="63"/>
      <c r="W89" s="63"/>
      <c r="X89" s="63"/>
      <c r="Y89" s="63"/>
      <c r="Z89" s="63"/>
    </row>
    <row r="90" ht="12.75" customHeight="1">
      <c r="A90" s="327">
        <v>150.0</v>
      </c>
      <c r="B90" s="334">
        <f>IF('Intl Priority'!$B$105&gt;ROUND(((1-IntPriorityDiscount-IntPriorityIncentive)*'Intl Priority'!B87),2),ROUND('Intl Priority'!$B$105*(1+International_Fuel_Surcharge),2),ROUND(((1-IntPriorityDiscount-IntPriorityIncentive)*'Intl Priority'!B87)*(1+International_Fuel_Surcharge),2))</f>
        <v>134.44</v>
      </c>
      <c r="C90" s="334">
        <f>IF('Intl Priority'!$C$105&gt;ROUND(((1-IntPriorityDiscount-IntPriorityIncentive)*'Intl Priority'!C87),2),ROUND('Intl Priority'!$C$105*(1+International_Fuel_Surcharge),2),ROUND(((1-IntPriorityDiscount-IntPriorityIncentive)*'Intl Priority'!C87)*(1+International_Fuel_Surcharge),2))</f>
        <v>149.34</v>
      </c>
      <c r="D90" s="334">
        <f>IF('Intl Priority'!$D$105&gt;ROUND(((1-IntPriorityDiscount-IntPriorityIncentive)*'Intl Priority'!D87),2),ROUND('Intl Priority'!$D$105*(1+International_Fuel_Surcharge),2),ROUND(((1-IntPriorityDiscount-IntPriorityIncentive)*'Intl Priority'!D87)*(1+International_Fuel_Surcharge),2))</f>
        <v>151.12</v>
      </c>
      <c r="E90" s="334">
        <f>IF('Intl Priority'!$E$105&gt;ROUND(((1-IntPriorityDiscount-IntPriorityIncentive)*'Intl Priority'!E87),2),ROUND('Intl Priority'!$E$105*(1+International_Fuel_Surcharge),2),ROUND(((1-IntPriorityDiscount-IntPriorityIncentive)*'Intl Priority'!E87)*(1+International_Fuel_Surcharge),2))</f>
        <v>240.22</v>
      </c>
      <c r="F90" s="334">
        <f>IF('Intl Priority'!$F$105&gt;ROUND(((1-IntPriorityDiscount-IntPriorityIncentive)*'Intl Priority'!F87),2),ROUND('Intl Priority'!$F$105*(1+International_Fuel_Surcharge),2),ROUND(((1-IntPriorityDiscount-IntPriorityIncentive)*'Intl Priority'!F87)*(1+International_Fuel_Surcharge),2))</f>
        <v>405.5</v>
      </c>
      <c r="G90" s="334">
        <f>IF('Intl Priority'!$G$105&gt;ROUND(((1-IntPriorityDiscount-IntPriorityIncentive)*'Intl Priority'!G87),2),ROUND('Intl Priority'!$G$105*(1+International_Fuel_Surcharge),2),ROUND(((1-IntPriorityDiscount-IntPriorityIncentive)*'Intl Priority'!G87)*(1+International_Fuel_Surcharge),2))</f>
        <v>239.38</v>
      </c>
      <c r="H90" s="334">
        <f>IF('Intl Priority'!$H$105&gt;ROUND(((1-IntPriorityDiscount-IntPriorityIncentive)*'Intl Priority'!H87),2),ROUND('Intl Priority'!$H$105*(1+International_Fuel_Surcharge),2),ROUND(((1-IntPriorityDiscount-IntPriorityIncentive)*'Intl Priority'!H87)*(1+International_Fuel_Surcharge),2))</f>
        <v>239.61</v>
      </c>
      <c r="I90" s="334">
        <f>IF('Intl Priority'!$I$105&gt;ROUND(((1-IntPriorityDiscount-IntPriorityIncentive)*'Intl Priority'!I87),2),ROUND('Intl Priority'!$I$105*(1+International_Fuel_Surcharge),2),ROUND(((1-IntPriorityDiscount-IntPriorityIncentive)*'Intl Priority'!I87)*(1+International_Fuel_Surcharge),2))</f>
        <v>268.95</v>
      </c>
      <c r="J90" s="334">
        <f>IF('Intl Priority'!$J$105&gt;ROUND(((1-IntPriorityDiscount-IntPriorityIncentive)*'Intl Priority'!J87),2),ROUND('Intl Priority'!$J$105*(1+International_Fuel_Surcharge),2),ROUND(((1-IntPriorityDiscount-IntPriorityIncentive)*'Intl Priority'!J87)*(1+International_Fuel_Surcharge),2))</f>
        <v>204.39</v>
      </c>
      <c r="K90" s="334">
        <f>IF('Intl Priority'!$K$105&gt;ROUND(((1-IntPriorityDiscount-IntPriorityIncentive)*'Intl Priority'!K87),2),ROUND('Intl Priority'!$K$105*(1+International_Fuel_Surcharge),2),ROUND(((1-IntPriorityDiscount-IntPriorityIncentive)*'Intl Priority'!K87)*(1+International_Fuel_Surcharge),2))</f>
        <v>385.18</v>
      </c>
      <c r="L90" s="334">
        <f>IF('Intl Priority'!$L$105&gt;ROUND(((1-IntPriorityDiscount-IntPriorityIncentive)*'Intl Priority'!L87),2),ROUND('Intl Priority'!$L$105*(1+International_Fuel_Surcharge),2),ROUND(((1-IntPriorityDiscount-IntPriorityIncentive)*'Intl Priority'!L87)*(1+International_Fuel_Surcharge),2))</f>
        <v>291.41</v>
      </c>
      <c r="M90" s="334">
        <f>IF('Intl Priority'!$M$105&gt;ROUND(((1-IntPriorityDiscount-IntPriorityIncentive)*'Intl Priority'!M87),2),ROUND('Intl Priority'!$M$105*(1+International_Fuel_Surcharge),2),ROUND(((1-IntPriorityDiscount-IntPriorityIncentive)*'Intl Priority'!M87)*(1+International_Fuel_Surcharge),2))</f>
        <v>422.09</v>
      </c>
      <c r="N90" s="334">
        <f>IF('Intl Priority'!$N$105&gt;ROUND(((1-IntPriorityDiscount-IntPriorityIncentive)*'Intl Priority'!N87),2),ROUND('Intl Priority'!$N$105*(1+International_Fuel_Surcharge),2),ROUND(((1-IntPriorityDiscount-IntPriorityIncentive)*'Intl Priority'!N87)*(1+International_Fuel_Surcharge),2))</f>
        <v>412.64</v>
      </c>
      <c r="O90" s="334">
        <f>IF('Intl Priority'!$O$105&gt;ROUND(((1-IntPriorityDiscount-IntPriorityIncentive)*'Intl Priority'!O87),2),ROUND('Intl Priority'!$O$105*(1+International_Fuel_Surcharge),2),ROUND(((1-IntPriorityDiscount-IntPriorityIncentive)*'Intl Priority'!O87)*(1+International_Fuel_Surcharge),2))</f>
        <v>313.39</v>
      </c>
      <c r="P90" s="334">
        <f>IF('Intl Priority'!$P$105&gt;ROUND(((1-IntPriorityDiscount-IntPriorityIncentive)*'Intl Priority'!P87),2),ROUND('Intl Priority'!$P$105*(1+International_Fuel_Surcharge),2),ROUND(((1-IntPriorityDiscount-IntPriorityIncentive)*'Intl Priority'!P87)*(1+International_Fuel_Surcharge),2))</f>
        <v>311.95</v>
      </c>
      <c r="Q90" s="334">
        <f>IF('Intl Priority'!$Q$105&gt;ROUND(((1-PuertoRicoDiscount)*'Intl Priority'!Q87),2),ROUND('Intl Priority'!$Q$105*(1+International_Fuel_Surcharge),2),ROUND(((1-PuertoRicoDiscount)*'Intl Priority'!Q87)*(1+International_Fuel_Surcharge),2))</f>
        <v>452.33</v>
      </c>
      <c r="R90" s="63"/>
      <c r="S90" s="63"/>
      <c r="T90" s="63"/>
      <c r="U90" s="63"/>
      <c r="V90" s="63"/>
      <c r="W90" s="63"/>
      <c r="X90" s="63"/>
      <c r="Y90" s="63"/>
      <c r="Z90" s="63"/>
    </row>
    <row r="91" ht="12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2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2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2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2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2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2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2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2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2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2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2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2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2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2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2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2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2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2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2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2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2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2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2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2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2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2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2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2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2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2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2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2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2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2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2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2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2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2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2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2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2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2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2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2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2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2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2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2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2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2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2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2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2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2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2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2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2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2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2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2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2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2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2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2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2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2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2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2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2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2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2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2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2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2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2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2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2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2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2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2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2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2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2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2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2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2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2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2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2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2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2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2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2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2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2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2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2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2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2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2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2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2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2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2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2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2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2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2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2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2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2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2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2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2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2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2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2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2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2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2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2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2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2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2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2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2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2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2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2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2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2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2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2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2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2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2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2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2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2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2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2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2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2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2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2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2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2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2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2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2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2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2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2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2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2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2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2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2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2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2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2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2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2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2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2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2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2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2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2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2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2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2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2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2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2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2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2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2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2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2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2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2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2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2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2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2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2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2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2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2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2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2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2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2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2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2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2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2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2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2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2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2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2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2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2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2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2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2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2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2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2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2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2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2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2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2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2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2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2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2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2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2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2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2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2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2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2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2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2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2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2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2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2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2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2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2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2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2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2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2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2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2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2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2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2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2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2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2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2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2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2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2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2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2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2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2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2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2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2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2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2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2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2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2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2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2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2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2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2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2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2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2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2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2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2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2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2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2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2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2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2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2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2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2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2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2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2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2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2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2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2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2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2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2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2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2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2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2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2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2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2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2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2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2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2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2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2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2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2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2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2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2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2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2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2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2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2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2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2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2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2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2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2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2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2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2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2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2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2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2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2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2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2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2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2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2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2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2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2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2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2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2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2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2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2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2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2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2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2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2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2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2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2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2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2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2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2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2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2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2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2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2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2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2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2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2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2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2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2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2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2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2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2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2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2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2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2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2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2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2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2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2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2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2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2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2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2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2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2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2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2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2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2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2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2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2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2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2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2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2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2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2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2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2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2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2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2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2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2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2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2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2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2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2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2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2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2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2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2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2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2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2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2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2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2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2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2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2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2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2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2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2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2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2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2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2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2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2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2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2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2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2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2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2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2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2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2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2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2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2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2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2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2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2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2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2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2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2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2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2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2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2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2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2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2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2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2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2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2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2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2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2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2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2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2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2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2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2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2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2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2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2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2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2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2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2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2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2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2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2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2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2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2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2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2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2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2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2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2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2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2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2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2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2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2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2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2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2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2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2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2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2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2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2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2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2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2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2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2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2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2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2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2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2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2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2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2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2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2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2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2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2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2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2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2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2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2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2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2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2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2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2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2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2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2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2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2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2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2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2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2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2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2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2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2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2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2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2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2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2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2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2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2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2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2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2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2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2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2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2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2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2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2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2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2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2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2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2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2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2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2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2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2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2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2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2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2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2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2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2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2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2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2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2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2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2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2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2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2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2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2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2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2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2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2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2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2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2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2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2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2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2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2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2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2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2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2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2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2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2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2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2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2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2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2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2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2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2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2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2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2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2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2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2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2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2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2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2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2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2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2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2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2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2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2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2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2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2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2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2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2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2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2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2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2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2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2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2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2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2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2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2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2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2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2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2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2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2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2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2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2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2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2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2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2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2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2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2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2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2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2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2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2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2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2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2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2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2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2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2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2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2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2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2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2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2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2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2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2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2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2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2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2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2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2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2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2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2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2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2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2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2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2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2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2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2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2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2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2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2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2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2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2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2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2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2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2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2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2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2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2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2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2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2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2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2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2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2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2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2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2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2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2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2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2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2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2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2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2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2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2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2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2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2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2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2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2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2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2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2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2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2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2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2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2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2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2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2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2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2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2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2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2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2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2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2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2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2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2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2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2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2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2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2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2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2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2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2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2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2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2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2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2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2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2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2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2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2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2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2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2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2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2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2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2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2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2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2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2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2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2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2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2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2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2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2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2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2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2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2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2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conditionalFormatting sqref="A6:Q90">
    <cfRule type="expression" dxfId="1" priority="1">
      <formula>MOD(ROW(),2)=0</formula>
    </cfRule>
  </conditionalFormatting>
  <printOptions/>
  <pageMargins bottom="0.57" footer="0.0" header="0.0" left="0.75" right="0.75" top="0.51"/>
  <pageSetup scale="66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5A5A5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6" width="8.63"/>
    <col customWidth="1" min="7" max="7" width="9.25"/>
    <col customWidth="1" min="8" max="8" width="10.25"/>
    <col customWidth="1" min="9" max="12" width="8.63"/>
    <col customWidth="1" min="13" max="13" width="10.0"/>
    <col customWidth="1" min="14" max="16" width="8.63"/>
    <col customWidth="1" min="17" max="17" width="8.38"/>
    <col customWidth="1" min="18" max="26" width="9.38"/>
  </cols>
  <sheetData>
    <row r="1" ht="12.75" customHeight="1">
      <c r="A1" s="63"/>
      <c r="B1" s="339" t="s">
        <v>193</v>
      </c>
      <c r="C1" s="335"/>
      <c r="D1" s="335"/>
      <c r="E1" s="340">
        <f>ExpressIntResFeeWithFS</f>
        <v>3.68</v>
      </c>
      <c r="F1" s="63"/>
      <c r="G1" s="318" t="s">
        <v>185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2.75" customHeight="1">
      <c r="A2" s="63"/>
      <c r="B2" s="189" t="s">
        <v>187</v>
      </c>
      <c r="C2" s="63"/>
      <c r="D2" s="63"/>
      <c r="E2" s="63"/>
      <c r="F2" s="63"/>
      <c r="G2" s="318" t="s">
        <v>204</v>
      </c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75" customHeight="1">
      <c r="A3" s="63"/>
      <c r="B3" s="189" t="s">
        <v>206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2.75" customHeight="1">
      <c r="A4" s="341"/>
      <c r="B4" s="342" t="s">
        <v>16</v>
      </c>
      <c r="C4" s="342" t="s">
        <v>16</v>
      </c>
      <c r="D4" s="342" t="s">
        <v>29</v>
      </c>
      <c r="E4" s="342" t="s">
        <v>30</v>
      </c>
      <c r="F4" s="342" t="s">
        <v>31</v>
      </c>
      <c r="G4" s="342" t="s">
        <v>32</v>
      </c>
      <c r="H4" s="342" t="s">
        <v>33</v>
      </c>
      <c r="I4" s="342" t="s">
        <v>34</v>
      </c>
      <c r="J4" s="342" t="s">
        <v>35</v>
      </c>
      <c r="K4" s="342" t="s">
        <v>36</v>
      </c>
      <c r="L4" s="342" t="s">
        <v>37</v>
      </c>
      <c r="M4" s="342" t="s">
        <v>38</v>
      </c>
      <c r="N4" s="342" t="s">
        <v>39</v>
      </c>
      <c r="O4" s="342" t="s">
        <v>40</v>
      </c>
      <c r="P4" s="342" t="s">
        <v>41</v>
      </c>
      <c r="Q4" s="342" t="s">
        <v>42</v>
      </c>
      <c r="R4" s="63"/>
      <c r="S4" s="63"/>
      <c r="T4" s="63"/>
      <c r="U4" s="63"/>
      <c r="V4" s="63"/>
      <c r="W4" s="63"/>
      <c r="X4" s="63"/>
      <c r="Y4" s="63"/>
      <c r="Z4" s="63"/>
    </row>
    <row r="5" ht="12.75" customHeight="1">
      <c r="A5" s="324" t="s">
        <v>1</v>
      </c>
      <c r="B5" s="325" t="s">
        <v>43</v>
      </c>
      <c r="C5" s="325" t="s">
        <v>44</v>
      </c>
      <c r="D5" s="325" t="s">
        <v>45</v>
      </c>
      <c r="E5" s="325" t="s">
        <v>46</v>
      </c>
      <c r="F5" s="325" t="s">
        <v>47</v>
      </c>
      <c r="G5" s="325" t="s">
        <v>48</v>
      </c>
      <c r="H5" s="325" t="s">
        <v>49</v>
      </c>
      <c r="I5" s="325" t="s">
        <v>50</v>
      </c>
      <c r="J5" s="325" t="s">
        <v>51</v>
      </c>
      <c r="K5" s="325" t="s">
        <v>52</v>
      </c>
      <c r="L5" s="325" t="s">
        <v>53</v>
      </c>
      <c r="M5" s="325" t="s">
        <v>54</v>
      </c>
      <c r="N5" s="325" t="s">
        <v>55</v>
      </c>
      <c r="O5" s="325" t="s">
        <v>56</v>
      </c>
      <c r="P5" s="325" t="s">
        <v>57</v>
      </c>
      <c r="Q5" s="325" t="s">
        <v>12</v>
      </c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45" t="s">
        <v>202</v>
      </c>
      <c r="B6" s="346">
        <f>ROUND((IF('Intl Economy Base'!$B$105&gt;ROUND(((1-IntEconomyDiscount-IntEoncomyIncentive)*'Intl Economy Base'!B3),2),ROUND('Intl Economy Base'!$B$105*(1+International_Fuel_Surcharge),2),ROUND(((1-IntEconomyDiscount-IntEoncomyIncentive)*'Intl Economy Base'!B3)*(1+International_Fuel_Surcharge),2)))*(1+FedEx_Markup),2)</f>
        <v>20.86</v>
      </c>
      <c r="C6" s="346">
        <f>ROUND((IF('Intl Economy Base'!$C$105&gt;ROUND(((1-IntEconomyDiscount-IntEoncomyIncentive)*'Intl Economy Base'!C3),2),ROUND('Intl Economy Base'!$C$105*(1+International_Fuel_Surcharge),2),ROUND(((1-IntEconomyDiscount-IntEoncomyIncentive)*'Intl Economy Base'!C3)*(1+International_Fuel_Surcharge),2)))*(1+FedEx_Markup),2)</f>
        <v>22.41</v>
      </c>
      <c r="D6" s="346">
        <f>ROUND((IF('Intl Economy Base'!$D$105&gt;ROUND(((1-IntEconomyDiscount-IntEoncomyIncentive)*'Intl Economy Base'!D3),2),ROUND('Intl Economy Base'!$D$105*(1+International_Fuel_Surcharge),2),ROUND(((1-IntEconomyDiscount-IntEoncomyIncentive)*'Intl Economy Base'!D3)*(1+International_Fuel_Surcharge),2)))*(1+FedEx_Markup),2)</f>
        <v>19.03</v>
      </c>
      <c r="E6" s="346">
        <f>ROUND((IF('Intl Economy Base'!$E$105&gt;ROUND(((1-IntEconomyDiscount-IntEoncomyIncentive)*'Intl Economy Base'!E3),2),ROUND('Intl Economy Base'!$E$105*(1+International_Fuel_Surcharge),2),ROUND(((1-IntEconomyDiscount-IntEoncomyIncentive)*'Intl Economy Base'!E3)*(1+International_Fuel_Surcharge),2)))*(1+FedEx_Markup),2)</f>
        <v>24.23</v>
      </c>
      <c r="F6" s="346">
        <f>ROUND((IF('Intl Economy Base'!$F$105&gt;ROUND(((1-IntEconomyDiscount-IntEoncomyIncentive)*'Intl Economy Base'!F3),2),ROUND('Intl Economy Base'!$F$105*(1+International_Fuel_Surcharge),2),ROUND(((1-IntEconomyDiscount-IntEoncomyIncentive)*'Intl Economy Base'!F3)*(1+International_Fuel_Surcharge),2)))*(1+FedEx_Markup),2)</f>
        <v>26.09</v>
      </c>
      <c r="G6" s="346">
        <f>ROUND((IF('Intl Economy Base'!$G$105&gt;ROUND(((1-IntEconomyDiscount-IntEoncomyIncentive)*'Intl Economy Base'!G3),2),ROUND('Intl Economy Base'!$G$105*(1+International_Fuel_Surcharge),2),ROUND(((1-IntEconomyDiscount-IntEoncomyIncentive)*'Intl Economy Base'!G3)*(1+International_Fuel_Surcharge),2)))*(1+FedEx_Markup),2)</f>
        <v>24.07</v>
      </c>
      <c r="H6" s="346">
        <f>ROUND((IF('Intl Economy Base'!$H$105&gt;ROUND(((1-IntEconomyDiscount-IntEoncomyIncentive)*'Intl Economy Base'!H3),2),ROUND('Intl Economy Base'!$H$105*(1+International_Fuel_Surcharge),2),ROUND(((1-IntEconomyDiscount-IntEoncomyIncentive)*'Intl Economy Base'!H3)*(1+International_Fuel_Surcharge),2)))*(1+FedEx_Markup),2)</f>
        <v>22.47</v>
      </c>
      <c r="I6" s="346">
        <f>ROUND((IF('Intl Economy Base'!$I$105&gt;ROUND(((1-IntEconomyDiscount-IntEoncomyIncentive)*'Intl Economy Base'!I3),2),ROUND('Intl Economy Base'!$I$105*(1+International_Fuel_Surcharge),2),ROUND(((1-IntEconomyDiscount-IntEoncomyIncentive)*'Intl Economy Base'!I3)*(1+International_Fuel_Surcharge),2)))*(1+FedEx_Markup),2)</f>
        <v>24.2</v>
      </c>
      <c r="J6" s="346">
        <f>ROUND((IF('Intl Economy Base'!$J$105&gt;ROUND(((1-IntEconomyDiscount-IntEoncomyIncentive)*'Intl Economy Base'!J3),2),ROUND('Intl Economy Base'!$J$105*(1+International_Fuel_Surcharge),2),ROUND(((1-IntEconomyDiscount-IntEoncomyIncentive)*'Intl Economy Base'!J3)*(1+International_Fuel_Surcharge),2)))*(1+FedEx_Markup),2)</f>
        <v>19.19</v>
      </c>
      <c r="K6" s="346">
        <f>ROUND((IF('Intl Economy Base'!$K$105&gt;ROUND(((1-IntEconomyDiscount-IntEoncomyIncentive)*'Intl Economy Base'!K3),2),ROUND('Intl Economy Base'!$K$105*(1+International_Fuel_Surcharge),2),ROUND(((1-IntEconomyDiscount-IntEoncomyIncentive)*'Intl Economy Base'!K3)*(1+International_Fuel_Surcharge),2)))*(1+FedEx_Markup),2)</f>
        <v>27.83</v>
      </c>
      <c r="L6" s="346">
        <f>ROUND((IF('Intl Economy Base'!$L$105&gt;ROUND(((1-IntEconomyDiscount-IntEoncomyIncentive)*'Intl Economy Base'!L3),2),ROUND('Intl Economy Base'!$L$105*(1+International_Fuel_Surcharge),2),ROUND(((1-IntEconomyDiscount-IntEoncomyIncentive)*'Intl Economy Base'!L3)*(1+International_Fuel_Surcharge),2)))*(1+FedEx_Markup),2)</f>
        <v>24.83</v>
      </c>
      <c r="M6" s="346">
        <f>ROUND((IF('Intl Economy Base'!$M$105&gt;ROUND(((1-IntEconomyDiscount-IntEoncomyIncentive)*'Intl Economy Base'!M3),2),ROUND('Intl Economy Base'!$M$105*(1+International_Fuel_Surcharge),2),ROUND(((1-IntEconomyDiscount-IntEoncomyIncentive)*'Intl Economy Base'!M3)*(1+International_Fuel_Surcharge),2)))*(1+FedEx_Markup),2)</f>
        <v>34.14</v>
      </c>
      <c r="N6" s="346">
        <f>ROUND((IF('Intl Economy Base'!$N$105&gt;ROUND(((1-IntEconomyDiscount-IntEoncomyIncentive)*'Intl Economy Base'!N3),2),ROUND('Intl Economy Base'!$N$105*(1+International_Fuel_Surcharge),2),ROUND(((1-IntEconomyDiscount-IntEoncomyIncentive)*'Intl Economy Base'!N3)*(1+International_Fuel_Surcharge),2)))*(1+FedEx_Markup),2)</f>
        <v>25.06</v>
      </c>
      <c r="O6" s="346">
        <f>ROUND((IF('Intl Economy Base'!$O$105&gt;ROUND(((1-IntEconomyDiscount-IntEoncomyIncentive)*'Intl Economy Base'!O3),2),ROUND('Intl Economy Base'!$O$105*(1+International_Fuel_Surcharge),2),ROUND(((1-IntEconomyDiscount-IntEoncomyIncentive)*'Intl Economy Base'!O3)*(1+International_Fuel_Surcharge),2)))*(1+FedEx_Markup),2)</f>
        <v>25.73</v>
      </c>
      <c r="P6" s="346">
        <f>ROUND((IF('Intl Economy Base'!$P$105&gt;ROUND(((1-IntEconomyDiscount-IntEoncomyIncentive)*'Intl Economy Base'!P3),2),ROUND('Intl Economy Base'!$P$105*(1+International_Fuel_Surcharge),2),ROUND(((1-IntEconomyDiscount-IntEoncomyIncentive)*'Intl Economy Base'!P3)*(1+International_Fuel_Surcharge),2)))*(1+FedEx_Markup),2)</f>
        <v>26.21</v>
      </c>
      <c r="Q6" s="346">
        <f>ROUND((IF('Intl Economy Base'!$Q$105&gt;ROUND(((1-PuertoRicoDiscount)*'Intl Economy Base'!Q3),2),ROUND('Intl Economy Base'!$Q$105*(1+International_Fuel_Surcharge),2),ROUND(((1-PuertoRicoDiscount)*'Intl Economy Base'!Q3)*(1+International_Fuel_Surcharge),2)))*(1+FedEx_Markup),2)</f>
        <v>38.24</v>
      </c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345">
        <v>2.0</v>
      </c>
      <c r="B7" s="346">
        <f>ROUND((IF('Intl Economy Base'!$B$105&gt;ROUND(((1-IntEconomyDiscount-IntEoncomyIncentive)*'Intl Economy Base'!B4),2),ROUND('Intl Economy Base'!$B$105*(1+International_Fuel_Surcharge),2),ROUND(((1-IntEconomyDiscount-IntEoncomyIncentive)*'Intl Economy Base'!B4)*(1+International_Fuel_Surcharge),2)))*(1+FedEx_Markup),2)</f>
        <v>22.11</v>
      </c>
      <c r="C7" s="346">
        <f>ROUND((IF('Intl Economy Base'!$C$105&gt;ROUND(((1-IntEconomyDiscount-IntEoncomyIncentive)*'Intl Economy Base'!C4),2),ROUND('Intl Economy Base'!$C$105*(1+International_Fuel_Surcharge),2),ROUND(((1-IntEconomyDiscount-IntEoncomyIncentive)*'Intl Economy Base'!C4)*(1+International_Fuel_Surcharge),2)))*(1+FedEx_Markup),2)</f>
        <v>24.71</v>
      </c>
      <c r="D7" s="346">
        <f>ROUND((IF('Intl Economy Base'!$D$105&gt;ROUND(((1-IntEconomyDiscount-IntEoncomyIncentive)*'Intl Economy Base'!D4),2),ROUND('Intl Economy Base'!$D$105*(1+International_Fuel_Surcharge),2),ROUND(((1-IntEconomyDiscount-IntEoncomyIncentive)*'Intl Economy Base'!D4)*(1+International_Fuel_Surcharge),2)))*(1+FedEx_Markup),2)</f>
        <v>20.1</v>
      </c>
      <c r="E7" s="346">
        <f>ROUND((IF('Intl Economy Base'!$E$105&gt;ROUND(((1-IntEconomyDiscount-IntEoncomyIncentive)*'Intl Economy Base'!E4),2),ROUND('Intl Economy Base'!$E$105*(1+International_Fuel_Surcharge),2),ROUND(((1-IntEconomyDiscount-IntEoncomyIncentive)*'Intl Economy Base'!E4)*(1+International_Fuel_Surcharge),2)))*(1+FedEx_Markup),2)</f>
        <v>28.67</v>
      </c>
      <c r="F7" s="346">
        <f>ROUND((IF('Intl Economy Base'!$F$105&gt;ROUND(((1-IntEconomyDiscount-IntEoncomyIncentive)*'Intl Economy Base'!F4),2),ROUND('Intl Economy Base'!$F$105*(1+International_Fuel_Surcharge),2),ROUND(((1-IntEconomyDiscount-IntEoncomyIncentive)*'Intl Economy Base'!F4)*(1+International_Fuel_Surcharge),2)))*(1+FedEx_Markup),2)</f>
        <v>35.26</v>
      </c>
      <c r="G7" s="346">
        <f>ROUND((IF('Intl Economy Base'!$G$105&gt;ROUND(((1-IntEconomyDiscount-IntEoncomyIncentive)*'Intl Economy Base'!G4),2),ROUND('Intl Economy Base'!$G$105*(1+International_Fuel_Surcharge),2),ROUND(((1-IntEconomyDiscount-IntEoncomyIncentive)*'Intl Economy Base'!G4)*(1+International_Fuel_Surcharge),2)))*(1+FedEx_Markup),2)</f>
        <v>27.91</v>
      </c>
      <c r="H7" s="346">
        <f>ROUND((IF('Intl Economy Base'!$H$105&gt;ROUND(((1-IntEconomyDiscount-IntEoncomyIncentive)*'Intl Economy Base'!H4),2),ROUND('Intl Economy Base'!$H$105*(1+International_Fuel_Surcharge),2),ROUND(((1-IntEconomyDiscount-IntEoncomyIncentive)*'Intl Economy Base'!H4)*(1+International_Fuel_Surcharge),2)))*(1+FedEx_Markup),2)</f>
        <v>26.67</v>
      </c>
      <c r="I7" s="346">
        <f>ROUND((IF('Intl Economy Base'!$I$105&gt;ROUND(((1-IntEconomyDiscount-IntEoncomyIncentive)*'Intl Economy Base'!I4),2),ROUND('Intl Economy Base'!$I$105*(1+International_Fuel_Surcharge),2),ROUND(((1-IntEconomyDiscount-IntEoncomyIncentive)*'Intl Economy Base'!I4)*(1+International_Fuel_Surcharge),2)))*(1+FedEx_Markup),2)</f>
        <v>31.22</v>
      </c>
      <c r="J7" s="346">
        <f>ROUND((IF('Intl Economy Base'!$J$105&gt;ROUND(((1-IntEconomyDiscount-IntEoncomyIncentive)*'Intl Economy Base'!J4),2),ROUND('Intl Economy Base'!$J$105*(1+International_Fuel_Surcharge),2),ROUND(((1-IntEconomyDiscount-IntEoncomyIncentive)*'Intl Economy Base'!J4)*(1+International_Fuel_Surcharge),2)))*(1+FedEx_Markup),2)</f>
        <v>23.36</v>
      </c>
      <c r="K7" s="346">
        <f>ROUND((IF('Intl Economy Base'!$K$105&gt;ROUND(((1-IntEconomyDiscount-IntEoncomyIncentive)*'Intl Economy Base'!K4),2),ROUND('Intl Economy Base'!$K$105*(1+International_Fuel_Surcharge),2),ROUND(((1-IntEconomyDiscount-IntEoncomyIncentive)*'Intl Economy Base'!K4)*(1+International_Fuel_Surcharge),2)))*(1+FedEx_Markup),2)</f>
        <v>34.51</v>
      </c>
      <c r="L7" s="346">
        <f>ROUND((IF('Intl Economy Base'!$L$105&gt;ROUND(((1-IntEconomyDiscount-IntEoncomyIncentive)*'Intl Economy Base'!L4),2),ROUND('Intl Economy Base'!$L$105*(1+International_Fuel_Surcharge),2),ROUND(((1-IntEconomyDiscount-IntEoncomyIncentive)*'Intl Economy Base'!L4)*(1+International_Fuel_Surcharge),2)))*(1+FedEx_Markup),2)</f>
        <v>30.84</v>
      </c>
      <c r="M7" s="346">
        <f>ROUND((IF('Intl Economy Base'!$M$105&gt;ROUND(((1-IntEconomyDiscount-IntEoncomyIncentive)*'Intl Economy Base'!M4),2),ROUND('Intl Economy Base'!$M$105*(1+International_Fuel_Surcharge),2),ROUND(((1-IntEconomyDiscount-IntEoncomyIncentive)*'Intl Economy Base'!M4)*(1+International_Fuel_Surcharge),2)))*(1+FedEx_Markup),2)</f>
        <v>38.95</v>
      </c>
      <c r="N7" s="346">
        <f>ROUND((IF('Intl Economy Base'!$N$105&gt;ROUND(((1-IntEconomyDiscount-IntEoncomyIncentive)*'Intl Economy Base'!N4),2),ROUND('Intl Economy Base'!$N$105*(1+International_Fuel_Surcharge),2),ROUND(((1-IntEconomyDiscount-IntEoncomyIncentive)*'Intl Economy Base'!N4)*(1+International_Fuel_Surcharge),2)))*(1+FedEx_Markup),2)</f>
        <v>33.3</v>
      </c>
      <c r="O7" s="346">
        <f>ROUND((IF('Intl Economy Base'!$O$105&gt;ROUND(((1-IntEconomyDiscount-IntEoncomyIncentive)*'Intl Economy Base'!O4),2),ROUND('Intl Economy Base'!$O$105*(1+International_Fuel_Surcharge),2),ROUND(((1-IntEconomyDiscount-IntEoncomyIncentive)*'Intl Economy Base'!O4)*(1+International_Fuel_Surcharge),2)))*(1+FedEx_Markup),2)</f>
        <v>29.38</v>
      </c>
      <c r="P7" s="346">
        <f>ROUND((IF('Intl Economy Base'!$P$105&gt;ROUND(((1-IntEconomyDiscount-IntEoncomyIncentive)*'Intl Economy Base'!P4),2),ROUND('Intl Economy Base'!$P$105*(1+International_Fuel_Surcharge),2),ROUND(((1-IntEconomyDiscount-IntEoncomyIncentive)*'Intl Economy Base'!P4)*(1+International_Fuel_Surcharge),2)))*(1+FedEx_Markup),2)</f>
        <v>28.82</v>
      </c>
      <c r="Q7" s="346">
        <f>ROUND((IF('Intl Economy Base'!$Q$105&gt;ROUND(((1-PuertoRicoDiscount)*'Intl Economy Base'!Q4),2),ROUND('Intl Economy Base'!$Q$105*(1+International_Fuel_Surcharge),2),ROUND(((1-PuertoRicoDiscount)*'Intl Economy Base'!Q4)*(1+International_Fuel_Surcharge),2)))*(1+FedEx_Markup),2)</f>
        <v>41.96</v>
      </c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345">
        <v>3.0</v>
      </c>
      <c r="B8" s="346">
        <f>ROUND((IF('Intl Economy Base'!$B$105&gt;ROUND(((1-IntEconomyDiscount-IntEoncomyIncentive)*'Intl Economy Base'!B5),2),ROUND('Intl Economy Base'!$B$105*(1+International_Fuel_Surcharge),2),ROUND(((1-IntEconomyDiscount-IntEoncomyIncentive)*'Intl Economy Base'!B5)*(1+International_Fuel_Surcharge),2)))*(1+FedEx_Markup),2)</f>
        <v>23.99</v>
      </c>
      <c r="C8" s="346">
        <f>ROUND((IF('Intl Economy Base'!$C$105&gt;ROUND(((1-IntEconomyDiscount-IntEoncomyIncentive)*'Intl Economy Base'!C5),2),ROUND('Intl Economy Base'!$C$105*(1+International_Fuel_Surcharge),2),ROUND(((1-IntEconomyDiscount-IntEoncomyIncentive)*'Intl Economy Base'!C5)*(1+International_Fuel_Surcharge),2)))*(1+FedEx_Markup),2)</f>
        <v>27.13</v>
      </c>
      <c r="D8" s="346">
        <f>ROUND((IF('Intl Economy Base'!$D$105&gt;ROUND(((1-IntEconomyDiscount-IntEoncomyIncentive)*'Intl Economy Base'!D5),2),ROUND('Intl Economy Base'!$D$105*(1+International_Fuel_Surcharge),2),ROUND(((1-IntEconomyDiscount-IntEoncomyIncentive)*'Intl Economy Base'!D5)*(1+International_Fuel_Surcharge),2)))*(1+FedEx_Markup),2)</f>
        <v>24.18</v>
      </c>
      <c r="E8" s="346">
        <f>ROUND((IF('Intl Economy Base'!$E$105&gt;ROUND(((1-IntEconomyDiscount-IntEoncomyIncentive)*'Intl Economy Base'!E5),2),ROUND('Intl Economy Base'!$E$105*(1+International_Fuel_Surcharge),2),ROUND(((1-IntEconomyDiscount-IntEoncomyIncentive)*'Intl Economy Base'!E5)*(1+International_Fuel_Surcharge),2)))*(1+FedEx_Markup),2)</f>
        <v>33.3</v>
      </c>
      <c r="F8" s="346">
        <f>ROUND((IF('Intl Economy Base'!$F$105&gt;ROUND(((1-IntEconomyDiscount-IntEoncomyIncentive)*'Intl Economy Base'!F5),2),ROUND('Intl Economy Base'!$F$105*(1+International_Fuel_Surcharge),2),ROUND(((1-IntEconomyDiscount-IntEoncomyIncentive)*'Intl Economy Base'!F5)*(1+International_Fuel_Surcharge),2)))*(1+FedEx_Markup),2)</f>
        <v>41.54</v>
      </c>
      <c r="G8" s="346">
        <f>ROUND((IF('Intl Economy Base'!$G$105&gt;ROUND(((1-IntEconomyDiscount-IntEoncomyIncentive)*'Intl Economy Base'!G5),2),ROUND('Intl Economy Base'!$G$105*(1+International_Fuel_Surcharge),2),ROUND(((1-IntEconomyDiscount-IntEoncomyIncentive)*'Intl Economy Base'!G5)*(1+International_Fuel_Surcharge),2)))*(1+FedEx_Markup),2)</f>
        <v>32.78</v>
      </c>
      <c r="H8" s="346">
        <f>ROUND((IF('Intl Economy Base'!$H$105&gt;ROUND(((1-IntEconomyDiscount-IntEoncomyIncentive)*'Intl Economy Base'!H5),2),ROUND('Intl Economy Base'!$H$105*(1+International_Fuel_Surcharge),2),ROUND(((1-IntEconomyDiscount-IntEoncomyIncentive)*'Intl Economy Base'!H5)*(1+International_Fuel_Surcharge),2)))*(1+FedEx_Markup),2)</f>
        <v>30.62</v>
      </c>
      <c r="I8" s="346">
        <f>ROUND((IF('Intl Economy Base'!$I$105&gt;ROUND(((1-IntEconomyDiscount-IntEoncomyIncentive)*'Intl Economy Base'!I5),2),ROUND('Intl Economy Base'!$I$105*(1+International_Fuel_Surcharge),2),ROUND(((1-IntEconomyDiscount-IntEoncomyIncentive)*'Intl Economy Base'!I5)*(1+International_Fuel_Surcharge),2)))*(1+FedEx_Markup),2)</f>
        <v>34.73</v>
      </c>
      <c r="J8" s="346">
        <f>ROUND((IF('Intl Economy Base'!$J$105&gt;ROUND(((1-IntEconomyDiscount-IntEoncomyIncentive)*'Intl Economy Base'!J5),2),ROUND('Intl Economy Base'!$J$105*(1+International_Fuel_Surcharge),2),ROUND(((1-IntEconomyDiscount-IntEoncomyIncentive)*'Intl Economy Base'!J5)*(1+International_Fuel_Surcharge),2)))*(1+FedEx_Markup),2)</f>
        <v>25.93</v>
      </c>
      <c r="K8" s="346">
        <f>ROUND((IF('Intl Economy Base'!$K$105&gt;ROUND(((1-IntEconomyDiscount-IntEoncomyIncentive)*'Intl Economy Base'!K5),2),ROUND('Intl Economy Base'!$K$105*(1+International_Fuel_Surcharge),2),ROUND(((1-IntEconomyDiscount-IntEoncomyIncentive)*'Intl Economy Base'!K5)*(1+International_Fuel_Surcharge),2)))*(1+FedEx_Markup),2)</f>
        <v>38.78</v>
      </c>
      <c r="L8" s="346">
        <f>ROUND((IF('Intl Economy Base'!$L$105&gt;ROUND(((1-IntEconomyDiscount-IntEoncomyIncentive)*'Intl Economy Base'!L5),2),ROUND('Intl Economy Base'!$L$105*(1+International_Fuel_Surcharge),2),ROUND(((1-IntEconomyDiscount-IntEoncomyIncentive)*'Intl Economy Base'!L5)*(1+International_Fuel_Surcharge),2)))*(1+FedEx_Markup),2)</f>
        <v>34.25</v>
      </c>
      <c r="M8" s="346">
        <f>ROUND((IF('Intl Economy Base'!$M$105&gt;ROUND(((1-IntEconomyDiscount-IntEoncomyIncentive)*'Intl Economy Base'!M5),2),ROUND('Intl Economy Base'!$M$105*(1+International_Fuel_Surcharge),2),ROUND(((1-IntEconomyDiscount-IntEoncomyIncentive)*'Intl Economy Base'!M5)*(1+International_Fuel_Surcharge),2)))*(1+FedEx_Markup),2)</f>
        <v>43.98</v>
      </c>
      <c r="N8" s="346">
        <f>ROUND((IF('Intl Economy Base'!$N$105&gt;ROUND(((1-IntEconomyDiscount-IntEoncomyIncentive)*'Intl Economy Base'!N5),2),ROUND('Intl Economy Base'!$N$105*(1+International_Fuel_Surcharge),2),ROUND(((1-IntEconomyDiscount-IntEoncomyIncentive)*'Intl Economy Base'!N5)*(1+International_Fuel_Surcharge),2)))*(1+FedEx_Markup),2)</f>
        <v>42.06</v>
      </c>
      <c r="O8" s="346">
        <f>ROUND((IF('Intl Economy Base'!$O$105&gt;ROUND(((1-IntEconomyDiscount-IntEoncomyIncentive)*'Intl Economy Base'!O5),2),ROUND('Intl Economy Base'!$O$105*(1+International_Fuel_Surcharge),2),ROUND(((1-IntEconomyDiscount-IntEoncomyIncentive)*'Intl Economy Base'!O5)*(1+International_Fuel_Surcharge),2)))*(1+FedEx_Markup),2)</f>
        <v>35.06</v>
      </c>
      <c r="P8" s="346">
        <f>ROUND((IF('Intl Economy Base'!$P$105&gt;ROUND(((1-IntEconomyDiscount-IntEoncomyIncentive)*'Intl Economy Base'!P5),2),ROUND('Intl Economy Base'!$P$105*(1+International_Fuel_Surcharge),2),ROUND(((1-IntEconomyDiscount-IntEoncomyIncentive)*'Intl Economy Base'!P5)*(1+International_Fuel_Surcharge),2)))*(1+FedEx_Markup),2)</f>
        <v>37.84</v>
      </c>
      <c r="Q8" s="346">
        <f>ROUND((IF('Intl Economy Base'!$Q$105&gt;ROUND(((1-PuertoRicoDiscount)*'Intl Economy Base'!Q5),2),ROUND('Intl Economy Base'!$Q$105*(1+International_Fuel_Surcharge),2),ROUND(((1-PuertoRicoDiscount)*'Intl Economy Base'!Q5)*(1+International_Fuel_Surcharge),2)))*(1+FedEx_Markup),2)</f>
        <v>47.84</v>
      </c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345">
        <v>4.0</v>
      </c>
      <c r="B9" s="346">
        <f>ROUND((IF('Intl Economy Base'!$B$105&gt;ROUND(((1-IntEconomyDiscount-IntEoncomyIncentive)*'Intl Economy Base'!B6),2),ROUND('Intl Economy Base'!$B$105*(1+International_Fuel_Surcharge),2),ROUND(((1-IntEconomyDiscount-IntEoncomyIncentive)*'Intl Economy Base'!B6)*(1+International_Fuel_Surcharge),2)))*(1+FedEx_Markup),2)</f>
        <v>25.48</v>
      </c>
      <c r="C9" s="346">
        <f>ROUND((IF('Intl Economy Base'!$C$105&gt;ROUND(((1-IntEconomyDiscount-IntEoncomyIncentive)*'Intl Economy Base'!C6),2),ROUND('Intl Economy Base'!$C$105*(1+International_Fuel_Surcharge),2),ROUND(((1-IntEconomyDiscount-IntEoncomyIncentive)*'Intl Economy Base'!C6)*(1+International_Fuel_Surcharge),2)))*(1+FedEx_Markup),2)</f>
        <v>29.29</v>
      </c>
      <c r="D9" s="346">
        <f>ROUND((IF('Intl Economy Base'!$D$105&gt;ROUND(((1-IntEconomyDiscount-IntEoncomyIncentive)*'Intl Economy Base'!D6),2),ROUND('Intl Economy Base'!$D$105*(1+International_Fuel_Surcharge),2),ROUND(((1-IntEconomyDiscount-IntEoncomyIncentive)*'Intl Economy Base'!D6)*(1+International_Fuel_Surcharge),2)))*(1+FedEx_Markup),2)</f>
        <v>24.6</v>
      </c>
      <c r="E9" s="346">
        <f>ROUND((IF('Intl Economy Base'!$E$105&gt;ROUND(((1-IntEconomyDiscount-IntEoncomyIncentive)*'Intl Economy Base'!E6),2),ROUND('Intl Economy Base'!$E$105*(1+International_Fuel_Surcharge),2),ROUND(((1-IntEconomyDiscount-IntEoncomyIncentive)*'Intl Economy Base'!E6)*(1+International_Fuel_Surcharge),2)))*(1+FedEx_Markup),2)</f>
        <v>37.92</v>
      </c>
      <c r="F9" s="346">
        <f>ROUND((IF('Intl Economy Base'!$F$105&gt;ROUND(((1-IntEconomyDiscount-IntEoncomyIncentive)*'Intl Economy Base'!F6),2),ROUND('Intl Economy Base'!$F$105*(1+International_Fuel_Surcharge),2),ROUND(((1-IntEconomyDiscount-IntEoncomyIncentive)*'Intl Economy Base'!F6)*(1+International_Fuel_Surcharge),2)))*(1+FedEx_Markup),2)</f>
        <v>50.7</v>
      </c>
      <c r="G9" s="346">
        <f>ROUND((IF('Intl Economy Base'!$G$105&gt;ROUND(((1-IntEconomyDiscount-IntEoncomyIncentive)*'Intl Economy Base'!G6),2),ROUND('Intl Economy Base'!$G$105*(1+International_Fuel_Surcharge),2),ROUND(((1-IntEconomyDiscount-IntEoncomyIncentive)*'Intl Economy Base'!G6)*(1+International_Fuel_Surcharge),2)))*(1+FedEx_Markup),2)</f>
        <v>37.17</v>
      </c>
      <c r="H9" s="346">
        <f>ROUND((IF('Intl Economy Base'!$H$105&gt;ROUND(((1-IntEconomyDiscount-IntEoncomyIncentive)*'Intl Economy Base'!H6),2),ROUND('Intl Economy Base'!$H$105*(1+International_Fuel_Surcharge),2),ROUND(((1-IntEconomyDiscount-IntEoncomyIncentive)*'Intl Economy Base'!H6)*(1+International_Fuel_Surcharge),2)))*(1+FedEx_Markup),2)</f>
        <v>34.53</v>
      </c>
      <c r="I9" s="346">
        <f>ROUND((IF('Intl Economy Base'!$I$105&gt;ROUND(((1-IntEconomyDiscount-IntEoncomyIncentive)*'Intl Economy Base'!I6),2),ROUND('Intl Economy Base'!$I$105*(1+International_Fuel_Surcharge),2),ROUND(((1-IntEconomyDiscount-IntEoncomyIncentive)*'Intl Economy Base'!I6)*(1+International_Fuel_Surcharge),2)))*(1+FedEx_Markup),2)</f>
        <v>39</v>
      </c>
      <c r="J9" s="346">
        <f>ROUND((IF('Intl Economy Base'!$J$105&gt;ROUND(((1-IntEconomyDiscount-IntEoncomyIncentive)*'Intl Economy Base'!J6),2),ROUND('Intl Economy Base'!$J$105*(1+International_Fuel_Surcharge),2),ROUND(((1-IntEconomyDiscount-IntEoncomyIncentive)*'Intl Economy Base'!J6)*(1+International_Fuel_Surcharge),2)))*(1+FedEx_Markup),2)</f>
        <v>28.7</v>
      </c>
      <c r="K9" s="346">
        <f>ROUND((IF('Intl Economy Base'!$K$105&gt;ROUND(((1-IntEconomyDiscount-IntEoncomyIncentive)*'Intl Economy Base'!K6),2),ROUND('Intl Economy Base'!$K$105*(1+International_Fuel_Surcharge),2),ROUND(((1-IntEconomyDiscount-IntEoncomyIncentive)*'Intl Economy Base'!K6)*(1+International_Fuel_Surcharge),2)))*(1+FedEx_Markup),2)</f>
        <v>42.76</v>
      </c>
      <c r="L9" s="346">
        <f>ROUND((IF('Intl Economy Base'!$L$105&gt;ROUND(((1-IntEconomyDiscount-IntEoncomyIncentive)*'Intl Economy Base'!L6),2),ROUND('Intl Economy Base'!$L$105*(1+International_Fuel_Surcharge),2),ROUND(((1-IntEconomyDiscount-IntEoncomyIncentive)*'Intl Economy Base'!L6)*(1+International_Fuel_Surcharge),2)))*(1+FedEx_Markup),2)</f>
        <v>38.34</v>
      </c>
      <c r="M9" s="346">
        <f>ROUND((IF('Intl Economy Base'!$M$105&gt;ROUND(((1-IntEconomyDiscount-IntEoncomyIncentive)*'Intl Economy Base'!M6),2),ROUND('Intl Economy Base'!$M$105*(1+International_Fuel_Surcharge),2),ROUND(((1-IntEconomyDiscount-IntEoncomyIncentive)*'Intl Economy Base'!M6)*(1+International_Fuel_Surcharge),2)))*(1+FedEx_Markup),2)</f>
        <v>51.06</v>
      </c>
      <c r="N9" s="346">
        <f>ROUND((IF('Intl Economy Base'!$N$105&gt;ROUND(((1-IntEconomyDiscount-IntEoncomyIncentive)*'Intl Economy Base'!N6),2),ROUND('Intl Economy Base'!$N$105*(1+International_Fuel_Surcharge),2),ROUND(((1-IntEconomyDiscount-IntEoncomyIncentive)*'Intl Economy Base'!N6)*(1+International_Fuel_Surcharge),2)))*(1+FedEx_Markup),2)</f>
        <v>48.3</v>
      </c>
      <c r="O9" s="346">
        <f>ROUND((IF('Intl Economy Base'!$O$105&gt;ROUND(((1-IntEconomyDiscount-IntEoncomyIncentive)*'Intl Economy Base'!O6),2),ROUND('Intl Economy Base'!$O$105*(1+International_Fuel_Surcharge),2),ROUND(((1-IntEconomyDiscount-IntEoncomyIncentive)*'Intl Economy Base'!O6)*(1+International_Fuel_Surcharge),2)))*(1+FedEx_Markup),2)</f>
        <v>38.58</v>
      </c>
      <c r="P9" s="346">
        <f>ROUND((IF('Intl Economy Base'!$P$105&gt;ROUND(((1-IntEconomyDiscount-IntEoncomyIncentive)*'Intl Economy Base'!P6),2),ROUND('Intl Economy Base'!$P$105*(1+International_Fuel_Surcharge),2),ROUND(((1-IntEconomyDiscount-IntEoncomyIncentive)*'Intl Economy Base'!P6)*(1+International_Fuel_Surcharge),2)))*(1+FedEx_Markup),2)</f>
        <v>38.85</v>
      </c>
      <c r="Q9" s="346">
        <f>ROUND((IF('Intl Economy Base'!$Q$105&gt;ROUND(((1-PuertoRicoDiscount)*'Intl Economy Base'!Q6),2),ROUND('Intl Economy Base'!$Q$105*(1+International_Fuel_Surcharge),2),ROUND(((1-PuertoRicoDiscount)*'Intl Economy Base'!Q6)*(1+International_Fuel_Surcharge),2)))*(1+FedEx_Markup),2)</f>
        <v>51.03</v>
      </c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345">
        <v>5.0</v>
      </c>
      <c r="B10" s="346">
        <f>ROUND((IF('Intl Economy Base'!$B$105&gt;ROUND(((1-IntEconomyDiscount-IntEoncomyIncentive)*'Intl Economy Base'!B7),2),ROUND('Intl Economy Base'!$B$105*(1+International_Fuel_Surcharge),2),ROUND(((1-IntEconomyDiscount-IntEoncomyIncentive)*'Intl Economy Base'!B7)*(1+International_Fuel_Surcharge),2)))*(1+FedEx_Markup),2)</f>
        <v>29.12</v>
      </c>
      <c r="C10" s="346">
        <f>ROUND((IF('Intl Economy Base'!$C$105&gt;ROUND(((1-IntEconomyDiscount-IntEoncomyIncentive)*'Intl Economy Base'!C7),2),ROUND('Intl Economy Base'!$C$105*(1+International_Fuel_Surcharge),2),ROUND(((1-IntEconomyDiscount-IntEoncomyIncentive)*'Intl Economy Base'!C7)*(1+International_Fuel_Surcharge),2)))*(1+FedEx_Markup),2)</f>
        <v>33.9</v>
      </c>
      <c r="D10" s="346">
        <f>ROUND((IF('Intl Economy Base'!$D$105&gt;ROUND(((1-IntEconomyDiscount-IntEoncomyIncentive)*'Intl Economy Base'!D7),2),ROUND('Intl Economy Base'!$D$105*(1+International_Fuel_Surcharge),2),ROUND(((1-IntEconomyDiscount-IntEoncomyIncentive)*'Intl Economy Base'!D7)*(1+International_Fuel_Surcharge),2)))*(1+FedEx_Markup),2)</f>
        <v>28.77</v>
      </c>
      <c r="E10" s="346">
        <f>ROUND((IF('Intl Economy Base'!$E$105&gt;ROUND(((1-IntEconomyDiscount-IntEoncomyIncentive)*'Intl Economy Base'!E7),2),ROUND('Intl Economy Base'!$E$105*(1+International_Fuel_Surcharge),2),ROUND(((1-IntEconomyDiscount-IntEoncomyIncentive)*'Intl Economy Base'!E7)*(1+International_Fuel_Surcharge),2)))*(1+FedEx_Markup),2)</f>
        <v>41.64</v>
      </c>
      <c r="F10" s="346">
        <f>ROUND((IF('Intl Economy Base'!$F$105&gt;ROUND(((1-IntEconomyDiscount-IntEoncomyIncentive)*'Intl Economy Base'!F7),2),ROUND('Intl Economy Base'!$F$105*(1+International_Fuel_Surcharge),2),ROUND(((1-IntEconomyDiscount-IntEoncomyIncentive)*'Intl Economy Base'!F7)*(1+International_Fuel_Surcharge),2)))*(1+FedEx_Markup),2)</f>
        <v>58.37</v>
      </c>
      <c r="G10" s="346">
        <f>ROUND((IF('Intl Economy Base'!$G$105&gt;ROUND(((1-IntEconomyDiscount-IntEoncomyIncentive)*'Intl Economy Base'!G7),2),ROUND('Intl Economy Base'!$G$105*(1+International_Fuel_Surcharge),2),ROUND(((1-IntEconomyDiscount-IntEoncomyIncentive)*'Intl Economy Base'!G7)*(1+International_Fuel_Surcharge),2)))*(1+FedEx_Markup),2)</f>
        <v>40.7</v>
      </c>
      <c r="H10" s="346">
        <f>ROUND((IF('Intl Economy Base'!$H$105&gt;ROUND(((1-IntEconomyDiscount-IntEoncomyIncentive)*'Intl Economy Base'!H7),2),ROUND('Intl Economy Base'!$H$105*(1+International_Fuel_Surcharge),2),ROUND(((1-IntEconomyDiscount-IntEoncomyIncentive)*'Intl Economy Base'!H7)*(1+International_Fuel_Surcharge),2)))*(1+FedEx_Markup),2)</f>
        <v>40.69</v>
      </c>
      <c r="I10" s="346">
        <f>ROUND((IF('Intl Economy Base'!$I$105&gt;ROUND(((1-IntEconomyDiscount-IntEoncomyIncentive)*'Intl Economy Base'!I7),2),ROUND('Intl Economy Base'!$I$105*(1+International_Fuel_Surcharge),2),ROUND(((1-IntEconomyDiscount-IntEoncomyIncentive)*'Intl Economy Base'!I7)*(1+International_Fuel_Surcharge),2)))*(1+FedEx_Markup),2)</f>
        <v>46.37</v>
      </c>
      <c r="J10" s="346">
        <f>ROUND((IF('Intl Economy Base'!$J$105&gt;ROUND(((1-IntEconomyDiscount-IntEoncomyIncentive)*'Intl Economy Base'!J7),2),ROUND('Intl Economy Base'!$J$105*(1+International_Fuel_Surcharge),2),ROUND(((1-IntEconomyDiscount-IntEoncomyIncentive)*'Intl Economy Base'!J7)*(1+International_Fuel_Surcharge),2)))*(1+FedEx_Markup),2)</f>
        <v>30.38</v>
      </c>
      <c r="K10" s="346">
        <f>ROUND((IF('Intl Economy Base'!$K$105&gt;ROUND(((1-IntEconomyDiscount-IntEoncomyIncentive)*'Intl Economy Base'!K7),2),ROUND('Intl Economy Base'!$K$105*(1+International_Fuel_Surcharge),2),ROUND(((1-IntEconomyDiscount-IntEoncomyIncentive)*'Intl Economy Base'!K7)*(1+International_Fuel_Surcharge),2)))*(1+FedEx_Markup),2)</f>
        <v>49.12</v>
      </c>
      <c r="L10" s="346">
        <f>ROUND((IF('Intl Economy Base'!$L$105&gt;ROUND(((1-IntEconomyDiscount-IntEoncomyIncentive)*'Intl Economy Base'!L7),2),ROUND('Intl Economy Base'!$L$105*(1+International_Fuel_Surcharge),2),ROUND(((1-IntEconomyDiscount-IntEoncomyIncentive)*'Intl Economy Base'!L7)*(1+International_Fuel_Surcharge),2)))*(1+FedEx_Markup),2)</f>
        <v>43.16</v>
      </c>
      <c r="M10" s="346">
        <f>ROUND((IF('Intl Economy Base'!$M$105&gt;ROUND(((1-IntEconomyDiscount-IntEoncomyIncentive)*'Intl Economy Base'!M7),2),ROUND('Intl Economy Base'!$M$105*(1+International_Fuel_Surcharge),2),ROUND(((1-IntEconomyDiscount-IntEoncomyIncentive)*'Intl Economy Base'!M7)*(1+International_Fuel_Surcharge),2)))*(1+FedEx_Markup),2)</f>
        <v>55.14</v>
      </c>
      <c r="N10" s="346">
        <f>ROUND((IF('Intl Economy Base'!$N$105&gt;ROUND(((1-IntEconomyDiscount-IntEoncomyIncentive)*'Intl Economy Base'!N7),2),ROUND('Intl Economy Base'!$N$105*(1+International_Fuel_Surcharge),2),ROUND(((1-IntEconomyDiscount-IntEoncomyIncentive)*'Intl Economy Base'!N7)*(1+International_Fuel_Surcharge),2)))*(1+FedEx_Markup),2)</f>
        <v>55.33</v>
      </c>
      <c r="O10" s="346">
        <f>ROUND((IF('Intl Economy Base'!$O$105&gt;ROUND(((1-IntEconomyDiscount-IntEoncomyIncentive)*'Intl Economy Base'!O7),2),ROUND('Intl Economy Base'!$O$105*(1+International_Fuel_Surcharge),2),ROUND(((1-IntEconomyDiscount-IntEoncomyIncentive)*'Intl Economy Base'!O7)*(1+International_Fuel_Surcharge),2)))*(1+FedEx_Markup),2)</f>
        <v>40.53</v>
      </c>
      <c r="P10" s="346">
        <f>ROUND((IF('Intl Economy Base'!$P$105&gt;ROUND(((1-IntEconomyDiscount-IntEoncomyIncentive)*'Intl Economy Base'!P7),2),ROUND('Intl Economy Base'!$P$105*(1+International_Fuel_Surcharge),2),ROUND(((1-IntEconomyDiscount-IntEoncomyIncentive)*'Intl Economy Base'!P7)*(1+International_Fuel_Surcharge),2)))*(1+FedEx_Markup),2)</f>
        <v>41.14</v>
      </c>
      <c r="Q10" s="346">
        <f>ROUND((IF('Intl Economy Base'!$Q$105&gt;ROUND(((1-PuertoRicoDiscount)*'Intl Economy Base'!Q7),2),ROUND('Intl Economy Base'!$Q$105*(1+International_Fuel_Surcharge),2),ROUND(((1-PuertoRicoDiscount)*'Intl Economy Base'!Q7)*(1+International_Fuel_Surcharge),2)))*(1+FedEx_Markup),2)</f>
        <v>55.35</v>
      </c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345">
        <v>6.0</v>
      </c>
      <c r="B11" s="346">
        <f>ROUND((IF('Intl Economy Base'!$B$105&gt;ROUND(((1-IntEconomyDiscount-IntEoncomyIncentive)*'Intl Economy Base'!B8),2),ROUND('Intl Economy Base'!$B$105*(1+International_Fuel_Surcharge),2),ROUND(((1-IntEconomyDiscount-IntEoncomyIncentive)*'Intl Economy Base'!B8)*(1+International_Fuel_Surcharge),2)))*(1+FedEx_Markup),2)</f>
        <v>30.15</v>
      </c>
      <c r="C11" s="346">
        <f>ROUND((IF('Intl Economy Base'!$C$105&gt;ROUND(((1-IntEconomyDiscount-IntEoncomyIncentive)*'Intl Economy Base'!C8),2),ROUND('Intl Economy Base'!$C$105*(1+International_Fuel_Surcharge),2),ROUND(((1-IntEconomyDiscount-IntEoncomyIncentive)*'Intl Economy Base'!C8)*(1+International_Fuel_Surcharge),2)))*(1+FedEx_Markup),2)</f>
        <v>34.75</v>
      </c>
      <c r="D11" s="346">
        <f>ROUND((IF('Intl Economy Base'!$D$105&gt;ROUND(((1-IntEconomyDiscount-IntEoncomyIncentive)*'Intl Economy Base'!D8),2),ROUND('Intl Economy Base'!$D$105*(1+International_Fuel_Surcharge),2),ROUND(((1-IntEconomyDiscount-IntEoncomyIncentive)*'Intl Economy Base'!D8)*(1+International_Fuel_Surcharge),2)))*(1+FedEx_Markup),2)</f>
        <v>29.89</v>
      </c>
      <c r="E11" s="346">
        <f>ROUND((IF('Intl Economy Base'!$E$105&gt;ROUND(((1-IntEconomyDiscount-IntEoncomyIncentive)*'Intl Economy Base'!E8),2),ROUND('Intl Economy Base'!$E$105*(1+International_Fuel_Surcharge),2),ROUND(((1-IntEconomyDiscount-IntEoncomyIncentive)*'Intl Economy Base'!E8)*(1+International_Fuel_Surcharge),2)))*(1+FedEx_Markup),2)</f>
        <v>45.1</v>
      </c>
      <c r="F11" s="346">
        <f>ROUND((IF('Intl Economy Base'!$F$105&gt;ROUND(((1-IntEconomyDiscount-IntEoncomyIncentive)*'Intl Economy Base'!F8),2),ROUND('Intl Economy Base'!$F$105*(1+International_Fuel_Surcharge),2),ROUND(((1-IntEconomyDiscount-IntEoncomyIncentive)*'Intl Economy Base'!F8)*(1+International_Fuel_Surcharge),2)))*(1+FedEx_Markup),2)</f>
        <v>61.9</v>
      </c>
      <c r="G11" s="346">
        <f>ROUND((IF('Intl Economy Base'!$G$105&gt;ROUND(((1-IntEconomyDiscount-IntEoncomyIncentive)*'Intl Economy Base'!G8),2),ROUND('Intl Economy Base'!$G$105*(1+International_Fuel_Surcharge),2),ROUND(((1-IntEconomyDiscount-IntEoncomyIncentive)*'Intl Economy Base'!G8)*(1+International_Fuel_Surcharge),2)))*(1+FedEx_Markup),2)</f>
        <v>47.77</v>
      </c>
      <c r="H11" s="346">
        <f>ROUND((IF('Intl Economy Base'!$H$105&gt;ROUND(((1-IntEconomyDiscount-IntEoncomyIncentive)*'Intl Economy Base'!H8),2),ROUND('Intl Economy Base'!$H$105*(1+International_Fuel_Surcharge),2),ROUND(((1-IntEconomyDiscount-IntEoncomyIncentive)*'Intl Economy Base'!H8)*(1+International_Fuel_Surcharge),2)))*(1+FedEx_Markup),2)</f>
        <v>43.9</v>
      </c>
      <c r="I11" s="346">
        <f>ROUND((IF('Intl Economy Base'!$I$105&gt;ROUND(((1-IntEconomyDiscount-IntEoncomyIncentive)*'Intl Economy Base'!I8),2),ROUND('Intl Economy Base'!$I$105*(1+International_Fuel_Surcharge),2),ROUND(((1-IntEconomyDiscount-IntEoncomyIncentive)*'Intl Economy Base'!I8)*(1+International_Fuel_Surcharge),2)))*(1+FedEx_Markup),2)</f>
        <v>49.24</v>
      </c>
      <c r="J11" s="346">
        <f>ROUND((IF('Intl Economy Base'!$J$105&gt;ROUND(((1-IntEconomyDiscount-IntEoncomyIncentive)*'Intl Economy Base'!J8),2),ROUND('Intl Economy Base'!$J$105*(1+International_Fuel_Surcharge),2),ROUND(((1-IntEconomyDiscount-IntEoncomyIncentive)*'Intl Economy Base'!J8)*(1+International_Fuel_Surcharge),2)))*(1+FedEx_Markup),2)</f>
        <v>33.95</v>
      </c>
      <c r="K11" s="346">
        <f>ROUND((IF('Intl Economy Base'!$K$105&gt;ROUND(((1-IntEconomyDiscount-IntEoncomyIncentive)*'Intl Economy Base'!K8),2),ROUND('Intl Economy Base'!$K$105*(1+International_Fuel_Surcharge),2),ROUND(((1-IntEconomyDiscount-IntEoncomyIncentive)*'Intl Economy Base'!K8)*(1+International_Fuel_Surcharge),2)))*(1+FedEx_Markup),2)</f>
        <v>53.02</v>
      </c>
      <c r="L11" s="346">
        <f>ROUND((IF('Intl Economy Base'!$L$105&gt;ROUND(((1-IntEconomyDiscount-IntEoncomyIncentive)*'Intl Economy Base'!L8),2),ROUND('Intl Economy Base'!$L$105*(1+International_Fuel_Surcharge),2),ROUND(((1-IntEconomyDiscount-IntEoncomyIncentive)*'Intl Economy Base'!L8)*(1+International_Fuel_Surcharge),2)))*(1+FedEx_Markup),2)</f>
        <v>45.57</v>
      </c>
      <c r="M11" s="346">
        <f>ROUND((IF('Intl Economy Base'!$M$105&gt;ROUND(((1-IntEconomyDiscount-IntEoncomyIncentive)*'Intl Economy Base'!M8),2),ROUND('Intl Economy Base'!$M$105*(1+International_Fuel_Surcharge),2),ROUND(((1-IntEconomyDiscount-IntEoncomyIncentive)*'Intl Economy Base'!M8)*(1+International_Fuel_Surcharge),2)))*(1+FedEx_Markup),2)</f>
        <v>68.48</v>
      </c>
      <c r="N11" s="346">
        <f>ROUND((IF('Intl Economy Base'!$N$105&gt;ROUND(((1-IntEconomyDiscount-IntEoncomyIncentive)*'Intl Economy Base'!N8),2),ROUND('Intl Economy Base'!$N$105*(1+International_Fuel_Surcharge),2),ROUND(((1-IntEconomyDiscount-IntEoncomyIncentive)*'Intl Economy Base'!N8)*(1+International_Fuel_Surcharge),2)))*(1+FedEx_Markup),2)</f>
        <v>63.64</v>
      </c>
      <c r="O11" s="346">
        <f>ROUND((IF('Intl Economy Base'!$O$105&gt;ROUND(((1-IntEconomyDiscount-IntEoncomyIncentive)*'Intl Economy Base'!O8),2),ROUND('Intl Economy Base'!$O$105*(1+International_Fuel_Surcharge),2),ROUND(((1-IntEconomyDiscount-IntEoncomyIncentive)*'Intl Economy Base'!O8)*(1+International_Fuel_Surcharge),2)))*(1+FedEx_Markup),2)</f>
        <v>47.4</v>
      </c>
      <c r="P11" s="346">
        <f>ROUND((IF('Intl Economy Base'!$P$105&gt;ROUND(((1-IntEconomyDiscount-IntEoncomyIncentive)*'Intl Economy Base'!P8),2),ROUND('Intl Economy Base'!$P$105*(1+International_Fuel_Surcharge),2),ROUND(((1-IntEconomyDiscount-IntEoncomyIncentive)*'Intl Economy Base'!P8)*(1+International_Fuel_Surcharge),2)))*(1+FedEx_Markup),2)</f>
        <v>44.18</v>
      </c>
      <c r="Q11" s="346">
        <f>ROUND((IF('Intl Economy Base'!$Q$105&gt;ROUND(((1-PuertoRicoDiscount)*'Intl Economy Base'!Q8),2),ROUND('Intl Economy Base'!$Q$105*(1+International_Fuel_Surcharge),2),ROUND(((1-PuertoRicoDiscount)*'Intl Economy Base'!Q8)*(1+International_Fuel_Surcharge),2)))*(1+FedEx_Markup),2)</f>
        <v>58.97</v>
      </c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345">
        <v>7.0</v>
      </c>
      <c r="B12" s="346">
        <f>ROUND((IF('Intl Economy Base'!$B$105&gt;ROUND(((1-IntEconomyDiscount-IntEoncomyIncentive)*'Intl Economy Base'!B9),2),ROUND('Intl Economy Base'!$B$105*(1+International_Fuel_Surcharge),2),ROUND(((1-IntEconomyDiscount-IntEoncomyIncentive)*'Intl Economy Base'!B9)*(1+International_Fuel_Surcharge),2)))*(1+FedEx_Markup),2)</f>
        <v>31.34</v>
      </c>
      <c r="C12" s="346">
        <f>ROUND((IF('Intl Economy Base'!$C$105&gt;ROUND(((1-IntEconomyDiscount-IntEoncomyIncentive)*'Intl Economy Base'!C9),2),ROUND('Intl Economy Base'!$C$105*(1+International_Fuel_Surcharge),2),ROUND(((1-IntEconomyDiscount-IntEoncomyIncentive)*'Intl Economy Base'!C9)*(1+International_Fuel_Surcharge),2)))*(1+FedEx_Markup),2)</f>
        <v>36.1</v>
      </c>
      <c r="D12" s="346">
        <f>ROUND((IF('Intl Economy Base'!$D$105&gt;ROUND(((1-IntEconomyDiscount-IntEoncomyIncentive)*'Intl Economy Base'!D9),2),ROUND('Intl Economy Base'!$D$105*(1+International_Fuel_Surcharge),2),ROUND(((1-IntEconomyDiscount-IntEoncomyIncentive)*'Intl Economy Base'!D9)*(1+International_Fuel_Surcharge),2)))*(1+FedEx_Markup),2)</f>
        <v>33.87</v>
      </c>
      <c r="E12" s="346">
        <f>ROUND((IF('Intl Economy Base'!$E$105&gt;ROUND(((1-IntEconomyDiscount-IntEoncomyIncentive)*'Intl Economy Base'!E9),2),ROUND('Intl Economy Base'!$E$105*(1+International_Fuel_Surcharge),2),ROUND(((1-IntEconomyDiscount-IntEoncomyIncentive)*'Intl Economy Base'!E9)*(1+International_Fuel_Surcharge),2)))*(1+FedEx_Markup),2)</f>
        <v>46.1</v>
      </c>
      <c r="F12" s="346">
        <f>ROUND((IF('Intl Economy Base'!$F$105&gt;ROUND(((1-IntEconomyDiscount-IntEoncomyIncentive)*'Intl Economy Base'!F9),2),ROUND('Intl Economy Base'!$F$105*(1+International_Fuel_Surcharge),2),ROUND(((1-IntEconomyDiscount-IntEoncomyIncentive)*'Intl Economy Base'!F9)*(1+International_Fuel_Surcharge),2)))*(1+FedEx_Markup),2)</f>
        <v>68.98</v>
      </c>
      <c r="G12" s="346">
        <f>ROUND((IF('Intl Economy Base'!$G$105&gt;ROUND(((1-IntEconomyDiscount-IntEoncomyIncentive)*'Intl Economy Base'!G9),2),ROUND('Intl Economy Base'!$G$105*(1+International_Fuel_Surcharge),2),ROUND(((1-IntEconomyDiscount-IntEoncomyIncentive)*'Intl Economy Base'!G9)*(1+International_Fuel_Surcharge),2)))*(1+FedEx_Markup),2)</f>
        <v>48.9</v>
      </c>
      <c r="H12" s="346">
        <f>ROUND((IF('Intl Economy Base'!$H$105&gt;ROUND(((1-IntEconomyDiscount-IntEoncomyIncentive)*'Intl Economy Base'!H9),2),ROUND('Intl Economy Base'!$H$105*(1+International_Fuel_Surcharge),2),ROUND(((1-IntEconomyDiscount-IntEoncomyIncentive)*'Intl Economy Base'!H9)*(1+International_Fuel_Surcharge),2)))*(1+FedEx_Markup),2)</f>
        <v>44.37</v>
      </c>
      <c r="I12" s="346">
        <f>ROUND((IF('Intl Economy Base'!$I$105&gt;ROUND(((1-IntEconomyDiscount-IntEoncomyIncentive)*'Intl Economy Base'!I9),2),ROUND('Intl Economy Base'!$I$105*(1+International_Fuel_Surcharge),2),ROUND(((1-IntEconomyDiscount-IntEoncomyIncentive)*'Intl Economy Base'!I9)*(1+International_Fuel_Surcharge),2)))*(1+FedEx_Markup),2)</f>
        <v>50.59</v>
      </c>
      <c r="J12" s="346">
        <f>ROUND((IF('Intl Economy Base'!$J$105&gt;ROUND(((1-IntEconomyDiscount-IntEoncomyIncentive)*'Intl Economy Base'!J9),2),ROUND('Intl Economy Base'!$J$105*(1+International_Fuel_Surcharge),2),ROUND(((1-IntEconomyDiscount-IntEoncomyIncentive)*'Intl Economy Base'!J9)*(1+International_Fuel_Surcharge),2)))*(1+FedEx_Markup),2)</f>
        <v>36.92</v>
      </c>
      <c r="K12" s="346">
        <f>ROUND((IF('Intl Economy Base'!$K$105&gt;ROUND(((1-IntEconomyDiscount-IntEoncomyIncentive)*'Intl Economy Base'!K9),2),ROUND('Intl Economy Base'!$K$105*(1+International_Fuel_Surcharge),2),ROUND(((1-IntEconomyDiscount-IntEoncomyIncentive)*'Intl Economy Base'!K9)*(1+International_Fuel_Surcharge),2)))*(1+FedEx_Markup),2)</f>
        <v>58.32</v>
      </c>
      <c r="L12" s="346">
        <f>ROUND((IF('Intl Economy Base'!$L$105&gt;ROUND(((1-IntEconomyDiscount-IntEoncomyIncentive)*'Intl Economy Base'!L9),2),ROUND('Intl Economy Base'!$L$105*(1+International_Fuel_Surcharge),2),ROUND(((1-IntEconomyDiscount-IntEoncomyIncentive)*'Intl Economy Base'!L9)*(1+International_Fuel_Surcharge),2)))*(1+FedEx_Markup),2)</f>
        <v>52.77</v>
      </c>
      <c r="M12" s="346">
        <f>ROUND((IF('Intl Economy Base'!$M$105&gt;ROUND(((1-IntEconomyDiscount-IntEoncomyIncentive)*'Intl Economy Base'!M9),2),ROUND('Intl Economy Base'!$M$105*(1+International_Fuel_Surcharge),2),ROUND(((1-IntEconomyDiscount-IntEoncomyIncentive)*'Intl Economy Base'!M9)*(1+International_Fuel_Surcharge),2)))*(1+FedEx_Markup),2)</f>
        <v>69.83</v>
      </c>
      <c r="N12" s="346">
        <f>ROUND((IF('Intl Economy Base'!$N$105&gt;ROUND(((1-IntEconomyDiscount-IntEoncomyIncentive)*'Intl Economy Base'!N9),2),ROUND('Intl Economy Base'!$N$105*(1+International_Fuel_Surcharge),2),ROUND(((1-IntEconomyDiscount-IntEoncomyIncentive)*'Intl Economy Base'!N9)*(1+International_Fuel_Surcharge),2)))*(1+FedEx_Markup),2)</f>
        <v>66.64</v>
      </c>
      <c r="O12" s="346">
        <f>ROUND((IF('Intl Economy Base'!$O$105&gt;ROUND(((1-IntEconomyDiscount-IntEoncomyIncentive)*'Intl Economy Base'!O9),2),ROUND('Intl Economy Base'!$O$105*(1+International_Fuel_Surcharge),2),ROUND(((1-IntEconomyDiscount-IntEoncomyIncentive)*'Intl Economy Base'!O9)*(1+International_Fuel_Surcharge),2)))*(1+FedEx_Markup),2)</f>
        <v>48.09</v>
      </c>
      <c r="P12" s="346">
        <f>ROUND((IF('Intl Economy Base'!$P$105&gt;ROUND(((1-IntEconomyDiscount-IntEoncomyIncentive)*'Intl Economy Base'!P9),2),ROUND('Intl Economy Base'!$P$105*(1+International_Fuel_Surcharge),2),ROUND(((1-IntEconomyDiscount-IntEoncomyIncentive)*'Intl Economy Base'!P9)*(1+International_Fuel_Surcharge),2)))*(1+FedEx_Markup),2)</f>
        <v>48.86</v>
      </c>
      <c r="Q12" s="346">
        <f>ROUND((IF('Intl Economy Base'!$Q$105&gt;ROUND(((1-PuertoRicoDiscount)*'Intl Economy Base'!Q9),2),ROUND('Intl Economy Base'!$Q$105*(1+International_Fuel_Surcharge),2),ROUND(((1-PuertoRicoDiscount)*'Intl Economy Base'!Q9)*(1+International_Fuel_Surcharge),2)))*(1+FedEx_Markup),2)</f>
        <v>63.48</v>
      </c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345">
        <v>8.0</v>
      </c>
      <c r="B13" s="346">
        <f>ROUND((IF('Intl Economy Base'!$B$105&gt;ROUND(((1-IntEconomyDiscount-IntEoncomyIncentive)*'Intl Economy Base'!B10),2),ROUND('Intl Economy Base'!$B$105*(1+International_Fuel_Surcharge),2),ROUND(((1-IntEconomyDiscount-IntEoncomyIncentive)*'Intl Economy Base'!B10)*(1+International_Fuel_Surcharge),2)))*(1+FedEx_Markup),2)</f>
        <v>31.95</v>
      </c>
      <c r="C13" s="346">
        <f>ROUND((IF('Intl Economy Base'!$C$105&gt;ROUND(((1-IntEconomyDiscount-IntEoncomyIncentive)*'Intl Economy Base'!C10),2),ROUND('Intl Economy Base'!$C$105*(1+International_Fuel_Surcharge),2),ROUND(((1-IntEconomyDiscount-IntEoncomyIncentive)*'Intl Economy Base'!C10)*(1+International_Fuel_Surcharge),2)))*(1+FedEx_Markup),2)</f>
        <v>37.32</v>
      </c>
      <c r="D13" s="346">
        <f>ROUND((IF('Intl Economy Base'!$D$105&gt;ROUND(((1-IntEconomyDiscount-IntEoncomyIncentive)*'Intl Economy Base'!D10),2),ROUND('Intl Economy Base'!$D$105*(1+International_Fuel_Surcharge),2),ROUND(((1-IntEconomyDiscount-IntEoncomyIncentive)*'Intl Economy Base'!D10)*(1+International_Fuel_Surcharge),2)))*(1+FedEx_Markup),2)</f>
        <v>35.96</v>
      </c>
      <c r="E13" s="346">
        <f>ROUND((IF('Intl Economy Base'!$E$105&gt;ROUND(((1-IntEconomyDiscount-IntEoncomyIncentive)*'Intl Economy Base'!E10),2),ROUND('Intl Economy Base'!$E$105*(1+International_Fuel_Surcharge),2),ROUND(((1-IntEconomyDiscount-IntEoncomyIncentive)*'Intl Economy Base'!E10)*(1+International_Fuel_Surcharge),2)))*(1+FedEx_Markup),2)</f>
        <v>46.21</v>
      </c>
      <c r="F13" s="346">
        <f>ROUND((IF('Intl Economy Base'!$F$105&gt;ROUND(((1-IntEconomyDiscount-IntEoncomyIncentive)*'Intl Economy Base'!F10),2),ROUND('Intl Economy Base'!$F$105*(1+International_Fuel_Surcharge),2),ROUND(((1-IntEconomyDiscount-IntEoncomyIncentive)*'Intl Economy Base'!F10)*(1+International_Fuel_Surcharge),2)))*(1+FedEx_Markup),2)</f>
        <v>69.69</v>
      </c>
      <c r="G13" s="346">
        <f>ROUND((IF('Intl Economy Base'!$G$105&gt;ROUND(((1-IntEconomyDiscount-IntEoncomyIncentive)*'Intl Economy Base'!G10),2),ROUND('Intl Economy Base'!$G$105*(1+International_Fuel_Surcharge),2),ROUND(((1-IntEconomyDiscount-IntEoncomyIncentive)*'Intl Economy Base'!G10)*(1+International_Fuel_Surcharge),2)))*(1+FedEx_Markup),2)</f>
        <v>50.6</v>
      </c>
      <c r="H13" s="346">
        <f>ROUND((IF('Intl Economy Base'!$H$105&gt;ROUND(((1-IntEconomyDiscount-IntEoncomyIncentive)*'Intl Economy Base'!H10),2),ROUND('Intl Economy Base'!$H$105*(1+International_Fuel_Surcharge),2),ROUND(((1-IntEconomyDiscount-IntEoncomyIncentive)*'Intl Economy Base'!H10)*(1+International_Fuel_Surcharge),2)))*(1+FedEx_Markup),2)</f>
        <v>44.75</v>
      </c>
      <c r="I13" s="346">
        <f>ROUND((IF('Intl Economy Base'!$I$105&gt;ROUND(((1-IntEconomyDiscount-IntEoncomyIncentive)*'Intl Economy Base'!I10),2),ROUND('Intl Economy Base'!$I$105*(1+International_Fuel_Surcharge),2),ROUND(((1-IntEconomyDiscount-IntEoncomyIncentive)*'Intl Economy Base'!I10)*(1+International_Fuel_Surcharge),2)))*(1+FedEx_Markup),2)</f>
        <v>53.79</v>
      </c>
      <c r="J13" s="346">
        <f>ROUND((IF('Intl Economy Base'!$J$105&gt;ROUND(((1-IntEconomyDiscount-IntEoncomyIncentive)*'Intl Economy Base'!J10),2),ROUND('Intl Economy Base'!$J$105*(1+International_Fuel_Surcharge),2),ROUND(((1-IntEconomyDiscount-IntEoncomyIncentive)*'Intl Economy Base'!J10)*(1+International_Fuel_Surcharge),2)))*(1+FedEx_Markup),2)</f>
        <v>37.21</v>
      </c>
      <c r="K13" s="346">
        <f>ROUND((IF('Intl Economy Base'!$K$105&gt;ROUND(((1-IntEconomyDiscount-IntEoncomyIncentive)*'Intl Economy Base'!K10),2),ROUND('Intl Economy Base'!$K$105*(1+International_Fuel_Surcharge),2),ROUND(((1-IntEconomyDiscount-IntEoncomyIncentive)*'Intl Economy Base'!K10)*(1+International_Fuel_Surcharge),2)))*(1+FedEx_Markup),2)</f>
        <v>62.93</v>
      </c>
      <c r="L13" s="346">
        <f>ROUND((IF('Intl Economy Base'!$L$105&gt;ROUND(((1-IntEconomyDiscount-IntEoncomyIncentive)*'Intl Economy Base'!L10),2),ROUND('Intl Economy Base'!$L$105*(1+International_Fuel_Surcharge),2),ROUND(((1-IntEconomyDiscount-IntEoncomyIncentive)*'Intl Economy Base'!L10)*(1+International_Fuel_Surcharge),2)))*(1+FedEx_Markup),2)</f>
        <v>53.49</v>
      </c>
      <c r="M13" s="346">
        <f>ROUND((IF('Intl Economy Base'!$M$105&gt;ROUND(((1-IntEconomyDiscount-IntEoncomyIncentive)*'Intl Economy Base'!M10),2),ROUND('Intl Economy Base'!$M$105*(1+International_Fuel_Surcharge),2),ROUND(((1-IntEconomyDiscount-IntEoncomyIncentive)*'Intl Economy Base'!M10)*(1+International_Fuel_Surcharge),2)))*(1+FedEx_Markup),2)</f>
        <v>79.05</v>
      </c>
      <c r="N13" s="346">
        <f>ROUND((IF('Intl Economy Base'!$N$105&gt;ROUND(((1-IntEconomyDiscount-IntEoncomyIncentive)*'Intl Economy Base'!N10),2),ROUND('Intl Economy Base'!$N$105*(1+International_Fuel_Surcharge),2),ROUND(((1-IntEconomyDiscount-IntEoncomyIncentive)*'Intl Economy Base'!N10)*(1+International_Fuel_Surcharge),2)))*(1+FedEx_Markup),2)</f>
        <v>74.46</v>
      </c>
      <c r="O13" s="346">
        <f>ROUND((IF('Intl Economy Base'!$O$105&gt;ROUND(((1-IntEconomyDiscount-IntEoncomyIncentive)*'Intl Economy Base'!O10),2),ROUND('Intl Economy Base'!$O$105*(1+International_Fuel_Surcharge),2),ROUND(((1-IntEconomyDiscount-IntEoncomyIncentive)*'Intl Economy Base'!O10)*(1+International_Fuel_Surcharge),2)))*(1+FedEx_Markup),2)</f>
        <v>55.46</v>
      </c>
      <c r="P13" s="346">
        <f>ROUND((IF('Intl Economy Base'!$P$105&gt;ROUND(((1-IntEconomyDiscount-IntEoncomyIncentive)*'Intl Economy Base'!P10),2),ROUND('Intl Economy Base'!$P$105*(1+International_Fuel_Surcharge),2),ROUND(((1-IntEconomyDiscount-IntEoncomyIncentive)*'Intl Economy Base'!P10)*(1+International_Fuel_Surcharge),2)))*(1+FedEx_Markup),2)</f>
        <v>53.52</v>
      </c>
      <c r="Q13" s="346">
        <f>ROUND((IF('Intl Economy Base'!$Q$105&gt;ROUND(((1-PuertoRicoDiscount)*'Intl Economy Base'!Q10),2),ROUND('Intl Economy Base'!$Q$105*(1+International_Fuel_Surcharge),2),ROUND(((1-PuertoRicoDiscount)*'Intl Economy Base'!Q10)*(1+International_Fuel_Surcharge),2)))*(1+FedEx_Markup),2)</f>
        <v>67.21</v>
      </c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345">
        <v>9.0</v>
      </c>
      <c r="B14" s="346">
        <f>ROUND((IF('Intl Economy Base'!$B$105&gt;ROUND(((1-IntEconomyDiscount-IntEoncomyIncentive)*'Intl Economy Base'!B11),2),ROUND('Intl Economy Base'!$B$105*(1+International_Fuel_Surcharge),2),ROUND(((1-IntEconomyDiscount-IntEoncomyIncentive)*'Intl Economy Base'!B11)*(1+International_Fuel_Surcharge),2)))*(1+FedEx_Markup),2)</f>
        <v>33.11</v>
      </c>
      <c r="C14" s="346">
        <f>ROUND((IF('Intl Economy Base'!$C$105&gt;ROUND(((1-IntEconomyDiscount-IntEoncomyIncentive)*'Intl Economy Base'!C11),2),ROUND('Intl Economy Base'!$C$105*(1+International_Fuel_Surcharge),2),ROUND(((1-IntEconomyDiscount-IntEoncomyIncentive)*'Intl Economy Base'!C11)*(1+International_Fuel_Surcharge),2)))*(1+FedEx_Markup),2)</f>
        <v>39.81</v>
      </c>
      <c r="D14" s="346">
        <f>ROUND((IF('Intl Economy Base'!$D$105&gt;ROUND(((1-IntEconomyDiscount-IntEoncomyIncentive)*'Intl Economy Base'!D11),2),ROUND('Intl Economy Base'!$D$105*(1+International_Fuel_Surcharge),2),ROUND(((1-IntEconomyDiscount-IntEoncomyIncentive)*'Intl Economy Base'!D11)*(1+International_Fuel_Surcharge),2)))*(1+FedEx_Markup),2)</f>
        <v>36.17</v>
      </c>
      <c r="E14" s="346">
        <f>ROUND((IF('Intl Economy Base'!$E$105&gt;ROUND(((1-IntEconomyDiscount-IntEoncomyIncentive)*'Intl Economy Base'!E11),2),ROUND('Intl Economy Base'!$E$105*(1+International_Fuel_Surcharge),2),ROUND(((1-IntEconomyDiscount-IntEoncomyIncentive)*'Intl Economy Base'!E11)*(1+International_Fuel_Surcharge),2)))*(1+FedEx_Markup),2)</f>
        <v>48.13</v>
      </c>
      <c r="F14" s="346">
        <f>ROUND((IF('Intl Economy Base'!$F$105&gt;ROUND(((1-IntEconomyDiscount-IntEoncomyIncentive)*'Intl Economy Base'!F11),2),ROUND('Intl Economy Base'!$F$105*(1+International_Fuel_Surcharge),2),ROUND(((1-IntEconomyDiscount-IntEoncomyIncentive)*'Intl Economy Base'!F11)*(1+International_Fuel_Surcharge),2)))*(1+FedEx_Markup),2)</f>
        <v>77.97</v>
      </c>
      <c r="G14" s="346">
        <f>ROUND((IF('Intl Economy Base'!$G$105&gt;ROUND(((1-IntEconomyDiscount-IntEoncomyIncentive)*'Intl Economy Base'!G11),2),ROUND('Intl Economy Base'!$G$105*(1+International_Fuel_Surcharge),2),ROUND(((1-IntEconomyDiscount-IntEoncomyIncentive)*'Intl Economy Base'!G11)*(1+International_Fuel_Surcharge),2)))*(1+FedEx_Markup),2)</f>
        <v>51.9</v>
      </c>
      <c r="H14" s="346">
        <f>ROUND((IF('Intl Economy Base'!$H$105&gt;ROUND(((1-IntEconomyDiscount-IntEoncomyIncentive)*'Intl Economy Base'!H11),2),ROUND('Intl Economy Base'!$H$105*(1+International_Fuel_Surcharge),2),ROUND(((1-IntEconomyDiscount-IntEoncomyIncentive)*'Intl Economy Base'!H11)*(1+International_Fuel_Surcharge),2)))*(1+FedEx_Markup),2)</f>
        <v>52.39</v>
      </c>
      <c r="I14" s="346">
        <f>ROUND((IF('Intl Economy Base'!$I$105&gt;ROUND(((1-IntEconomyDiscount-IntEoncomyIncentive)*'Intl Economy Base'!I11),2),ROUND('Intl Economy Base'!$I$105*(1+International_Fuel_Surcharge),2),ROUND(((1-IntEconomyDiscount-IntEoncomyIncentive)*'Intl Economy Base'!I11)*(1+International_Fuel_Surcharge),2)))*(1+FedEx_Markup),2)</f>
        <v>56.98</v>
      </c>
      <c r="J14" s="346">
        <f>ROUND((IF('Intl Economy Base'!$J$105&gt;ROUND(((1-IntEconomyDiscount-IntEoncomyIncentive)*'Intl Economy Base'!J11),2),ROUND('Intl Economy Base'!$J$105*(1+International_Fuel_Surcharge),2),ROUND(((1-IntEconomyDiscount-IntEoncomyIncentive)*'Intl Economy Base'!J11)*(1+International_Fuel_Surcharge),2)))*(1+FedEx_Markup),2)</f>
        <v>39.05</v>
      </c>
      <c r="K14" s="346">
        <f>ROUND((IF('Intl Economy Base'!$K$105&gt;ROUND(((1-IntEconomyDiscount-IntEoncomyIncentive)*'Intl Economy Base'!K11),2),ROUND('Intl Economy Base'!$K$105*(1+International_Fuel_Surcharge),2),ROUND(((1-IntEconomyDiscount-IntEoncomyIncentive)*'Intl Economy Base'!K11)*(1+International_Fuel_Surcharge),2)))*(1+FedEx_Markup),2)</f>
        <v>68.39</v>
      </c>
      <c r="L14" s="346">
        <f>ROUND((IF('Intl Economy Base'!$L$105&gt;ROUND(((1-IntEconomyDiscount-IntEoncomyIncentive)*'Intl Economy Base'!L11),2),ROUND('Intl Economy Base'!$L$105*(1+International_Fuel_Surcharge),2),ROUND(((1-IntEconomyDiscount-IntEoncomyIncentive)*'Intl Economy Base'!L11)*(1+International_Fuel_Surcharge),2)))*(1+FedEx_Markup),2)</f>
        <v>60.36</v>
      </c>
      <c r="M14" s="346">
        <f>ROUND((IF('Intl Economy Base'!$M$105&gt;ROUND(((1-IntEconomyDiscount-IntEoncomyIncentive)*'Intl Economy Base'!M11),2),ROUND('Intl Economy Base'!$M$105*(1+International_Fuel_Surcharge),2),ROUND(((1-IntEconomyDiscount-IntEoncomyIncentive)*'Intl Economy Base'!M11)*(1+International_Fuel_Surcharge),2)))*(1+FedEx_Markup),2)</f>
        <v>88.92</v>
      </c>
      <c r="N14" s="346">
        <f>ROUND((IF('Intl Economy Base'!$N$105&gt;ROUND(((1-IntEconomyDiscount-IntEoncomyIncentive)*'Intl Economy Base'!N11),2),ROUND('Intl Economy Base'!$N$105*(1+International_Fuel_Surcharge),2),ROUND(((1-IntEconomyDiscount-IntEoncomyIncentive)*'Intl Economy Base'!N11)*(1+International_Fuel_Surcharge),2)))*(1+FedEx_Markup),2)</f>
        <v>86.18</v>
      </c>
      <c r="O14" s="346">
        <f>ROUND((IF('Intl Economy Base'!$O$105&gt;ROUND(((1-IntEconomyDiscount-IntEoncomyIncentive)*'Intl Economy Base'!O11),2),ROUND('Intl Economy Base'!$O$105*(1+International_Fuel_Surcharge),2),ROUND(((1-IntEconomyDiscount-IntEoncomyIncentive)*'Intl Economy Base'!O11)*(1+International_Fuel_Surcharge),2)))*(1+FedEx_Markup),2)</f>
        <v>57.91</v>
      </c>
      <c r="P14" s="346">
        <f>ROUND((IF('Intl Economy Base'!$P$105&gt;ROUND(((1-IntEconomyDiscount-IntEoncomyIncentive)*'Intl Economy Base'!P11),2),ROUND('Intl Economy Base'!$P$105*(1+International_Fuel_Surcharge),2),ROUND(((1-IntEconomyDiscount-IntEoncomyIncentive)*'Intl Economy Base'!P11)*(1+International_Fuel_Surcharge),2)))*(1+FedEx_Markup),2)</f>
        <v>58.83</v>
      </c>
      <c r="Q14" s="346">
        <f>ROUND((IF('Intl Economy Base'!$Q$105&gt;ROUND(((1-PuertoRicoDiscount)*'Intl Economy Base'!Q11),2),ROUND('Intl Economy Base'!$Q$105*(1+International_Fuel_Surcharge),2),ROUND(((1-PuertoRicoDiscount)*'Intl Economy Base'!Q11)*(1+International_Fuel_Surcharge),2)))*(1+FedEx_Markup),2)</f>
        <v>71.43</v>
      </c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345">
        <v>10.0</v>
      </c>
      <c r="B15" s="346">
        <f>ROUND((IF('Intl Economy Base'!$B$105&gt;ROUND(((1-IntEconomyDiscount-IntEoncomyIncentive)*'Intl Economy Base'!B12),2),ROUND('Intl Economy Base'!$B$105*(1+International_Fuel_Surcharge),2),ROUND(((1-IntEconomyDiscount-IntEoncomyIncentive)*'Intl Economy Base'!B12)*(1+International_Fuel_Surcharge),2)))*(1+FedEx_Markup),2)</f>
        <v>33.86</v>
      </c>
      <c r="C15" s="346">
        <f>ROUND((IF('Intl Economy Base'!$C$105&gt;ROUND(((1-IntEconomyDiscount-IntEoncomyIncentive)*'Intl Economy Base'!C12),2),ROUND('Intl Economy Base'!$C$105*(1+International_Fuel_Surcharge),2),ROUND(((1-IntEconomyDiscount-IntEoncomyIncentive)*'Intl Economy Base'!C12)*(1+International_Fuel_Surcharge),2)))*(1+FedEx_Markup),2)</f>
        <v>40.88</v>
      </c>
      <c r="D15" s="346">
        <f>ROUND((IF('Intl Economy Base'!$D$105&gt;ROUND(((1-IntEconomyDiscount-IntEoncomyIncentive)*'Intl Economy Base'!D12),2),ROUND('Intl Economy Base'!$D$105*(1+International_Fuel_Surcharge),2),ROUND(((1-IntEconomyDiscount-IntEoncomyIncentive)*'Intl Economy Base'!D12)*(1+International_Fuel_Surcharge),2)))*(1+FedEx_Markup),2)</f>
        <v>36.41</v>
      </c>
      <c r="E15" s="346">
        <f>ROUND((IF('Intl Economy Base'!$E$105&gt;ROUND(((1-IntEconomyDiscount-IntEoncomyIncentive)*'Intl Economy Base'!E12),2),ROUND('Intl Economy Base'!$E$105*(1+International_Fuel_Surcharge),2),ROUND(((1-IntEconomyDiscount-IntEoncomyIncentive)*'Intl Economy Base'!E12)*(1+International_Fuel_Surcharge),2)))*(1+FedEx_Markup),2)</f>
        <v>48.33</v>
      </c>
      <c r="F15" s="346">
        <f>ROUND((IF('Intl Economy Base'!$F$105&gt;ROUND(((1-IntEconomyDiscount-IntEoncomyIncentive)*'Intl Economy Base'!F12),2),ROUND('Intl Economy Base'!$F$105*(1+International_Fuel_Surcharge),2),ROUND(((1-IntEconomyDiscount-IntEoncomyIncentive)*'Intl Economy Base'!F12)*(1+International_Fuel_Surcharge),2)))*(1+FedEx_Markup),2)</f>
        <v>78.8</v>
      </c>
      <c r="G15" s="346">
        <f>ROUND((IF('Intl Economy Base'!$G$105&gt;ROUND(((1-IntEconomyDiscount-IntEoncomyIncentive)*'Intl Economy Base'!G12),2),ROUND('Intl Economy Base'!$G$105*(1+International_Fuel_Surcharge),2),ROUND(((1-IntEconomyDiscount-IntEoncomyIncentive)*'Intl Economy Base'!G12)*(1+International_Fuel_Surcharge),2)))*(1+FedEx_Markup),2)</f>
        <v>52.03</v>
      </c>
      <c r="H15" s="346">
        <f>ROUND((IF('Intl Economy Base'!$H$105&gt;ROUND(((1-IntEconomyDiscount-IntEoncomyIncentive)*'Intl Economy Base'!H12),2),ROUND('Intl Economy Base'!$H$105*(1+International_Fuel_Surcharge),2),ROUND(((1-IntEconomyDiscount-IntEoncomyIncentive)*'Intl Economy Base'!H12)*(1+International_Fuel_Surcharge),2)))*(1+FedEx_Markup),2)</f>
        <v>53.16</v>
      </c>
      <c r="I15" s="346">
        <f>ROUND((IF('Intl Economy Base'!$I$105&gt;ROUND(((1-IntEconomyDiscount-IntEoncomyIncentive)*'Intl Economy Base'!I12),2),ROUND('Intl Economy Base'!$I$105*(1+International_Fuel_Surcharge),2),ROUND(((1-IntEconomyDiscount-IntEoncomyIncentive)*'Intl Economy Base'!I12)*(1+International_Fuel_Surcharge),2)))*(1+FedEx_Markup),2)</f>
        <v>57.3</v>
      </c>
      <c r="J15" s="346">
        <f>ROUND((IF('Intl Economy Base'!$J$105&gt;ROUND(((1-IntEconomyDiscount-IntEoncomyIncentive)*'Intl Economy Base'!J12),2),ROUND('Intl Economy Base'!$J$105*(1+International_Fuel_Surcharge),2),ROUND(((1-IntEconomyDiscount-IntEoncomyIncentive)*'Intl Economy Base'!J12)*(1+International_Fuel_Surcharge),2)))*(1+FedEx_Markup),2)</f>
        <v>40.97</v>
      </c>
      <c r="K15" s="346">
        <f>ROUND((IF('Intl Economy Base'!$K$105&gt;ROUND(((1-IntEconomyDiscount-IntEoncomyIncentive)*'Intl Economy Base'!K12),2),ROUND('Intl Economy Base'!$K$105*(1+International_Fuel_Surcharge),2),ROUND(((1-IntEconomyDiscount-IntEoncomyIncentive)*'Intl Economy Base'!K12)*(1+International_Fuel_Surcharge),2)))*(1+FedEx_Markup),2)</f>
        <v>68.94</v>
      </c>
      <c r="L15" s="346">
        <f>ROUND((IF('Intl Economy Base'!$L$105&gt;ROUND(((1-IntEconomyDiscount-IntEoncomyIncentive)*'Intl Economy Base'!L12),2),ROUND('Intl Economy Base'!$L$105*(1+International_Fuel_Surcharge),2),ROUND(((1-IntEconomyDiscount-IntEoncomyIncentive)*'Intl Economy Base'!L12)*(1+International_Fuel_Surcharge),2)))*(1+FedEx_Markup),2)</f>
        <v>61.04</v>
      </c>
      <c r="M15" s="346">
        <f>ROUND((IF('Intl Economy Base'!$M$105&gt;ROUND(((1-IntEconomyDiscount-IntEoncomyIncentive)*'Intl Economy Base'!M12),2),ROUND('Intl Economy Base'!$M$105*(1+International_Fuel_Surcharge),2),ROUND(((1-IntEconomyDiscount-IntEoncomyIncentive)*'Intl Economy Base'!M12)*(1+International_Fuel_Surcharge),2)))*(1+FedEx_Markup),2)</f>
        <v>89.9</v>
      </c>
      <c r="N15" s="346">
        <f>ROUND((IF('Intl Economy Base'!$N$105&gt;ROUND(((1-IntEconomyDiscount-IntEoncomyIncentive)*'Intl Economy Base'!N12),2),ROUND('Intl Economy Base'!$N$105*(1+International_Fuel_Surcharge),2),ROUND(((1-IntEconomyDiscount-IntEoncomyIncentive)*'Intl Economy Base'!N12)*(1+International_Fuel_Surcharge),2)))*(1+FedEx_Markup),2)</f>
        <v>87.35</v>
      </c>
      <c r="O15" s="346">
        <f>ROUND((IF('Intl Economy Base'!$O$105&gt;ROUND(((1-IntEconomyDiscount-IntEoncomyIncentive)*'Intl Economy Base'!O12),2),ROUND('Intl Economy Base'!$O$105*(1+International_Fuel_Surcharge),2),ROUND(((1-IntEconomyDiscount-IntEoncomyIncentive)*'Intl Economy Base'!O12)*(1+International_Fuel_Surcharge),2)))*(1+FedEx_Markup),2)</f>
        <v>59.97</v>
      </c>
      <c r="P15" s="346">
        <f>ROUND((IF('Intl Economy Base'!$P$105&gt;ROUND(((1-IntEconomyDiscount-IntEoncomyIncentive)*'Intl Economy Base'!P12),2),ROUND('Intl Economy Base'!$P$105*(1+International_Fuel_Surcharge),2),ROUND(((1-IntEconomyDiscount-IntEoncomyIncentive)*'Intl Economy Base'!P12)*(1+International_Fuel_Surcharge),2)))*(1+FedEx_Markup),2)</f>
        <v>59.36</v>
      </c>
      <c r="Q15" s="346">
        <f>ROUND((IF('Intl Economy Base'!$Q$105&gt;ROUND(((1-PuertoRicoDiscount)*'Intl Economy Base'!Q12),2),ROUND('Intl Economy Base'!$Q$105*(1+International_Fuel_Surcharge),2),ROUND(((1-PuertoRicoDiscount)*'Intl Economy Base'!Q12)*(1+International_Fuel_Surcharge),2)))*(1+FedEx_Markup),2)</f>
        <v>77.59</v>
      </c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345">
        <v>11.0</v>
      </c>
      <c r="B16" s="346">
        <f>ROUND((IF('Intl Economy Base'!$B$105&gt;ROUND(((1-IntEconomyDiscount-IntEoncomyIncentive)*'Intl Economy Base'!B13),2),ROUND('Intl Economy Base'!$B$105*(1+International_Fuel_Surcharge),2),ROUND(((1-IntEconomyDiscount-IntEoncomyIncentive)*'Intl Economy Base'!B13)*(1+International_Fuel_Surcharge),2)))*(1+FedEx_Markup),2)</f>
        <v>33.94</v>
      </c>
      <c r="C16" s="346">
        <f>ROUND((IF('Intl Economy Base'!$C$105&gt;ROUND(((1-IntEconomyDiscount-IntEoncomyIncentive)*'Intl Economy Base'!C13),2),ROUND('Intl Economy Base'!$C$105*(1+International_Fuel_Surcharge),2),ROUND(((1-IntEconomyDiscount-IntEoncomyIncentive)*'Intl Economy Base'!C13)*(1+International_Fuel_Surcharge),2)))*(1+FedEx_Markup),2)</f>
        <v>41.4</v>
      </c>
      <c r="D16" s="346">
        <f>ROUND((IF('Intl Economy Base'!$D$105&gt;ROUND(((1-IntEconomyDiscount-IntEoncomyIncentive)*'Intl Economy Base'!D13),2),ROUND('Intl Economy Base'!$D$105*(1+International_Fuel_Surcharge),2),ROUND(((1-IntEconomyDiscount-IntEoncomyIncentive)*'Intl Economy Base'!D13)*(1+International_Fuel_Surcharge),2)))*(1+FedEx_Markup),2)</f>
        <v>41.11</v>
      </c>
      <c r="E16" s="346">
        <f>ROUND((IF('Intl Economy Base'!$E$105&gt;ROUND(((1-IntEconomyDiscount-IntEoncomyIncentive)*'Intl Economy Base'!E13),2),ROUND('Intl Economy Base'!$E$105*(1+International_Fuel_Surcharge),2),ROUND(((1-IntEconomyDiscount-IntEoncomyIncentive)*'Intl Economy Base'!E13)*(1+International_Fuel_Surcharge),2)))*(1+FedEx_Markup),2)</f>
        <v>52.47</v>
      </c>
      <c r="F16" s="346">
        <f>ROUND((IF('Intl Economy Base'!$F$105&gt;ROUND(((1-IntEconomyDiscount-IntEoncomyIncentive)*'Intl Economy Base'!F13),2),ROUND('Intl Economy Base'!$F$105*(1+International_Fuel_Surcharge),2),ROUND(((1-IntEconomyDiscount-IntEoncomyIncentive)*'Intl Economy Base'!F13)*(1+International_Fuel_Surcharge),2)))*(1+FedEx_Markup),2)</f>
        <v>78.96</v>
      </c>
      <c r="G16" s="346">
        <f>ROUND((IF('Intl Economy Base'!$G$105&gt;ROUND(((1-IntEconomyDiscount-IntEoncomyIncentive)*'Intl Economy Base'!G13),2),ROUND('Intl Economy Base'!$G$105*(1+International_Fuel_Surcharge),2),ROUND(((1-IntEconomyDiscount-IntEoncomyIncentive)*'Intl Economy Base'!G13)*(1+International_Fuel_Surcharge),2)))*(1+FedEx_Markup),2)</f>
        <v>52.64</v>
      </c>
      <c r="H16" s="346">
        <f>ROUND((IF('Intl Economy Base'!$H$105&gt;ROUND(((1-IntEconomyDiscount-IntEoncomyIncentive)*'Intl Economy Base'!H13),2),ROUND('Intl Economy Base'!$H$105*(1+International_Fuel_Surcharge),2),ROUND(((1-IntEconomyDiscount-IntEoncomyIncentive)*'Intl Economy Base'!H13)*(1+International_Fuel_Surcharge),2)))*(1+FedEx_Markup),2)</f>
        <v>53.27</v>
      </c>
      <c r="I16" s="346">
        <f>ROUND((IF('Intl Economy Base'!$I$105&gt;ROUND(((1-IntEconomyDiscount-IntEoncomyIncentive)*'Intl Economy Base'!I13),2),ROUND('Intl Economy Base'!$I$105*(1+International_Fuel_Surcharge),2),ROUND(((1-IntEconomyDiscount-IntEoncomyIncentive)*'Intl Economy Base'!I13)*(1+International_Fuel_Surcharge),2)))*(1+FedEx_Markup),2)</f>
        <v>58.26</v>
      </c>
      <c r="J16" s="346">
        <f>ROUND((IF('Intl Economy Base'!$J$105&gt;ROUND(((1-IntEconomyDiscount-IntEoncomyIncentive)*'Intl Economy Base'!J13),2),ROUND('Intl Economy Base'!$J$105*(1+International_Fuel_Surcharge),2),ROUND(((1-IntEconomyDiscount-IntEoncomyIncentive)*'Intl Economy Base'!J13)*(1+International_Fuel_Surcharge),2)))*(1+FedEx_Markup),2)</f>
        <v>44.46</v>
      </c>
      <c r="K16" s="346">
        <f>ROUND((IF('Intl Economy Base'!$K$105&gt;ROUND(((1-IntEconomyDiscount-IntEoncomyIncentive)*'Intl Economy Base'!K13),2),ROUND('Intl Economy Base'!$K$105*(1+International_Fuel_Surcharge),2),ROUND(((1-IntEconomyDiscount-IntEoncomyIncentive)*'Intl Economy Base'!K13)*(1+International_Fuel_Surcharge),2)))*(1+FedEx_Markup),2)</f>
        <v>69.74</v>
      </c>
      <c r="L16" s="346">
        <f>ROUND((IF('Intl Economy Base'!$L$105&gt;ROUND(((1-IntEconomyDiscount-IntEoncomyIncentive)*'Intl Economy Base'!L13),2),ROUND('Intl Economy Base'!$L$105*(1+International_Fuel_Surcharge),2),ROUND(((1-IntEconomyDiscount-IntEoncomyIncentive)*'Intl Economy Base'!L13)*(1+International_Fuel_Surcharge),2)))*(1+FedEx_Markup),2)</f>
        <v>61.7</v>
      </c>
      <c r="M16" s="346">
        <f>ROUND((IF('Intl Economy Base'!$M$105&gt;ROUND(((1-IntEconomyDiscount-IntEoncomyIncentive)*'Intl Economy Base'!M13),2),ROUND('Intl Economy Base'!$M$105*(1+International_Fuel_Surcharge),2),ROUND(((1-IntEconomyDiscount-IntEoncomyIncentive)*'Intl Economy Base'!M13)*(1+International_Fuel_Surcharge),2)))*(1+FedEx_Markup),2)</f>
        <v>94.35</v>
      </c>
      <c r="N16" s="346">
        <f>ROUND((IF('Intl Economy Base'!$N$105&gt;ROUND(((1-IntEconomyDiscount-IntEoncomyIncentive)*'Intl Economy Base'!N13),2),ROUND('Intl Economy Base'!$N$105*(1+International_Fuel_Surcharge),2),ROUND(((1-IntEconomyDiscount-IntEoncomyIncentive)*'Intl Economy Base'!N13)*(1+International_Fuel_Surcharge),2)))*(1+FedEx_Markup),2)</f>
        <v>87.54</v>
      </c>
      <c r="O16" s="346">
        <f>ROUND((IF('Intl Economy Base'!$O$105&gt;ROUND(((1-IntEconomyDiscount-IntEoncomyIncentive)*'Intl Economy Base'!O13),2),ROUND('Intl Economy Base'!$O$105*(1+International_Fuel_Surcharge),2),ROUND(((1-IntEconomyDiscount-IntEoncomyIncentive)*'Intl Economy Base'!O13)*(1+International_Fuel_Surcharge),2)))*(1+FedEx_Markup),2)</f>
        <v>60.18</v>
      </c>
      <c r="P16" s="346">
        <f>ROUND((IF('Intl Economy Base'!$P$105&gt;ROUND(((1-IntEconomyDiscount-IntEoncomyIncentive)*'Intl Economy Base'!P13),2),ROUND('Intl Economy Base'!$P$105*(1+International_Fuel_Surcharge),2),ROUND(((1-IntEconomyDiscount-IntEoncomyIncentive)*'Intl Economy Base'!P13)*(1+International_Fuel_Surcharge),2)))*(1+FedEx_Markup),2)</f>
        <v>62.71</v>
      </c>
      <c r="Q16" s="346">
        <f>ROUND((IF('Intl Economy Base'!$Q$105&gt;ROUND(((1-PuertoRicoDiscount)*'Intl Economy Base'!Q13),2),ROUND('Intl Economy Base'!$Q$105*(1+International_Fuel_Surcharge),2),ROUND(((1-PuertoRicoDiscount)*'Intl Economy Base'!Q13)*(1+International_Fuel_Surcharge),2)))*(1+FedEx_Markup),2)</f>
        <v>82.13</v>
      </c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345">
        <v>12.0</v>
      </c>
      <c r="B17" s="346">
        <f>ROUND((IF('Intl Economy Base'!$B$105&gt;ROUND(((1-IntEconomyDiscount-IntEoncomyIncentive)*'Intl Economy Base'!B14),2),ROUND('Intl Economy Base'!$B$105*(1+International_Fuel_Surcharge),2),ROUND(((1-IntEconomyDiscount-IntEoncomyIncentive)*'Intl Economy Base'!B14)*(1+International_Fuel_Surcharge),2)))*(1+FedEx_Markup),2)</f>
        <v>34.26</v>
      </c>
      <c r="C17" s="346">
        <f>ROUND((IF('Intl Economy Base'!$C$105&gt;ROUND(((1-IntEconomyDiscount-IntEoncomyIncentive)*'Intl Economy Base'!C14),2),ROUND('Intl Economy Base'!$C$105*(1+International_Fuel_Surcharge),2),ROUND(((1-IntEconomyDiscount-IntEoncomyIncentive)*'Intl Economy Base'!C14)*(1+International_Fuel_Surcharge),2)))*(1+FedEx_Markup),2)</f>
        <v>42.38</v>
      </c>
      <c r="D17" s="346">
        <f>ROUND((IF('Intl Economy Base'!$D$105&gt;ROUND(((1-IntEconomyDiscount-IntEoncomyIncentive)*'Intl Economy Base'!D14),2),ROUND('Intl Economy Base'!$D$105*(1+International_Fuel_Surcharge),2),ROUND(((1-IntEconomyDiscount-IntEoncomyIncentive)*'Intl Economy Base'!D14)*(1+International_Fuel_Surcharge),2)))*(1+FedEx_Markup),2)</f>
        <v>41.95</v>
      </c>
      <c r="E17" s="346">
        <f>ROUND((IF('Intl Economy Base'!$E$105&gt;ROUND(((1-IntEconomyDiscount-IntEoncomyIncentive)*'Intl Economy Base'!E14),2),ROUND('Intl Economy Base'!$E$105*(1+International_Fuel_Surcharge),2),ROUND(((1-IntEconomyDiscount-IntEoncomyIncentive)*'Intl Economy Base'!E14)*(1+International_Fuel_Surcharge),2)))*(1+FedEx_Markup),2)</f>
        <v>53.04</v>
      </c>
      <c r="F17" s="346">
        <f>ROUND((IF('Intl Economy Base'!$F$105&gt;ROUND(((1-IntEconomyDiscount-IntEoncomyIncentive)*'Intl Economy Base'!F14),2),ROUND('Intl Economy Base'!$F$105*(1+International_Fuel_Surcharge),2),ROUND(((1-IntEconomyDiscount-IntEoncomyIncentive)*'Intl Economy Base'!F14)*(1+International_Fuel_Surcharge),2)))*(1+FedEx_Markup),2)</f>
        <v>81.75</v>
      </c>
      <c r="G17" s="346">
        <f>ROUND((IF('Intl Economy Base'!$G$105&gt;ROUND(((1-IntEconomyDiscount-IntEoncomyIncentive)*'Intl Economy Base'!G14),2),ROUND('Intl Economy Base'!$G$105*(1+International_Fuel_Surcharge),2),ROUND(((1-IntEconomyDiscount-IntEoncomyIncentive)*'Intl Economy Base'!G14)*(1+International_Fuel_Surcharge),2)))*(1+FedEx_Markup),2)</f>
        <v>53.45</v>
      </c>
      <c r="H17" s="346">
        <f>ROUND((IF('Intl Economy Base'!$H$105&gt;ROUND(((1-IntEconomyDiscount-IntEoncomyIncentive)*'Intl Economy Base'!H14),2),ROUND('Intl Economy Base'!$H$105*(1+International_Fuel_Surcharge),2),ROUND(((1-IntEconomyDiscount-IntEoncomyIncentive)*'Intl Economy Base'!H14)*(1+International_Fuel_Surcharge),2)))*(1+FedEx_Markup),2)</f>
        <v>54.19</v>
      </c>
      <c r="I17" s="346">
        <f>ROUND((IF('Intl Economy Base'!$I$105&gt;ROUND(((1-IntEconomyDiscount-IntEoncomyIncentive)*'Intl Economy Base'!I14),2),ROUND('Intl Economy Base'!$I$105*(1+International_Fuel_Surcharge),2),ROUND(((1-IntEconomyDiscount-IntEoncomyIncentive)*'Intl Economy Base'!I14)*(1+International_Fuel_Surcharge),2)))*(1+FedEx_Markup),2)</f>
        <v>58.87</v>
      </c>
      <c r="J17" s="346">
        <f>ROUND((IF('Intl Economy Base'!$J$105&gt;ROUND(((1-IntEconomyDiscount-IntEoncomyIncentive)*'Intl Economy Base'!J14),2),ROUND('Intl Economy Base'!$J$105*(1+International_Fuel_Surcharge),2),ROUND(((1-IntEconomyDiscount-IntEoncomyIncentive)*'Intl Economy Base'!J14)*(1+International_Fuel_Surcharge),2)))*(1+FedEx_Markup),2)</f>
        <v>44.82</v>
      </c>
      <c r="K17" s="346">
        <f>ROUND((IF('Intl Economy Base'!$K$105&gt;ROUND(((1-IntEconomyDiscount-IntEoncomyIncentive)*'Intl Economy Base'!K14),2),ROUND('Intl Economy Base'!$K$105*(1+International_Fuel_Surcharge),2),ROUND(((1-IntEconomyDiscount-IntEoncomyIncentive)*'Intl Economy Base'!K14)*(1+International_Fuel_Surcharge),2)))*(1+FedEx_Markup),2)</f>
        <v>71.09</v>
      </c>
      <c r="L17" s="346">
        <f>ROUND((IF('Intl Economy Base'!$L$105&gt;ROUND(((1-IntEconomyDiscount-IntEoncomyIncentive)*'Intl Economy Base'!L14),2),ROUND('Intl Economy Base'!$L$105*(1+International_Fuel_Surcharge),2),ROUND(((1-IntEconomyDiscount-IntEoncomyIncentive)*'Intl Economy Base'!L14)*(1+International_Fuel_Surcharge),2)))*(1+FedEx_Markup),2)</f>
        <v>62.56</v>
      </c>
      <c r="M17" s="346">
        <f>ROUND((IF('Intl Economy Base'!$M$105&gt;ROUND(((1-IntEconomyDiscount-IntEoncomyIncentive)*'Intl Economy Base'!M14),2),ROUND('Intl Economy Base'!$M$105*(1+International_Fuel_Surcharge),2),ROUND(((1-IntEconomyDiscount-IntEoncomyIncentive)*'Intl Economy Base'!M14)*(1+International_Fuel_Surcharge),2)))*(1+FedEx_Markup),2)</f>
        <v>95.37</v>
      </c>
      <c r="N17" s="346">
        <f>ROUND((IF('Intl Economy Base'!$N$105&gt;ROUND(((1-IntEconomyDiscount-IntEoncomyIncentive)*'Intl Economy Base'!N14),2),ROUND('Intl Economy Base'!$N$105*(1+International_Fuel_Surcharge),2),ROUND(((1-IntEconomyDiscount-IntEoncomyIncentive)*'Intl Economy Base'!N14)*(1+International_Fuel_Surcharge),2)))*(1+FedEx_Markup),2)</f>
        <v>88.9</v>
      </c>
      <c r="O17" s="346">
        <f>ROUND((IF('Intl Economy Base'!$O$105&gt;ROUND(((1-IntEconomyDiscount-IntEoncomyIncentive)*'Intl Economy Base'!O14),2),ROUND('Intl Economy Base'!$O$105*(1+International_Fuel_Surcharge),2),ROUND(((1-IntEconomyDiscount-IntEoncomyIncentive)*'Intl Economy Base'!O14)*(1+International_Fuel_Surcharge),2)))*(1+FedEx_Markup),2)</f>
        <v>61.05</v>
      </c>
      <c r="P17" s="346">
        <f>ROUND((IF('Intl Economy Base'!$P$105&gt;ROUND(((1-IntEconomyDiscount-IntEoncomyIncentive)*'Intl Economy Base'!P14),2),ROUND('Intl Economy Base'!$P$105*(1+International_Fuel_Surcharge),2),ROUND(((1-IntEconomyDiscount-IntEoncomyIncentive)*'Intl Economy Base'!P14)*(1+International_Fuel_Surcharge),2)))*(1+FedEx_Markup),2)</f>
        <v>63.05</v>
      </c>
      <c r="Q17" s="346">
        <f>ROUND((IF('Intl Economy Base'!$Q$105&gt;ROUND(((1-PuertoRicoDiscount)*'Intl Economy Base'!Q14),2),ROUND('Intl Economy Base'!$Q$105*(1+International_Fuel_Surcharge),2),ROUND(((1-PuertoRicoDiscount)*'Intl Economy Base'!Q14)*(1+International_Fuel_Surcharge),2)))*(1+FedEx_Markup),2)</f>
        <v>86.83</v>
      </c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45">
        <v>13.0</v>
      </c>
      <c r="B18" s="346">
        <f>ROUND((IF('Intl Economy Base'!$B$105&gt;ROUND(((1-IntEconomyDiscount-IntEoncomyIncentive)*'Intl Economy Base'!B15),2),ROUND('Intl Economy Base'!$B$105*(1+International_Fuel_Surcharge),2),ROUND(((1-IntEconomyDiscount-IntEoncomyIncentive)*'Intl Economy Base'!B15)*(1+International_Fuel_Surcharge),2)))*(1+FedEx_Markup),2)</f>
        <v>37.23</v>
      </c>
      <c r="C18" s="346">
        <f>ROUND((IF('Intl Economy Base'!$C$105&gt;ROUND(((1-IntEconomyDiscount-IntEoncomyIncentive)*'Intl Economy Base'!C15),2),ROUND('Intl Economy Base'!$C$105*(1+International_Fuel_Surcharge),2),ROUND(((1-IntEconomyDiscount-IntEoncomyIncentive)*'Intl Economy Base'!C15)*(1+International_Fuel_Surcharge),2)))*(1+FedEx_Markup),2)</f>
        <v>48.78</v>
      </c>
      <c r="D18" s="346">
        <f>ROUND((IF('Intl Economy Base'!$D$105&gt;ROUND(((1-IntEconomyDiscount-IntEoncomyIncentive)*'Intl Economy Base'!D15),2),ROUND('Intl Economy Base'!$D$105*(1+International_Fuel_Surcharge),2),ROUND(((1-IntEconomyDiscount-IntEoncomyIncentive)*'Intl Economy Base'!D15)*(1+International_Fuel_Surcharge),2)))*(1+FedEx_Markup),2)</f>
        <v>42.24</v>
      </c>
      <c r="E18" s="346">
        <f>ROUND((IF('Intl Economy Base'!$E$105&gt;ROUND(((1-IntEconomyDiscount-IntEoncomyIncentive)*'Intl Economy Base'!E15),2),ROUND('Intl Economy Base'!$E$105*(1+International_Fuel_Surcharge),2),ROUND(((1-IntEconomyDiscount-IntEoncomyIncentive)*'Intl Economy Base'!E15)*(1+International_Fuel_Surcharge),2)))*(1+FedEx_Markup),2)</f>
        <v>58.14</v>
      </c>
      <c r="F18" s="346">
        <f>ROUND((IF('Intl Economy Base'!$F$105&gt;ROUND(((1-IntEconomyDiscount-IntEoncomyIncentive)*'Intl Economy Base'!F15),2),ROUND('Intl Economy Base'!$F$105*(1+International_Fuel_Surcharge),2),ROUND(((1-IntEconomyDiscount-IntEoncomyIncentive)*'Intl Economy Base'!F15)*(1+International_Fuel_Surcharge),2)))*(1+FedEx_Markup),2)</f>
        <v>89.19</v>
      </c>
      <c r="G18" s="346">
        <f>ROUND((IF('Intl Economy Base'!$G$105&gt;ROUND(((1-IntEconomyDiscount-IntEoncomyIncentive)*'Intl Economy Base'!G15),2),ROUND('Intl Economy Base'!$G$105*(1+International_Fuel_Surcharge),2),ROUND(((1-IntEconomyDiscount-IntEoncomyIncentive)*'Intl Economy Base'!G15)*(1+International_Fuel_Surcharge),2)))*(1+FedEx_Markup),2)</f>
        <v>58.22</v>
      </c>
      <c r="H18" s="346">
        <f>ROUND((IF('Intl Economy Base'!$H$105&gt;ROUND(((1-IntEconomyDiscount-IntEoncomyIncentive)*'Intl Economy Base'!H15),2),ROUND('Intl Economy Base'!$H$105*(1+International_Fuel_Surcharge),2),ROUND(((1-IntEconomyDiscount-IntEoncomyIncentive)*'Intl Economy Base'!H15)*(1+International_Fuel_Surcharge),2)))*(1+FedEx_Markup),2)</f>
        <v>63.97</v>
      </c>
      <c r="I18" s="346">
        <f>ROUND((IF('Intl Economy Base'!$I$105&gt;ROUND(((1-IntEconomyDiscount-IntEoncomyIncentive)*'Intl Economy Base'!I15),2),ROUND('Intl Economy Base'!$I$105*(1+International_Fuel_Surcharge),2),ROUND(((1-IntEconomyDiscount-IntEoncomyIncentive)*'Intl Economy Base'!I15)*(1+International_Fuel_Surcharge),2)))*(1+FedEx_Markup),2)</f>
        <v>66.07</v>
      </c>
      <c r="J18" s="346">
        <f>ROUND((IF('Intl Economy Base'!$J$105&gt;ROUND(((1-IntEconomyDiscount-IntEoncomyIncentive)*'Intl Economy Base'!J15),2),ROUND('Intl Economy Base'!$J$105*(1+International_Fuel_Surcharge),2),ROUND(((1-IntEconomyDiscount-IntEoncomyIncentive)*'Intl Economy Base'!J15)*(1+International_Fuel_Surcharge),2)))*(1+FedEx_Markup),2)</f>
        <v>46.07</v>
      </c>
      <c r="K18" s="346">
        <f>ROUND((IF('Intl Economy Base'!$K$105&gt;ROUND(((1-IntEconomyDiscount-IntEoncomyIncentive)*'Intl Economy Base'!K15),2),ROUND('Intl Economy Base'!$K$105*(1+International_Fuel_Surcharge),2),ROUND(((1-IntEconomyDiscount-IntEoncomyIncentive)*'Intl Economy Base'!K15)*(1+International_Fuel_Surcharge),2)))*(1+FedEx_Markup),2)</f>
        <v>88.7</v>
      </c>
      <c r="L18" s="346">
        <f>ROUND((IF('Intl Economy Base'!$L$105&gt;ROUND(((1-IntEconomyDiscount-IntEoncomyIncentive)*'Intl Economy Base'!L15),2),ROUND('Intl Economy Base'!$L$105*(1+International_Fuel_Surcharge),2),ROUND(((1-IntEconomyDiscount-IntEoncomyIncentive)*'Intl Economy Base'!L15)*(1+International_Fuel_Surcharge),2)))*(1+FedEx_Markup),2)</f>
        <v>68.54</v>
      </c>
      <c r="M18" s="346">
        <f>ROUND((IF('Intl Economy Base'!$M$105&gt;ROUND(((1-IntEconomyDiscount-IntEoncomyIncentive)*'Intl Economy Base'!M15),2),ROUND('Intl Economy Base'!$M$105*(1+International_Fuel_Surcharge),2),ROUND(((1-IntEconomyDiscount-IntEoncomyIncentive)*'Intl Economy Base'!M15)*(1+International_Fuel_Surcharge),2)))*(1+FedEx_Markup),2)</f>
        <v>102.15</v>
      </c>
      <c r="N18" s="346">
        <f>ROUND((IF('Intl Economy Base'!$N$105&gt;ROUND(((1-IntEconomyDiscount-IntEoncomyIncentive)*'Intl Economy Base'!N15),2),ROUND('Intl Economy Base'!$N$105*(1+International_Fuel_Surcharge),2),ROUND(((1-IntEconomyDiscount-IntEoncomyIncentive)*'Intl Economy Base'!N15)*(1+International_Fuel_Surcharge),2)))*(1+FedEx_Markup),2)</f>
        <v>96.4</v>
      </c>
      <c r="O18" s="346">
        <f>ROUND((IF('Intl Economy Base'!$O$105&gt;ROUND(((1-IntEconomyDiscount-IntEoncomyIncentive)*'Intl Economy Base'!O15),2),ROUND('Intl Economy Base'!$O$105*(1+International_Fuel_Surcharge),2),ROUND(((1-IntEconomyDiscount-IntEoncomyIncentive)*'Intl Economy Base'!O15)*(1+International_Fuel_Surcharge),2)))*(1+FedEx_Markup),2)</f>
        <v>70.79</v>
      </c>
      <c r="P18" s="346">
        <f>ROUND((IF('Intl Economy Base'!$P$105&gt;ROUND(((1-IntEconomyDiscount-IntEoncomyIncentive)*'Intl Economy Base'!P15),2),ROUND('Intl Economy Base'!$P$105*(1+International_Fuel_Surcharge),2),ROUND(((1-IntEconomyDiscount-IntEoncomyIncentive)*'Intl Economy Base'!P15)*(1+International_Fuel_Surcharge),2)))*(1+FedEx_Markup),2)</f>
        <v>67.78</v>
      </c>
      <c r="Q18" s="346">
        <f>ROUND((IF('Intl Economy Base'!$Q$105&gt;ROUND(((1-PuertoRicoDiscount)*'Intl Economy Base'!Q15),2),ROUND('Intl Economy Base'!$Q$105*(1+International_Fuel_Surcharge),2),ROUND(((1-PuertoRicoDiscount)*'Intl Economy Base'!Q15)*(1+International_Fuel_Surcharge),2)))*(1+FedEx_Markup),2)</f>
        <v>90.01</v>
      </c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345">
        <v>14.0</v>
      </c>
      <c r="B19" s="346">
        <f>ROUND((IF('Intl Economy Base'!$B$105&gt;ROUND(((1-IntEconomyDiscount-IntEoncomyIncentive)*'Intl Economy Base'!B16),2),ROUND('Intl Economy Base'!$B$105*(1+International_Fuel_Surcharge),2),ROUND(((1-IntEconomyDiscount-IntEoncomyIncentive)*'Intl Economy Base'!B16)*(1+International_Fuel_Surcharge),2)))*(1+FedEx_Markup),2)</f>
        <v>38.5</v>
      </c>
      <c r="C19" s="346">
        <f>ROUND((IF('Intl Economy Base'!$C$105&gt;ROUND(((1-IntEconomyDiscount-IntEoncomyIncentive)*'Intl Economy Base'!C16),2),ROUND('Intl Economy Base'!$C$105*(1+International_Fuel_Surcharge),2),ROUND(((1-IntEconomyDiscount-IntEoncomyIncentive)*'Intl Economy Base'!C16)*(1+International_Fuel_Surcharge),2)))*(1+FedEx_Markup),2)</f>
        <v>50.31</v>
      </c>
      <c r="D19" s="346">
        <f>ROUND((IF('Intl Economy Base'!$D$105&gt;ROUND(((1-IntEconomyDiscount-IntEoncomyIncentive)*'Intl Economy Base'!D16),2),ROUND('Intl Economy Base'!$D$105*(1+International_Fuel_Surcharge),2),ROUND(((1-IntEconomyDiscount-IntEoncomyIncentive)*'Intl Economy Base'!D16)*(1+International_Fuel_Surcharge),2)))*(1+FedEx_Markup),2)</f>
        <v>42.34</v>
      </c>
      <c r="E19" s="346">
        <f>ROUND((IF('Intl Economy Base'!$E$105&gt;ROUND(((1-IntEconomyDiscount-IntEoncomyIncentive)*'Intl Economy Base'!E16),2),ROUND('Intl Economy Base'!$E$105*(1+International_Fuel_Surcharge),2),ROUND(((1-IntEconomyDiscount-IntEoncomyIncentive)*'Intl Economy Base'!E16)*(1+International_Fuel_Surcharge),2)))*(1+FedEx_Markup),2)</f>
        <v>63.17</v>
      </c>
      <c r="F19" s="346">
        <f>ROUND((IF('Intl Economy Base'!$F$105&gt;ROUND(((1-IntEconomyDiscount-IntEoncomyIncentive)*'Intl Economy Base'!F16),2),ROUND('Intl Economy Base'!$F$105*(1+International_Fuel_Surcharge),2),ROUND(((1-IntEconomyDiscount-IntEoncomyIncentive)*'Intl Economy Base'!F16)*(1+International_Fuel_Surcharge),2)))*(1+FedEx_Markup),2)</f>
        <v>103.27</v>
      </c>
      <c r="G19" s="346">
        <f>ROUND((IF('Intl Economy Base'!$G$105&gt;ROUND(((1-IntEconomyDiscount-IntEoncomyIncentive)*'Intl Economy Base'!G16),2),ROUND('Intl Economy Base'!$G$105*(1+International_Fuel_Surcharge),2),ROUND(((1-IntEconomyDiscount-IntEoncomyIncentive)*'Intl Economy Base'!G16)*(1+International_Fuel_Surcharge),2)))*(1+FedEx_Markup),2)</f>
        <v>62.57</v>
      </c>
      <c r="H19" s="346">
        <f>ROUND((IF('Intl Economy Base'!$H$105&gt;ROUND(((1-IntEconomyDiscount-IntEoncomyIncentive)*'Intl Economy Base'!H16),2),ROUND('Intl Economy Base'!$H$105*(1+International_Fuel_Surcharge),2),ROUND(((1-IntEconomyDiscount-IntEoncomyIncentive)*'Intl Economy Base'!H16)*(1+International_Fuel_Surcharge),2)))*(1+FedEx_Markup),2)</f>
        <v>64.95</v>
      </c>
      <c r="I19" s="346">
        <f>ROUND((IF('Intl Economy Base'!$I$105&gt;ROUND(((1-IntEconomyDiscount-IntEoncomyIncentive)*'Intl Economy Base'!I16),2),ROUND('Intl Economy Base'!$I$105*(1+International_Fuel_Surcharge),2),ROUND(((1-IntEconomyDiscount-IntEoncomyIncentive)*'Intl Economy Base'!I16)*(1+International_Fuel_Surcharge),2)))*(1+FedEx_Markup),2)</f>
        <v>74.67</v>
      </c>
      <c r="J19" s="346">
        <f>ROUND((IF('Intl Economy Base'!$J$105&gt;ROUND(((1-IntEconomyDiscount-IntEoncomyIncentive)*'Intl Economy Base'!J16),2),ROUND('Intl Economy Base'!$J$105*(1+International_Fuel_Surcharge),2),ROUND(((1-IntEconomyDiscount-IntEoncomyIncentive)*'Intl Economy Base'!J16)*(1+International_Fuel_Surcharge),2)))*(1+FedEx_Markup),2)</f>
        <v>47.4</v>
      </c>
      <c r="K19" s="346">
        <f>ROUND((IF('Intl Economy Base'!$K$105&gt;ROUND(((1-IntEconomyDiscount-IntEoncomyIncentive)*'Intl Economy Base'!K16),2),ROUND('Intl Economy Base'!$K$105*(1+International_Fuel_Surcharge),2),ROUND(((1-IntEconomyDiscount-IntEoncomyIncentive)*'Intl Economy Base'!K16)*(1+International_Fuel_Surcharge),2)))*(1+FedEx_Markup),2)</f>
        <v>92.83</v>
      </c>
      <c r="L19" s="346">
        <f>ROUND((IF('Intl Economy Base'!$L$105&gt;ROUND(((1-IntEconomyDiscount-IntEoncomyIncentive)*'Intl Economy Base'!L16),2),ROUND('Intl Economy Base'!$L$105*(1+International_Fuel_Surcharge),2),ROUND(((1-IntEconomyDiscount-IntEoncomyIncentive)*'Intl Economy Base'!L16)*(1+International_Fuel_Surcharge),2)))*(1+FedEx_Markup),2)</f>
        <v>75.58</v>
      </c>
      <c r="M19" s="346">
        <f>ROUND((IF('Intl Economy Base'!$M$105&gt;ROUND(((1-IntEconomyDiscount-IntEoncomyIncentive)*'Intl Economy Base'!M16),2),ROUND('Intl Economy Base'!$M$105*(1+International_Fuel_Surcharge),2),ROUND(((1-IntEconomyDiscount-IntEoncomyIncentive)*'Intl Economy Base'!M16)*(1+International_Fuel_Surcharge),2)))*(1+FedEx_Markup),2)</f>
        <v>118.92</v>
      </c>
      <c r="N19" s="346">
        <f>ROUND((IF('Intl Economy Base'!$N$105&gt;ROUND(((1-IntEconomyDiscount-IntEoncomyIncentive)*'Intl Economy Base'!N16),2),ROUND('Intl Economy Base'!$N$105*(1+International_Fuel_Surcharge),2),ROUND(((1-IntEconomyDiscount-IntEoncomyIncentive)*'Intl Economy Base'!N16)*(1+International_Fuel_Surcharge),2)))*(1+FedEx_Markup),2)</f>
        <v>109.68</v>
      </c>
      <c r="O19" s="346">
        <f>ROUND((IF('Intl Economy Base'!$O$105&gt;ROUND(((1-IntEconomyDiscount-IntEoncomyIncentive)*'Intl Economy Base'!O16),2),ROUND('Intl Economy Base'!$O$105*(1+International_Fuel_Surcharge),2),ROUND(((1-IntEconomyDiscount-IntEoncomyIncentive)*'Intl Economy Base'!O16)*(1+International_Fuel_Surcharge),2)))*(1+FedEx_Markup),2)</f>
        <v>77.82</v>
      </c>
      <c r="P19" s="346">
        <f>ROUND((IF('Intl Economy Base'!$P$105&gt;ROUND(((1-IntEconomyDiscount-IntEoncomyIncentive)*'Intl Economy Base'!P16),2),ROUND('Intl Economy Base'!$P$105*(1+International_Fuel_Surcharge),2),ROUND(((1-IntEconomyDiscount-IntEoncomyIncentive)*'Intl Economy Base'!P16)*(1+International_Fuel_Surcharge),2)))*(1+FedEx_Markup),2)</f>
        <v>79.18</v>
      </c>
      <c r="Q19" s="346">
        <f>ROUND((IF('Intl Economy Base'!$Q$105&gt;ROUND(((1-PuertoRicoDiscount)*'Intl Economy Base'!Q16),2),ROUND('Intl Economy Base'!$Q$105*(1+International_Fuel_Surcharge),2),ROUND(((1-PuertoRicoDiscount)*'Intl Economy Base'!Q16)*(1+International_Fuel_Surcharge),2)))*(1+FedEx_Markup),2)</f>
        <v>93.41</v>
      </c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345">
        <v>15.0</v>
      </c>
      <c r="B20" s="346">
        <f>ROUND((IF('Intl Economy Base'!$B$105&gt;ROUND(((1-IntEconomyDiscount-IntEoncomyIncentive)*'Intl Economy Base'!B17),2),ROUND('Intl Economy Base'!$B$105*(1+International_Fuel_Surcharge),2),ROUND(((1-IntEconomyDiscount-IntEoncomyIncentive)*'Intl Economy Base'!B17)*(1+International_Fuel_Surcharge),2)))*(1+FedEx_Markup),2)</f>
        <v>40.92</v>
      </c>
      <c r="C20" s="346">
        <f>ROUND((IF('Intl Economy Base'!$C$105&gt;ROUND(((1-IntEconomyDiscount-IntEoncomyIncentive)*'Intl Economy Base'!C17),2),ROUND('Intl Economy Base'!$C$105*(1+International_Fuel_Surcharge),2),ROUND(((1-IntEconomyDiscount-IntEoncomyIncentive)*'Intl Economy Base'!C17)*(1+International_Fuel_Surcharge),2)))*(1+FedEx_Markup),2)</f>
        <v>52.95</v>
      </c>
      <c r="D20" s="346">
        <f>ROUND((IF('Intl Economy Base'!$D$105&gt;ROUND(((1-IntEconomyDiscount-IntEoncomyIncentive)*'Intl Economy Base'!D17),2),ROUND('Intl Economy Base'!$D$105*(1+International_Fuel_Surcharge),2),ROUND(((1-IntEconomyDiscount-IntEoncomyIncentive)*'Intl Economy Base'!D17)*(1+International_Fuel_Surcharge),2)))*(1+FedEx_Markup),2)</f>
        <v>44.52</v>
      </c>
      <c r="E20" s="346">
        <f>ROUND((IF('Intl Economy Base'!$E$105&gt;ROUND(((1-IntEconomyDiscount-IntEoncomyIncentive)*'Intl Economy Base'!E17),2),ROUND('Intl Economy Base'!$E$105*(1+International_Fuel_Surcharge),2),ROUND(((1-IntEconomyDiscount-IntEoncomyIncentive)*'Intl Economy Base'!E17)*(1+International_Fuel_Surcharge),2)))*(1+FedEx_Markup),2)</f>
        <v>64.84</v>
      </c>
      <c r="F20" s="346">
        <f>ROUND((IF('Intl Economy Base'!$F$105&gt;ROUND(((1-IntEconomyDiscount-IntEoncomyIncentive)*'Intl Economy Base'!F17),2),ROUND('Intl Economy Base'!$F$105*(1+International_Fuel_Surcharge),2),ROUND(((1-IntEconomyDiscount-IntEoncomyIncentive)*'Intl Economy Base'!F17)*(1+International_Fuel_Surcharge),2)))*(1+FedEx_Markup),2)</f>
        <v>114.1</v>
      </c>
      <c r="G20" s="346">
        <f>ROUND((IF('Intl Economy Base'!$G$105&gt;ROUND(((1-IntEconomyDiscount-IntEoncomyIncentive)*'Intl Economy Base'!G17),2),ROUND('Intl Economy Base'!$G$105*(1+International_Fuel_Surcharge),2),ROUND(((1-IntEconomyDiscount-IntEoncomyIncentive)*'Intl Economy Base'!G17)*(1+International_Fuel_Surcharge),2)))*(1+FedEx_Markup),2)</f>
        <v>63.01</v>
      </c>
      <c r="H20" s="346">
        <f>ROUND((IF('Intl Economy Base'!$H$105&gt;ROUND(((1-IntEconomyDiscount-IntEoncomyIncentive)*'Intl Economy Base'!H17),2),ROUND('Intl Economy Base'!$H$105*(1+International_Fuel_Surcharge),2),ROUND(((1-IntEconomyDiscount-IntEoncomyIncentive)*'Intl Economy Base'!H17)*(1+International_Fuel_Surcharge),2)))*(1+FedEx_Markup),2)</f>
        <v>65.08</v>
      </c>
      <c r="I20" s="346">
        <f>ROUND((IF('Intl Economy Base'!$I$105&gt;ROUND(((1-IntEconomyDiscount-IntEoncomyIncentive)*'Intl Economy Base'!I17),2),ROUND('Intl Economy Base'!$I$105*(1+International_Fuel_Surcharge),2),ROUND(((1-IntEconomyDiscount-IntEoncomyIncentive)*'Intl Economy Base'!I17)*(1+International_Fuel_Surcharge),2)))*(1+FedEx_Markup),2)</f>
        <v>78.71</v>
      </c>
      <c r="J20" s="346">
        <f>ROUND((IF('Intl Economy Base'!$J$105&gt;ROUND(((1-IntEconomyDiscount-IntEoncomyIncentive)*'Intl Economy Base'!J17),2),ROUND('Intl Economy Base'!$J$105*(1+International_Fuel_Surcharge),2),ROUND(((1-IntEconomyDiscount-IntEoncomyIncentive)*'Intl Economy Base'!J17)*(1+International_Fuel_Surcharge),2)))*(1+FedEx_Markup),2)</f>
        <v>49.15</v>
      </c>
      <c r="K20" s="346">
        <f>ROUND((IF('Intl Economy Base'!$K$105&gt;ROUND(((1-IntEconomyDiscount-IntEoncomyIncentive)*'Intl Economy Base'!K17),2),ROUND('Intl Economy Base'!$K$105*(1+International_Fuel_Surcharge),2),ROUND(((1-IntEconomyDiscount-IntEoncomyIncentive)*'Intl Economy Base'!K17)*(1+International_Fuel_Surcharge),2)))*(1+FedEx_Markup),2)</f>
        <v>96.77</v>
      </c>
      <c r="L20" s="346">
        <f>ROUND((IF('Intl Economy Base'!$L$105&gt;ROUND(((1-IntEconomyDiscount-IntEoncomyIncentive)*'Intl Economy Base'!L17),2),ROUND('Intl Economy Base'!$L$105*(1+International_Fuel_Surcharge),2),ROUND(((1-IntEconomyDiscount-IntEoncomyIncentive)*'Intl Economy Base'!L17)*(1+International_Fuel_Surcharge),2)))*(1+FedEx_Markup),2)</f>
        <v>76.28</v>
      </c>
      <c r="M20" s="346">
        <f>ROUND((IF('Intl Economy Base'!$M$105&gt;ROUND(((1-IntEconomyDiscount-IntEoncomyIncentive)*'Intl Economy Base'!M17),2),ROUND('Intl Economy Base'!$M$105*(1+International_Fuel_Surcharge),2),ROUND(((1-IntEconomyDiscount-IntEoncomyIncentive)*'Intl Economy Base'!M17)*(1+International_Fuel_Surcharge),2)))*(1+FedEx_Markup),2)</f>
        <v>120.6</v>
      </c>
      <c r="N20" s="346">
        <f>ROUND((IF('Intl Economy Base'!$N$105&gt;ROUND(((1-IntEconomyDiscount-IntEoncomyIncentive)*'Intl Economy Base'!N17),2),ROUND('Intl Economy Base'!$N$105*(1+International_Fuel_Surcharge),2),ROUND(((1-IntEconomyDiscount-IntEoncomyIncentive)*'Intl Economy Base'!N17)*(1+International_Fuel_Surcharge),2)))*(1+FedEx_Markup),2)</f>
        <v>111.01</v>
      </c>
      <c r="O20" s="346">
        <f>ROUND((IF('Intl Economy Base'!$O$105&gt;ROUND(((1-IntEconomyDiscount-IntEoncomyIncentive)*'Intl Economy Base'!O17),2),ROUND('Intl Economy Base'!$O$105*(1+International_Fuel_Surcharge),2),ROUND(((1-IntEconomyDiscount-IntEoncomyIncentive)*'Intl Economy Base'!O17)*(1+International_Fuel_Surcharge),2)))*(1+FedEx_Markup),2)</f>
        <v>80.63</v>
      </c>
      <c r="P20" s="346">
        <f>ROUND((IF('Intl Economy Base'!$P$105&gt;ROUND(((1-IntEconomyDiscount-IntEoncomyIncentive)*'Intl Economy Base'!P17),2),ROUND('Intl Economy Base'!$P$105*(1+International_Fuel_Surcharge),2),ROUND(((1-IntEconomyDiscount-IntEoncomyIncentive)*'Intl Economy Base'!P17)*(1+International_Fuel_Surcharge),2)))*(1+FedEx_Markup),2)</f>
        <v>87.54</v>
      </c>
      <c r="Q20" s="346">
        <f>ROUND((IF('Intl Economy Base'!$Q$105&gt;ROUND(((1-PuertoRicoDiscount)*'Intl Economy Base'!Q17),2),ROUND('Intl Economy Base'!$Q$105*(1+International_Fuel_Surcharge),2),ROUND(((1-PuertoRicoDiscount)*'Intl Economy Base'!Q17)*(1+International_Fuel_Surcharge),2)))*(1+FedEx_Markup),2)</f>
        <v>97.04</v>
      </c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345">
        <v>16.0</v>
      </c>
      <c r="B21" s="346">
        <f>ROUND((IF('Intl Economy Base'!$B$105&gt;ROUND(((1-IntEconomyDiscount-IntEoncomyIncentive)*'Intl Economy Base'!B18),2),ROUND('Intl Economy Base'!$B$105*(1+International_Fuel_Surcharge),2),ROUND(((1-IntEconomyDiscount-IntEoncomyIncentive)*'Intl Economy Base'!B18)*(1+International_Fuel_Surcharge),2)))*(1+FedEx_Markup),2)</f>
        <v>42.83</v>
      </c>
      <c r="C21" s="346">
        <f>ROUND((IF('Intl Economy Base'!$C$105&gt;ROUND(((1-IntEconomyDiscount-IntEoncomyIncentive)*'Intl Economy Base'!C18),2),ROUND('Intl Economy Base'!$C$105*(1+International_Fuel_Surcharge),2),ROUND(((1-IntEconomyDiscount-IntEoncomyIncentive)*'Intl Economy Base'!C18)*(1+International_Fuel_Surcharge),2)))*(1+FedEx_Markup),2)</f>
        <v>54.14</v>
      </c>
      <c r="D21" s="346">
        <f>ROUND((IF('Intl Economy Base'!$D$105&gt;ROUND(((1-IntEconomyDiscount-IntEoncomyIncentive)*'Intl Economy Base'!D18),2),ROUND('Intl Economy Base'!$D$105*(1+International_Fuel_Surcharge),2),ROUND(((1-IntEconomyDiscount-IntEoncomyIncentive)*'Intl Economy Base'!D18)*(1+International_Fuel_Surcharge),2)))*(1+FedEx_Markup),2)</f>
        <v>44.74</v>
      </c>
      <c r="E21" s="346">
        <f>ROUND((IF('Intl Economy Base'!$E$105&gt;ROUND(((1-IntEconomyDiscount-IntEoncomyIncentive)*'Intl Economy Base'!E18),2),ROUND('Intl Economy Base'!$E$105*(1+International_Fuel_Surcharge),2),ROUND(((1-IntEconomyDiscount-IntEoncomyIncentive)*'Intl Economy Base'!E18)*(1+International_Fuel_Surcharge),2)))*(1+FedEx_Markup),2)</f>
        <v>69.94</v>
      </c>
      <c r="F21" s="346">
        <f>ROUND((IF('Intl Economy Base'!$F$105&gt;ROUND(((1-IntEconomyDiscount-IntEoncomyIncentive)*'Intl Economy Base'!F18),2),ROUND('Intl Economy Base'!$F$105*(1+International_Fuel_Surcharge),2),ROUND(((1-IntEconomyDiscount-IntEoncomyIncentive)*'Intl Economy Base'!F18)*(1+International_Fuel_Surcharge),2)))*(1+FedEx_Markup),2)</f>
        <v>115.18</v>
      </c>
      <c r="G21" s="346">
        <f>ROUND((IF('Intl Economy Base'!$G$105&gt;ROUND(((1-IntEconomyDiscount-IntEoncomyIncentive)*'Intl Economy Base'!G18),2),ROUND('Intl Economy Base'!$G$105*(1+International_Fuel_Surcharge),2),ROUND(((1-IntEconomyDiscount-IntEoncomyIncentive)*'Intl Economy Base'!G18)*(1+International_Fuel_Surcharge),2)))*(1+FedEx_Markup),2)</f>
        <v>66.91</v>
      </c>
      <c r="H21" s="346">
        <f>ROUND((IF('Intl Economy Base'!$H$105&gt;ROUND(((1-IntEconomyDiscount-IntEoncomyIncentive)*'Intl Economy Base'!H18),2),ROUND('Intl Economy Base'!$H$105*(1+International_Fuel_Surcharge),2),ROUND(((1-IntEconomyDiscount-IntEoncomyIncentive)*'Intl Economy Base'!H18)*(1+International_Fuel_Surcharge),2)))*(1+FedEx_Markup),2)</f>
        <v>65.21</v>
      </c>
      <c r="I21" s="346">
        <f>ROUND((IF('Intl Economy Base'!$I$105&gt;ROUND(((1-IntEconomyDiscount-IntEoncomyIncentive)*'Intl Economy Base'!I18),2),ROUND('Intl Economy Base'!$I$105*(1+International_Fuel_Surcharge),2),ROUND(((1-IntEconomyDiscount-IntEoncomyIncentive)*'Intl Economy Base'!I18)*(1+International_Fuel_Surcharge),2)))*(1+FedEx_Markup),2)</f>
        <v>79.12</v>
      </c>
      <c r="J21" s="346">
        <f>ROUND((IF('Intl Economy Base'!$J$105&gt;ROUND(((1-IntEconomyDiscount-IntEoncomyIncentive)*'Intl Economy Base'!J18),2),ROUND('Intl Economy Base'!$J$105*(1+International_Fuel_Surcharge),2),ROUND(((1-IntEconomyDiscount-IntEoncomyIncentive)*'Intl Economy Base'!J18)*(1+International_Fuel_Surcharge),2)))*(1+FedEx_Markup),2)</f>
        <v>55.53</v>
      </c>
      <c r="K21" s="346">
        <f>ROUND((IF('Intl Economy Base'!$K$105&gt;ROUND(((1-IntEconomyDiscount-IntEoncomyIncentive)*'Intl Economy Base'!K18),2),ROUND('Intl Economy Base'!$K$105*(1+International_Fuel_Surcharge),2),ROUND(((1-IntEconomyDiscount-IntEoncomyIncentive)*'Intl Economy Base'!K18)*(1+International_Fuel_Surcharge),2)))*(1+FedEx_Markup),2)</f>
        <v>103.03</v>
      </c>
      <c r="L21" s="346">
        <f>ROUND((IF('Intl Economy Base'!$L$105&gt;ROUND(((1-IntEconomyDiscount-IntEoncomyIncentive)*'Intl Economy Base'!L18),2),ROUND('Intl Economy Base'!$L$105*(1+International_Fuel_Surcharge),2),ROUND(((1-IntEconomyDiscount-IntEoncomyIncentive)*'Intl Economy Base'!L18)*(1+International_Fuel_Surcharge),2)))*(1+FedEx_Markup),2)</f>
        <v>85.13</v>
      </c>
      <c r="M21" s="346">
        <f>ROUND((IF('Intl Economy Base'!$M$105&gt;ROUND(((1-IntEconomyDiscount-IntEoncomyIncentive)*'Intl Economy Base'!M18),2),ROUND('Intl Economy Base'!$M$105*(1+International_Fuel_Surcharge),2),ROUND(((1-IntEconomyDiscount-IntEoncomyIncentive)*'Intl Economy Base'!M18)*(1+International_Fuel_Surcharge),2)))*(1+FedEx_Markup),2)</f>
        <v>125.32</v>
      </c>
      <c r="N21" s="346">
        <f>ROUND((IF('Intl Economy Base'!$N$105&gt;ROUND(((1-IntEconomyDiscount-IntEoncomyIncentive)*'Intl Economy Base'!N18),2),ROUND('Intl Economy Base'!$N$105*(1+International_Fuel_Surcharge),2),ROUND(((1-IntEconomyDiscount-IntEoncomyIncentive)*'Intl Economy Base'!N18)*(1+International_Fuel_Surcharge),2)))*(1+FedEx_Markup),2)</f>
        <v>111.34</v>
      </c>
      <c r="O21" s="346">
        <f>ROUND((IF('Intl Economy Base'!$O$105&gt;ROUND(((1-IntEconomyDiscount-IntEoncomyIncentive)*'Intl Economy Base'!O18),2),ROUND('Intl Economy Base'!$O$105*(1+International_Fuel_Surcharge),2),ROUND(((1-IntEconomyDiscount-IntEoncomyIncentive)*'Intl Economy Base'!O18)*(1+International_Fuel_Surcharge),2)))*(1+FedEx_Markup),2)</f>
        <v>82.13</v>
      </c>
      <c r="P21" s="346">
        <f>ROUND((IF('Intl Economy Base'!$P$105&gt;ROUND(((1-IntEconomyDiscount-IntEoncomyIncentive)*'Intl Economy Base'!P18),2),ROUND('Intl Economy Base'!$P$105*(1+International_Fuel_Surcharge),2),ROUND(((1-IntEconomyDiscount-IntEoncomyIncentive)*'Intl Economy Base'!P18)*(1+International_Fuel_Surcharge),2)))*(1+FedEx_Markup),2)</f>
        <v>91.89</v>
      </c>
      <c r="Q21" s="346">
        <f>ROUND((IF('Intl Economy Base'!$Q$105&gt;ROUND(((1-PuertoRicoDiscount)*'Intl Economy Base'!Q18),2),ROUND('Intl Economy Base'!$Q$105*(1+International_Fuel_Surcharge),2),ROUND(((1-PuertoRicoDiscount)*'Intl Economy Base'!Q18)*(1+International_Fuel_Surcharge),2)))*(1+FedEx_Markup),2)</f>
        <v>101.4</v>
      </c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345">
        <v>17.0</v>
      </c>
      <c r="B22" s="346">
        <f>ROUND((IF('Intl Economy Base'!$B$105&gt;ROUND(((1-IntEconomyDiscount-IntEoncomyIncentive)*'Intl Economy Base'!B19),2),ROUND('Intl Economy Base'!$B$105*(1+International_Fuel_Surcharge),2),ROUND(((1-IntEconomyDiscount-IntEoncomyIncentive)*'Intl Economy Base'!B19)*(1+International_Fuel_Surcharge),2)))*(1+FedEx_Markup),2)</f>
        <v>43.16</v>
      </c>
      <c r="C22" s="346">
        <f>ROUND((IF('Intl Economy Base'!$C$105&gt;ROUND(((1-IntEconomyDiscount-IntEoncomyIncentive)*'Intl Economy Base'!C19),2),ROUND('Intl Economy Base'!$C$105*(1+International_Fuel_Surcharge),2),ROUND(((1-IntEconomyDiscount-IntEoncomyIncentive)*'Intl Economy Base'!C19)*(1+International_Fuel_Surcharge),2)))*(1+FedEx_Markup),2)</f>
        <v>54.28</v>
      </c>
      <c r="D22" s="346">
        <f>ROUND((IF('Intl Economy Base'!$D$105&gt;ROUND(((1-IntEconomyDiscount-IntEoncomyIncentive)*'Intl Economy Base'!D19),2),ROUND('Intl Economy Base'!$D$105*(1+International_Fuel_Surcharge),2),ROUND(((1-IntEconomyDiscount-IntEoncomyIncentive)*'Intl Economy Base'!D19)*(1+International_Fuel_Surcharge),2)))*(1+FedEx_Markup),2)</f>
        <v>47.16</v>
      </c>
      <c r="E22" s="346">
        <f>ROUND((IF('Intl Economy Base'!$E$105&gt;ROUND(((1-IntEconomyDiscount-IntEoncomyIncentive)*'Intl Economy Base'!E19),2),ROUND('Intl Economy Base'!$E$105*(1+International_Fuel_Surcharge),2),ROUND(((1-IntEconomyDiscount-IntEoncomyIncentive)*'Intl Economy Base'!E19)*(1+International_Fuel_Surcharge),2)))*(1+FedEx_Markup),2)</f>
        <v>70.45</v>
      </c>
      <c r="F22" s="346">
        <f>ROUND((IF('Intl Economy Base'!$F$105&gt;ROUND(((1-IntEconomyDiscount-IntEoncomyIncentive)*'Intl Economy Base'!F19),2),ROUND('Intl Economy Base'!$F$105*(1+International_Fuel_Surcharge),2),ROUND(((1-IntEconomyDiscount-IntEoncomyIncentive)*'Intl Economy Base'!F19)*(1+International_Fuel_Surcharge),2)))*(1+FedEx_Markup),2)</f>
        <v>115.71</v>
      </c>
      <c r="G22" s="346">
        <f>ROUND((IF('Intl Economy Base'!$G$105&gt;ROUND(((1-IntEconomyDiscount-IntEoncomyIncentive)*'Intl Economy Base'!G19),2),ROUND('Intl Economy Base'!$G$105*(1+International_Fuel_Surcharge),2),ROUND(((1-IntEconomyDiscount-IntEoncomyIncentive)*'Intl Economy Base'!G19)*(1+International_Fuel_Surcharge),2)))*(1+FedEx_Markup),2)</f>
        <v>70.63</v>
      </c>
      <c r="H22" s="346">
        <f>ROUND((IF('Intl Economy Base'!$H$105&gt;ROUND(((1-IntEconomyDiscount-IntEoncomyIncentive)*'Intl Economy Base'!H19),2),ROUND('Intl Economy Base'!$H$105*(1+International_Fuel_Surcharge),2),ROUND(((1-IntEconomyDiscount-IntEoncomyIncentive)*'Intl Economy Base'!H19)*(1+International_Fuel_Surcharge),2)))*(1+FedEx_Markup),2)</f>
        <v>67.3</v>
      </c>
      <c r="I22" s="346">
        <f>ROUND((IF('Intl Economy Base'!$I$105&gt;ROUND(((1-IntEconomyDiscount-IntEoncomyIncentive)*'Intl Economy Base'!I19),2),ROUND('Intl Economy Base'!$I$105*(1+International_Fuel_Surcharge),2),ROUND(((1-IntEconomyDiscount-IntEoncomyIncentive)*'Intl Economy Base'!I19)*(1+International_Fuel_Surcharge),2)))*(1+FedEx_Markup),2)</f>
        <v>82.85</v>
      </c>
      <c r="J22" s="346">
        <f>ROUND((IF('Intl Economy Base'!$J$105&gt;ROUND(((1-IntEconomyDiscount-IntEoncomyIncentive)*'Intl Economy Base'!J19),2),ROUND('Intl Economy Base'!$J$105*(1+International_Fuel_Surcharge),2),ROUND(((1-IntEconomyDiscount-IntEoncomyIncentive)*'Intl Economy Base'!J19)*(1+International_Fuel_Surcharge),2)))*(1+FedEx_Markup),2)</f>
        <v>57.43</v>
      </c>
      <c r="K22" s="346">
        <f>ROUND((IF('Intl Economy Base'!$K$105&gt;ROUND(((1-IntEconomyDiscount-IntEoncomyIncentive)*'Intl Economy Base'!K19),2),ROUND('Intl Economy Base'!$K$105*(1+International_Fuel_Surcharge),2),ROUND(((1-IntEconomyDiscount-IntEoncomyIncentive)*'Intl Economy Base'!K19)*(1+International_Fuel_Surcharge),2)))*(1+FedEx_Markup),2)</f>
        <v>105.51</v>
      </c>
      <c r="L22" s="346">
        <f>ROUND((IF('Intl Economy Base'!$L$105&gt;ROUND(((1-IntEconomyDiscount-IntEoncomyIncentive)*'Intl Economy Base'!L19),2),ROUND('Intl Economy Base'!$L$105*(1+International_Fuel_Surcharge),2),ROUND(((1-IntEconomyDiscount-IntEoncomyIncentive)*'Intl Economy Base'!L19)*(1+International_Fuel_Surcharge),2)))*(1+FedEx_Markup),2)</f>
        <v>88.78</v>
      </c>
      <c r="M22" s="346">
        <f>ROUND((IF('Intl Economy Base'!$M$105&gt;ROUND(((1-IntEconomyDiscount-IntEoncomyIncentive)*'Intl Economy Base'!M19),2),ROUND('Intl Economy Base'!$M$105*(1+International_Fuel_Surcharge),2),ROUND(((1-IntEconomyDiscount-IntEoncomyIncentive)*'Intl Economy Base'!M19)*(1+International_Fuel_Surcharge),2)))*(1+FedEx_Markup),2)</f>
        <v>132.11</v>
      </c>
      <c r="N22" s="346">
        <f>ROUND((IF('Intl Economy Base'!$N$105&gt;ROUND(((1-IntEconomyDiscount-IntEoncomyIncentive)*'Intl Economy Base'!N19),2),ROUND('Intl Economy Base'!$N$105*(1+International_Fuel_Surcharge),2),ROUND(((1-IntEconomyDiscount-IntEoncomyIncentive)*'Intl Economy Base'!N19)*(1+International_Fuel_Surcharge),2)))*(1+FedEx_Markup),2)</f>
        <v>112.1</v>
      </c>
      <c r="O22" s="346">
        <f>ROUND((IF('Intl Economy Base'!$O$105&gt;ROUND(((1-IntEconomyDiscount-IntEoncomyIncentive)*'Intl Economy Base'!O19),2),ROUND('Intl Economy Base'!$O$105*(1+International_Fuel_Surcharge),2),ROUND(((1-IntEconomyDiscount-IntEoncomyIncentive)*'Intl Economy Base'!O19)*(1+International_Fuel_Surcharge),2)))*(1+FedEx_Markup),2)</f>
        <v>85.02</v>
      </c>
      <c r="P22" s="346">
        <f>ROUND((IF('Intl Economy Base'!$P$105&gt;ROUND(((1-IntEconomyDiscount-IntEoncomyIncentive)*'Intl Economy Base'!P19),2),ROUND('Intl Economy Base'!$P$105*(1+International_Fuel_Surcharge),2),ROUND(((1-IntEconomyDiscount-IntEoncomyIncentive)*'Intl Economy Base'!P19)*(1+International_Fuel_Surcharge),2)))*(1+FedEx_Markup),2)</f>
        <v>92.32</v>
      </c>
      <c r="Q22" s="346">
        <f>ROUND((IF('Intl Economy Base'!$Q$105&gt;ROUND(((1-PuertoRicoDiscount)*'Intl Economy Base'!Q19),2),ROUND('Intl Economy Base'!$Q$105*(1+International_Fuel_Surcharge),2),ROUND(((1-PuertoRicoDiscount)*'Intl Economy Base'!Q19)*(1+International_Fuel_Surcharge),2)))*(1+FedEx_Markup),2)</f>
        <v>105.59</v>
      </c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45">
        <v>18.0</v>
      </c>
      <c r="B23" s="346">
        <f>ROUND((IF('Intl Economy Base'!$B$105&gt;ROUND(((1-IntEconomyDiscount-IntEoncomyIncentive)*'Intl Economy Base'!B20),2),ROUND('Intl Economy Base'!$B$105*(1+International_Fuel_Surcharge),2),ROUND(((1-IntEconomyDiscount-IntEoncomyIncentive)*'Intl Economy Base'!B20)*(1+International_Fuel_Surcharge),2)))*(1+FedEx_Markup),2)</f>
        <v>44.3</v>
      </c>
      <c r="C23" s="346">
        <f>ROUND((IF('Intl Economy Base'!$C$105&gt;ROUND(((1-IntEconomyDiscount-IntEoncomyIncentive)*'Intl Economy Base'!C20),2),ROUND('Intl Economy Base'!$C$105*(1+International_Fuel_Surcharge),2),ROUND(((1-IntEconomyDiscount-IntEoncomyIncentive)*'Intl Economy Base'!C20)*(1+International_Fuel_Surcharge),2)))*(1+FedEx_Markup),2)</f>
        <v>55.64</v>
      </c>
      <c r="D23" s="346">
        <f>ROUND((IF('Intl Economy Base'!$D$105&gt;ROUND(((1-IntEconomyDiscount-IntEoncomyIncentive)*'Intl Economy Base'!D20),2),ROUND('Intl Economy Base'!$D$105*(1+International_Fuel_Surcharge),2),ROUND(((1-IntEconomyDiscount-IntEoncomyIncentive)*'Intl Economy Base'!D20)*(1+International_Fuel_Surcharge),2)))*(1+FedEx_Markup),2)</f>
        <v>47.5</v>
      </c>
      <c r="E23" s="346">
        <f>ROUND((IF('Intl Economy Base'!$E$105&gt;ROUND(((1-IntEconomyDiscount-IntEoncomyIncentive)*'Intl Economy Base'!E20),2),ROUND('Intl Economy Base'!$E$105*(1+International_Fuel_Surcharge),2),ROUND(((1-IntEconomyDiscount-IntEoncomyIncentive)*'Intl Economy Base'!E20)*(1+International_Fuel_Surcharge),2)))*(1+FedEx_Markup),2)</f>
        <v>70.6</v>
      </c>
      <c r="F23" s="346">
        <f>ROUND((IF('Intl Economy Base'!$F$105&gt;ROUND(((1-IntEconomyDiscount-IntEoncomyIncentive)*'Intl Economy Base'!F20),2),ROUND('Intl Economy Base'!$F$105*(1+International_Fuel_Surcharge),2),ROUND(((1-IntEconomyDiscount-IntEoncomyIncentive)*'Intl Economy Base'!F20)*(1+International_Fuel_Surcharge),2)))*(1+FedEx_Markup),2)</f>
        <v>126.24</v>
      </c>
      <c r="G23" s="346">
        <f>ROUND((IF('Intl Economy Base'!$G$105&gt;ROUND(((1-IntEconomyDiscount-IntEoncomyIncentive)*'Intl Economy Base'!G20),2),ROUND('Intl Economy Base'!$G$105*(1+International_Fuel_Surcharge),2),ROUND(((1-IntEconomyDiscount-IntEoncomyIncentive)*'Intl Economy Base'!G20)*(1+International_Fuel_Surcharge),2)))*(1+FedEx_Markup),2)</f>
        <v>71.01</v>
      </c>
      <c r="H23" s="346">
        <f>ROUND((IF('Intl Economy Base'!$H$105&gt;ROUND(((1-IntEconomyDiscount-IntEoncomyIncentive)*'Intl Economy Base'!H20),2),ROUND('Intl Economy Base'!$H$105*(1+International_Fuel_Surcharge),2),ROUND(((1-IntEconomyDiscount-IntEoncomyIncentive)*'Intl Economy Base'!H20)*(1+International_Fuel_Surcharge),2)))*(1+FedEx_Markup),2)</f>
        <v>73.17</v>
      </c>
      <c r="I23" s="346">
        <f>ROUND((IF('Intl Economy Base'!$I$105&gt;ROUND(((1-IntEconomyDiscount-IntEoncomyIncentive)*'Intl Economy Base'!I20),2),ROUND('Intl Economy Base'!$I$105*(1+International_Fuel_Surcharge),2),ROUND(((1-IntEconomyDiscount-IntEoncomyIncentive)*'Intl Economy Base'!I20)*(1+International_Fuel_Surcharge),2)))*(1+FedEx_Markup),2)</f>
        <v>86.11</v>
      </c>
      <c r="J23" s="346">
        <f>ROUND((IF('Intl Economy Base'!$J$105&gt;ROUND(((1-IntEconomyDiscount-IntEoncomyIncentive)*'Intl Economy Base'!J20),2),ROUND('Intl Economy Base'!$J$105*(1+International_Fuel_Surcharge),2),ROUND(((1-IntEconomyDiscount-IntEoncomyIncentive)*'Intl Economy Base'!J20)*(1+International_Fuel_Surcharge),2)))*(1+FedEx_Markup),2)</f>
        <v>57.63</v>
      </c>
      <c r="K23" s="346">
        <f>ROUND((IF('Intl Economy Base'!$K$105&gt;ROUND(((1-IntEconomyDiscount-IntEoncomyIncentive)*'Intl Economy Base'!K20),2),ROUND('Intl Economy Base'!$K$105*(1+International_Fuel_Surcharge),2),ROUND(((1-IntEconomyDiscount-IntEoncomyIncentive)*'Intl Economy Base'!K20)*(1+International_Fuel_Surcharge),2)))*(1+FedEx_Markup),2)</f>
        <v>106.35</v>
      </c>
      <c r="L23" s="346">
        <f>ROUND((IF('Intl Economy Base'!$L$105&gt;ROUND(((1-IntEconomyDiscount-IntEoncomyIncentive)*'Intl Economy Base'!L20),2),ROUND('Intl Economy Base'!$L$105*(1+International_Fuel_Surcharge),2),ROUND(((1-IntEconomyDiscount-IntEoncomyIncentive)*'Intl Economy Base'!L20)*(1+International_Fuel_Surcharge),2)))*(1+FedEx_Markup),2)</f>
        <v>91.26</v>
      </c>
      <c r="M23" s="346">
        <f>ROUND((IF('Intl Economy Base'!$M$105&gt;ROUND(((1-IntEconomyDiscount-IntEoncomyIncentive)*'Intl Economy Base'!M20),2),ROUND('Intl Economy Base'!$M$105*(1+International_Fuel_Surcharge),2),ROUND(((1-IntEconomyDiscount-IntEoncomyIncentive)*'Intl Economy Base'!M20)*(1+International_Fuel_Surcharge),2)))*(1+FedEx_Markup),2)</f>
        <v>142.76</v>
      </c>
      <c r="N23" s="346">
        <f>ROUND((IF('Intl Economy Base'!$N$105&gt;ROUND(((1-IntEconomyDiscount-IntEoncomyIncentive)*'Intl Economy Base'!N20),2),ROUND('Intl Economy Base'!$N$105*(1+International_Fuel_Surcharge),2),ROUND(((1-IntEconomyDiscount-IntEoncomyIncentive)*'Intl Economy Base'!N20)*(1+International_Fuel_Surcharge),2)))*(1+FedEx_Markup),2)</f>
        <v>127.21</v>
      </c>
      <c r="O23" s="346">
        <f>ROUND((IF('Intl Economy Base'!$O$105&gt;ROUND(((1-IntEconomyDiscount-IntEoncomyIncentive)*'Intl Economy Base'!O20),2),ROUND('Intl Economy Base'!$O$105*(1+International_Fuel_Surcharge),2),ROUND(((1-IntEconomyDiscount-IntEoncomyIncentive)*'Intl Economy Base'!O20)*(1+International_Fuel_Surcharge),2)))*(1+FedEx_Markup),2)</f>
        <v>86.42</v>
      </c>
      <c r="P23" s="346">
        <f>ROUND((IF('Intl Economy Base'!$P$105&gt;ROUND(((1-IntEconomyDiscount-IntEoncomyIncentive)*'Intl Economy Base'!P20),2),ROUND('Intl Economy Base'!$P$105*(1+International_Fuel_Surcharge),2),ROUND(((1-IntEconomyDiscount-IntEoncomyIncentive)*'Intl Economy Base'!P20)*(1+International_Fuel_Surcharge),2)))*(1+FedEx_Markup),2)</f>
        <v>97.22</v>
      </c>
      <c r="Q23" s="346">
        <f>ROUND((IF('Intl Economy Base'!$Q$105&gt;ROUND(((1-PuertoRicoDiscount)*'Intl Economy Base'!Q20),2),ROUND('Intl Economy Base'!$Q$105*(1+International_Fuel_Surcharge),2),ROUND(((1-PuertoRicoDiscount)*'Intl Economy Base'!Q20)*(1+International_Fuel_Surcharge),2)))*(1+FedEx_Markup),2)</f>
        <v>110.81</v>
      </c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345">
        <v>19.0</v>
      </c>
      <c r="B24" s="346">
        <f>ROUND((IF('Intl Economy Base'!$B$105&gt;ROUND(((1-IntEconomyDiscount-IntEoncomyIncentive)*'Intl Economy Base'!B21),2),ROUND('Intl Economy Base'!$B$105*(1+International_Fuel_Surcharge),2),ROUND(((1-IntEconomyDiscount-IntEoncomyIncentive)*'Intl Economy Base'!B21)*(1+International_Fuel_Surcharge),2)))*(1+FedEx_Markup),2)</f>
        <v>45.43</v>
      </c>
      <c r="C24" s="346">
        <f>ROUND((IF('Intl Economy Base'!$C$105&gt;ROUND(((1-IntEconomyDiscount-IntEoncomyIncentive)*'Intl Economy Base'!C21),2),ROUND('Intl Economy Base'!$C$105*(1+International_Fuel_Surcharge),2),ROUND(((1-IntEconomyDiscount-IntEoncomyIncentive)*'Intl Economy Base'!C21)*(1+International_Fuel_Surcharge),2)))*(1+FedEx_Markup),2)</f>
        <v>57.01</v>
      </c>
      <c r="D24" s="346">
        <f>ROUND((IF('Intl Economy Base'!$D$105&gt;ROUND(((1-IntEconomyDiscount-IntEoncomyIncentive)*'Intl Economy Base'!D21),2),ROUND('Intl Economy Base'!$D$105*(1+International_Fuel_Surcharge),2),ROUND(((1-IntEconomyDiscount-IntEoncomyIncentive)*'Intl Economy Base'!D21)*(1+International_Fuel_Surcharge),2)))*(1+FedEx_Markup),2)</f>
        <v>54.08</v>
      </c>
      <c r="E24" s="346">
        <f>ROUND((IF('Intl Economy Base'!$E$105&gt;ROUND(((1-IntEconomyDiscount-IntEoncomyIncentive)*'Intl Economy Base'!E21),2),ROUND('Intl Economy Base'!$E$105*(1+International_Fuel_Surcharge),2),ROUND(((1-IntEconomyDiscount-IntEoncomyIncentive)*'Intl Economy Base'!E21)*(1+International_Fuel_Surcharge),2)))*(1+FedEx_Markup),2)</f>
        <v>70.83</v>
      </c>
      <c r="F24" s="346">
        <f>ROUND((IF('Intl Economy Base'!$F$105&gt;ROUND(((1-IntEconomyDiscount-IntEoncomyIncentive)*'Intl Economy Base'!F21),2),ROUND('Intl Economy Base'!$F$105*(1+International_Fuel_Surcharge),2),ROUND(((1-IntEconomyDiscount-IntEoncomyIncentive)*'Intl Economy Base'!F21)*(1+International_Fuel_Surcharge),2)))*(1+FedEx_Markup),2)</f>
        <v>128.41</v>
      </c>
      <c r="G24" s="346">
        <f>ROUND((IF('Intl Economy Base'!$G$105&gt;ROUND(((1-IntEconomyDiscount-IntEoncomyIncentive)*'Intl Economy Base'!G21),2),ROUND('Intl Economy Base'!$G$105*(1+International_Fuel_Surcharge),2),ROUND(((1-IntEconomyDiscount-IntEoncomyIncentive)*'Intl Economy Base'!G21)*(1+International_Fuel_Surcharge),2)))*(1+FedEx_Markup),2)</f>
        <v>74.84</v>
      </c>
      <c r="H24" s="346">
        <f>ROUND((IF('Intl Economy Base'!$H$105&gt;ROUND(((1-IntEconomyDiscount-IntEoncomyIncentive)*'Intl Economy Base'!H21),2),ROUND('Intl Economy Base'!$H$105*(1+International_Fuel_Surcharge),2),ROUND(((1-IntEconomyDiscount-IntEoncomyIncentive)*'Intl Economy Base'!H21)*(1+International_Fuel_Surcharge),2)))*(1+FedEx_Markup),2)</f>
        <v>73.76</v>
      </c>
      <c r="I24" s="346">
        <f>ROUND((IF('Intl Economy Base'!$I$105&gt;ROUND(((1-IntEconomyDiscount-IntEoncomyIncentive)*'Intl Economy Base'!I21),2),ROUND('Intl Economy Base'!$I$105*(1+International_Fuel_Surcharge),2),ROUND(((1-IntEconomyDiscount-IntEoncomyIncentive)*'Intl Economy Base'!I21)*(1+International_Fuel_Surcharge),2)))*(1+FedEx_Markup),2)</f>
        <v>86.45</v>
      </c>
      <c r="J24" s="346">
        <f>ROUND((IF('Intl Economy Base'!$J$105&gt;ROUND(((1-IntEconomyDiscount-IntEoncomyIncentive)*'Intl Economy Base'!J21),2),ROUND('Intl Economy Base'!$J$105*(1+International_Fuel_Surcharge),2),ROUND(((1-IntEconomyDiscount-IntEoncomyIncentive)*'Intl Economy Base'!J21)*(1+International_Fuel_Surcharge),2)))*(1+FedEx_Markup),2)</f>
        <v>58.71</v>
      </c>
      <c r="K24" s="346">
        <f>ROUND((IF('Intl Economy Base'!$K$105&gt;ROUND(((1-IntEconomyDiscount-IntEoncomyIncentive)*'Intl Economy Base'!K21),2),ROUND('Intl Economy Base'!$K$105*(1+International_Fuel_Surcharge),2),ROUND(((1-IntEconomyDiscount-IntEoncomyIncentive)*'Intl Economy Base'!K21)*(1+International_Fuel_Surcharge),2)))*(1+FedEx_Markup),2)</f>
        <v>112.27</v>
      </c>
      <c r="L24" s="346">
        <f>ROUND((IF('Intl Economy Base'!$L$105&gt;ROUND(((1-IntEconomyDiscount-IntEoncomyIncentive)*'Intl Economy Base'!L21),2),ROUND('Intl Economy Base'!$L$105*(1+International_Fuel_Surcharge),2),ROUND(((1-IntEconomyDiscount-IntEoncomyIncentive)*'Intl Economy Base'!L21)*(1+International_Fuel_Surcharge),2)))*(1+FedEx_Markup),2)</f>
        <v>96.34</v>
      </c>
      <c r="M24" s="346">
        <f>ROUND((IF('Intl Economy Base'!$M$105&gt;ROUND(((1-IntEconomyDiscount-IntEoncomyIncentive)*'Intl Economy Base'!M21),2),ROUND('Intl Economy Base'!$M$105*(1+International_Fuel_Surcharge),2),ROUND(((1-IntEconomyDiscount-IntEoncomyIncentive)*'Intl Economy Base'!M21)*(1+International_Fuel_Surcharge),2)))*(1+FedEx_Markup),2)</f>
        <v>147.51</v>
      </c>
      <c r="N24" s="346">
        <f>ROUND((IF('Intl Economy Base'!$N$105&gt;ROUND(((1-IntEconomyDiscount-IntEoncomyIncentive)*'Intl Economy Base'!N21),2),ROUND('Intl Economy Base'!$N$105*(1+International_Fuel_Surcharge),2),ROUND(((1-IntEconomyDiscount-IntEoncomyIncentive)*'Intl Economy Base'!N21)*(1+International_Fuel_Surcharge),2)))*(1+FedEx_Markup),2)</f>
        <v>135.94</v>
      </c>
      <c r="O24" s="346">
        <f>ROUND((IF('Intl Economy Base'!$O$105&gt;ROUND(((1-IntEconomyDiscount-IntEoncomyIncentive)*'Intl Economy Base'!O21),2),ROUND('Intl Economy Base'!$O$105*(1+International_Fuel_Surcharge),2),ROUND(((1-IntEconomyDiscount-IntEoncomyIncentive)*'Intl Economy Base'!O21)*(1+International_Fuel_Surcharge),2)))*(1+FedEx_Markup),2)</f>
        <v>86.88</v>
      </c>
      <c r="P24" s="346">
        <f>ROUND((IF('Intl Economy Base'!$P$105&gt;ROUND(((1-IntEconomyDiscount-IntEoncomyIncentive)*'Intl Economy Base'!P21),2),ROUND('Intl Economy Base'!$P$105*(1+International_Fuel_Surcharge),2),ROUND(((1-IntEconomyDiscount-IntEoncomyIncentive)*'Intl Economy Base'!P21)*(1+International_Fuel_Surcharge),2)))*(1+FedEx_Markup),2)</f>
        <v>98.69</v>
      </c>
      <c r="Q24" s="346">
        <f>ROUND((IF('Intl Economy Base'!$Q$105&gt;ROUND(((1-PuertoRicoDiscount)*'Intl Economy Base'!Q21),2),ROUND('Intl Economy Base'!$Q$105*(1+International_Fuel_Surcharge),2),ROUND(((1-PuertoRicoDiscount)*'Intl Economy Base'!Q21)*(1+International_Fuel_Surcharge),2)))*(1+FedEx_Markup),2)</f>
        <v>116.66</v>
      </c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345">
        <v>20.0</v>
      </c>
      <c r="B25" s="346">
        <f>ROUND((IF('Intl Economy Base'!$B$105&gt;ROUND(((1-IntEconomyDiscount-IntEoncomyIncentive)*'Intl Economy Base'!B22),2),ROUND('Intl Economy Base'!$B$105*(1+International_Fuel_Surcharge),2),ROUND(((1-IntEconomyDiscount-IntEoncomyIncentive)*'Intl Economy Base'!B22)*(1+International_Fuel_Surcharge),2)))*(1+FedEx_Markup),2)</f>
        <v>46.55</v>
      </c>
      <c r="C25" s="346">
        <f>ROUND((IF('Intl Economy Base'!$C$105&gt;ROUND(((1-IntEconomyDiscount-IntEoncomyIncentive)*'Intl Economy Base'!C22),2),ROUND('Intl Economy Base'!$C$105*(1+International_Fuel_Surcharge),2),ROUND(((1-IntEconomyDiscount-IntEoncomyIncentive)*'Intl Economy Base'!C22)*(1+International_Fuel_Surcharge),2)))*(1+FedEx_Markup),2)</f>
        <v>58.36</v>
      </c>
      <c r="D25" s="346">
        <f>ROUND((IF('Intl Economy Base'!$D$105&gt;ROUND(((1-IntEconomyDiscount-IntEoncomyIncentive)*'Intl Economy Base'!D22),2),ROUND('Intl Economy Base'!$D$105*(1+International_Fuel_Surcharge),2),ROUND(((1-IntEconomyDiscount-IntEoncomyIncentive)*'Intl Economy Base'!D22)*(1+International_Fuel_Surcharge),2)))*(1+FedEx_Markup),2)</f>
        <v>55.23</v>
      </c>
      <c r="E25" s="346">
        <f>ROUND((IF('Intl Economy Base'!$E$105&gt;ROUND(((1-IntEconomyDiscount-IntEoncomyIncentive)*'Intl Economy Base'!E22),2),ROUND('Intl Economy Base'!$E$105*(1+International_Fuel_Surcharge),2),ROUND(((1-IntEconomyDiscount-IntEoncomyIncentive)*'Intl Economy Base'!E22)*(1+International_Fuel_Surcharge),2)))*(1+FedEx_Markup),2)</f>
        <v>75.51</v>
      </c>
      <c r="F25" s="346">
        <f>ROUND((IF('Intl Economy Base'!$F$105&gt;ROUND(((1-IntEconomyDiscount-IntEoncomyIncentive)*'Intl Economy Base'!F22),2),ROUND('Intl Economy Base'!$F$105*(1+International_Fuel_Surcharge),2),ROUND(((1-IntEconomyDiscount-IntEoncomyIncentive)*'Intl Economy Base'!F22)*(1+International_Fuel_Surcharge),2)))*(1+FedEx_Markup),2)</f>
        <v>142.84</v>
      </c>
      <c r="G25" s="346">
        <f>ROUND((IF('Intl Economy Base'!$G$105&gt;ROUND(((1-IntEconomyDiscount-IntEoncomyIncentive)*'Intl Economy Base'!G22),2),ROUND('Intl Economy Base'!$G$105*(1+International_Fuel_Surcharge),2),ROUND(((1-IntEconomyDiscount-IntEoncomyIncentive)*'Intl Economy Base'!G22)*(1+International_Fuel_Surcharge),2)))*(1+FedEx_Markup),2)</f>
        <v>77.27</v>
      </c>
      <c r="H25" s="346">
        <f>ROUND((IF('Intl Economy Base'!$H$105&gt;ROUND(((1-IntEconomyDiscount-IntEoncomyIncentive)*'Intl Economy Base'!H22),2),ROUND('Intl Economy Base'!$H$105*(1+International_Fuel_Surcharge),2),ROUND(((1-IntEconomyDiscount-IntEoncomyIncentive)*'Intl Economy Base'!H22)*(1+International_Fuel_Surcharge),2)))*(1+FedEx_Markup),2)</f>
        <v>73.91</v>
      </c>
      <c r="I25" s="346">
        <f>ROUND((IF('Intl Economy Base'!$I$105&gt;ROUND(((1-IntEconomyDiscount-IntEoncomyIncentive)*'Intl Economy Base'!I22),2),ROUND('Intl Economy Base'!$I$105*(1+International_Fuel_Surcharge),2),ROUND(((1-IntEconomyDiscount-IntEoncomyIncentive)*'Intl Economy Base'!I22)*(1+International_Fuel_Surcharge),2)))*(1+FedEx_Markup),2)</f>
        <v>86.76</v>
      </c>
      <c r="J25" s="346">
        <f>ROUND((IF('Intl Economy Base'!$J$105&gt;ROUND(((1-IntEconomyDiscount-IntEoncomyIncentive)*'Intl Economy Base'!J22),2),ROUND('Intl Economy Base'!$J$105*(1+International_Fuel_Surcharge),2),ROUND(((1-IntEconomyDiscount-IntEoncomyIncentive)*'Intl Economy Base'!J22)*(1+International_Fuel_Surcharge),2)))*(1+FedEx_Markup),2)</f>
        <v>58.91</v>
      </c>
      <c r="K25" s="346">
        <f>ROUND((IF('Intl Economy Base'!$K$105&gt;ROUND(((1-IntEconomyDiscount-IntEoncomyIncentive)*'Intl Economy Base'!K22),2),ROUND('Intl Economy Base'!$K$105*(1+International_Fuel_Surcharge),2),ROUND(((1-IntEconomyDiscount-IntEoncomyIncentive)*'Intl Economy Base'!K22)*(1+International_Fuel_Surcharge),2)))*(1+FedEx_Markup),2)</f>
        <v>114.25</v>
      </c>
      <c r="L25" s="346">
        <f>ROUND((IF('Intl Economy Base'!$L$105&gt;ROUND(((1-IntEconomyDiscount-IntEoncomyIncentive)*'Intl Economy Base'!L22),2),ROUND('Intl Economy Base'!$L$105*(1+International_Fuel_Surcharge),2),ROUND(((1-IntEconomyDiscount-IntEoncomyIncentive)*'Intl Economy Base'!L22)*(1+International_Fuel_Surcharge),2)))*(1+FedEx_Markup),2)</f>
        <v>96.85</v>
      </c>
      <c r="M25" s="346">
        <f>ROUND((IF('Intl Economy Base'!$M$105&gt;ROUND(((1-IntEconomyDiscount-IntEoncomyIncentive)*'Intl Economy Base'!M22),2),ROUND('Intl Economy Base'!$M$105*(1+International_Fuel_Surcharge),2),ROUND(((1-IntEconomyDiscount-IntEoncomyIncentive)*'Intl Economy Base'!M22)*(1+International_Fuel_Surcharge),2)))*(1+FedEx_Markup),2)</f>
        <v>147.98</v>
      </c>
      <c r="N25" s="346">
        <f>ROUND((IF('Intl Economy Base'!$N$105&gt;ROUND(((1-IntEconomyDiscount-IntEoncomyIncentive)*'Intl Economy Base'!N22),2),ROUND('Intl Economy Base'!$N$105*(1+International_Fuel_Surcharge),2),ROUND(((1-IntEconomyDiscount-IntEoncomyIncentive)*'Intl Economy Base'!N22)*(1+International_Fuel_Surcharge),2)))*(1+FedEx_Markup),2)</f>
        <v>137.45</v>
      </c>
      <c r="O25" s="346">
        <f>ROUND((IF('Intl Economy Base'!$O$105&gt;ROUND(((1-IntEconomyDiscount-IntEoncomyIncentive)*'Intl Economy Base'!O22),2),ROUND('Intl Economy Base'!$O$105*(1+International_Fuel_Surcharge),2),ROUND(((1-IntEconomyDiscount-IntEoncomyIncentive)*'Intl Economy Base'!O22)*(1+International_Fuel_Surcharge),2)))*(1+FedEx_Markup),2)</f>
        <v>95.97</v>
      </c>
      <c r="P25" s="346">
        <f>ROUND((IF('Intl Economy Base'!$P$105&gt;ROUND(((1-IntEconomyDiscount-IntEoncomyIncentive)*'Intl Economy Base'!P22),2),ROUND('Intl Economy Base'!$P$105*(1+International_Fuel_Surcharge),2),ROUND(((1-IntEconomyDiscount-IntEoncomyIncentive)*'Intl Economy Base'!P22)*(1+International_Fuel_Surcharge),2)))*(1+FedEx_Markup),2)</f>
        <v>100.45</v>
      </c>
      <c r="Q25" s="346">
        <f>ROUND((IF('Intl Economy Base'!$Q$105&gt;ROUND(((1-PuertoRicoDiscount)*'Intl Economy Base'!Q22),2),ROUND('Intl Economy Base'!$Q$105*(1+International_Fuel_Surcharge),2),ROUND(((1-PuertoRicoDiscount)*'Intl Economy Base'!Q22)*(1+International_Fuel_Surcharge),2)))*(1+FedEx_Markup),2)</f>
        <v>120.91</v>
      </c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345">
        <v>21.0</v>
      </c>
      <c r="B26" s="346">
        <f>ROUND((IF('Intl Economy Base'!$B$105&gt;ROUND(((1-IntEconomyDiscount-IntEoncomyIncentive)*'Intl Economy Base'!B23),2),ROUND('Intl Economy Base'!$B$105*(1+International_Fuel_Surcharge),2),ROUND(((1-IntEconomyDiscount-IntEoncomyIncentive)*'Intl Economy Base'!B23)*(1+International_Fuel_Surcharge),2)))*(1+FedEx_Markup),2)</f>
        <v>51.44</v>
      </c>
      <c r="C26" s="346">
        <f>ROUND((IF('Intl Economy Base'!$C$105&gt;ROUND(((1-IntEconomyDiscount-IntEoncomyIncentive)*'Intl Economy Base'!C23),2),ROUND('Intl Economy Base'!$C$105*(1+International_Fuel_Surcharge),2),ROUND(((1-IntEconomyDiscount-IntEoncomyIncentive)*'Intl Economy Base'!C23)*(1+International_Fuel_Surcharge),2)))*(1+FedEx_Markup),2)</f>
        <v>64.92</v>
      </c>
      <c r="D26" s="346">
        <f>ROUND((IF('Intl Economy Base'!$D$105&gt;ROUND(((1-IntEconomyDiscount-IntEoncomyIncentive)*'Intl Economy Base'!D23),2),ROUND('Intl Economy Base'!$D$105*(1+International_Fuel_Surcharge),2),ROUND(((1-IntEconomyDiscount-IntEoncomyIncentive)*'Intl Economy Base'!D23)*(1+International_Fuel_Surcharge),2)))*(1+FedEx_Markup),2)</f>
        <v>55.36</v>
      </c>
      <c r="E26" s="346">
        <f>ROUND((IF('Intl Economy Base'!$E$105&gt;ROUND(((1-IntEconomyDiscount-IntEoncomyIncentive)*'Intl Economy Base'!E23),2),ROUND('Intl Economy Base'!$E$105*(1+International_Fuel_Surcharge),2),ROUND(((1-IntEconomyDiscount-IntEoncomyIncentive)*'Intl Economy Base'!E23)*(1+International_Fuel_Surcharge),2)))*(1+FedEx_Markup),2)</f>
        <v>78.74</v>
      </c>
      <c r="F26" s="346">
        <f>ROUND((IF('Intl Economy Base'!$F$105&gt;ROUND(((1-IntEconomyDiscount-IntEoncomyIncentive)*'Intl Economy Base'!F23),2),ROUND('Intl Economy Base'!$F$105*(1+International_Fuel_Surcharge),2),ROUND(((1-IntEconomyDiscount-IntEoncomyIncentive)*'Intl Economy Base'!F23)*(1+International_Fuel_Surcharge),2)))*(1+FedEx_Markup),2)</f>
        <v>153.05</v>
      </c>
      <c r="G26" s="346">
        <f>ROUND((IF('Intl Economy Base'!$G$105&gt;ROUND(((1-IntEconomyDiscount-IntEoncomyIncentive)*'Intl Economy Base'!G23),2),ROUND('Intl Economy Base'!$G$105*(1+International_Fuel_Surcharge),2),ROUND(((1-IntEconomyDiscount-IntEoncomyIncentive)*'Intl Economy Base'!G23)*(1+International_Fuel_Surcharge),2)))*(1+FedEx_Markup),2)</f>
        <v>77.51</v>
      </c>
      <c r="H26" s="346">
        <f>ROUND((IF('Intl Economy Base'!$H$105&gt;ROUND(((1-IntEconomyDiscount-IntEoncomyIncentive)*'Intl Economy Base'!H23),2),ROUND('Intl Economy Base'!$H$105*(1+International_Fuel_Surcharge),2),ROUND(((1-IntEconomyDiscount-IntEoncomyIncentive)*'Intl Economy Base'!H23)*(1+International_Fuel_Surcharge),2)))*(1+FedEx_Markup),2)</f>
        <v>76.88</v>
      </c>
      <c r="I26" s="346">
        <f>ROUND((IF('Intl Economy Base'!$I$105&gt;ROUND(((1-IntEconomyDiscount-IntEoncomyIncentive)*'Intl Economy Base'!I23),2),ROUND('Intl Economy Base'!$I$105*(1+International_Fuel_Surcharge),2),ROUND(((1-IntEconomyDiscount-IntEoncomyIncentive)*'Intl Economy Base'!I23)*(1+International_Fuel_Surcharge),2)))*(1+FedEx_Markup),2)</f>
        <v>87.7</v>
      </c>
      <c r="J26" s="346">
        <f>ROUND((IF('Intl Economy Base'!$J$105&gt;ROUND(((1-IntEconomyDiscount-IntEoncomyIncentive)*'Intl Economy Base'!J23),2),ROUND('Intl Economy Base'!$J$105*(1+International_Fuel_Surcharge),2),ROUND(((1-IntEconomyDiscount-IntEoncomyIncentive)*'Intl Economy Base'!J23)*(1+International_Fuel_Surcharge),2)))*(1+FedEx_Markup),2)</f>
        <v>63.17</v>
      </c>
      <c r="K26" s="346">
        <f>ROUND((IF('Intl Economy Base'!$K$105&gt;ROUND(((1-IntEconomyDiscount-IntEoncomyIncentive)*'Intl Economy Base'!K23),2),ROUND('Intl Economy Base'!$K$105*(1+International_Fuel_Surcharge),2),ROUND(((1-IntEconomyDiscount-IntEoncomyIncentive)*'Intl Economy Base'!K23)*(1+International_Fuel_Surcharge),2)))*(1+FedEx_Markup),2)</f>
        <v>117.01</v>
      </c>
      <c r="L26" s="346">
        <f>ROUND((IF('Intl Economy Base'!$L$105&gt;ROUND(((1-IntEconomyDiscount-IntEoncomyIncentive)*'Intl Economy Base'!L23),2),ROUND('Intl Economy Base'!$L$105*(1+International_Fuel_Surcharge),2),ROUND(((1-IntEconomyDiscount-IntEoncomyIncentive)*'Intl Economy Base'!L23)*(1+International_Fuel_Surcharge),2)))*(1+FedEx_Markup),2)</f>
        <v>100.84</v>
      </c>
      <c r="M26" s="346">
        <f>ROUND((IF('Intl Economy Base'!$M$105&gt;ROUND(((1-IntEconomyDiscount-IntEoncomyIncentive)*'Intl Economy Base'!M23),2),ROUND('Intl Economy Base'!$M$105*(1+International_Fuel_Surcharge),2),ROUND(((1-IntEconomyDiscount-IntEoncomyIncentive)*'Intl Economy Base'!M23)*(1+International_Fuel_Surcharge),2)))*(1+FedEx_Markup),2)</f>
        <v>153.62</v>
      </c>
      <c r="N26" s="346">
        <f>ROUND((IF('Intl Economy Base'!$N$105&gt;ROUND(((1-IntEconomyDiscount-IntEoncomyIncentive)*'Intl Economy Base'!N23),2),ROUND('Intl Economy Base'!$N$105*(1+International_Fuel_Surcharge),2),ROUND(((1-IntEconomyDiscount-IntEoncomyIncentive)*'Intl Economy Base'!N23)*(1+International_Fuel_Surcharge),2)))*(1+FedEx_Markup),2)</f>
        <v>146.02</v>
      </c>
      <c r="O26" s="346">
        <f>ROUND((IF('Intl Economy Base'!$O$105&gt;ROUND(((1-IntEconomyDiscount-IntEoncomyIncentive)*'Intl Economy Base'!O23),2),ROUND('Intl Economy Base'!$O$105*(1+International_Fuel_Surcharge),2),ROUND(((1-IntEconomyDiscount-IntEoncomyIncentive)*'Intl Economy Base'!O23)*(1+International_Fuel_Surcharge),2)))*(1+FedEx_Markup),2)</f>
        <v>98.1</v>
      </c>
      <c r="P26" s="346">
        <f>ROUND((IF('Intl Economy Base'!$P$105&gt;ROUND(((1-IntEconomyDiscount-IntEoncomyIncentive)*'Intl Economy Base'!P23),2),ROUND('Intl Economy Base'!$P$105*(1+International_Fuel_Surcharge),2),ROUND(((1-IntEconomyDiscount-IntEoncomyIncentive)*'Intl Economy Base'!P23)*(1+International_Fuel_Surcharge),2)))*(1+FedEx_Markup),2)</f>
        <v>100.63</v>
      </c>
      <c r="Q26" s="346">
        <f>ROUND((IF('Intl Economy Base'!$Q$105&gt;ROUND(((1-PuertoRicoDiscount)*'Intl Economy Base'!Q23),2),ROUND('Intl Economy Base'!$Q$105*(1+International_Fuel_Surcharge),2),ROUND(((1-PuertoRicoDiscount)*'Intl Economy Base'!Q23)*(1+International_Fuel_Surcharge),2)))*(1+FedEx_Markup),2)</f>
        <v>125.43</v>
      </c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345">
        <v>22.0</v>
      </c>
      <c r="B27" s="346">
        <f>ROUND((IF('Intl Economy Base'!$B$105&gt;ROUND(((1-IntEconomyDiscount-IntEoncomyIncentive)*'Intl Economy Base'!B24),2),ROUND('Intl Economy Base'!$B$105*(1+International_Fuel_Surcharge),2),ROUND(((1-IntEconomyDiscount-IntEoncomyIncentive)*'Intl Economy Base'!B24)*(1+International_Fuel_Surcharge),2)))*(1+FedEx_Markup),2)</f>
        <v>51.93</v>
      </c>
      <c r="C27" s="346">
        <f>ROUND((IF('Intl Economy Base'!$C$105&gt;ROUND(((1-IntEconomyDiscount-IntEoncomyIncentive)*'Intl Economy Base'!C24),2),ROUND('Intl Economy Base'!$C$105*(1+International_Fuel_Surcharge),2),ROUND(((1-IntEconomyDiscount-IntEoncomyIncentive)*'Intl Economy Base'!C24)*(1+International_Fuel_Surcharge),2)))*(1+FedEx_Markup),2)</f>
        <v>65.6</v>
      </c>
      <c r="D27" s="346">
        <f>ROUND((IF('Intl Economy Base'!$D$105&gt;ROUND(((1-IntEconomyDiscount-IntEoncomyIncentive)*'Intl Economy Base'!D24),2),ROUND('Intl Economy Base'!$D$105*(1+International_Fuel_Surcharge),2),ROUND(((1-IntEconomyDiscount-IntEoncomyIncentive)*'Intl Economy Base'!D24)*(1+International_Fuel_Surcharge),2)))*(1+FedEx_Markup),2)</f>
        <v>55.59</v>
      </c>
      <c r="E27" s="346">
        <f>ROUND((IF('Intl Economy Base'!$E$105&gt;ROUND(((1-IntEconomyDiscount-IntEoncomyIncentive)*'Intl Economy Base'!E24),2),ROUND('Intl Economy Base'!$E$105*(1+International_Fuel_Surcharge),2),ROUND(((1-IntEconomyDiscount-IntEoncomyIncentive)*'Intl Economy Base'!E24)*(1+International_Fuel_Surcharge),2)))*(1+FedEx_Markup),2)</f>
        <v>79.06</v>
      </c>
      <c r="F27" s="346">
        <f>ROUND((IF('Intl Economy Base'!$F$105&gt;ROUND(((1-IntEconomyDiscount-IntEoncomyIncentive)*'Intl Economy Base'!F24),2),ROUND('Intl Economy Base'!$F$105*(1+International_Fuel_Surcharge),2),ROUND(((1-IntEconomyDiscount-IntEoncomyIncentive)*'Intl Economy Base'!F24)*(1+International_Fuel_Surcharge),2)))*(1+FedEx_Markup),2)</f>
        <v>156.1</v>
      </c>
      <c r="G27" s="346">
        <f>ROUND((IF('Intl Economy Base'!$G$105&gt;ROUND(((1-IntEconomyDiscount-IntEoncomyIncentive)*'Intl Economy Base'!G24),2),ROUND('Intl Economy Base'!$G$105*(1+International_Fuel_Surcharge),2),ROUND(((1-IntEconomyDiscount-IntEoncomyIncentive)*'Intl Economy Base'!G24)*(1+International_Fuel_Surcharge),2)))*(1+FedEx_Markup),2)</f>
        <v>77.57</v>
      </c>
      <c r="H27" s="346">
        <f>ROUND((IF('Intl Economy Base'!$H$105&gt;ROUND(((1-IntEconomyDiscount-IntEoncomyIncentive)*'Intl Economy Base'!H24),2),ROUND('Intl Economy Base'!$H$105*(1+International_Fuel_Surcharge),2),ROUND(((1-IntEconomyDiscount-IntEoncomyIncentive)*'Intl Economy Base'!H24)*(1+International_Fuel_Surcharge),2)))*(1+FedEx_Markup),2)</f>
        <v>80.41</v>
      </c>
      <c r="I27" s="346">
        <f>ROUND((IF('Intl Economy Base'!$I$105&gt;ROUND(((1-IntEconomyDiscount-IntEoncomyIncentive)*'Intl Economy Base'!I24),2),ROUND('Intl Economy Base'!$I$105*(1+International_Fuel_Surcharge),2),ROUND(((1-IntEconomyDiscount-IntEoncomyIncentive)*'Intl Economy Base'!I24)*(1+International_Fuel_Surcharge),2)))*(1+FedEx_Markup),2)</f>
        <v>87.81</v>
      </c>
      <c r="J27" s="346">
        <f>ROUND((IF('Intl Economy Base'!$J$105&gt;ROUND(((1-IntEconomyDiscount-IntEoncomyIncentive)*'Intl Economy Base'!J24),2),ROUND('Intl Economy Base'!$J$105*(1+International_Fuel_Surcharge),2),ROUND(((1-IntEconomyDiscount-IntEoncomyIncentive)*'Intl Economy Base'!J24)*(1+International_Fuel_Surcharge),2)))*(1+FedEx_Markup),2)</f>
        <v>66.64</v>
      </c>
      <c r="K27" s="346">
        <f>ROUND((IF('Intl Economy Base'!$K$105&gt;ROUND(((1-IntEconomyDiscount-IntEoncomyIncentive)*'Intl Economy Base'!K24),2),ROUND('Intl Economy Base'!$K$105*(1+International_Fuel_Surcharge),2),ROUND(((1-IntEconomyDiscount-IntEoncomyIncentive)*'Intl Economy Base'!K24)*(1+International_Fuel_Surcharge),2)))*(1+FedEx_Markup),2)</f>
        <v>117.29</v>
      </c>
      <c r="L27" s="346">
        <f>ROUND((IF('Intl Economy Base'!$L$105&gt;ROUND(((1-IntEconomyDiscount-IntEoncomyIncentive)*'Intl Economy Base'!L24),2),ROUND('Intl Economy Base'!$L$105*(1+International_Fuel_Surcharge),2),ROUND(((1-IntEconomyDiscount-IntEoncomyIncentive)*'Intl Economy Base'!L24)*(1+International_Fuel_Surcharge),2)))*(1+FedEx_Markup),2)</f>
        <v>101.25</v>
      </c>
      <c r="M27" s="346">
        <f>ROUND((IF('Intl Economy Base'!$M$105&gt;ROUND(((1-IntEconomyDiscount-IntEoncomyIncentive)*'Intl Economy Base'!M24),2),ROUND('Intl Economy Base'!$M$105*(1+International_Fuel_Surcharge),2),ROUND(((1-IntEconomyDiscount-IntEoncomyIncentive)*'Intl Economy Base'!M24)*(1+International_Fuel_Surcharge),2)))*(1+FedEx_Markup),2)</f>
        <v>158.32</v>
      </c>
      <c r="N27" s="346">
        <f>ROUND((IF('Intl Economy Base'!$N$105&gt;ROUND(((1-IntEconomyDiscount-IntEoncomyIncentive)*'Intl Economy Base'!N24),2),ROUND('Intl Economy Base'!$N$105*(1+International_Fuel_Surcharge),2),ROUND(((1-IntEconomyDiscount-IntEoncomyIncentive)*'Intl Economy Base'!N24)*(1+International_Fuel_Surcharge),2)))*(1+FedEx_Markup),2)</f>
        <v>146.87</v>
      </c>
      <c r="O27" s="346">
        <f>ROUND((IF('Intl Economy Base'!$O$105&gt;ROUND(((1-IntEconomyDiscount-IntEoncomyIncentive)*'Intl Economy Base'!O24),2),ROUND('Intl Economy Base'!$O$105*(1+International_Fuel_Surcharge),2),ROUND(((1-IntEconomyDiscount-IntEoncomyIncentive)*'Intl Economy Base'!O24)*(1+International_Fuel_Surcharge),2)))*(1+FedEx_Markup),2)</f>
        <v>98.43</v>
      </c>
      <c r="P27" s="346">
        <f>ROUND((IF('Intl Economy Base'!$P$105&gt;ROUND(((1-IntEconomyDiscount-IntEoncomyIncentive)*'Intl Economy Base'!P24),2),ROUND('Intl Economy Base'!$P$105*(1+International_Fuel_Surcharge),2),ROUND(((1-IntEconomyDiscount-IntEoncomyIncentive)*'Intl Economy Base'!P24)*(1+International_Fuel_Surcharge),2)))*(1+FedEx_Markup),2)</f>
        <v>100.67</v>
      </c>
      <c r="Q27" s="346">
        <f>ROUND((IF('Intl Economy Base'!$Q$105&gt;ROUND(((1-PuertoRicoDiscount)*'Intl Economy Base'!Q24),2),ROUND('Intl Economy Base'!$Q$105*(1+International_Fuel_Surcharge),2),ROUND(((1-PuertoRicoDiscount)*'Intl Economy Base'!Q24)*(1+International_Fuel_Surcharge),2)))*(1+FedEx_Markup),2)</f>
        <v>131.19</v>
      </c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345">
        <v>23.0</v>
      </c>
      <c r="B28" s="346">
        <f>ROUND((IF('Intl Economy Base'!$B$105&gt;ROUND(((1-IntEconomyDiscount-IntEoncomyIncentive)*'Intl Economy Base'!B25),2),ROUND('Intl Economy Base'!$B$105*(1+International_Fuel_Surcharge),2),ROUND(((1-IntEconomyDiscount-IntEoncomyIncentive)*'Intl Economy Base'!B25)*(1+International_Fuel_Surcharge),2)))*(1+FedEx_Markup),2)</f>
        <v>53.73</v>
      </c>
      <c r="C28" s="346">
        <f>ROUND((IF('Intl Economy Base'!$C$105&gt;ROUND(((1-IntEconomyDiscount-IntEoncomyIncentive)*'Intl Economy Base'!C25),2),ROUND('Intl Economy Base'!$C$105*(1+International_Fuel_Surcharge),2),ROUND(((1-IntEconomyDiscount-IntEoncomyIncentive)*'Intl Economy Base'!C25)*(1+International_Fuel_Surcharge),2)))*(1+FedEx_Markup),2)</f>
        <v>65.69</v>
      </c>
      <c r="D28" s="346">
        <f>ROUND((IF('Intl Economy Base'!$D$105&gt;ROUND(((1-IntEconomyDiscount-IntEoncomyIncentive)*'Intl Economy Base'!D25),2),ROUND('Intl Economy Base'!$D$105*(1+International_Fuel_Surcharge),2),ROUND(((1-IntEconomyDiscount-IntEoncomyIncentive)*'Intl Economy Base'!D25)*(1+International_Fuel_Surcharge),2)))*(1+FedEx_Markup),2)</f>
        <v>60.25</v>
      </c>
      <c r="E28" s="346">
        <f>ROUND((IF('Intl Economy Base'!$E$105&gt;ROUND(((1-IntEconomyDiscount-IntEoncomyIncentive)*'Intl Economy Base'!E25),2),ROUND('Intl Economy Base'!$E$105*(1+International_Fuel_Surcharge),2),ROUND(((1-IntEconomyDiscount-IntEoncomyIncentive)*'Intl Economy Base'!E25)*(1+International_Fuel_Surcharge),2)))*(1+FedEx_Markup),2)</f>
        <v>79.11</v>
      </c>
      <c r="F28" s="346">
        <f>ROUND((IF('Intl Economy Base'!$F$105&gt;ROUND(((1-IntEconomyDiscount-IntEoncomyIncentive)*'Intl Economy Base'!F25),2),ROUND('Intl Economy Base'!$F$105*(1+International_Fuel_Surcharge),2),ROUND(((1-IntEconomyDiscount-IntEoncomyIncentive)*'Intl Economy Base'!F25)*(1+International_Fuel_Surcharge),2)))*(1+FedEx_Markup),2)</f>
        <v>156.41</v>
      </c>
      <c r="G28" s="346">
        <f>ROUND((IF('Intl Economy Base'!$G$105&gt;ROUND(((1-IntEconomyDiscount-IntEoncomyIncentive)*'Intl Economy Base'!G25),2),ROUND('Intl Economy Base'!$G$105*(1+International_Fuel_Surcharge),2),ROUND(((1-IntEconomyDiscount-IntEoncomyIncentive)*'Intl Economy Base'!G25)*(1+International_Fuel_Surcharge),2)))*(1+FedEx_Markup),2)</f>
        <v>77.63</v>
      </c>
      <c r="H28" s="346">
        <f>ROUND((IF('Intl Economy Base'!$H$105&gt;ROUND(((1-IntEconomyDiscount-IntEoncomyIncentive)*'Intl Economy Base'!H25),2),ROUND('Intl Economy Base'!$H$105*(1+International_Fuel_Surcharge),2),ROUND(((1-IntEconomyDiscount-IntEoncomyIncentive)*'Intl Economy Base'!H25)*(1+International_Fuel_Surcharge),2)))*(1+FedEx_Markup),2)</f>
        <v>80.76</v>
      </c>
      <c r="I28" s="346">
        <f>ROUND((IF('Intl Economy Base'!$I$105&gt;ROUND(((1-IntEconomyDiscount-IntEoncomyIncentive)*'Intl Economy Base'!I25),2),ROUND('Intl Economy Base'!$I$105*(1+International_Fuel_Surcharge),2),ROUND(((1-IntEconomyDiscount-IntEoncomyIncentive)*'Intl Economy Base'!I25)*(1+International_Fuel_Surcharge),2)))*(1+FedEx_Markup),2)</f>
        <v>87.87</v>
      </c>
      <c r="J28" s="346">
        <f>ROUND((IF('Intl Economy Base'!$J$105&gt;ROUND(((1-IntEconomyDiscount-IntEoncomyIncentive)*'Intl Economy Base'!J25),2),ROUND('Intl Economy Base'!$J$105*(1+International_Fuel_Surcharge),2),ROUND(((1-IntEconomyDiscount-IntEoncomyIncentive)*'Intl Economy Base'!J25)*(1+International_Fuel_Surcharge),2)))*(1+FedEx_Markup),2)</f>
        <v>66.99</v>
      </c>
      <c r="K28" s="346">
        <f>ROUND((IF('Intl Economy Base'!$K$105&gt;ROUND(((1-IntEconomyDiscount-IntEoncomyIncentive)*'Intl Economy Base'!K25),2),ROUND('Intl Economy Base'!$K$105*(1+International_Fuel_Surcharge),2),ROUND(((1-IntEconomyDiscount-IntEoncomyIncentive)*'Intl Economy Base'!K25)*(1+International_Fuel_Surcharge),2)))*(1+FedEx_Markup),2)</f>
        <v>117.35</v>
      </c>
      <c r="L28" s="346">
        <f>ROUND((IF('Intl Economy Base'!$L$105&gt;ROUND(((1-IntEconomyDiscount-IntEoncomyIncentive)*'Intl Economy Base'!L25),2),ROUND('Intl Economy Base'!$L$105*(1+International_Fuel_Surcharge),2),ROUND(((1-IntEconomyDiscount-IntEoncomyIncentive)*'Intl Economy Base'!L25)*(1+International_Fuel_Surcharge),2)))*(1+FedEx_Markup),2)</f>
        <v>101.29</v>
      </c>
      <c r="M28" s="346">
        <f>ROUND((IF('Intl Economy Base'!$M$105&gt;ROUND(((1-IntEconomyDiscount-IntEoncomyIncentive)*'Intl Economy Base'!M25),2),ROUND('Intl Economy Base'!$M$105*(1+International_Fuel_Surcharge),2),ROUND(((1-IntEconomyDiscount-IntEoncomyIncentive)*'Intl Economy Base'!M25)*(1+International_Fuel_Surcharge),2)))*(1+FedEx_Markup),2)</f>
        <v>158.79</v>
      </c>
      <c r="N28" s="346">
        <f>ROUND((IF('Intl Economy Base'!$N$105&gt;ROUND(((1-IntEconomyDiscount-IntEoncomyIncentive)*'Intl Economy Base'!N25),2),ROUND('Intl Economy Base'!$N$105*(1+International_Fuel_Surcharge),2),ROUND(((1-IntEconomyDiscount-IntEoncomyIncentive)*'Intl Economy Base'!N25)*(1+International_Fuel_Surcharge),2)))*(1+FedEx_Markup),2)</f>
        <v>146.96</v>
      </c>
      <c r="O28" s="346">
        <f>ROUND((IF('Intl Economy Base'!$O$105&gt;ROUND(((1-IntEconomyDiscount-IntEoncomyIncentive)*'Intl Economy Base'!O25),2),ROUND('Intl Economy Base'!$O$105*(1+International_Fuel_Surcharge),2),ROUND(((1-IntEconomyDiscount-IntEoncomyIncentive)*'Intl Economy Base'!O25)*(1+International_Fuel_Surcharge),2)))*(1+FedEx_Markup),2)</f>
        <v>98.47</v>
      </c>
      <c r="P28" s="346">
        <f>ROUND((IF('Intl Economy Base'!$P$105&gt;ROUND(((1-IntEconomyDiscount-IntEoncomyIncentive)*'Intl Economy Base'!P25),2),ROUND('Intl Economy Base'!$P$105*(1+International_Fuel_Surcharge),2),ROUND(((1-IntEconomyDiscount-IntEoncomyIncentive)*'Intl Economy Base'!P25)*(1+International_Fuel_Surcharge),2)))*(1+FedEx_Markup),2)</f>
        <v>100.73</v>
      </c>
      <c r="Q28" s="346">
        <f>ROUND((IF('Intl Economy Base'!$Q$105&gt;ROUND(((1-PuertoRicoDiscount)*'Intl Economy Base'!Q25),2),ROUND('Intl Economy Base'!$Q$105*(1+International_Fuel_Surcharge),2),ROUND(((1-PuertoRicoDiscount)*'Intl Economy Base'!Q25)*(1+International_Fuel_Surcharge),2)))*(1+FedEx_Markup),2)</f>
        <v>136.06</v>
      </c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345">
        <v>24.0</v>
      </c>
      <c r="B29" s="346">
        <f>ROUND((IF('Intl Economy Base'!$B$105&gt;ROUND(((1-IntEconomyDiscount-IntEoncomyIncentive)*'Intl Economy Base'!B26),2),ROUND('Intl Economy Base'!$B$105*(1+International_Fuel_Surcharge),2),ROUND(((1-IntEconomyDiscount-IntEoncomyIncentive)*'Intl Economy Base'!B26)*(1+International_Fuel_Surcharge),2)))*(1+FedEx_Markup),2)</f>
        <v>55.52</v>
      </c>
      <c r="C29" s="346">
        <f>ROUND((IF('Intl Economy Base'!$C$105&gt;ROUND(((1-IntEconomyDiscount-IntEoncomyIncentive)*'Intl Economy Base'!C26),2),ROUND('Intl Economy Base'!$C$105*(1+International_Fuel_Surcharge),2),ROUND(((1-IntEconomyDiscount-IntEoncomyIncentive)*'Intl Economy Base'!C26)*(1+International_Fuel_Surcharge),2)))*(1+FedEx_Markup),2)</f>
        <v>65.75</v>
      </c>
      <c r="D29" s="346">
        <f>ROUND((IF('Intl Economy Base'!$D$105&gt;ROUND(((1-IntEconomyDiscount-IntEoncomyIncentive)*'Intl Economy Base'!D26),2),ROUND('Intl Economy Base'!$D$105*(1+International_Fuel_Surcharge),2),ROUND(((1-IntEconomyDiscount-IntEoncomyIncentive)*'Intl Economy Base'!D26)*(1+International_Fuel_Surcharge),2)))*(1+FedEx_Markup),2)</f>
        <v>62.3</v>
      </c>
      <c r="E29" s="346">
        <f>ROUND((IF('Intl Economy Base'!$E$105&gt;ROUND(((1-IntEconomyDiscount-IntEoncomyIncentive)*'Intl Economy Base'!E26),2),ROUND('Intl Economy Base'!$E$105*(1+International_Fuel_Surcharge),2),ROUND(((1-IntEconomyDiscount-IntEoncomyIncentive)*'Intl Economy Base'!E26)*(1+International_Fuel_Surcharge),2)))*(1+FedEx_Markup),2)</f>
        <v>79.18</v>
      </c>
      <c r="F29" s="346">
        <f>ROUND((IF('Intl Economy Base'!$F$105&gt;ROUND(((1-IntEconomyDiscount-IntEoncomyIncentive)*'Intl Economy Base'!F26),2),ROUND('Intl Economy Base'!$F$105*(1+International_Fuel_Surcharge),2),ROUND(((1-IntEconomyDiscount-IntEoncomyIncentive)*'Intl Economy Base'!F26)*(1+International_Fuel_Surcharge),2)))*(1+FedEx_Markup),2)</f>
        <v>156.52</v>
      </c>
      <c r="G29" s="346">
        <f>ROUND((IF('Intl Economy Base'!$G$105&gt;ROUND(((1-IntEconomyDiscount-IntEoncomyIncentive)*'Intl Economy Base'!G26),2),ROUND('Intl Economy Base'!$G$105*(1+International_Fuel_Surcharge),2),ROUND(((1-IntEconomyDiscount-IntEoncomyIncentive)*'Intl Economy Base'!G26)*(1+International_Fuel_Surcharge),2)))*(1+FedEx_Markup),2)</f>
        <v>77.68</v>
      </c>
      <c r="H29" s="346">
        <f>ROUND((IF('Intl Economy Base'!$H$105&gt;ROUND(((1-IntEconomyDiscount-IntEoncomyIncentive)*'Intl Economy Base'!H26),2),ROUND('Intl Economy Base'!$H$105*(1+International_Fuel_Surcharge),2),ROUND(((1-IntEconomyDiscount-IntEoncomyIncentive)*'Intl Economy Base'!H26)*(1+International_Fuel_Surcharge),2)))*(1+FedEx_Markup),2)</f>
        <v>80.82</v>
      </c>
      <c r="I29" s="346">
        <f>ROUND((IF('Intl Economy Base'!$I$105&gt;ROUND(((1-IntEconomyDiscount-IntEoncomyIncentive)*'Intl Economy Base'!I26),2),ROUND('Intl Economy Base'!$I$105*(1+International_Fuel_Surcharge),2),ROUND(((1-IntEconomyDiscount-IntEoncomyIncentive)*'Intl Economy Base'!I26)*(1+International_Fuel_Surcharge),2)))*(1+FedEx_Markup),2)</f>
        <v>87.95</v>
      </c>
      <c r="J29" s="346">
        <f>ROUND((IF('Intl Economy Base'!$J$105&gt;ROUND(((1-IntEconomyDiscount-IntEoncomyIncentive)*'Intl Economy Base'!J26),2),ROUND('Intl Economy Base'!$J$105*(1+International_Fuel_Surcharge),2),ROUND(((1-IntEconomyDiscount-IntEoncomyIncentive)*'Intl Economy Base'!J26)*(1+International_Fuel_Surcharge),2)))*(1+FedEx_Markup),2)</f>
        <v>67.17</v>
      </c>
      <c r="K29" s="346">
        <f>ROUND((IF('Intl Economy Base'!$K$105&gt;ROUND(((1-IntEconomyDiscount-IntEoncomyIncentive)*'Intl Economy Base'!K26),2),ROUND('Intl Economy Base'!$K$105*(1+International_Fuel_Surcharge),2),ROUND(((1-IntEconomyDiscount-IntEoncomyIncentive)*'Intl Economy Base'!K26)*(1+International_Fuel_Surcharge),2)))*(1+FedEx_Markup),2)</f>
        <v>117.45</v>
      </c>
      <c r="L29" s="346">
        <f>ROUND((IF('Intl Economy Base'!$L$105&gt;ROUND(((1-IntEconomyDiscount-IntEoncomyIncentive)*'Intl Economy Base'!L26),2),ROUND('Intl Economy Base'!$L$105*(1+International_Fuel_Surcharge),2),ROUND(((1-IntEconomyDiscount-IntEoncomyIncentive)*'Intl Economy Base'!L26)*(1+International_Fuel_Surcharge),2)))*(1+FedEx_Markup),2)</f>
        <v>101.36</v>
      </c>
      <c r="M29" s="346">
        <f>ROUND((IF('Intl Economy Base'!$M$105&gt;ROUND(((1-IntEconomyDiscount-IntEoncomyIncentive)*'Intl Economy Base'!M26),2),ROUND('Intl Economy Base'!$M$105*(1+International_Fuel_Surcharge),2),ROUND(((1-IntEconomyDiscount-IntEoncomyIncentive)*'Intl Economy Base'!M26)*(1+International_Fuel_Surcharge),2)))*(1+FedEx_Markup),2)</f>
        <v>162.66</v>
      </c>
      <c r="N29" s="346">
        <f>ROUND((IF('Intl Economy Base'!$N$105&gt;ROUND(((1-IntEconomyDiscount-IntEoncomyIncentive)*'Intl Economy Base'!N26),2),ROUND('Intl Economy Base'!$N$105*(1+International_Fuel_Surcharge),2),ROUND(((1-IntEconomyDiscount-IntEoncomyIncentive)*'Intl Economy Base'!N26)*(1+International_Fuel_Surcharge),2)))*(1+FedEx_Markup),2)</f>
        <v>147.02</v>
      </c>
      <c r="O29" s="346">
        <f>ROUND((IF('Intl Economy Base'!$O$105&gt;ROUND(((1-IntEconomyDiscount-IntEoncomyIncentive)*'Intl Economy Base'!O26),2),ROUND('Intl Economy Base'!$O$105*(1+International_Fuel_Surcharge),2),ROUND(((1-IntEconomyDiscount-IntEoncomyIncentive)*'Intl Economy Base'!O26)*(1+International_Fuel_Surcharge),2)))*(1+FedEx_Markup),2)</f>
        <v>98.56</v>
      </c>
      <c r="P29" s="346">
        <f>ROUND((IF('Intl Economy Base'!$P$105&gt;ROUND(((1-IntEconomyDiscount-IntEoncomyIncentive)*'Intl Economy Base'!P26),2),ROUND('Intl Economy Base'!$P$105*(1+International_Fuel_Surcharge),2),ROUND(((1-IntEconomyDiscount-IntEoncomyIncentive)*'Intl Economy Base'!P26)*(1+International_Fuel_Surcharge),2)))*(1+FedEx_Markup),2)</f>
        <v>100.8</v>
      </c>
      <c r="Q29" s="346">
        <f>ROUND((IF('Intl Economy Base'!$Q$105&gt;ROUND(((1-PuertoRicoDiscount)*'Intl Economy Base'!Q26),2),ROUND('Intl Economy Base'!$Q$105*(1+International_Fuel_Surcharge),2),ROUND(((1-PuertoRicoDiscount)*'Intl Economy Base'!Q26)*(1+International_Fuel_Surcharge),2)))*(1+FedEx_Markup),2)</f>
        <v>141.04</v>
      </c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345">
        <v>25.0</v>
      </c>
      <c r="B30" s="346">
        <f>ROUND((IF('Intl Economy Base'!$B$105&gt;ROUND(((1-IntEconomyDiscount-IntEoncomyIncentive)*'Intl Economy Base'!B27),2),ROUND('Intl Economy Base'!$B$105*(1+International_Fuel_Surcharge),2),ROUND(((1-IntEconomyDiscount-IntEoncomyIncentive)*'Intl Economy Base'!B27)*(1+International_Fuel_Surcharge),2)))*(1+FedEx_Markup),2)</f>
        <v>56.22</v>
      </c>
      <c r="C30" s="346">
        <f>ROUND((IF('Intl Economy Base'!$C$105&gt;ROUND(((1-IntEconomyDiscount-IntEoncomyIncentive)*'Intl Economy Base'!C27),2),ROUND('Intl Economy Base'!$C$105*(1+International_Fuel_Surcharge),2),ROUND(((1-IntEconomyDiscount-IntEoncomyIncentive)*'Intl Economy Base'!C27)*(1+International_Fuel_Surcharge),2)))*(1+FedEx_Markup),2)</f>
        <v>66.64</v>
      </c>
      <c r="D30" s="346">
        <f>ROUND((IF('Intl Economy Base'!$D$105&gt;ROUND(((1-IntEconomyDiscount-IntEoncomyIncentive)*'Intl Economy Base'!D27),2),ROUND('Intl Economy Base'!$D$105*(1+International_Fuel_Surcharge),2),ROUND(((1-IntEconomyDiscount-IntEoncomyIncentive)*'Intl Economy Base'!D27)*(1+International_Fuel_Surcharge),2)))*(1+FedEx_Markup),2)</f>
        <v>62.5</v>
      </c>
      <c r="E30" s="346">
        <f>ROUND((IF('Intl Economy Base'!$E$105&gt;ROUND(((1-IntEconomyDiscount-IntEoncomyIncentive)*'Intl Economy Base'!E27),2),ROUND('Intl Economy Base'!$E$105*(1+International_Fuel_Surcharge),2),ROUND(((1-IntEconomyDiscount-IntEoncomyIncentive)*'Intl Economy Base'!E27)*(1+International_Fuel_Surcharge),2)))*(1+FedEx_Markup),2)</f>
        <v>80.56</v>
      </c>
      <c r="F30" s="346">
        <f>ROUND((IF('Intl Economy Base'!$F$105&gt;ROUND(((1-IntEconomyDiscount-IntEoncomyIncentive)*'Intl Economy Base'!F27),2),ROUND('Intl Economy Base'!$F$105*(1+International_Fuel_Surcharge),2),ROUND(((1-IntEconomyDiscount-IntEoncomyIncentive)*'Intl Economy Base'!F27)*(1+International_Fuel_Surcharge),2)))*(1+FedEx_Markup),2)</f>
        <v>158.18</v>
      </c>
      <c r="G30" s="346">
        <f>ROUND((IF('Intl Economy Base'!$G$105&gt;ROUND(((1-IntEconomyDiscount-IntEoncomyIncentive)*'Intl Economy Base'!G27),2),ROUND('Intl Economy Base'!$G$105*(1+International_Fuel_Surcharge),2),ROUND(((1-IntEconomyDiscount-IntEoncomyIncentive)*'Intl Economy Base'!G27)*(1+International_Fuel_Surcharge),2)))*(1+FedEx_Markup),2)</f>
        <v>78.87</v>
      </c>
      <c r="H30" s="346">
        <f>ROUND((IF('Intl Economy Base'!$H$105&gt;ROUND(((1-IntEconomyDiscount-IntEoncomyIncentive)*'Intl Economy Base'!H27),2),ROUND('Intl Economy Base'!$H$105*(1+International_Fuel_Surcharge),2),ROUND(((1-IntEconomyDiscount-IntEoncomyIncentive)*'Intl Economy Base'!H27)*(1+International_Fuel_Surcharge),2)))*(1+FedEx_Markup),2)</f>
        <v>81.93</v>
      </c>
      <c r="I30" s="346">
        <f>ROUND((IF('Intl Economy Base'!$I$105&gt;ROUND(((1-IntEconomyDiscount-IntEoncomyIncentive)*'Intl Economy Base'!I27),2),ROUND('Intl Economy Base'!$I$105*(1+International_Fuel_Surcharge),2),ROUND(((1-IntEconomyDiscount-IntEoncomyIncentive)*'Intl Economy Base'!I27)*(1+International_Fuel_Surcharge),2)))*(1+FedEx_Markup),2)</f>
        <v>89.72</v>
      </c>
      <c r="J30" s="346">
        <f>ROUND((IF('Intl Economy Base'!$J$105&gt;ROUND(((1-IntEconomyDiscount-IntEoncomyIncentive)*'Intl Economy Base'!J27),2),ROUND('Intl Economy Base'!$J$105*(1+International_Fuel_Surcharge),2),ROUND(((1-IntEconomyDiscount-IntEoncomyIncentive)*'Intl Economy Base'!J27)*(1+International_Fuel_Surcharge),2)))*(1+FedEx_Markup),2)</f>
        <v>67.59</v>
      </c>
      <c r="K30" s="346">
        <f>ROUND((IF('Intl Economy Base'!$K$105&gt;ROUND(((1-IntEconomyDiscount-IntEoncomyIncentive)*'Intl Economy Base'!K27),2),ROUND('Intl Economy Base'!$K$105*(1+International_Fuel_Surcharge),2),ROUND(((1-IntEconomyDiscount-IntEoncomyIncentive)*'Intl Economy Base'!K27)*(1+International_Fuel_Surcharge),2)))*(1+FedEx_Markup),2)</f>
        <v>119.59</v>
      </c>
      <c r="L30" s="346">
        <f>ROUND((IF('Intl Economy Base'!$L$105&gt;ROUND(((1-IntEconomyDiscount-IntEoncomyIncentive)*'Intl Economy Base'!L27),2),ROUND('Intl Economy Base'!$L$105*(1+International_Fuel_Surcharge),2),ROUND(((1-IntEconomyDiscount-IntEoncomyIncentive)*'Intl Economy Base'!L27)*(1+International_Fuel_Surcharge),2)))*(1+FedEx_Markup),2)</f>
        <v>102.7</v>
      </c>
      <c r="M30" s="346">
        <f>ROUND((IF('Intl Economy Base'!$M$105&gt;ROUND(((1-IntEconomyDiscount-IntEoncomyIncentive)*'Intl Economy Base'!M27),2),ROUND('Intl Economy Base'!$M$105*(1+International_Fuel_Surcharge),2),ROUND(((1-IntEconomyDiscount-IntEoncomyIncentive)*'Intl Economy Base'!M27)*(1+International_Fuel_Surcharge),2)))*(1+FedEx_Markup),2)</f>
        <v>164.4</v>
      </c>
      <c r="N30" s="346">
        <f>ROUND((IF('Intl Economy Base'!$N$105&gt;ROUND(((1-IntEconomyDiscount-IntEoncomyIncentive)*'Intl Economy Base'!N27),2),ROUND('Intl Economy Base'!$N$105*(1+International_Fuel_Surcharge),2),ROUND(((1-IntEconomyDiscount-IntEoncomyIncentive)*'Intl Economy Base'!N27)*(1+International_Fuel_Surcharge),2)))*(1+FedEx_Markup),2)</f>
        <v>148.27</v>
      </c>
      <c r="O30" s="346">
        <f>ROUND((IF('Intl Economy Base'!$O$105&gt;ROUND(((1-IntEconomyDiscount-IntEoncomyIncentive)*'Intl Economy Base'!O27),2),ROUND('Intl Economy Base'!$O$105*(1+International_Fuel_Surcharge),2),ROUND(((1-IntEconomyDiscount-IntEoncomyIncentive)*'Intl Economy Base'!O27)*(1+International_Fuel_Surcharge),2)))*(1+FedEx_Markup),2)</f>
        <v>100.31</v>
      </c>
      <c r="P30" s="346">
        <f>ROUND((IF('Intl Economy Base'!$P$105&gt;ROUND(((1-IntEconomyDiscount-IntEoncomyIncentive)*'Intl Economy Base'!P27),2),ROUND('Intl Economy Base'!$P$105*(1+International_Fuel_Surcharge),2),ROUND(((1-IntEconomyDiscount-IntEoncomyIncentive)*'Intl Economy Base'!P27)*(1+International_Fuel_Surcharge),2)))*(1+FedEx_Markup),2)</f>
        <v>102.36</v>
      </c>
      <c r="Q30" s="346">
        <f>ROUND((IF('Intl Economy Base'!$Q$105&gt;ROUND(((1-PuertoRicoDiscount)*'Intl Economy Base'!Q27),2),ROUND('Intl Economy Base'!$Q$105*(1+International_Fuel_Surcharge),2),ROUND(((1-PuertoRicoDiscount)*'Intl Economy Base'!Q27)*(1+International_Fuel_Surcharge),2)))*(1+FedEx_Markup),2)</f>
        <v>146.02</v>
      </c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345">
        <v>26.0</v>
      </c>
      <c r="B31" s="346">
        <f>ROUND((IF('Intl Economy Base'!$B$105&gt;ROUND(((1-IntEconomyDiscount-IntEoncomyIncentive)*'Intl Economy Base'!B28),2),ROUND('Intl Economy Base'!$B$105*(1+International_Fuel_Surcharge),2),ROUND(((1-IntEconomyDiscount-IntEoncomyIncentive)*'Intl Economy Base'!B28)*(1+International_Fuel_Surcharge),2)))*(1+FedEx_Markup),2)</f>
        <v>64.11</v>
      </c>
      <c r="C31" s="346">
        <f>ROUND((IF('Intl Economy Base'!$C$105&gt;ROUND(((1-IntEconomyDiscount-IntEoncomyIncentive)*'Intl Economy Base'!C28),2),ROUND('Intl Economy Base'!$C$105*(1+International_Fuel_Surcharge),2),ROUND(((1-IntEconomyDiscount-IntEoncomyIncentive)*'Intl Economy Base'!C28)*(1+International_Fuel_Surcharge),2)))*(1+FedEx_Markup),2)</f>
        <v>76.34</v>
      </c>
      <c r="D31" s="346">
        <f>ROUND((IF('Intl Economy Base'!$D$105&gt;ROUND(((1-IntEconomyDiscount-IntEoncomyIncentive)*'Intl Economy Base'!D28),2),ROUND('Intl Economy Base'!$D$105*(1+International_Fuel_Surcharge),2),ROUND(((1-IntEconomyDiscount-IntEoncomyIncentive)*'Intl Economy Base'!D28)*(1+International_Fuel_Surcharge),2)))*(1+FedEx_Markup),2)</f>
        <v>62.55</v>
      </c>
      <c r="E31" s="346">
        <f>ROUND((IF('Intl Economy Base'!$E$105&gt;ROUND(((1-IntEconomyDiscount-IntEoncomyIncentive)*'Intl Economy Base'!E28),2),ROUND('Intl Economy Base'!$E$105*(1+International_Fuel_Surcharge),2),ROUND(((1-IntEconomyDiscount-IntEoncomyIncentive)*'Intl Economy Base'!E28)*(1+International_Fuel_Surcharge),2)))*(1+FedEx_Markup),2)</f>
        <v>106.67</v>
      </c>
      <c r="F31" s="346">
        <f>ROUND((IF('Intl Economy Base'!$F$105&gt;ROUND(((1-IntEconomyDiscount-IntEoncomyIncentive)*'Intl Economy Base'!F28),2),ROUND('Intl Economy Base'!$F$105*(1+International_Fuel_Surcharge),2),ROUND(((1-IntEconomyDiscount-IntEoncomyIncentive)*'Intl Economy Base'!F28)*(1+International_Fuel_Surcharge),2)))*(1+FedEx_Markup),2)</f>
        <v>184.15</v>
      </c>
      <c r="G31" s="346">
        <f>ROUND((IF('Intl Economy Base'!$G$105&gt;ROUND(((1-IntEconomyDiscount-IntEoncomyIncentive)*'Intl Economy Base'!G28),2),ROUND('Intl Economy Base'!$G$105*(1+International_Fuel_Surcharge),2),ROUND(((1-IntEconomyDiscount-IntEoncomyIncentive)*'Intl Economy Base'!G28)*(1+International_Fuel_Surcharge),2)))*(1+FedEx_Markup),2)</f>
        <v>102.65</v>
      </c>
      <c r="H31" s="346">
        <f>ROUND((IF('Intl Economy Base'!$H$105&gt;ROUND(((1-IntEconomyDiscount-IntEoncomyIncentive)*'Intl Economy Base'!H28),2),ROUND('Intl Economy Base'!$H$105*(1+International_Fuel_Surcharge),2),ROUND(((1-IntEconomyDiscount-IntEoncomyIncentive)*'Intl Economy Base'!H28)*(1+International_Fuel_Surcharge),2)))*(1+FedEx_Markup),2)</f>
        <v>91.25</v>
      </c>
      <c r="I31" s="346">
        <f>ROUND((IF('Intl Economy Base'!$I$105&gt;ROUND(((1-IntEconomyDiscount-IntEoncomyIncentive)*'Intl Economy Base'!I28),2),ROUND('Intl Economy Base'!$I$105*(1+International_Fuel_Surcharge),2),ROUND(((1-IntEconomyDiscount-IntEoncomyIncentive)*'Intl Economy Base'!I28)*(1+International_Fuel_Surcharge),2)))*(1+FedEx_Markup),2)</f>
        <v>124.98</v>
      </c>
      <c r="J31" s="346">
        <f>ROUND((IF('Intl Economy Base'!$J$105&gt;ROUND(((1-IntEconomyDiscount-IntEoncomyIncentive)*'Intl Economy Base'!J28),2),ROUND('Intl Economy Base'!$J$105*(1+International_Fuel_Surcharge),2),ROUND(((1-IntEconomyDiscount-IntEoncomyIncentive)*'Intl Economy Base'!J28)*(1+International_Fuel_Surcharge),2)))*(1+FedEx_Markup),2)</f>
        <v>75.7</v>
      </c>
      <c r="K31" s="346">
        <f>ROUND((IF('Intl Economy Base'!$K$105&gt;ROUND(((1-IntEconomyDiscount-IntEoncomyIncentive)*'Intl Economy Base'!K28),2),ROUND('Intl Economy Base'!$K$105*(1+International_Fuel_Surcharge),2),ROUND(((1-IntEconomyDiscount-IntEoncomyIncentive)*'Intl Economy Base'!K28)*(1+International_Fuel_Surcharge),2)))*(1+FedEx_Markup),2)</f>
        <v>157.17</v>
      </c>
      <c r="L31" s="346">
        <f>ROUND((IF('Intl Economy Base'!$L$105&gt;ROUND(((1-IntEconomyDiscount-IntEoncomyIncentive)*'Intl Economy Base'!L28),2),ROUND('Intl Economy Base'!$L$105*(1+International_Fuel_Surcharge),2),ROUND(((1-IntEconomyDiscount-IntEoncomyIncentive)*'Intl Economy Base'!L28)*(1+International_Fuel_Surcharge),2)))*(1+FedEx_Markup),2)</f>
        <v>121.67</v>
      </c>
      <c r="M31" s="346">
        <f>ROUND((IF('Intl Economy Base'!$M$105&gt;ROUND(((1-IntEconomyDiscount-IntEoncomyIncentive)*'Intl Economy Base'!M28),2),ROUND('Intl Economy Base'!$M$105*(1+International_Fuel_Surcharge),2),ROUND(((1-IntEconomyDiscount-IntEoncomyIncentive)*'Intl Economy Base'!M28)*(1+International_Fuel_Surcharge),2)))*(1+FedEx_Markup),2)</f>
        <v>177.58</v>
      </c>
      <c r="N31" s="346">
        <f>ROUND((IF('Intl Economy Base'!$N$105&gt;ROUND(((1-IntEconomyDiscount-IntEoncomyIncentive)*'Intl Economy Base'!N28),2),ROUND('Intl Economy Base'!$N$105*(1+International_Fuel_Surcharge),2),ROUND(((1-IntEconomyDiscount-IntEoncomyIncentive)*'Intl Economy Base'!N28)*(1+International_Fuel_Surcharge),2)))*(1+FedEx_Markup),2)</f>
        <v>173.05</v>
      </c>
      <c r="O31" s="346">
        <f>ROUND((IF('Intl Economy Base'!$O$105&gt;ROUND(((1-IntEconomyDiscount-IntEoncomyIncentive)*'Intl Economy Base'!O28),2),ROUND('Intl Economy Base'!$O$105*(1+International_Fuel_Surcharge),2),ROUND(((1-IntEconomyDiscount-IntEoncomyIncentive)*'Intl Economy Base'!O28)*(1+International_Fuel_Surcharge),2)))*(1+FedEx_Markup),2)</f>
        <v>133.64</v>
      </c>
      <c r="P31" s="346">
        <f>ROUND((IF('Intl Economy Base'!$P$105&gt;ROUND(((1-IntEconomyDiscount-IntEoncomyIncentive)*'Intl Economy Base'!P28),2),ROUND('Intl Economy Base'!$P$105*(1+International_Fuel_Surcharge),2),ROUND(((1-IntEconomyDiscount-IntEoncomyIncentive)*'Intl Economy Base'!P28)*(1+International_Fuel_Surcharge),2)))*(1+FedEx_Markup),2)</f>
        <v>133.58</v>
      </c>
      <c r="Q31" s="346">
        <f>ROUND((IF('Intl Economy Base'!$Q$105&gt;ROUND(((1-PuertoRicoDiscount)*'Intl Economy Base'!Q28),2),ROUND('Intl Economy Base'!$Q$105*(1+International_Fuel_Surcharge),2),ROUND(((1-PuertoRicoDiscount)*'Intl Economy Base'!Q28)*(1+International_Fuel_Surcharge),2)))*(1+FedEx_Markup),2)</f>
        <v>147.05</v>
      </c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345">
        <v>27.0</v>
      </c>
      <c r="B32" s="346">
        <f>ROUND((IF('Intl Economy Base'!$B$105&gt;ROUND(((1-IntEconomyDiscount-IntEoncomyIncentive)*'Intl Economy Base'!B29),2),ROUND('Intl Economy Base'!$B$105*(1+International_Fuel_Surcharge),2),ROUND(((1-IntEconomyDiscount-IntEoncomyIncentive)*'Intl Economy Base'!B29)*(1+International_Fuel_Surcharge),2)))*(1+FedEx_Markup),2)</f>
        <v>67.21</v>
      </c>
      <c r="C32" s="346">
        <f>ROUND((IF('Intl Economy Base'!$C$105&gt;ROUND(((1-IntEconomyDiscount-IntEoncomyIncentive)*'Intl Economy Base'!C29),2),ROUND('Intl Economy Base'!$C$105*(1+International_Fuel_Surcharge),2),ROUND(((1-IntEconomyDiscount-IntEoncomyIncentive)*'Intl Economy Base'!C29)*(1+International_Fuel_Surcharge),2)))*(1+FedEx_Markup),2)</f>
        <v>80.01</v>
      </c>
      <c r="D32" s="346">
        <f>ROUND((IF('Intl Economy Base'!$D$105&gt;ROUND(((1-IntEconomyDiscount-IntEoncomyIncentive)*'Intl Economy Base'!D29),2),ROUND('Intl Economy Base'!$D$105*(1+International_Fuel_Surcharge),2),ROUND(((1-IntEconomyDiscount-IntEoncomyIncentive)*'Intl Economy Base'!D29)*(1+International_Fuel_Surcharge),2)))*(1+FedEx_Markup),2)</f>
        <v>62.61</v>
      </c>
      <c r="E32" s="346">
        <f>ROUND((IF('Intl Economy Base'!$E$105&gt;ROUND(((1-IntEconomyDiscount-IntEoncomyIncentive)*'Intl Economy Base'!E29),2),ROUND('Intl Economy Base'!$E$105*(1+International_Fuel_Surcharge),2),ROUND(((1-IntEconomyDiscount-IntEoncomyIncentive)*'Intl Economy Base'!E29)*(1+International_Fuel_Surcharge),2)))*(1+FedEx_Markup),2)</f>
        <v>112.61</v>
      </c>
      <c r="F32" s="346">
        <f>ROUND((IF('Intl Economy Base'!$F$105&gt;ROUND(((1-IntEconomyDiscount-IntEoncomyIncentive)*'Intl Economy Base'!F29),2),ROUND('Intl Economy Base'!$F$105*(1+International_Fuel_Surcharge),2),ROUND(((1-IntEconomyDiscount-IntEoncomyIncentive)*'Intl Economy Base'!F29)*(1+International_Fuel_Surcharge),2)))*(1+FedEx_Markup),2)</f>
        <v>186.75</v>
      </c>
      <c r="G32" s="346">
        <f>ROUND((IF('Intl Economy Base'!$G$105&gt;ROUND(((1-IntEconomyDiscount-IntEoncomyIncentive)*'Intl Economy Base'!G29),2),ROUND('Intl Economy Base'!$G$105*(1+International_Fuel_Surcharge),2),ROUND(((1-IntEconomyDiscount-IntEoncomyIncentive)*'Intl Economy Base'!G29)*(1+International_Fuel_Surcharge),2)))*(1+FedEx_Markup),2)</f>
        <v>108.1</v>
      </c>
      <c r="H32" s="346">
        <f>ROUND((IF('Intl Economy Base'!$H$105&gt;ROUND(((1-IntEconomyDiscount-IntEoncomyIncentive)*'Intl Economy Base'!H29),2),ROUND('Intl Economy Base'!$H$105*(1+International_Fuel_Surcharge),2),ROUND(((1-IntEconomyDiscount-IntEoncomyIncentive)*'Intl Economy Base'!H29)*(1+International_Fuel_Surcharge),2)))*(1+FedEx_Markup),2)</f>
        <v>96.59</v>
      </c>
      <c r="I32" s="346">
        <f>ROUND((IF('Intl Economy Base'!$I$105&gt;ROUND(((1-IntEconomyDiscount-IntEoncomyIncentive)*'Intl Economy Base'!I29),2),ROUND('Intl Economy Base'!$I$105*(1+International_Fuel_Surcharge),2),ROUND(((1-IntEconomyDiscount-IntEoncomyIncentive)*'Intl Economy Base'!I29)*(1+International_Fuel_Surcharge),2)))*(1+FedEx_Markup),2)</f>
        <v>128.56</v>
      </c>
      <c r="J32" s="346">
        <f>ROUND((IF('Intl Economy Base'!$J$105&gt;ROUND(((1-IntEconomyDiscount-IntEoncomyIncentive)*'Intl Economy Base'!J29),2),ROUND('Intl Economy Base'!$J$105*(1+International_Fuel_Surcharge),2),ROUND(((1-IntEconomyDiscount-IntEoncomyIncentive)*'Intl Economy Base'!J29)*(1+International_Fuel_Surcharge),2)))*(1+FedEx_Markup),2)</f>
        <v>77.3</v>
      </c>
      <c r="K32" s="346">
        <f>ROUND((IF('Intl Economy Base'!$K$105&gt;ROUND(((1-IntEconomyDiscount-IntEoncomyIncentive)*'Intl Economy Base'!K29),2),ROUND('Intl Economy Base'!$K$105*(1+International_Fuel_Surcharge),2),ROUND(((1-IntEconomyDiscount-IntEoncomyIncentive)*'Intl Economy Base'!K29)*(1+International_Fuel_Surcharge),2)))*(1+FedEx_Markup),2)</f>
        <v>161.3</v>
      </c>
      <c r="L32" s="346">
        <f>ROUND((IF('Intl Economy Base'!$L$105&gt;ROUND(((1-IntEconomyDiscount-IntEoncomyIncentive)*'Intl Economy Base'!L29),2),ROUND('Intl Economy Base'!$L$105*(1+International_Fuel_Surcharge),2),ROUND(((1-IntEconomyDiscount-IntEoncomyIncentive)*'Intl Economy Base'!L29)*(1+International_Fuel_Surcharge),2)))*(1+FedEx_Markup),2)</f>
        <v>127.67</v>
      </c>
      <c r="M32" s="346">
        <f>ROUND((IF('Intl Economy Base'!$M$105&gt;ROUND(((1-IntEconomyDiscount-IntEoncomyIncentive)*'Intl Economy Base'!M29),2),ROUND('Intl Economy Base'!$M$105*(1+International_Fuel_Surcharge),2),ROUND(((1-IntEconomyDiscount-IntEoncomyIncentive)*'Intl Economy Base'!M29)*(1+International_Fuel_Surcharge),2)))*(1+FedEx_Markup),2)</f>
        <v>178.91</v>
      </c>
      <c r="N32" s="346">
        <f>ROUND((IF('Intl Economy Base'!$N$105&gt;ROUND(((1-IntEconomyDiscount-IntEoncomyIncentive)*'Intl Economy Base'!N29),2),ROUND('Intl Economy Base'!$N$105*(1+International_Fuel_Surcharge),2),ROUND(((1-IntEconomyDiscount-IntEoncomyIncentive)*'Intl Economy Base'!N29)*(1+International_Fuel_Surcharge),2)))*(1+FedEx_Markup),2)</f>
        <v>194.57</v>
      </c>
      <c r="O32" s="346">
        <f>ROUND((IF('Intl Economy Base'!$O$105&gt;ROUND(((1-IntEconomyDiscount-IntEoncomyIncentive)*'Intl Economy Base'!O29),2),ROUND('Intl Economy Base'!$O$105*(1+International_Fuel_Surcharge),2),ROUND(((1-IntEconomyDiscount-IntEoncomyIncentive)*'Intl Economy Base'!O29)*(1+International_Fuel_Surcharge),2)))*(1+FedEx_Markup),2)</f>
        <v>138.53</v>
      </c>
      <c r="P32" s="346">
        <f>ROUND((IF('Intl Economy Base'!$P$105&gt;ROUND(((1-IntEconomyDiscount-IntEoncomyIncentive)*'Intl Economy Base'!P29),2),ROUND('Intl Economy Base'!$P$105*(1+International_Fuel_Surcharge),2),ROUND(((1-IntEconomyDiscount-IntEoncomyIncentive)*'Intl Economy Base'!P29)*(1+International_Fuel_Surcharge),2)))*(1+FedEx_Markup),2)</f>
        <v>143.89</v>
      </c>
      <c r="Q32" s="346">
        <f>ROUND((IF('Intl Economy Base'!$Q$105&gt;ROUND(((1-PuertoRicoDiscount)*'Intl Economy Base'!Q29),2),ROUND('Intl Economy Base'!$Q$105*(1+International_Fuel_Surcharge),2),ROUND(((1-PuertoRicoDiscount)*'Intl Economy Base'!Q29)*(1+International_Fuel_Surcharge),2)))*(1+FedEx_Markup),2)</f>
        <v>151.71</v>
      </c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345">
        <v>28.0</v>
      </c>
      <c r="B33" s="346">
        <f>ROUND((IF('Intl Economy Base'!$B$105&gt;ROUND(((1-IntEconomyDiscount-IntEoncomyIncentive)*'Intl Economy Base'!B30),2),ROUND('Intl Economy Base'!$B$105*(1+International_Fuel_Surcharge),2),ROUND(((1-IntEconomyDiscount-IntEoncomyIncentive)*'Intl Economy Base'!B30)*(1+International_Fuel_Surcharge),2)))*(1+FedEx_Markup),2)</f>
        <v>69.72</v>
      </c>
      <c r="C33" s="346">
        <f>ROUND((IF('Intl Economy Base'!$C$105&gt;ROUND(((1-IntEconomyDiscount-IntEoncomyIncentive)*'Intl Economy Base'!C30),2),ROUND('Intl Economy Base'!$C$105*(1+International_Fuel_Surcharge),2),ROUND(((1-IntEconomyDiscount-IntEoncomyIncentive)*'Intl Economy Base'!C30)*(1+International_Fuel_Surcharge),2)))*(1+FedEx_Markup),2)</f>
        <v>80.6</v>
      </c>
      <c r="D33" s="346">
        <f>ROUND((IF('Intl Economy Base'!$D$105&gt;ROUND(((1-IntEconomyDiscount-IntEoncomyIncentive)*'Intl Economy Base'!D30),2),ROUND('Intl Economy Base'!$D$105*(1+International_Fuel_Surcharge),2),ROUND(((1-IntEconomyDiscount-IntEoncomyIncentive)*'Intl Economy Base'!D30)*(1+International_Fuel_Surcharge),2)))*(1+FedEx_Markup),2)</f>
        <v>62.88</v>
      </c>
      <c r="E33" s="346">
        <f>ROUND((IF('Intl Economy Base'!$E$105&gt;ROUND(((1-IntEconomyDiscount-IntEoncomyIncentive)*'Intl Economy Base'!E30),2),ROUND('Intl Economy Base'!$E$105*(1+International_Fuel_Surcharge),2),ROUND(((1-IntEconomyDiscount-IntEoncomyIncentive)*'Intl Economy Base'!E30)*(1+International_Fuel_Surcharge),2)))*(1+FedEx_Markup),2)</f>
        <v>113.19</v>
      </c>
      <c r="F33" s="346">
        <f>ROUND((IF('Intl Economy Base'!$F$105&gt;ROUND(((1-IntEconomyDiscount-IntEoncomyIncentive)*'Intl Economy Base'!F30),2),ROUND('Intl Economy Base'!$F$105*(1+International_Fuel_Surcharge),2),ROUND(((1-IntEconomyDiscount-IntEoncomyIncentive)*'Intl Economy Base'!F30)*(1+International_Fuel_Surcharge),2)))*(1+FedEx_Markup),2)</f>
        <v>191.36</v>
      </c>
      <c r="G33" s="346">
        <f>ROUND((IF('Intl Economy Base'!$G$105&gt;ROUND(((1-IntEconomyDiscount-IntEoncomyIncentive)*'Intl Economy Base'!G30),2),ROUND('Intl Economy Base'!$G$105*(1+International_Fuel_Surcharge),2),ROUND(((1-IntEconomyDiscount-IntEoncomyIncentive)*'Intl Economy Base'!G30)*(1+International_Fuel_Surcharge),2)))*(1+FedEx_Markup),2)</f>
        <v>108.65</v>
      </c>
      <c r="H33" s="346">
        <f>ROUND((IF('Intl Economy Base'!$H$105&gt;ROUND(((1-IntEconomyDiscount-IntEoncomyIncentive)*'Intl Economy Base'!H30),2),ROUND('Intl Economy Base'!$H$105*(1+International_Fuel_Surcharge),2),ROUND(((1-IntEconomyDiscount-IntEoncomyIncentive)*'Intl Economy Base'!H30)*(1+International_Fuel_Surcharge),2)))*(1+FedEx_Markup),2)</f>
        <v>97.12</v>
      </c>
      <c r="I33" s="346">
        <f>ROUND((IF('Intl Economy Base'!$I$105&gt;ROUND(((1-IntEconomyDiscount-IntEoncomyIncentive)*'Intl Economy Base'!I30),2),ROUND('Intl Economy Base'!$I$105*(1+International_Fuel_Surcharge),2),ROUND(((1-IntEconomyDiscount-IntEoncomyIncentive)*'Intl Economy Base'!I30)*(1+International_Fuel_Surcharge),2)))*(1+FedEx_Markup),2)</f>
        <v>131.85</v>
      </c>
      <c r="J33" s="346">
        <f>ROUND((IF('Intl Economy Base'!$J$105&gt;ROUND(((1-IntEconomyDiscount-IntEoncomyIncentive)*'Intl Economy Base'!J30),2),ROUND('Intl Economy Base'!$J$105*(1+International_Fuel_Surcharge),2),ROUND(((1-IntEconomyDiscount-IntEoncomyIncentive)*'Intl Economy Base'!J30)*(1+International_Fuel_Surcharge),2)))*(1+FedEx_Markup),2)</f>
        <v>77.53</v>
      </c>
      <c r="K33" s="346">
        <f>ROUND((IF('Intl Economy Base'!$K$105&gt;ROUND(((1-IntEconomyDiscount-IntEoncomyIncentive)*'Intl Economy Base'!K30),2),ROUND('Intl Economy Base'!$K$105*(1+International_Fuel_Surcharge),2),ROUND(((1-IntEconomyDiscount-IntEoncomyIncentive)*'Intl Economy Base'!K30)*(1+International_Fuel_Surcharge),2)))*(1+FedEx_Markup),2)</f>
        <v>161.71</v>
      </c>
      <c r="L33" s="346">
        <f>ROUND((IF('Intl Economy Base'!$L$105&gt;ROUND(((1-IntEconomyDiscount-IntEoncomyIncentive)*'Intl Economy Base'!L30),2),ROUND('Intl Economy Base'!$L$105*(1+International_Fuel_Surcharge),2),ROUND(((1-IntEconomyDiscount-IntEoncomyIncentive)*'Intl Economy Base'!L30)*(1+International_Fuel_Surcharge),2)))*(1+FedEx_Markup),2)</f>
        <v>142.4</v>
      </c>
      <c r="M33" s="346">
        <f>ROUND((IF('Intl Economy Base'!$M$105&gt;ROUND(((1-IntEconomyDiscount-IntEoncomyIncentive)*'Intl Economy Base'!M30),2),ROUND('Intl Economy Base'!$M$105*(1+International_Fuel_Surcharge),2),ROUND(((1-IntEconomyDiscount-IntEoncomyIncentive)*'Intl Economy Base'!M30)*(1+International_Fuel_Surcharge),2)))*(1+FedEx_Markup),2)</f>
        <v>180</v>
      </c>
      <c r="N33" s="346">
        <f>ROUND((IF('Intl Economy Base'!$N$105&gt;ROUND(((1-IntEconomyDiscount-IntEoncomyIncentive)*'Intl Economy Base'!N30),2),ROUND('Intl Economy Base'!$N$105*(1+International_Fuel_Surcharge),2),ROUND(((1-IntEconomyDiscount-IntEoncomyIncentive)*'Intl Economy Base'!N30)*(1+International_Fuel_Surcharge),2)))*(1+FedEx_Markup),2)</f>
        <v>196.72</v>
      </c>
      <c r="O33" s="346">
        <f>ROUND((IF('Intl Economy Base'!$O$105&gt;ROUND(((1-IntEconomyDiscount-IntEoncomyIncentive)*'Intl Economy Base'!O30),2),ROUND('Intl Economy Base'!$O$105*(1+International_Fuel_Surcharge),2),ROUND(((1-IntEconomyDiscount-IntEoncomyIncentive)*'Intl Economy Base'!O30)*(1+International_Fuel_Surcharge),2)))*(1+FedEx_Markup),2)</f>
        <v>139.41</v>
      </c>
      <c r="P33" s="346">
        <f>ROUND((IF('Intl Economy Base'!$P$105&gt;ROUND(((1-IntEconomyDiscount-IntEoncomyIncentive)*'Intl Economy Base'!P30),2),ROUND('Intl Economy Base'!$P$105*(1+International_Fuel_Surcharge),2),ROUND(((1-IntEconomyDiscount-IntEoncomyIncentive)*'Intl Economy Base'!P30)*(1+International_Fuel_Surcharge),2)))*(1+FedEx_Markup),2)</f>
        <v>146.72</v>
      </c>
      <c r="Q33" s="346">
        <f>ROUND((IF('Intl Economy Base'!$Q$105&gt;ROUND(((1-PuertoRicoDiscount)*'Intl Economy Base'!Q30),2),ROUND('Intl Economy Base'!$Q$105*(1+International_Fuel_Surcharge),2),ROUND(((1-PuertoRicoDiscount)*'Intl Economy Base'!Q30)*(1+International_Fuel_Surcharge),2)))*(1+FedEx_Markup),2)</f>
        <v>156.57</v>
      </c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345">
        <v>29.0</v>
      </c>
      <c r="B34" s="346">
        <f>ROUND((IF('Intl Economy Base'!$B$105&gt;ROUND(((1-IntEconomyDiscount-IntEoncomyIncentive)*'Intl Economy Base'!B31),2),ROUND('Intl Economy Base'!$B$105*(1+International_Fuel_Surcharge),2),ROUND(((1-IntEconomyDiscount-IntEoncomyIncentive)*'Intl Economy Base'!B31)*(1+International_Fuel_Surcharge),2)))*(1+FedEx_Markup),2)</f>
        <v>70.79</v>
      </c>
      <c r="C34" s="346">
        <f>ROUND((IF('Intl Economy Base'!$C$105&gt;ROUND(((1-IntEconomyDiscount-IntEoncomyIncentive)*'Intl Economy Base'!C31),2),ROUND('Intl Economy Base'!$C$105*(1+International_Fuel_Surcharge),2),ROUND(((1-IntEconomyDiscount-IntEoncomyIncentive)*'Intl Economy Base'!C31)*(1+International_Fuel_Surcharge),2)))*(1+FedEx_Markup),2)</f>
        <v>80.86</v>
      </c>
      <c r="D34" s="346">
        <f>ROUND((IF('Intl Economy Base'!$D$105&gt;ROUND(((1-IntEconomyDiscount-IntEoncomyIncentive)*'Intl Economy Base'!D31),2),ROUND('Intl Economy Base'!$D$105*(1+International_Fuel_Surcharge),2),ROUND(((1-IntEconomyDiscount-IntEoncomyIncentive)*'Intl Economy Base'!D31)*(1+International_Fuel_Surcharge),2)))*(1+FedEx_Markup),2)</f>
        <v>68.3</v>
      </c>
      <c r="E34" s="346">
        <f>ROUND((IF('Intl Economy Base'!$E$105&gt;ROUND(((1-IntEconomyDiscount-IntEoncomyIncentive)*'Intl Economy Base'!E31),2),ROUND('Intl Economy Base'!$E$105*(1+International_Fuel_Surcharge),2),ROUND(((1-IntEconomyDiscount-IntEoncomyIncentive)*'Intl Economy Base'!E31)*(1+International_Fuel_Surcharge),2)))*(1+FedEx_Markup),2)</f>
        <v>113.26</v>
      </c>
      <c r="F34" s="346">
        <f>ROUND((IF('Intl Economy Base'!$F$105&gt;ROUND(((1-IntEconomyDiscount-IntEoncomyIncentive)*'Intl Economy Base'!F31),2),ROUND('Intl Economy Base'!$F$105*(1+International_Fuel_Surcharge),2),ROUND(((1-IntEconomyDiscount-IntEoncomyIncentive)*'Intl Economy Base'!F31)*(1+International_Fuel_Surcharge),2)))*(1+FedEx_Markup),2)</f>
        <v>192.35</v>
      </c>
      <c r="G34" s="346">
        <f>ROUND((IF('Intl Economy Base'!$G$105&gt;ROUND(((1-IntEconomyDiscount-IntEoncomyIncentive)*'Intl Economy Base'!G31),2),ROUND('Intl Economy Base'!$G$105*(1+International_Fuel_Surcharge),2),ROUND(((1-IntEconomyDiscount-IntEoncomyIncentive)*'Intl Economy Base'!G31)*(1+International_Fuel_Surcharge),2)))*(1+FedEx_Markup),2)</f>
        <v>108.77</v>
      </c>
      <c r="H34" s="346">
        <f>ROUND((IF('Intl Economy Base'!$H$105&gt;ROUND(((1-IntEconomyDiscount-IntEoncomyIncentive)*'Intl Economy Base'!H31),2),ROUND('Intl Economy Base'!$H$105*(1+International_Fuel_Surcharge),2),ROUND(((1-IntEconomyDiscount-IntEoncomyIncentive)*'Intl Economy Base'!H31)*(1+International_Fuel_Surcharge),2)))*(1+FedEx_Markup),2)</f>
        <v>105.24</v>
      </c>
      <c r="I34" s="346">
        <f>ROUND((IF('Intl Economy Base'!$I$105&gt;ROUND(((1-IntEconomyDiscount-IntEoncomyIncentive)*'Intl Economy Base'!I31),2),ROUND('Intl Economy Base'!$I$105*(1+International_Fuel_Surcharge),2),ROUND(((1-IntEconomyDiscount-IntEoncomyIncentive)*'Intl Economy Base'!I31)*(1+International_Fuel_Surcharge),2)))*(1+FedEx_Markup),2)</f>
        <v>132.23</v>
      </c>
      <c r="J34" s="346">
        <f>ROUND((IF('Intl Economy Base'!$J$105&gt;ROUND(((1-IntEconomyDiscount-IntEoncomyIncentive)*'Intl Economy Base'!J31),2),ROUND('Intl Economy Base'!$J$105*(1+International_Fuel_Surcharge),2),ROUND(((1-IntEconomyDiscount-IntEoncomyIncentive)*'Intl Economy Base'!J31)*(1+International_Fuel_Surcharge),2)))*(1+FedEx_Markup),2)</f>
        <v>82.14</v>
      </c>
      <c r="K34" s="346">
        <f>ROUND((IF('Intl Economy Base'!$K$105&gt;ROUND(((1-IntEconomyDiscount-IntEoncomyIncentive)*'Intl Economy Base'!K31),2),ROUND('Intl Economy Base'!$K$105*(1+International_Fuel_Surcharge),2),ROUND(((1-IntEconomyDiscount-IntEoncomyIncentive)*'Intl Economy Base'!K31)*(1+International_Fuel_Surcharge),2)))*(1+FedEx_Markup),2)</f>
        <v>162.4</v>
      </c>
      <c r="L34" s="346">
        <f>ROUND((IF('Intl Economy Base'!$L$105&gt;ROUND(((1-IntEconomyDiscount-IntEoncomyIncentive)*'Intl Economy Base'!L31),2),ROUND('Intl Economy Base'!$L$105*(1+International_Fuel_Surcharge),2),ROUND(((1-IntEconomyDiscount-IntEoncomyIncentive)*'Intl Economy Base'!L31)*(1+International_Fuel_Surcharge),2)))*(1+FedEx_Markup),2)</f>
        <v>143.88</v>
      </c>
      <c r="M34" s="346">
        <f>ROUND((IF('Intl Economy Base'!$M$105&gt;ROUND(((1-IntEconomyDiscount-IntEoncomyIncentive)*'Intl Economy Base'!M31),2),ROUND('Intl Economy Base'!$M$105*(1+International_Fuel_Surcharge),2),ROUND(((1-IntEconomyDiscount-IntEoncomyIncentive)*'Intl Economy Base'!M31)*(1+International_Fuel_Surcharge),2)))*(1+FedEx_Markup),2)</f>
        <v>189.19</v>
      </c>
      <c r="N34" s="346">
        <f>ROUND((IF('Intl Economy Base'!$N$105&gt;ROUND(((1-IntEconomyDiscount-IntEoncomyIncentive)*'Intl Economy Base'!N31),2),ROUND('Intl Economy Base'!$N$105*(1+International_Fuel_Surcharge),2),ROUND(((1-IntEconomyDiscount-IntEoncomyIncentive)*'Intl Economy Base'!N31)*(1+International_Fuel_Surcharge),2)))*(1+FedEx_Markup),2)</f>
        <v>196.94</v>
      </c>
      <c r="O34" s="346">
        <f>ROUND((IF('Intl Economy Base'!$O$105&gt;ROUND(((1-IntEconomyDiscount-IntEoncomyIncentive)*'Intl Economy Base'!O31),2),ROUND('Intl Economy Base'!$O$105*(1+International_Fuel_Surcharge),2),ROUND(((1-IntEconomyDiscount-IntEoncomyIncentive)*'Intl Economy Base'!O31)*(1+International_Fuel_Surcharge),2)))*(1+FedEx_Markup),2)</f>
        <v>147.17</v>
      </c>
      <c r="P34" s="346">
        <f>ROUND((IF('Intl Economy Base'!$P$105&gt;ROUND(((1-IntEconomyDiscount-IntEoncomyIncentive)*'Intl Economy Base'!P31),2),ROUND('Intl Economy Base'!$P$105*(1+International_Fuel_Surcharge),2),ROUND(((1-IntEconomyDiscount-IntEoncomyIncentive)*'Intl Economy Base'!P31)*(1+International_Fuel_Surcharge),2)))*(1+FedEx_Markup),2)</f>
        <v>147</v>
      </c>
      <c r="Q34" s="346">
        <f>ROUND((IF('Intl Economy Base'!$Q$105&gt;ROUND(((1-PuertoRicoDiscount)*'Intl Economy Base'!Q31),2),ROUND('Intl Economy Base'!$Q$105*(1+International_Fuel_Surcharge),2),ROUND(((1-PuertoRicoDiscount)*'Intl Economy Base'!Q31)*(1+International_Fuel_Surcharge),2)))*(1+FedEx_Markup),2)</f>
        <v>160.84</v>
      </c>
      <c r="R34" s="63"/>
      <c r="S34" s="63"/>
      <c r="T34" s="63"/>
      <c r="U34" s="63"/>
      <c r="V34" s="63"/>
      <c r="W34" s="63"/>
      <c r="X34" s="63"/>
      <c r="Y34" s="63"/>
      <c r="Z34" s="63"/>
    </row>
    <row r="35" ht="12.75" customHeight="1">
      <c r="A35" s="345">
        <v>30.0</v>
      </c>
      <c r="B35" s="346">
        <f>ROUND((IF('Intl Economy Base'!$B$105&gt;ROUND(((1-IntEconomyDiscount-IntEoncomyIncentive)*'Intl Economy Base'!B32),2),ROUND('Intl Economy Base'!$B$105*(1+International_Fuel_Surcharge),2),ROUND(((1-IntEconomyDiscount-IntEoncomyIncentive)*'Intl Economy Base'!B32)*(1+International_Fuel_Surcharge),2)))*(1+FedEx_Markup),2)</f>
        <v>70.91</v>
      </c>
      <c r="C35" s="346">
        <f>ROUND((IF('Intl Economy Base'!$C$105&gt;ROUND(((1-IntEconomyDiscount-IntEoncomyIncentive)*'Intl Economy Base'!C32),2),ROUND('Intl Economy Base'!$C$105*(1+International_Fuel_Surcharge),2),ROUND(((1-IntEconomyDiscount-IntEoncomyIncentive)*'Intl Economy Base'!C32)*(1+International_Fuel_Surcharge),2)))*(1+FedEx_Markup),2)</f>
        <v>83.89</v>
      </c>
      <c r="D35" s="346">
        <f>ROUND((IF('Intl Economy Base'!$D$105&gt;ROUND(((1-IntEconomyDiscount-IntEoncomyIncentive)*'Intl Economy Base'!D32),2),ROUND('Intl Economy Base'!$D$105*(1+International_Fuel_Surcharge),2),ROUND(((1-IntEconomyDiscount-IntEoncomyIncentive)*'Intl Economy Base'!D32)*(1+International_Fuel_Surcharge),2)))*(1+FedEx_Markup),2)</f>
        <v>68.85</v>
      </c>
      <c r="E35" s="346">
        <f>ROUND((IF('Intl Economy Base'!$E$105&gt;ROUND(((1-IntEconomyDiscount-IntEoncomyIncentive)*'Intl Economy Base'!E32),2),ROUND('Intl Economy Base'!$E$105*(1+International_Fuel_Surcharge),2),ROUND(((1-IntEconomyDiscount-IntEoncomyIncentive)*'Intl Economy Base'!E32)*(1+International_Fuel_Surcharge),2)))*(1+FedEx_Markup),2)</f>
        <v>113.41</v>
      </c>
      <c r="F35" s="346">
        <f>ROUND((IF('Intl Economy Base'!$F$105&gt;ROUND(((1-IntEconomyDiscount-IntEoncomyIncentive)*'Intl Economy Base'!F32),2),ROUND('Intl Economy Base'!$F$105*(1+International_Fuel_Surcharge),2),ROUND(((1-IntEconomyDiscount-IntEoncomyIncentive)*'Intl Economy Base'!F32)*(1+International_Fuel_Surcharge),2)))*(1+FedEx_Markup),2)</f>
        <v>192.45</v>
      </c>
      <c r="G35" s="346">
        <f>ROUND((IF('Intl Economy Base'!$G$105&gt;ROUND(((1-IntEconomyDiscount-IntEoncomyIncentive)*'Intl Economy Base'!G32),2),ROUND('Intl Economy Base'!$G$105*(1+International_Fuel_Surcharge),2),ROUND(((1-IntEconomyDiscount-IntEoncomyIncentive)*'Intl Economy Base'!G32)*(1+International_Fuel_Surcharge),2)))*(1+FedEx_Markup),2)</f>
        <v>108.81</v>
      </c>
      <c r="H35" s="346">
        <f>ROUND((IF('Intl Economy Base'!$H$105&gt;ROUND(((1-IntEconomyDiscount-IntEoncomyIncentive)*'Intl Economy Base'!H32),2),ROUND('Intl Economy Base'!$H$105*(1+International_Fuel_Surcharge),2),ROUND(((1-IntEconomyDiscount-IntEoncomyIncentive)*'Intl Economy Base'!H32)*(1+International_Fuel_Surcharge),2)))*(1+FedEx_Markup),2)</f>
        <v>111.8</v>
      </c>
      <c r="I35" s="346">
        <f>ROUND((IF('Intl Economy Base'!$I$105&gt;ROUND(((1-IntEconomyDiscount-IntEoncomyIncentive)*'Intl Economy Base'!I32),2),ROUND('Intl Economy Base'!$I$105*(1+International_Fuel_Surcharge),2),ROUND(((1-IntEconomyDiscount-IntEoncomyIncentive)*'Intl Economy Base'!I32)*(1+International_Fuel_Surcharge),2)))*(1+FedEx_Markup),2)</f>
        <v>135.52</v>
      </c>
      <c r="J35" s="346">
        <f>ROUND((IF('Intl Economy Base'!$J$105&gt;ROUND(((1-IntEconomyDiscount-IntEoncomyIncentive)*'Intl Economy Base'!J32),2),ROUND('Intl Economy Base'!$J$105*(1+International_Fuel_Surcharge),2),ROUND(((1-IntEconomyDiscount-IntEoncomyIncentive)*'Intl Economy Base'!J32)*(1+International_Fuel_Surcharge),2)))*(1+FedEx_Markup),2)</f>
        <v>82.62</v>
      </c>
      <c r="K35" s="346">
        <f>ROUND((IF('Intl Economy Base'!$K$105&gt;ROUND(((1-IntEconomyDiscount-IntEoncomyIncentive)*'Intl Economy Base'!K32),2),ROUND('Intl Economy Base'!$K$105*(1+International_Fuel_Surcharge),2),ROUND(((1-IntEconomyDiscount-IntEoncomyIncentive)*'Intl Economy Base'!K32)*(1+International_Fuel_Surcharge),2)))*(1+FedEx_Markup),2)</f>
        <v>162.47</v>
      </c>
      <c r="L35" s="346">
        <f>ROUND((IF('Intl Economy Base'!$L$105&gt;ROUND(((1-IntEconomyDiscount-IntEoncomyIncentive)*'Intl Economy Base'!L32),2),ROUND('Intl Economy Base'!$L$105*(1+International_Fuel_Surcharge),2),ROUND(((1-IntEconomyDiscount-IntEoncomyIncentive)*'Intl Economy Base'!L32)*(1+International_Fuel_Surcharge),2)))*(1+FedEx_Markup),2)</f>
        <v>144.03</v>
      </c>
      <c r="M35" s="346">
        <f>ROUND((IF('Intl Economy Base'!$M$105&gt;ROUND(((1-IntEconomyDiscount-IntEoncomyIncentive)*'Intl Economy Base'!M32),2),ROUND('Intl Economy Base'!$M$105*(1+International_Fuel_Surcharge),2),ROUND(((1-IntEconomyDiscount-IntEoncomyIncentive)*'Intl Economy Base'!M32)*(1+International_Fuel_Surcharge),2)))*(1+FedEx_Markup),2)</f>
        <v>190.11</v>
      </c>
      <c r="N35" s="346">
        <f>ROUND((IF('Intl Economy Base'!$N$105&gt;ROUND(((1-IntEconomyDiscount-IntEoncomyIncentive)*'Intl Economy Base'!N32),2),ROUND('Intl Economy Base'!$N$105*(1+International_Fuel_Surcharge),2),ROUND(((1-IntEconomyDiscount-IntEoncomyIncentive)*'Intl Economy Base'!N32)*(1+International_Fuel_Surcharge),2)))*(1+FedEx_Markup),2)</f>
        <v>197</v>
      </c>
      <c r="O35" s="346">
        <f>ROUND((IF('Intl Economy Base'!$O$105&gt;ROUND(((1-IntEconomyDiscount-IntEoncomyIncentive)*'Intl Economy Base'!O32),2),ROUND('Intl Economy Base'!$O$105*(1+International_Fuel_Surcharge),2),ROUND(((1-IntEconomyDiscount-IntEoncomyIncentive)*'Intl Economy Base'!O32)*(1+International_Fuel_Surcharge),2)))*(1+FedEx_Markup),2)</f>
        <v>147.95</v>
      </c>
      <c r="P35" s="346">
        <f>ROUND((IF('Intl Economy Base'!$P$105&gt;ROUND(((1-IntEconomyDiscount-IntEoncomyIncentive)*'Intl Economy Base'!P32),2),ROUND('Intl Economy Base'!$P$105*(1+International_Fuel_Surcharge),2),ROUND(((1-IntEconomyDiscount-IntEoncomyIncentive)*'Intl Economy Base'!P32)*(1+International_Fuel_Surcharge),2)))*(1+FedEx_Markup),2)</f>
        <v>147.13</v>
      </c>
      <c r="Q35" s="346">
        <f>ROUND((IF('Intl Economy Base'!$Q$105&gt;ROUND(((1-PuertoRicoDiscount)*'Intl Economy Base'!Q32),2),ROUND('Intl Economy Base'!$Q$105*(1+International_Fuel_Surcharge),2),ROUND(((1-PuertoRicoDiscount)*'Intl Economy Base'!Q32)*(1+International_Fuel_Surcharge),2)))*(1+FedEx_Markup),2)</f>
        <v>165.53</v>
      </c>
      <c r="R35" s="63"/>
      <c r="S35" s="63"/>
      <c r="T35" s="63"/>
      <c r="U35" s="63"/>
      <c r="V35" s="63"/>
      <c r="W35" s="63"/>
      <c r="X35" s="63"/>
      <c r="Y35" s="63"/>
      <c r="Z35" s="63"/>
    </row>
    <row r="36" ht="12.75" customHeight="1">
      <c r="A36" s="345">
        <v>31.0</v>
      </c>
      <c r="B36" s="346">
        <f>ROUND((IF('Intl Economy Base'!$B$105&gt;ROUND(((1-IntEconomyDiscount-IntEoncomyIncentive)*'Intl Economy Base'!B33),2),ROUND('Intl Economy Base'!$B$105*(1+International_Fuel_Surcharge),2),ROUND(((1-IntEconomyDiscount-IntEoncomyIncentive)*'Intl Economy Base'!B33)*(1+International_Fuel_Surcharge),2)))*(1+FedEx_Markup),2)</f>
        <v>71.43</v>
      </c>
      <c r="C36" s="346">
        <f>ROUND((IF('Intl Economy Base'!$C$105&gt;ROUND(((1-IntEconomyDiscount-IntEoncomyIncentive)*'Intl Economy Base'!C33),2),ROUND('Intl Economy Base'!$C$105*(1+International_Fuel_Surcharge),2),ROUND(((1-IntEconomyDiscount-IntEoncomyIncentive)*'Intl Economy Base'!C33)*(1+International_Fuel_Surcharge),2)))*(1+FedEx_Markup),2)</f>
        <v>84.21</v>
      </c>
      <c r="D36" s="346">
        <f>ROUND((IF('Intl Economy Base'!$D$105&gt;ROUND(((1-IntEconomyDiscount-IntEoncomyIncentive)*'Intl Economy Base'!D33),2),ROUND('Intl Economy Base'!$D$105*(1+International_Fuel_Surcharge),2),ROUND(((1-IntEconomyDiscount-IntEoncomyIncentive)*'Intl Economy Base'!D33)*(1+International_Fuel_Surcharge),2)))*(1+FedEx_Markup),2)</f>
        <v>68.91</v>
      </c>
      <c r="E36" s="346">
        <f>ROUND((IF('Intl Economy Base'!$E$105&gt;ROUND(((1-IntEconomyDiscount-IntEoncomyIncentive)*'Intl Economy Base'!E33),2),ROUND('Intl Economy Base'!$E$105*(1+International_Fuel_Surcharge),2),ROUND(((1-IntEconomyDiscount-IntEoncomyIncentive)*'Intl Economy Base'!E33)*(1+International_Fuel_Surcharge),2)))*(1+FedEx_Markup),2)</f>
        <v>115.47</v>
      </c>
      <c r="F36" s="346">
        <f>ROUND((IF('Intl Economy Base'!$F$105&gt;ROUND(((1-IntEconomyDiscount-IntEoncomyIncentive)*'Intl Economy Base'!F33),2),ROUND('Intl Economy Base'!$F$105*(1+International_Fuel_Surcharge),2),ROUND(((1-IntEconomyDiscount-IntEoncomyIncentive)*'Intl Economy Base'!F33)*(1+International_Fuel_Surcharge),2)))*(1+FedEx_Markup),2)</f>
        <v>193.38</v>
      </c>
      <c r="G36" s="346">
        <f>ROUND((IF('Intl Economy Base'!$G$105&gt;ROUND(((1-IntEconomyDiscount-IntEoncomyIncentive)*'Intl Economy Base'!G33),2),ROUND('Intl Economy Base'!$G$105*(1+International_Fuel_Surcharge),2),ROUND(((1-IntEconomyDiscount-IntEoncomyIncentive)*'Intl Economy Base'!G33)*(1+International_Fuel_Surcharge),2)))*(1+FedEx_Markup),2)</f>
        <v>109.14</v>
      </c>
      <c r="H36" s="346">
        <f>ROUND((IF('Intl Economy Base'!$H$105&gt;ROUND(((1-IntEconomyDiscount-IntEoncomyIncentive)*'Intl Economy Base'!H33),2),ROUND('Intl Economy Base'!$H$105*(1+International_Fuel_Surcharge),2),ROUND(((1-IntEconomyDiscount-IntEoncomyIncentive)*'Intl Economy Base'!H33)*(1+International_Fuel_Surcharge),2)))*(1+FedEx_Markup),2)</f>
        <v>114.05</v>
      </c>
      <c r="I36" s="346">
        <f>ROUND((IF('Intl Economy Base'!$I$105&gt;ROUND(((1-IntEconomyDiscount-IntEoncomyIncentive)*'Intl Economy Base'!I33),2),ROUND('Intl Economy Base'!$I$105*(1+International_Fuel_Surcharge),2),ROUND(((1-IntEconomyDiscount-IntEoncomyIncentive)*'Intl Economy Base'!I33)*(1+International_Fuel_Surcharge),2)))*(1+FedEx_Markup),2)</f>
        <v>135.87</v>
      </c>
      <c r="J36" s="346">
        <f>ROUND((IF('Intl Economy Base'!$J$105&gt;ROUND(((1-IntEconomyDiscount-IntEoncomyIncentive)*'Intl Economy Base'!J33),2),ROUND('Intl Economy Base'!$J$105*(1+International_Fuel_Surcharge),2),ROUND(((1-IntEconomyDiscount-IntEoncomyIncentive)*'Intl Economy Base'!J33)*(1+International_Fuel_Surcharge),2)))*(1+FedEx_Markup),2)</f>
        <v>82.69</v>
      </c>
      <c r="K36" s="346">
        <f>ROUND((IF('Intl Economy Base'!$K$105&gt;ROUND(((1-IntEconomyDiscount-IntEoncomyIncentive)*'Intl Economy Base'!K33),2),ROUND('Intl Economy Base'!$K$105*(1+International_Fuel_Surcharge),2),ROUND(((1-IntEconomyDiscount-IntEoncomyIncentive)*'Intl Economy Base'!K33)*(1+International_Fuel_Surcharge),2)))*(1+FedEx_Markup),2)</f>
        <v>162.52</v>
      </c>
      <c r="L36" s="346">
        <f>ROUND((IF('Intl Economy Base'!$L$105&gt;ROUND(((1-IntEconomyDiscount-IntEoncomyIncentive)*'Intl Economy Base'!L33),2),ROUND('Intl Economy Base'!$L$105*(1+International_Fuel_Surcharge),2),ROUND(((1-IntEconomyDiscount-IntEoncomyIncentive)*'Intl Economy Base'!L33)*(1+International_Fuel_Surcharge),2)))*(1+FedEx_Markup),2)</f>
        <v>147.05</v>
      </c>
      <c r="M36" s="346">
        <f>ROUND((IF('Intl Economy Base'!$M$105&gt;ROUND(((1-IntEconomyDiscount-IntEoncomyIncentive)*'Intl Economy Base'!M33),2),ROUND('Intl Economy Base'!$M$105*(1+International_Fuel_Surcharge),2),ROUND(((1-IntEconomyDiscount-IntEoncomyIncentive)*'Intl Economy Base'!M33)*(1+International_Fuel_Surcharge),2)))*(1+FedEx_Markup),2)</f>
        <v>206.57</v>
      </c>
      <c r="N36" s="346">
        <f>ROUND((IF('Intl Economy Base'!$N$105&gt;ROUND(((1-IntEconomyDiscount-IntEoncomyIncentive)*'Intl Economy Base'!N33),2),ROUND('Intl Economy Base'!$N$105*(1+International_Fuel_Surcharge),2),ROUND(((1-IntEconomyDiscount-IntEoncomyIncentive)*'Intl Economy Base'!N33)*(1+International_Fuel_Surcharge),2)))*(1+FedEx_Markup),2)</f>
        <v>197.04</v>
      </c>
      <c r="O36" s="346">
        <f>ROUND((IF('Intl Economy Base'!$O$105&gt;ROUND(((1-IntEconomyDiscount-IntEoncomyIncentive)*'Intl Economy Base'!O33),2),ROUND('Intl Economy Base'!$O$105*(1+International_Fuel_Surcharge),2),ROUND(((1-IntEconomyDiscount-IntEoncomyIncentive)*'Intl Economy Base'!O33)*(1+International_Fuel_Surcharge),2)))*(1+FedEx_Markup),2)</f>
        <v>148.03</v>
      </c>
      <c r="P36" s="346">
        <f>ROUND((IF('Intl Economy Base'!$P$105&gt;ROUND(((1-IntEconomyDiscount-IntEoncomyIncentive)*'Intl Economy Base'!P33),2),ROUND('Intl Economy Base'!$P$105*(1+International_Fuel_Surcharge),2),ROUND(((1-IntEconomyDiscount-IntEoncomyIncentive)*'Intl Economy Base'!P33)*(1+International_Fuel_Surcharge),2)))*(1+FedEx_Markup),2)</f>
        <v>147.18</v>
      </c>
      <c r="Q36" s="346">
        <f>ROUND((IF('Intl Economy Base'!$Q$105&gt;ROUND(((1-PuertoRicoDiscount)*'Intl Economy Base'!Q33),2),ROUND('Intl Economy Base'!$Q$105*(1+International_Fuel_Surcharge),2),ROUND(((1-PuertoRicoDiscount)*'Intl Economy Base'!Q33)*(1+International_Fuel_Surcharge),2)))*(1+FedEx_Markup),2)</f>
        <v>170.07</v>
      </c>
      <c r="R36" s="63"/>
      <c r="S36" s="63"/>
      <c r="T36" s="63"/>
      <c r="U36" s="63"/>
      <c r="V36" s="63"/>
      <c r="W36" s="63"/>
      <c r="X36" s="63"/>
      <c r="Y36" s="63"/>
      <c r="Z36" s="63"/>
    </row>
    <row r="37" ht="12.75" customHeight="1">
      <c r="A37" s="345">
        <v>32.0</v>
      </c>
      <c r="B37" s="346">
        <f>ROUND((IF('Intl Economy Base'!$B$105&gt;ROUND(((1-IntEconomyDiscount-IntEoncomyIncentive)*'Intl Economy Base'!B34),2),ROUND('Intl Economy Base'!$B$105*(1+International_Fuel_Surcharge),2),ROUND(((1-IntEconomyDiscount-IntEoncomyIncentive)*'Intl Economy Base'!B34)*(1+International_Fuel_Surcharge),2)))*(1+FedEx_Markup),2)</f>
        <v>71.47</v>
      </c>
      <c r="C37" s="346">
        <f>ROUND((IF('Intl Economy Base'!$C$105&gt;ROUND(((1-IntEconomyDiscount-IntEoncomyIncentive)*'Intl Economy Base'!C34),2),ROUND('Intl Economy Base'!$C$105*(1+International_Fuel_Surcharge),2),ROUND(((1-IntEconomyDiscount-IntEoncomyIncentive)*'Intl Economy Base'!C34)*(1+International_Fuel_Surcharge),2)))*(1+FedEx_Markup),2)</f>
        <v>84.26</v>
      </c>
      <c r="D37" s="346">
        <f>ROUND((IF('Intl Economy Base'!$D$105&gt;ROUND(((1-IntEconomyDiscount-IntEoncomyIncentive)*'Intl Economy Base'!D34),2),ROUND('Intl Economy Base'!$D$105*(1+International_Fuel_Surcharge),2),ROUND(((1-IntEconomyDiscount-IntEoncomyIncentive)*'Intl Economy Base'!D34)*(1+International_Fuel_Surcharge),2)))*(1+FedEx_Markup),2)</f>
        <v>68.97</v>
      </c>
      <c r="E37" s="346">
        <f>ROUND((IF('Intl Economy Base'!$E$105&gt;ROUND(((1-IntEconomyDiscount-IntEoncomyIncentive)*'Intl Economy Base'!E34),2),ROUND('Intl Economy Base'!$E$105*(1+International_Fuel_Surcharge),2),ROUND(((1-IntEconomyDiscount-IntEoncomyIncentive)*'Intl Economy Base'!E34)*(1+International_Fuel_Surcharge),2)))*(1+FedEx_Markup),2)</f>
        <v>115.68</v>
      </c>
      <c r="F37" s="346">
        <f>ROUND((IF('Intl Economy Base'!$F$105&gt;ROUND(((1-IntEconomyDiscount-IntEoncomyIncentive)*'Intl Economy Base'!F34),2),ROUND('Intl Economy Base'!$F$105*(1+International_Fuel_Surcharge),2),ROUND(((1-IntEconomyDiscount-IntEoncomyIncentive)*'Intl Economy Base'!F34)*(1+International_Fuel_Surcharge),2)))*(1+FedEx_Markup),2)</f>
        <v>211.86</v>
      </c>
      <c r="G37" s="346">
        <f>ROUND((IF('Intl Economy Base'!$G$105&gt;ROUND(((1-IntEconomyDiscount-IntEoncomyIncentive)*'Intl Economy Base'!G34),2),ROUND('Intl Economy Base'!$G$105*(1+International_Fuel_Surcharge),2),ROUND(((1-IntEconomyDiscount-IntEoncomyIncentive)*'Intl Economy Base'!G34)*(1+International_Fuel_Surcharge),2)))*(1+FedEx_Markup),2)</f>
        <v>115.51</v>
      </c>
      <c r="H37" s="346">
        <f>ROUND((IF('Intl Economy Base'!$H$105&gt;ROUND(((1-IntEconomyDiscount-IntEoncomyIncentive)*'Intl Economy Base'!H34),2),ROUND('Intl Economy Base'!$H$105*(1+International_Fuel_Surcharge),2),ROUND(((1-IntEconomyDiscount-IntEoncomyIncentive)*'Intl Economy Base'!H34)*(1+International_Fuel_Surcharge),2)))*(1+FedEx_Markup),2)</f>
        <v>121.43</v>
      </c>
      <c r="I37" s="346">
        <f>ROUND((IF('Intl Economy Base'!$I$105&gt;ROUND(((1-IntEconomyDiscount-IntEoncomyIncentive)*'Intl Economy Base'!I34),2),ROUND('Intl Economy Base'!$I$105*(1+International_Fuel_Surcharge),2),ROUND(((1-IntEconomyDiscount-IntEoncomyIncentive)*'Intl Economy Base'!I34)*(1+International_Fuel_Surcharge),2)))*(1+FedEx_Markup),2)</f>
        <v>136.62</v>
      </c>
      <c r="J37" s="346">
        <f>ROUND((IF('Intl Economy Base'!$J$105&gt;ROUND(((1-IntEconomyDiscount-IntEoncomyIncentive)*'Intl Economy Base'!J34),2),ROUND('Intl Economy Base'!$J$105*(1+International_Fuel_Surcharge),2),ROUND(((1-IntEconomyDiscount-IntEoncomyIncentive)*'Intl Economy Base'!J34)*(1+International_Fuel_Surcharge),2)))*(1+FedEx_Markup),2)</f>
        <v>84.16</v>
      </c>
      <c r="K37" s="346">
        <f>ROUND((IF('Intl Economy Base'!$K$105&gt;ROUND(((1-IntEconomyDiscount-IntEoncomyIncentive)*'Intl Economy Base'!K34),2),ROUND('Intl Economy Base'!$K$105*(1+International_Fuel_Surcharge),2),ROUND(((1-IntEconomyDiscount-IntEoncomyIncentive)*'Intl Economy Base'!K34)*(1+International_Fuel_Surcharge),2)))*(1+FedEx_Markup),2)</f>
        <v>162.58</v>
      </c>
      <c r="L37" s="346">
        <f>ROUND((IF('Intl Economy Base'!$L$105&gt;ROUND(((1-IntEconomyDiscount-IntEoncomyIncentive)*'Intl Economy Base'!L34),2),ROUND('Intl Economy Base'!$L$105*(1+International_Fuel_Surcharge),2),ROUND(((1-IntEconomyDiscount-IntEoncomyIncentive)*'Intl Economy Base'!L34)*(1+International_Fuel_Surcharge),2)))*(1+FedEx_Markup),2)</f>
        <v>147.36</v>
      </c>
      <c r="M37" s="346">
        <f>ROUND((IF('Intl Economy Base'!$M$105&gt;ROUND(((1-IntEconomyDiscount-IntEoncomyIncentive)*'Intl Economy Base'!M34),2),ROUND('Intl Economy Base'!$M$105*(1+International_Fuel_Surcharge),2),ROUND(((1-IntEconomyDiscount-IntEoncomyIncentive)*'Intl Economy Base'!M34)*(1+International_Fuel_Surcharge),2)))*(1+FedEx_Markup),2)</f>
        <v>208.22</v>
      </c>
      <c r="N37" s="346">
        <f>ROUND((IF('Intl Economy Base'!$N$105&gt;ROUND(((1-IntEconomyDiscount-IntEoncomyIncentive)*'Intl Economy Base'!N34),2),ROUND('Intl Economy Base'!$N$105*(1+International_Fuel_Surcharge),2),ROUND(((1-IntEconomyDiscount-IntEoncomyIncentive)*'Intl Economy Base'!N34)*(1+International_Fuel_Surcharge),2)))*(1+FedEx_Markup),2)</f>
        <v>197.12</v>
      </c>
      <c r="O37" s="346">
        <f>ROUND((IF('Intl Economy Base'!$O$105&gt;ROUND(((1-IntEconomyDiscount-IntEoncomyIncentive)*'Intl Economy Base'!O34),2),ROUND('Intl Economy Base'!$O$105*(1+International_Fuel_Surcharge),2),ROUND(((1-IntEconomyDiscount-IntEoncomyIncentive)*'Intl Economy Base'!O34)*(1+International_Fuel_Surcharge),2)))*(1+FedEx_Markup),2)</f>
        <v>148.74</v>
      </c>
      <c r="P37" s="346">
        <f>ROUND((IF('Intl Economy Base'!$P$105&gt;ROUND(((1-IntEconomyDiscount-IntEoncomyIncentive)*'Intl Economy Base'!P34),2),ROUND('Intl Economy Base'!$P$105*(1+International_Fuel_Surcharge),2),ROUND(((1-IntEconomyDiscount-IntEoncomyIncentive)*'Intl Economy Base'!P34)*(1+International_Fuel_Surcharge),2)))*(1+FedEx_Markup),2)</f>
        <v>147.63</v>
      </c>
      <c r="Q37" s="346">
        <f>ROUND((IF('Intl Economy Base'!$Q$105&gt;ROUND(((1-PuertoRicoDiscount)*'Intl Economy Base'!Q34),2),ROUND('Intl Economy Base'!$Q$105*(1+International_Fuel_Surcharge),2),ROUND(((1-PuertoRicoDiscount)*'Intl Economy Base'!Q34)*(1+International_Fuel_Surcharge),2)))*(1+FedEx_Markup),2)</f>
        <v>175.05</v>
      </c>
      <c r="R37" s="63"/>
      <c r="S37" s="63"/>
      <c r="T37" s="63"/>
      <c r="U37" s="63"/>
      <c r="V37" s="63"/>
      <c r="W37" s="63"/>
      <c r="X37" s="63"/>
      <c r="Y37" s="63"/>
      <c r="Z37" s="63"/>
    </row>
    <row r="38" ht="12.75" customHeight="1">
      <c r="A38" s="345">
        <v>33.0</v>
      </c>
      <c r="B38" s="346">
        <f>ROUND((IF('Intl Economy Base'!$B$105&gt;ROUND(((1-IntEconomyDiscount-IntEoncomyIncentive)*'Intl Economy Base'!B35),2),ROUND('Intl Economy Base'!$B$105*(1+International_Fuel_Surcharge),2),ROUND(((1-IntEconomyDiscount-IntEoncomyIncentive)*'Intl Economy Base'!B35)*(1+International_Fuel_Surcharge),2)))*(1+FedEx_Markup),2)</f>
        <v>71.53</v>
      </c>
      <c r="C38" s="346">
        <f>ROUND((IF('Intl Economy Base'!$C$105&gt;ROUND(((1-IntEconomyDiscount-IntEoncomyIncentive)*'Intl Economy Base'!C35),2),ROUND('Intl Economy Base'!$C$105*(1+International_Fuel_Surcharge),2),ROUND(((1-IntEconomyDiscount-IntEoncomyIncentive)*'Intl Economy Base'!C35)*(1+International_Fuel_Surcharge),2)))*(1+FedEx_Markup),2)</f>
        <v>84.32</v>
      </c>
      <c r="D38" s="346">
        <f>ROUND((IF('Intl Economy Base'!$D$105&gt;ROUND(((1-IntEconomyDiscount-IntEoncomyIncentive)*'Intl Economy Base'!D35),2),ROUND('Intl Economy Base'!$D$105*(1+International_Fuel_Surcharge),2),ROUND(((1-IntEconomyDiscount-IntEoncomyIncentive)*'Intl Economy Base'!D35)*(1+International_Fuel_Surcharge),2)))*(1+FedEx_Markup),2)</f>
        <v>69.03</v>
      </c>
      <c r="E38" s="346">
        <f>ROUND((IF('Intl Economy Base'!$E$105&gt;ROUND(((1-IntEconomyDiscount-IntEoncomyIncentive)*'Intl Economy Base'!E35),2),ROUND('Intl Economy Base'!$E$105*(1+International_Fuel_Surcharge),2),ROUND(((1-IntEconomyDiscount-IntEoncomyIncentive)*'Intl Economy Base'!E35)*(1+International_Fuel_Surcharge),2)))*(1+FedEx_Markup),2)</f>
        <v>116.36</v>
      </c>
      <c r="F38" s="346">
        <f>ROUND((IF('Intl Economy Base'!$F$105&gt;ROUND(((1-IntEconomyDiscount-IntEoncomyIncentive)*'Intl Economy Base'!F35),2),ROUND('Intl Economy Base'!$F$105*(1+International_Fuel_Surcharge),2),ROUND(((1-IntEconomyDiscount-IntEoncomyIncentive)*'Intl Economy Base'!F35)*(1+International_Fuel_Surcharge),2)))*(1+FedEx_Markup),2)</f>
        <v>213.72</v>
      </c>
      <c r="G38" s="346">
        <f>ROUND((IF('Intl Economy Base'!$G$105&gt;ROUND(((1-IntEconomyDiscount-IntEoncomyIncentive)*'Intl Economy Base'!G35),2),ROUND('Intl Economy Base'!$G$105*(1+International_Fuel_Surcharge),2),ROUND(((1-IntEconomyDiscount-IntEoncomyIncentive)*'Intl Economy Base'!G35)*(1+International_Fuel_Surcharge),2)))*(1+FedEx_Markup),2)</f>
        <v>126.19</v>
      </c>
      <c r="H38" s="346">
        <f>ROUND((IF('Intl Economy Base'!$H$105&gt;ROUND(((1-IntEconomyDiscount-IntEoncomyIncentive)*'Intl Economy Base'!H35),2),ROUND('Intl Economy Base'!$H$105*(1+International_Fuel_Surcharge),2),ROUND(((1-IntEconomyDiscount-IntEoncomyIncentive)*'Intl Economy Base'!H35)*(1+International_Fuel_Surcharge),2)))*(1+FedEx_Markup),2)</f>
        <v>122.18</v>
      </c>
      <c r="I38" s="346">
        <f>ROUND((IF('Intl Economy Base'!$I$105&gt;ROUND(((1-IntEconomyDiscount-IntEoncomyIncentive)*'Intl Economy Base'!I35),2),ROUND('Intl Economy Base'!$I$105*(1+International_Fuel_Surcharge),2),ROUND(((1-IntEconomyDiscount-IntEoncomyIncentive)*'Intl Economy Base'!I35)*(1+International_Fuel_Surcharge),2)))*(1+FedEx_Markup),2)</f>
        <v>140.45</v>
      </c>
      <c r="J38" s="346">
        <f>ROUND((IF('Intl Economy Base'!$J$105&gt;ROUND(((1-IntEconomyDiscount-IntEoncomyIncentive)*'Intl Economy Base'!J35),2),ROUND('Intl Economy Base'!$J$105*(1+International_Fuel_Surcharge),2),ROUND(((1-IntEconomyDiscount-IntEoncomyIncentive)*'Intl Economy Base'!J35)*(1+International_Fuel_Surcharge),2)))*(1+FedEx_Markup),2)</f>
        <v>86.81</v>
      </c>
      <c r="K38" s="346">
        <f>ROUND((IF('Intl Economy Base'!$K$105&gt;ROUND(((1-IntEconomyDiscount-IntEoncomyIncentive)*'Intl Economy Base'!K35),2),ROUND('Intl Economy Base'!$K$105*(1+International_Fuel_Surcharge),2),ROUND(((1-IntEconomyDiscount-IntEoncomyIncentive)*'Intl Economy Base'!K35)*(1+International_Fuel_Surcharge),2)))*(1+FedEx_Markup),2)</f>
        <v>162.62</v>
      </c>
      <c r="L38" s="346">
        <f>ROUND((IF('Intl Economy Base'!$L$105&gt;ROUND(((1-IntEconomyDiscount-IntEoncomyIncentive)*'Intl Economy Base'!L35),2),ROUND('Intl Economy Base'!$L$105*(1+International_Fuel_Surcharge),2),ROUND(((1-IntEconomyDiscount-IntEoncomyIncentive)*'Intl Economy Base'!L35)*(1+International_Fuel_Surcharge),2)))*(1+FedEx_Markup),2)</f>
        <v>147.42</v>
      </c>
      <c r="M38" s="346">
        <f>ROUND((IF('Intl Economy Base'!$M$105&gt;ROUND(((1-IntEconomyDiscount-IntEoncomyIncentive)*'Intl Economy Base'!M35),2),ROUND('Intl Economy Base'!$M$105*(1+International_Fuel_Surcharge),2),ROUND(((1-IntEconomyDiscount-IntEoncomyIncentive)*'Intl Economy Base'!M35)*(1+International_Fuel_Surcharge),2)))*(1+FedEx_Markup),2)</f>
        <v>210.08</v>
      </c>
      <c r="N38" s="346">
        <f>ROUND((IF('Intl Economy Base'!$N$105&gt;ROUND(((1-IntEconomyDiscount-IntEoncomyIncentive)*'Intl Economy Base'!N35),2),ROUND('Intl Economy Base'!$N$105*(1+International_Fuel_Surcharge),2),ROUND(((1-IntEconomyDiscount-IntEoncomyIncentive)*'Intl Economy Base'!N35)*(1+International_Fuel_Surcharge),2)))*(1+FedEx_Markup),2)</f>
        <v>197.19</v>
      </c>
      <c r="O38" s="346">
        <f>ROUND((IF('Intl Economy Base'!$O$105&gt;ROUND(((1-IntEconomyDiscount-IntEoncomyIncentive)*'Intl Economy Base'!O35),2),ROUND('Intl Economy Base'!$O$105*(1+International_Fuel_Surcharge),2),ROUND(((1-IntEconomyDiscount-IntEoncomyIncentive)*'Intl Economy Base'!O35)*(1+International_Fuel_Surcharge),2)))*(1+FedEx_Markup),2)</f>
        <v>163.05</v>
      </c>
      <c r="P38" s="346">
        <f>ROUND((IF('Intl Economy Base'!$P$105&gt;ROUND(((1-IntEconomyDiscount-IntEoncomyIncentive)*'Intl Economy Base'!P35),2),ROUND('Intl Economy Base'!$P$105*(1+International_Fuel_Surcharge),2),ROUND(((1-IntEconomyDiscount-IntEoncomyIncentive)*'Intl Economy Base'!P35)*(1+International_Fuel_Surcharge),2)))*(1+FedEx_Markup),2)</f>
        <v>156.38</v>
      </c>
      <c r="Q38" s="346">
        <f>ROUND((IF('Intl Economy Base'!$Q$105&gt;ROUND(((1-PuertoRicoDiscount)*'Intl Economy Base'!Q35),2),ROUND('Intl Economy Base'!$Q$105*(1+International_Fuel_Surcharge),2),ROUND(((1-PuertoRicoDiscount)*'Intl Economy Base'!Q35)*(1+International_Fuel_Surcharge),2)))*(1+FedEx_Markup),2)</f>
        <v>179.85</v>
      </c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345">
        <v>34.0</v>
      </c>
      <c r="B39" s="346">
        <f>ROUND((IF('Intl Economy Base'!$B$105&gt;ROUND(((1-IntEconomyDiscount-IntEoncomyIncentive)*'Intl Economy Base'!B36),2),ROUND('Intl Economy Base'!$B$105*(1+International_Fuel_Surcharge),2),ROUND(((1-IntEconomyDiscount-IntEoncomyIncentive)*'Intl Economy Base'!B36)*(1+International_Fuel_Surcharge),2)))*(1+FedEx_Markup),2)</f>
        <v>71.59</v>
      </c>
      <c r="C39" s="346">
        <f>ROUND((IF('Intl Economy Base'!$C$105&gt;ROUND(((1-IntEconomyDiscount-IntEoncomyIncentive)*'Intl Economy Base'!C36),2),ROUND('Intl Economy Base'!$C$105*(1+International_Fuel_Surcharge),2),ROUND(((1-IntEconomyDiscount-IntEoncomyIncentive)*'Intl Economy Base'!C36)*(1+International_Fuel_Surcharge),2)))*(1+FedEx_Markup),2)</f>
        <v>84.36</v>
      </c>
      <c r="D39" s="346">
        <f>ROUND((IF('Intl Economy Base'!$D$105&gt;ROUND(((1-IntEconomyDiscount-IntEoncomyIncentive)*'Intl Economy Base'!D36),2),ROUND('Intl Economy Base'!$D$105*(1+International_Fuel_Surcharge),2),ROUND(((1-IntEconomyDiscount-IntEoncomyIncentive)*'Intl Economy Base'!D36)*(1+International_Fuel_Surcharge),2)))*(1+FedEx_Markup),2)</f>
        <v>69.08</v>
      </c>
      <c r="E39" s="346">
        <f>ROUND((IF('Intl Economy Base'!$E$105&gt;ROUND(((1-IntEconomyDiscount-IntEoncomyIncentive)*'Intl Economy Base'!E36),2),ROUND('Intl Economy Base'!$E$105*(1+International_Fuel_Surcharge),2),ROUND(((1-IntEconomyDiscount-IntEoncomyIncentive)*'Intl Economy Base'!E36)*(1+International_Fuel_Surcharge),2)))*(1+FedEx_Markup),2)</f>
        <v>116.43</v>
      </c>
      <c r="F39" s="346">
        <f>ROUND((IF('Intl Economy Base'!$F$105&gt;ROUND(((1-IntEconomyDiscount-IntEoncomyIncentive)*'Intl Economy Base'!F36),2),ROUND('Intl Economy Base'!$F$105*(1+International_Fuel_Surcharge),2),ROUND(((1-IntEconomyDiscount-IntEoncomyIncentive)*'Intl Economy Base'!F36)*(1+International_Fuel_Surcharge),2)))*(1+FedEx_Markup),2)</f>
        <v>213.9</v>
      </c>
      <c r="G39" s="346">
        <f>ROUND((IF('Intl Economy Base'!$G$105&gt;ROUND(((1-IntEconomyDiscount-IntEoncomyIncentive)*'Intl Economy Base'!G36),2),ROUND('Intl Economy Base'!$G$105*(1+International_Fuel_Surcharge),2),ROUND(((1-IntEconomyDiscount-IntEoncomyIncentive)*'Intl Economy Base'!G36)*(1+International_Fuel_Surcharge),2)))*(1+FedEx_Markup),2)</f>
        <v>127.27</v>
      </c>
      <c r="H39" s="346">
        <f>ROUND((IF('Intl Economy Base'!$H$105&gt;ROUND(((1-IntEconomyDiscount-IntEoncomyIncentive)*'Intl Economy Base'!H36),2),ROUND('Intl Economy Base'!$H$105*(1+International_Fuel_Surcharge),2),ROUND(((1-IntEconomyDiscount-IntEoncomyIncentive)*'Intl Economy Base'!H36)*(1+International_Fuel_Surcharge),2)))*(1+FedEx_Markup),2)</f>
        <v>122.29</v>
      </c>
      <c r="I39" s="346">
        <f>ROUND((IF('Intl Economy Base'!$I$105&gt;ROUND(((1-IntEconomyDiscount-IntEoncomyIncentive)*'Intl Economy Base'!I36),2),ROUND('Intl Economy Base'!$I$105*(1+International_Fuel_Surcharge),2),ROUND(((1-IntEconomyDiscount-IntEoncomyIncentive)*'Intl Economy Base'!I36)*(1+International_Fuel_Surcharge),2)))*(1+FedEx_Markup),2)</f>
        <v>140.83</v>
      </c>
      <c r="J39" s="346">
        <f>ROUND((IF('Intl Economy Base'!$J$105&gt;ROUND(((1-IntEconomyDiscount-IntEoncomyIncentive)*'Intl Economy Base'!J36),2),ROUND('Intl Economy Base'!$J$105*(1+International_Fuel_Surcharge),2),ROUND(((1-IntEconomyDiscount-IntEoncomyIncentive)*'Intl Economy Base'!J36)*(1+International_Fuel_Surcharge),2)))*(1+FedEx_Markup),2)</f>
        <v>87.09</v>
      </c>
      <c r="K39" s="346">
        <f>ROUND((IF('Intl Economy Base'!$K$105&gt;ROUND(((1-IntEconomyDiscount-IntEoncomyIncentive)*'Intl Economy Base'!K36),2),ROUND('Intl Economy Base'!$K$105*(1+International_Fuel_Surcharge),2),ROUND(((1-IntEconomyDiscount-IntEoncomyIncentive)*'Intl Economy Base'!K36)*(1+International_Fuel_Surcharge),2)))*(1+FedEx_Markup),2)</f>
        <v>162.96</v>
      </c>
      <c r="L39" s="346">
        <f>ROUND((IF('Intl Economy Base'!$L$105&gt;ROUND(((1-IntEconomyDiscount-IntEoncomyIncentive)*'Intl Economy Base'!L36),2),ROUND('Intl Economy Base'!$L$105*(1+International_Fuel_Surcharge),2),ROUND(((1-IntEconomyDiscount-IntEoncomyIncentive)*'Intl Economy Base'!L36)*(1+International_Fuel_Surcharge),2)))*(1+FedEx_Markup),2)</f>
        <v>147.5</v>
      </c>
      <c r="M39" s="346">
        <f>ROUND((IF('Intl Economy Base'!$M$105&gt;ROUND(((1-IntEconomyDiscount-IntEoncomyIncentive)*'Intl Economy Base'!M36),2),ROUND('Intl Economy Base'!$M$105*(1+International_Fuel_Surcharge),2),ROUND(((1-IntEconomyDiscount-IntEoncomyIncentive)*'Intl Economy Base'!M36)*(1+International_Fuel_Surcharge),2)))*(1+FedEx_Markup),2)</f>
        <v>210.28</v>
      </c>
      <c r="N39" s="346">
        <f>ROUND((IF('Intl Economy Base'!$N$105&gt;ROUND(((1-IntEconomyDiscount-IntEoncomyIncentive)*'Intl Economy Base'!N36),2),ROUND('Intl Economy Base'!$N$105*(1+International_Fuel_Surcharge),2),ROUND(((1-IntEconomyDiscount-IntEoncomyIncentive)*'Intl Economy Base'!N36)*(1+International_Fuel_Surcharge),2)))*(1+FedEx_Markup),2)</f>
        <v>197.25</v>
      </c>
      <c r="O39" s="346">
        <f>ROUND((IF('Intl Economy Base'!$O$105&gt;ROUND(((1-IntEconomyDiscount-IntEoncomyIncentive)*'Intl Economy Base'!O36),2),ROUND('Intl Economy Base'!$O$105*(1+International_Fuel_Surcharge),2),ROUND(((1-IntEconomyDiscount-IntEoncomyIncentive)*'Intl Economy Base'!O36)*(1+International_Fuel_Surcharge),2)))*(1+FedEx_Markup),2)</f>
        <v>164.48</v>
      </c>
      <c r="P39" s="346">
        <f>ROUND((IF('Intl Economy Base'!$P$105&gt;ROUND(((1-IntEconomyDiscount-IntEoncomyIncentive)*'Intl Economy Base'!P36),2),ROUND('Intl Economy Base'!$P$105*(1+International_Fuel_Surcharge),2),ROUND(((1-IntEconomyDiscount-IntEoncomyIncentive)*'Intl Economy Base'!P36)*(1+International_Fuel_Surcharge),2)))*(1+FedEx_Markup),2)</f>
        <v>161.92</v>
      </c>
      <c r="Q39" s="346">
        <f>ROUND((IF('Intl Economy Base'!$Q$105&gt;ROUND(((1-PuertoRicoDiscount)*'Intl Economy Base'!Q36),2),ROUND('Intl Economy Base'!$Q$105*(1+International_Fuel_Surcharge),2),ROUND(((1-PuertoRicoDiscount)*'Intl Economy Base'!Q36)*(1+International_Fuel_Surcharge),2)))*(1+FedEx_Markup),2)</f>
        <v>184.54</v>
      </c>
      <c r="R39" s="63"/>
      <c r="S39" s="63"/>
      <c r="T39" s="63"/>
      <c r="U39" s="63"/>
      <c r="V39" s="63"/>
      <c r="W39" s="63"/>
      <c r="X39" s="63"/>
      <c r="Y39" s="63"/>
      <c r="Z39" s="63"/>
    </row>
    <row r="40" ht="12.75" customHeight="1">
      <c r="A40" s="345">
        <v>35.0</v>
      </c>
      <c r="B40" s="346">
        <f>ROUND((IF('Intl Economy Base'!$B$105&gt;ROUND(((1-IntEconomyDiscount-IntEoncomyIncentive)*'Intl Economy Base'!B37),2),ROUND('Intl Economy Base'!$B$105*(1+International_Fuel_Surcharge),2),ROUND(((1-IntEconomyDiscount-IntEoncomyIncentive)*'Intl Economy Base'!B37)*(1+International_Fuel_Surcharge),2)))*(1+FedEx_Markup),2)</f>
        <v>72.15</v>
      </c>
      <c r="C40" s="346">
        <f>ROUND((IF('Intl Economy Base'!$C$105&gt;ROUND(((1-IntEconomyDiscount-IntEoncomyIncentive)*'Intl Economy Base'!C37),2),ROUND('Intl Economy Base'!$C$105*(1+International_Fuel_Surcharge),2),ROUND(((1-IntEconomyDiscount-IntEoncomyIncentive)*'Intl Economy Base'!C37)*(1+International_Fuel_Surcharge),2)))*(1+FedEx_Markup),2)</f>
        <v>84.74</v>
      </c>
      <c r="D40" s="346">
        <f>ROUND((IF('Intl Economy Base'!$D$105&gt;ROUND(((1-IntEconomyDiscount-IntEoncomyIncentive)*'Intl Economy Base'!D37),2),ROUND('Intl Economy Base'!$D$105*(1+International_Fuel_Surcharge),2),ROUND(((1-IntEconomyDiscount-IntEoncomyIncentive)*'Intl Economy Base'!D37)*(1+International_Fuel_Surcharge),2)))*(1+FedEx_Markup),2)</f>
        <v>69.14</v>
      </c>
      <c r="E40" s="346">
        <f>ROUND((IF('Intl Economy Base'!$E$105&gt;ROUND(((1-IntEconomyDiscount-IntEoncomyIncentive)*'Intl Economy Base'!E37),2),ROUND('Intl Economy Base'!$E$105*(1+International_Fuel_Surcharge),2),ROUND(((1-IntEconomyDiscount-IntEoncomyIncentive)*'Intl Economy Base'!E37)*(1+International_Fuel_Surcharge),2)))*(1+FedEx_Markup),2)</f>
        <v>116.48</v>
      </c>
      <c r="F40" s="346">
        <f>ROUND((IF('Intl Economy Base'!$F$105&gt;ROUND(((1-IntEconomyDiscount-IntEoncomyIncentive)*'Intl Economy Base'!F37),2),ROUND('Intl Economy Base'!$F$105*(1+International_Fuel_Surcharge),2),ROUND(((1-IntEconomyDiscount-IntEoncomyIncentive)*'Intl Economy Base'!F37)*(1+International_Fuel_Surcharge),2)))*(1+FedEx_Markup),2)</f>
        <v>213.95</v>
      </c>
      <c r="G40" s="346">
        <f>ROUND((IF('Intl Economy Base'!$G$105&gt;ROUND(((1-IntEconomyDiscount-IntEoncomyIncentive)*'Intl Economy Base'!G37),2),ROUND('Intl Economy Base'!$G$105*(1+International_Fuel_Surcharge),2),ROUND(((1-IntEconomyDiscount-IntEoncomyIncentive)*'Intl Economy Base'!G37)*(1+International_Fuel_Surcharge),2)))*(1+FedEx_Markup),2)</f>
        <v>128.13</v>
      </c>
      <c r="H40" s="346">
        <f>ROUND((IF('Intl Economy Base'!$H$105&gt;ROUND(((1-IntEconomyDiscount-IntEoncomyIncentive)*'Intl Economy Base'!H37),2),ROUND('Intl Economy Base'!$H$105*(1+International_Fuel_Surcharge),2),ROUND(((1-IntEconomyDiscount-IntEoncomyIncentive)*'Intl Economy Base'!H37)*(1+International_Fuel_Surcharge),2)))*(1+FedEx_Markup),2)</f>
        <v>122.81</v>
      </c>
      <c r="I40" s="346">
        <f>ROUND((IF('Intl Economy Base'!$I$105&gt;ROUND(((1-IntEconomyDiscount-IntEoncomyIncentive)*'Intl Economy Base'!I37),2),ROUND('Intl Economy Base'!$I$105*(1+International_Fuel_Surcharge),2),ROUND(((1-IntEconomyDiscount-IntEoncomyIncentive)*'Intl Economy Base'!I37)*(1+International_Fuel_Surcharge),2)))*(1+FedEx_Markup),2)</f>
        <v>143.27</v>
      </c>
      <c r="J40" s="346">
        <f>ROUND((IF('Intl Economy Base'!$J$105&gt;ROUND(((1-IntEconomyDiscount-IntEoncomyIncentive)*'Intl Economy Base'!J37),2),ROUND('Intl Economy Base'!$J$105*(1+International_Fuel_Surcharge),2),ROUND(((1-IntEconomyDiscount-IntEoncomyIncentive)*'Intl Economy Base'!J37)*(1+International_Fuel_Surcharge),2)))*(1+FedEx_Markup),2)</f>
        <v>87.43</v>
      </c>
      <c r="K40" s="346">
        <f>ROUND((IF('Intl Economy Base'!$K$105&gt;ROUND(((1-IntEconomyDiscount-IntEoncomyIncentive)*'Intl Economy Base'!K37),2),ROUND('Intl Economy Base'!$K$105*(1+International_Fuel_Surcharge),2),ROUND(((1-IntEconomyDiscount-IntEoncomyIncentive)*'Intl Economy Base'!K37)*(1+International_Fuel_Surcharge),2)))*(1+FedEx_Markup),2)</f>
        <v>169.66</v>
      </c>
      <c r="L40" s="346">
        <f>ROUND((IF('Intl Economy Base'!$L$105&gt;ROUND(((1-IntEconomyDiscount-IntEoncomyIncentive)*'Intl Economy Base'!L37),2),ROUND('Intl Economy Base'!$L$105*(1+International_Fuel_Surcharge),2),ROUND(((1-IntEconomyDiscount-IntEoncomyIncentive)*'Intl Economy Base'!L37)*(1+International_Fuel_Surcharge),2)))*(1+FedEx_Markup),2)</f>
        <v>148.2</v>
      </c>
      <c r="M40" s="346">
        <f>ROUND((IF('Intl Economy Base'!$M$105&gt;ROUND(((1-IntEconomyDiscount-IntEoncomyIncentive)*'Intl Economy Base'!M37),2),ROUND('Intl Economy Base'!$M$105*(1+International_Fuel_Surcharge),2),ROUND(((1-IntEconomyDiscount-IntEoncomyIncentive)*'Intl Economy Base'!M37)*(1+International_Fuel_Surcharge),2)))*(1+FedEx_Markup),2)</f>
        <v>210.34</v>
      </c>
      <c r="N40" s="346">
        <f>ROUND((IF('Intl Economy Base'!$N$105&gt;ROUND(((1-IntEconomyDiscount-IntEoncomyIncentive)*'Intl Economy Base'!N37),2),ROUND('Intl Economy Base'!$N$105*(1+International_Fuel_Surcharge),2),ROUND(((1-IntEconomyDiscount-IntEoncomyIncentive)*'Intl Economy Base'!N37)*(1+International_Fuel_Surcharge),2)))*(1+FedEx_Markup),2)</f>
        <v>197.31</v>
      </c>
      <c r="O40" s="346">
        <f>ROUND((IF('Intl Economy Base'!$O$105&gt;ROUND(((1-IntEconomyDiscount-IntEoncomyIncentive)*'Intl Economy Base'!O37),2),ROUND('Intl Economy Base'!$O$105*(1+International_Fuel_Surcharge),2),ROUND(((1-IntEconomyDiscount-IntEoncomyIncentive)*'Intl Economy Base'!O37)*(1+International_Fuel_Surcharge),2)))*(1+FedEx_Markup),2)</f>
        <v>165.05</v>
      </c>
      <c r="P40" s="346">
        <f>ROUND((IF('Intl Economy Base'!$P$105&gt;ROUND(((1-IntEconomyDiscount-IntEoncomyIncentive)*'Intl Economy Base'!P37),2),ROUND('Intl Economy Base'!$P$105*(1+International_Fuel_Surcharge),2),ROUND(((1-IntEconomyDiscount-IntEoncomyIncentive)*'Intl Economy Base'!P37)*(1+International_Fuel_Surcharge),2)))*(1+FedEx_Markup),2)</f>
        <v>162.99</v>
      </c>
      <c r="Q40" s="346">
        <f>ROUND((IF('Intl Economy Base'!$Q$105&gt;ROUND(((1-PuertoRicoDiscount)*'Intl Economy Base'!Q37),2),ROUND('Intl Economy Base'!$Q$105*(1+International_Fuel_Surcharge),2),ROUND(((1-PuertoRicoDiscount)*'Intl Economy Base'!Q37)*(1+International_Fuel_Surcharge),2)))*(1+FedEx_Markup),2)</f>
        <v>189.45</v>
      </c>
      <c r="R40" s="63"/>
      <c r="S40" s="63"/>
      <c r="T40" s="63"/>
      <c r="U40" s="63"/>
      <c r="V40" s="63"/>
      <c r="W40" s="63"/>
      <c r="X40" s="63"/>
      <c r="Y40" s="63"/>
      <c r="Z40" s="63"/>
    </row>
    <row r="41" ht="12.75" customHeight="1">
      <c r="A41" s="345">
        <v>36.0</v>
      </c>
      <c r="B41" s="346">
        <f>ROUND((IF('Intl Economy Base'!$B$105&gt;ROUND(((1-IntEconomyDiscount-IntEoncomyIncentive)*'Intl Economy Base'!B38),2),ROUND('Intl Economy Base'!$B$105*(1+International_Fuel_Surcharge),2),ROUND(((1-IntEconomyDiscount-IntEoncomyIncentive)*'Intl Economy Base'!B38)*(1+International_Fuel_Surcharge),2)))*(1+FedEx_Markup),2)</f>
        <v>80.3</v>
      </c>
      <c r="C41" s="346">
        <f>ROUND((IF('Intl Economy Base'!$C$105&gt;ROUND(((1-IntEconomyDiscount-IntEoncomyIncentive)*'Intl Economy Base'!C38),2),ROUND('Intl Economy Base'!$C$105*(1+International_Fuel_Surcharge),2),ROUND(((1-IntEconomyDiscount-IntEoncomyIncentive)*'Intl Economy Base'!C38)*(1+International_Fuel_Surcharge),2)))*(1+FedEx_Markup),2)</f>
        <v>92.37</v>
      </c>
      <c r="D41" s="346">
        <f>ROUND((IF('Intl Economy Base'!$D$105&gt;ROUND(((1-IntEconomyDiscount-IntEoncomyIncentive)*'Intl Economy Base'!D38),2),ROUND('Intl Economy Base'!$D$105*(1+International_Fuel_Surcharge),2),ROUND(((1-IntEconomyDiscount-IntEoncomyIncentive)*'Intl Economy Base'!D38)*(1+International_Fuel_Surcharge),2)))*(1+FedEx_Markup),2)</f>
        <v>70.27</v>
      </c>
      <c r="E41" s="346">
        <f>ROUND((IF('Intl Economy Base'!$E$105&gt;ROUND(((1-IntEconomyDiscount-IntEoncomyIncentive)*'Intl Economy Base'!E38),2),ROUND('Intl Economy Base'!$E$105*(1+International_Fuel_Surcharge),2),ROUND(((1-IntEconomyDiscount-IntEoncomyIncentive)*'Intl Economy Base'!E38)*(1+International_Fuel_Surcharge),2)))*(1+FedEx_Markup),2)</f>
        <v>116.55</v>
      </c>
      <c r="F41" s="346">
        <f>ROUND((IF('Intl Economy Base'!$F$105&gt;ROUND(((1-IntEconomyDiscount-IntEoncomyIncentive)*'Intl Economy Base'!F38),2),ROUND('Intl Economy Base'!$F$105*(1+International_Fuel_Surcharge),2),ROUND(((1-IntEconomyDiscount-IntEoncomyIncentive)*'Intl Economy Base'!F38)*(1+International_Fuel_Surcharge),2)))*(1+FedEx_Markup),2)</f>
        <v>213.99</v>
      </c>
      <c r="G41" s="346">
        <f>ROUND((IF('Intl Economy Base'!$G$105&gt;ROUND(((1-IntEconomyDiscount-IntEoncomyIncentive)*'Intl Economy Base'!G38),2),ROUND('Intl Economy Base'!$G$105*(1+International_Fuel_Surcharge),2),ROUND(((1-IntEconomyDiscount-IntEoncomyIncentive)*'Intl Economy Base'!G38)*(1+International_Fuel_Surcharge),2)))*(1+FedEx_Markup),2)</f>
        <v>128.23</v>
      </c>
      <c r="H41" s="346">
        <f>ROUND((IF('Intl Economy Base'!$H$105&gt;ROUND(((1-IntEconomyDiscount-IntEoncomyIncentive)*'Intl Economy Base'!H38),2),ROUND('Intl Economy Base'!$H$105*(1+International_Fuel_Surcharge),2),ROUND(((1-IntEconomyDiscount-IntEoncomyIncentive)*'Intl Economy Base'!H38)*(1+International_Fuel_Surcharge),2)))*(1+FedEx_Markup),2)</f>
        <v>133.09</v>
      </c>
      <c r="I41" s="346">
        <f>ROUND((IF('Intl Economy Base'!$I$105&gt;ROUND(((1-IntEconomyDiscount-IntEoncomyIncentive)*'Intl Economy Base'!I38),2),ROUND('Intl Economy Base'!$I$105*(1+International_Fuel_Surcharge),2),ROUND(((1-IntEconomyDiscount-IntEoncomyIncentive)*'Intl Economy Base'!I38)*(1+International_Fuel_Surcharge),2)))*(1+FedEx_Markup),2)</f>
        <v>148.7</v>
      </c>
      <c r="J41" s="346">
        <f>ROUND((IF('Intl Economy Base'!$J$105&gt;ROUND(((1-IntEconomyDiscount-IntEoncomyIncentive)*'Intl Economy Base'!J38),2),ROUND('Intl Economy Base'!$J$105*(1+International_Fuel_Surcharge),2),ROUND(((1-IntEconomyDiscount-IntEoncomyIncentive)*'Intl Economy Base'!J38)*(1+International_Fuel_Surcharge),2)))*(1+FedEx_Markup),2)</f>
        <v>87.48</v>
      </c>
      <c r="K41" s="346">
        <f>ROUND((IF('Intl Economy Base'!$K$105&gt;ROUND(((1-IntEconomyDiscount-IntEoncomyIncentive)*'Intl Economy Base'!K38),2),ROUND('Intl Economy Base'!$K$105*(1+International_Fuel_Surcharge),2),ROUND(((1-IntEconomyDiscount-IntEoncomyIncentive)*'Intl Economy Base'!K38)*(1+International_Fuel_Surcharge),2)))*(1+FedEx_Markup),2)</f>
        <v>202.07</v>
      </c>
      <c r="L41" s="346">
        <f>ROUND((IF('Intl Economy Base'!$L$105&gt;ROUND(((1-IntEconomyDiscount-IntEoncomyIncentive)*'Intl Economy Base'!L38),2),ROUND('Intl Economy Base'!$L$105*(1+International_Fuel_Surcharge),2),ROUND(((1-IntEconomyDiscount-IntEoncomyIncentive)*'Intl Economy Base'!L38)*(1+International_Fuel_Surcharge),2)))*(1+FedEx_Markup),2)</f>
        <v>152.52</v>
      </c>
      <c r="M41" s="346">
        <f>ROUND((IF('Intl Economy Base'!$M$105&gt;ROUND(((1-IntEconomyDiscount-IntEoncomyIncentive)*'Intl Economy Base'!M38),2),ROUND('Intl Economy Base'!$M$105*(1+International_Fuel_Surcharge),2),ROUND(((1-IntEconomyDiscount-IntEoncomyIncentive)*'Intl Economy Base'!M38)*(1+International_Fuel_Surcharge),2)))*(1+FedEx_Markup),2)</f>
        <v>210.71</v>
      </c>
      <c r="N41" s="346">
        <f>ROUND((IF('Intl Economy Base'!$N$105&gt;ROUND(((1-IntEconomyDiscount-IntEoncomyIncentive)*'Intl Economy Base'!N38),2),ROUND('Intl Economy Base'!$N$105*(1+International_Fuel_Surcharge),2),ROUND(((1-IntEconomyDiscount-IntEoncomyIncentive)*'Intl Economy Base'!N38)*(1+International_Fuel_Surcharge),2)))*(1+FedEx_Markup),2)</f>
        <v>197.37</v>
      </c>
      <c r="O41" s="346">
        <f>ROUND((IF('Intl Economy Base'!$O$105&gt;ROUND(((1-IntEconomyDiscount-IntEoncomyIncentive)*'Intl Economy Base'!O38),2),ROUND('Intl Economy Base'!$O$105*(1+International_Fuel_Surcharge),2),ROUND(((1-IntEconomyDiscount-IntEoncomyIncentive)*'Intl Economy Base'!O38)*(1+International_Fuel_Surcharge),2)))*(1+FedEx_Markup),2)</f>
        <v>176.24</v>
      </c>
      <c r="P41" s="346">
        <f>ROUND((IF('Intl Economy Base'!$P$105&gt;ROUND(((1-IntEconomyDiscount-IntEoncomyIncentive)*'Intl Economy Base'!P38),2),ROUND('Intl Economy Base'!$P$105*(1+International_Fuel_Surcharge),2),ROUND(((1-IntEconomyDiscount-IntEoncomyIncentive)*'Intl Economy Base'!P38)*(1+International_Fuel_Surcharge),2)))*(1+FedEx_Markup),2)</f>
        <v>163.12</v>
      </c>
      <c r="Q41" s="346">
        <f>ROUND((IF('Intl Economy Base'!$Q$105&gt;ROUND(((1-PuertoRicoDiscount)*'Intl Economy Base'!Q38),2),ROUND('Intl Economy Base'!$Q$105*(1+International_Fuel_Surcharge),2),ROUND(((1-PuertoRicoDiscount)*'Intl Economy Base'!Q38)*(1+International_Fuel_Surcharge),2)))*(1+FedEx_Markup),2)</f>
        <v>197.75</v>
      </c>
      <c r="R41" s="63"/>
      <c r="S41" s="63"/>
      <c r="T41" s="63"/>
      <c r="U41" s="63"/>
      <c r="V41" s="63"/>
      <c r="W41" s="63"/>
      <c r="X41" s="63"/>
      <c r="Y41" s="63"/>
      <c r="Z41" s="63"/>
    </row>
    <row r="42" ht="12.75" customHeight="1">
      <c r="A42" s="345">
        <v>37.0</v>
      </c>
      <c r="B42" s="346">
        <f>ROUND((IF('Intl Economy Base'!$B$105&gt;ROUND(((1-IntEconomyDiscount-IntEoncomyIncentive)*'Intl Economy Base'!B39),2),ROUND('Intl Economy Base'!$B$105*(1+International_Fuel_Surcharge),2),ROUND(((1-IntEconomyDiscount-IntEoncomyIncentive)*'Intl Economy Base'!B39)*(1+International_Fuel_Surcharge),2)))*(1+FedEx_Markup),2)</f>
        <v>81.12</v>
      </c>
      <c r="C42" s="346">
        <f>ROUND((IF('Intl Economy Base'!$C$105&gt;ROUND(((1-IntEconomyDiscount-IntEoncomyIncentive)*'Intl Economy Base'!C39),2),ROUND('Intl Economy Base'!$C$105*(1+International_Fuel_Surcharge),2),ROUND(((1-IntEconomyDiscount-IntEoncomyIncentive)*'Intl Economy Base'!C39)*(1+International_Fuel_Surcharge),2)))*(1+FedEx_Markup),2)</f>
        <v>94.13</v>
      </c>
      <c r="D42" s="346">
        <f>ROUND((IF('Intl Economy Base'!$D$105&gt;ROUND(((1-IntEconomyDiscount-IntEoncomyIncentive)*'Intl Economy Base'!D39),2),ROUND('Intl Economy Base'!$D$105*(1+International_Fuel_Surcharge),2),ROUND(((1-IntEconomyDiscount-IntEoncomyIncentive)*'Intl Economy Base'!D39)*(1+International_Fuel_Surcharge),2)))*(1+FedEx_Markup),2)</f>
        <v>70.48</v>
      </c>
      <c r="E42" s="346">
        <f>ROUND((IF('Intl Economy Base'!$E$105&gt;ROUND(((1-IntEconomyDiscount-IntEoncomyIncentive)*'Intl Economy Base'!E39),2),ROUND('Intl Economy Base'!$E$105*(1+International_Fuel_Surcharge),2),ROUND(((1-IntEconomyDiscount-IntEoncomyIncentive)*'Intl Economy Base'!E39)*(1+International_Fuel_Surcharge),2)))*(1+FedEx_Markup),2)</f>
        <v>117.02</v>
      </c>
      <c r="F42" s="346">
        <f>ROUND((IF('Intl Economy Base'!$F$105&gt;ROUND(((1-IntEconomyDiscount-IntEoncomyIncentive)*'Intl Economy Base'!F39),2),ROUND('Intl Economy Base'!$F$105*(1+International_Fuel_Surcharge),2),ROUND(((1-IntEconomyDiscount-IntEoncomyIncentive)*'Intl Economy Base'!F39)*(1+International_Fuel_Surcharge),2)))*(1+FedEx_Markup),2)</f>
        <v>214.05</v>
      </c>
      <c r="G42" s="346">
        <f>ROUND((IF('Intl Economy Base'!$G$105&gt;ROUND(((1-IntEconomyDiscount-IntEoncomyIncentive)*'Intl Economy Base'!G39),2),ROUND('Intl Economy Base'!$G$105*(1+International_Fuel_Surcharge),2),ROUND(((1-IntEconomyDiscount-IntEoncomyIncentive)*'Intl Economy Base'!G39)*(1+International_Fuel_Surcharge),2)))*(1+FedEx_Markup),2)</f>
        <v>128.28</v>
      </c>
      <c r="H42" s="346">
        <f>ROUND((IF('Intl Economy Base'!$H$105&gt;ROUND(((1-IntEconomyDiscount-IntEoncomyIncentive)*'Intl Economy Base'!H39),2),ROUND('Intl Economy Base'!$H$105*(1+International_Fuel_Surcharge),2),ROUND(((1-IntEconomyDiscount-IntEoncomyIncentive)*'Intl Economy Base'!H39)*(1+International_Fuel_Surcharge),2)))*(1+FedEx_Markup),2)</f>
        <v>134.11</v>
      </c>
      <c r="I42" s="346">
        <f>ROUND((IF('Intl Economy Base'!$I$105&gt;ROUND(((1-IntEconomyDiscount-IntEoncomyIncentive)*'Intl Economy Base'!I39),2),ROUND('Intl Economy Base'!$I$105*(1+International_Fuel_Surcharge),2),ROUND(((1-IntEconomyDiscount-IntEoncomyIncentive)*'Intl Economy Base'!I39)*(1+International_Fuel_Surcharge),2)))*(1+FedEx_Markup),2)</f>
        <v>149.42</v>
      </c>
      <c r="J42" s="346">
        <f>ROUND((IF('Intl Economy Base'!$J$105&gt;ROUND(((1-IntEconomyDiscount-IntEoncomyIncentive)*'Intl Economy Base'!J39),2),ROUND('Intl Economy Base'!$J$105*(1+International_Fuel_Surcharge),2),ROUND(((1-IntEconomyDiscount-IntEoncomyIncentive)*'Intl Economy Base'!J39)*(1+International_Fuel_Surcharge),2)))*(1+FedEx_Markup),2)</f>
        <v>87.62</v>
      </c>
      <c r="K42" s="346">
        <f>ROUND((IF('Intl Economy Base'!$K$105&gt;ROUND(((1-IntEconomyDiscount-IntEoncomyIncentive)*'Intl Economy Base'!K39),2),ROUND('Intl Economy Base'!$K$105*(1+International_Fuel_Surcharge),2),ROUND(((1-IntEconomyDiscount-IntEoncomyIncentive)*'Intl Economy Base'!K39)*(1+International_Fuel_Surcharge),2)))*(1+FedEx_Markup),2)</f>
        <v>205.31</v>
      </c>
      <c r="L42" s="346">
        <f>ROUND((IF('Intl Economy Base'!$L$105&gt;ROUND(((1-IntEconomyDiscount-IntEoncomyIncentive)*'Intl Economy Base'!L39),2),ROUND('Intl Economy Base'!$L$105*(1+International_Fuel_Surcharge),2),ROUND(((1-IntEconomyDiscount-IntEoncomyIncentive)*'Intl Economy Base'!L39)*(1+International_Fuel_Surcharge),2)))*(1+FedEx_Markup),2)</f>
        <v>152.96</v>
      </c>
      <c r="M42" s="346">
        <f>ROUND((IF('Intl Economy Base'!$M$105&gt;ROUND(((1-IntEconomyDiscount-IntEoncomyIncentive)*'Intl Economy Base'!M39),2),ROUND('Intl Economy Base'!$M$105*(1+International_Fuel_Surcharge),2),ROUND(((1-IntEconomyDiscount-IntEoncomyIncentive)*'Intl Economy Base'!M39)*(1+International_Fuel_Surcharge),2)))*(1+FedEx_Markup),2)</f>
        <v>211.11</v>
      </c>
      <c r="N42" s="346">
        <f>ROUND((IF('Intl Economy Base'!$N$105&gt;ROUND(((1-IntEconomyDiscount-IntEoncomyIncentive)*'Intl Economy Base'!N39),2),ROUND('Intl Economy Base'!$N$105*(1+International_Fuel_Surcharge),2),ROUND(((1-IntEconomyDiscount-IntEoncomyIncentive)*'Intl Economy Base'!N39)*(1+International_Fuel_Surcharge),2)))*(1+FedEx_Markup),2)</f>
        <v>198.1</v>
      </c>
      <c r="O42" s="346">
        <f>ROUND((IF('Intl Economy Base'!$O$105&gt;ROUND(((1-IntEconomyDiscount-IntEoncomyIncentive)*'Intl Economy Base'!O39),2),ROUND('Intl Economy Base'!$O$105*(1+International_Fuel_Surcharge),2),ROUND(((1-IntEconomyDiscount-IntEoncomyIncentive)*'Intl Economy Base'!O39)*(1+International_Fuel_Surcharge),2)))*(1+FedEx_Markup),2)</f>
        <v>177.38</v>
      </c>
      <c r="P42" s="346">
        <f>ROUND((IF('Intl Economy Base'!$P$105&gt;ROUND(((1-IntEconomyDiscount-IntEoncomyIncentive)*'Intl Economy Base'!P39),2),ROUND('Intl Economy Base'!$P$105*(1+International_Fuel_Surcharge),2),ROUND(((1-IntEconomyDiscount-IntEoncomyIncentive)*'Intl Economy Base'!P39)*(1+International_Fuel_Surcharge),2)))*(1+FedEx_Markup),2)</f>
        <v>165.68</v>
      </c>
      <c r="Q42" s="346">
        <f>ROUND((IF('Intl Economy Base'!$Q$105&gt;ROUND(((1-PuertoRicoDiscount)*'Intl Economy Base'!Q39),2),ROUND('Intl Economy Base'!$Q$105*(1+International_Fuel_Surcharge),2),ROUND(((1-PuertoRicoDiscount)*'Intl Economy Base'!Q39)*(1+International_Fuel_Surcharge),2)))*(1+FedEx_Markup),2)</f>
        <v>202.77</v>
      </c>
      <c r="R42" s="63"/>
      <c r="S42" s="63"/>
      <c r="T42" s="63"/>
      <c r="U42" s="63"/>
      <c r="V42" s="63"/>
      <c r="W42" s="63"/>
      <c r="X42" s="63"/>
      <c r="Y42" s="63"/>
      <c r="Z42" s="63"/>
    </row>
    <row r="43" ht="12.75" customHeight="1">
      <c r="A43" s="345">
        <v>38.0</v>
      </c>
      <c r="B43" s="346">
        <f>ROUND((IF('Intl Economy Base'!$B$105&gt;ROUND(((1-IntEconomyDiscount-IntEoncomyIncentive)*'Intl Economy Base'!B40),2),ROUND('Intl Economy Base'!$B$105*(1+International_Fuel_Surcharge),2),ROUND(((1-IntEconomyDiscount-IntEoncomyIncentive)*'Intl Economy Base'!B40)*(1+International_Fuel_Surcharge),2)))*(1+FedEx_Markup),2)</f>
        <v>83.46</v>
      </c>
      <c r="C43" s="346">
        <f>ROUND((IF('Intl Economy Base'!$C$105&gt;ROUND(((1-IntEconomyDiscount-IntEoncomyIncentive)*'Intl Economy Base'!C40),2),ROUND('Intl Economy Base'!$C$105*(1+International_Fuel_Surcharge),2),ROUND(((1-IntEconomyDiscount-IntEoncomyIncentive)*'Intl Economy Base'!C40)*(1+International_Fuel_Surcharge),2)))*(1+FedEx_Markup),2)</f>
        <v>95.86</v>
      </c>
      <c r="D43" s="346">
        <f>ROUND((IF('Intl Economy Base'!$D$105&gt;ROUND(((1-IntEconomyDiscount-IntEoncomyIncentive)*'Intl Economy Base'!D40),2),ROUND('Intl Economy Base'!$D$105*(1+International_Fuel_Surcharge),2),ROUND(((1-IntEconomyDiscount-IntEoncomyIncentive)*'Intl Economy Base'!D40)*(1+International_Fuel_Surcharge),2)))*(1+FedEx_Markup),2)</f>
        <v>71.27</v>
      </c>
      <c r="E43" s="346">
        <f>ROUND((IF('Intl Economy Base'!$E$105&gt;ROUND(((1-IntEconomyDiscount-IntEoncomyIncentive)*'Intl Economy Base'!E40),2),ROUND('Intl Economy Base'!$E$105*(1+International_Fuel_Surcharge),2),ROUND(((1-IntEconomyDiscount-IntEoncomyIncentive)*'Intl Economy Base'!E40)*(1+International_Fuel_Surcharge),2)))*(1+FedEx_Markup),2)</f>
        <v>119.36</v>
      </c>
      <c r="F43" s="346">
        <f>ROUND((IF('Intl Economy Base'!$F$105&gt;ROUND(((1-IntEconomyDiscount-IntEoncomyIncentive)*'Intl Economy Base'!F40),2),ROUND('Intl Economy Base'!$F$105*(1+International_Fuel_Surcharge),2),ROUND(((1-IntEconomyDiscount-IntEoncomyIncentive)*'Intl Economy Base'!F40)*(1+International_Fuel_Surcharge),2)))*(1+FedEx_Markup),2)</f>
        <v>214.13</v>
      </c>
      <c r="G43" s="346">
        <f>ROUND((IF('Intl Economy Base'!$G$105&gt;ROUND(((1-IntEconomyDiscount-IntEoncomyIncentive)*'Intl Economy Base'!G40),2),ROUND('Intl Economy Base'!$G$105*(1+International_Fuel_Surcharge),2),ROUND(((1-IntEconomyDiscount-IntEoncomyIncentive)*'Intl Economy Base'!G40)*(1+International_Fuel_Surcharge),2)))*(1+FedEx_Markup),2)</f>
        <v>128.36</v>
      </c>
      <c r="H43" s="346">
        <f>ROUND((IF('Intl Economy Base'!$H$105&gt;ROUND(((1-IntEconomyDiscount-IntEoncomyIncentive)*'Intl Economy Base'!H40),2),ROUND('Intl Economy Base'!$H$105*(1+International_Fuel_Surcharge),2),ROUND(((1-IntEconomyDiscount-IntEoncomyIncentive)*'Intl Economy Base'!H40)*(1+International_Fuel_Surcharge),2)))*(1+FedEx_Markup),2)</f>
        <v>136.44</v>
      </c>
      <c r="I43" s="346">
        <f>ROUND((IF('Intl Economy Base'!$I$105&gt;ROUND(((1-IntEconomyDiscount-IntEoncomyIncentive)*'Intl Economy Base'!I40),2),ROUND('Intl Economy Base'!$I$105*(1+International_Fuel_Surcharge),2),ROUND(((1-IntEconomyDiscount-IntEoncomyIncentive)*'Intl Economy Base'!I40)*(1+International_Fuel_Surcharge),2)))*(1+FedEx_Markup),2)</f>
        <v>149.74</v>
      </c>
      <c r="J43" s="346">
        <f>ROUND((IF('Intl Economy Base'!$J$105&gt;ROUND(((1-IntEconomyDiscount-IntEoncomyIncentive)*'Intl Economy Base'!J40),2),ROUND('Intl Economy Base'!$J$105*(1+International_Fuel_Surcharge),2),ROUND(((1-IntEconomyDiscount-IntEoncomyIncentive)*'Intl Economy Base'!J40)*(1+International_Fuel_Surcharge),2)))*(1+FedEx_Markup),2)</f>
        <v>87.66</v>
      </c>
      <c r="K43" s="346">
        <f>ROUND((IF('Intl Economy Base'!$K$105&gt;ROUND(((1-IntEconomyDiscount-IntEoncomyIncentive)*'Intl Economy Base'!K40),2),ROUND('Intl Economy Base'!$K$105*(1+International_Fuel_Surcharge),2),ROUND(((1-IntEconomyDiscount-IntEoncomyIncentive)*'Intl Economy Base'!K40)*(1+International_Fuel_Surcharge),2)))*(1+FedEx_Markup),2)</f>
        <v>212.08</v>
      </c>
      <c r="L43" s="346">
        <f>ROUND((IF('Intl Economy Base'!$L$105&gt;ROUND(((1-IntEconomyDiscount-IntEoncomyIncentive)*'Intl Economy Base'!L40),2),ROUND('Intl Economy Base'!$L$105*(1+International_Fuel_Surcharge),2),ROUND(((1-IntEconomyDiscount-IntEoncomyIncentive)*'Intl Economy Base'!L40)*(1+International_Fuel_Surcharge),2)))*(1+FedEx_Markup),2)</f>
        <v>156.57</v>
      </c>
      <c r="M43" s="346">
        <f>ROUND((IF('Intl Economy Base'!$M$105&gt;ROUND(((1-IntEconomyDiscount-IntEoncomyIncentive)*'Intl Economy Base'!M40),2),ROUND('Intl Economy Base'!$M$105*(1+International_Fuel_Surcharge),2),ROUND(((1-IntEconomyDiscount-IntEoncomyIncentive)*'Intl Economy Base'!M40)*(1+International_Fuel_Surcharge),2)))*(1+FedEx_Markup),2)</f>
        <v>219.01</v>
      </c>
      <c r="N43" s="346">
        <f>ROUND((IF('Intl Economy Base'!$N$105&gt;ROUND(((1-IntEconomyDiscount-IntEoncomyIncentive)*'Intl Economy Base'!N40),2),ROUND('Intl Economy Base'!$N$105*(1+International_Fuel_Surcharge),2),ROUND(((1-IntEconomyDiscount-IntEoncomyIncentive)*'Intl Economy Base'!N40)*(1+International_Fuel_Surcharge),2)))*(1+FedEx_Markup),2)</f>
        <v>202.37</v>
      </c>
      <c r="O43" s="346">
        <f>ROUND((IF('Intl Economy Base'!$O$105&gt;ROUND(((1-IntEconomyDiscount-IntEoncomyIncentive)*'Intl Economy Base'!O40),2),ROUND('Intl Economy Base'!$O$105*(1+International_Fuel_Surcharge),2),ROUND(((1-IntEconomyDiscount-IntEoncomyIncentive)*'Intl Economy Base'!O40)*(1+International_Fuel_Surcharge),2)))*(1+FedEx_Markup),2)</f>
        <v>177.49</v>
      </c>
      <c r="P43" s="346">
        <f>ROUND((IF('Intl Economy Base'!$P$105&gt;ROUND(((1-IntEconomyDiscount-IntEoncomyIncentive)*'Intl Economy Base'!P40),2),ROUND('Intl Economy Base'!$P$105*(1+International_Fuel_Surcharge),2),ROUND(((1-IntEconomyDiscount-IntEoncomyIncentive)*'Intl Economy Base'!P40)*(1+International_Fuel_Surcharge),2)))*(1+FedEx_Markup),2)</f>
        <v>168.07</v>
      </c>
      <c r="Q43" s="346">
        <f>ROUND((IF('Intl Economy Base'!$Q$105&gt;ROUND(((1-PuertoRicoDiscount)*'Intl Economy Base'!Q40),2),ROUND('Intl Economy Base'!$Q$105*(1+International_Fuel_Surcharge),2),ROUND(((1-PuertoRicoDiscount)*'Intl Economy Base'!Q40)*(1+International_Fuel_Surcharge),2)))*(1+FedEx_Markup),2)</f>
        <v>207.53</v>
      </c>
      <c r="R43" s="63"/>
      <c r="S43" s="63"/>
      <c r="T43" s="63"/>
      <c r="U43" s="63"/>
      <c r="V43" s="63"/>
      <c r="W43" s="63"/>
      <c r="X43" s="63"/>
      <c r="Y43" s="63"/>
      <c r="Z43" s="63"/>
    </row>
    <row r="44" ht="12.75" customHeight="1">
      <c r="A44" s="345">
        <v>39.0</v>
      </c>
      <c r="B44" s="346">
        <f>ROUND((IF('Intl Economy Base'!$B$105&gt;ROUND(((1-IntEconomyDiscount-IntEoncomyIncentive)*'Intl Economy Base'!B41),2),ROUND('Intl Economy Base'!$B$105*(1+International_Fuel_Surcharge),2),ROUND(((1-IntEconomyDiscount-IntEoncomyIncentive)*'Intl Economy Base'!B41)*(1+International_Fuel_Surcharge),2)))*(1+FedEx_Markup),2)</f>
        <v>85.02</v>
      </c>
      <c r="C44" s="346">
        <f>ROUND((IF('Intl Economy Base'!$C$105&gt;ROUND(((1-IntEconomyDiscount-IntEoncomyIncentive)*'Intl Economy Base'!C41),2),ROUND('Intl Economy Base'!$C$105*(1+International_Fuel_Surcharge),2),ROUND(((1-IntEconomyDiscount-IntEoncomyIncentive)*'Intl Economy Base'!C41)*(1+International_Fuel_Surcharge),2)))*(1+FedEx_Markup),2)</f>
        <v>97.61</v>
      </c>
      <c r="D44" s="346">
        <f>ROUND((IF('Intl Economy Base'!$D$105&gt;ROUND(((1-IntEconomyDiscount-IntEoncomyIncentive)*'Intl Economy Base'!D41),2),ROUND('Intl Economy Base'!$D$105*(1+International_Fuel_Surcharge),2),ROUND(((1-IntEconomyDiscount-IntEoncomyIncentive)*'Intl Economy Base'!D41)*(1+International_Fuel_Surcharge),2)))*(1+FedEx_Markup),2)</f>
        <v>71.75</v>
      </c>
      <c r="E44" s="346">
        <f>ROUND((IF('Intl Economy Base'!$E$105&gt;ROUND(((1-IntEconomyDiscount-IntEoncomyIncentive)*'Intl Economy Base'!E41),2),ROUND('Intl Economy Base'!$E$105*(1+International_Fuel_Surcharge),2),ROUND(((1-IntEconomyDiscount-IntEoncomyIncentive)*'Intl Economy Base'!E41)*(1+International_Fuel_Surcharge),2)))*(1+FedEx_Markup),2)</f>
        <v>131.76</v>
      </c>
      <c r="F44" s="346">
        <f>ROUND((IF('Intl Economy Base'!$F$105&gt;ROUND(((1-IntEconomyDiscount-IntEoncomyIncentive)*'Intl Economy Base'!F41),2),ROUND('Intl Economy Base'!$F$105*(1+International_Fuel_Surcharge),2),ROUND(((1-IntEconomyDiscount-IntEoncomyIncentive)*'Intl Economy Base'!F41)*(1+International_Fuel_Surcharge),2)))*(1+FedEx_Markup),2)</f>
        <v>215.73</v>
      </c>
      <c r="G44" s="346">
        <f>ROUND((IF('Intl Economy Base'!$G$105&gt;ROUND(((1-IntEconomyDiscount-IntEoncomyIncentive)*'Intl Economy Base'!G41),2),ROUND('Intl Economy Base'!$G$105*(1+International_Fuel_Surcharge),2),ROUND(((1-IntEconomyDiscount-IntEoncomyIncentive)*'Intl Economy Base'!G41)*(1+International_Fuel_Surcharge),2)))*(1+FedEx_Markup),2)</f>
        <v>128.41</v>
      </c>
      <c r="H44" s="346">
        <f>ROUND((IF('Intl Economy Base'!$H$105&gt;ROUND(((1-IntEconomyDiscount-IntEoncomyIncentive)*'Intl Economy Base'!H41),2),ROUND('Intl Economy Base'!$H$105*(1+International_Fuel_Surcharge),2),ROUND(((1-IntEconomyDiscount-IntEoncomyIncentive)*'Intl Economy Base'!H41)*(1+International_Fuel_Surcharge),2)))*(1+FedEx_Markup),2)</f>
        <v>138.31</v>
      </c>
      <c r="I44" s="346">
        <f>ROUND((IF('Intl Economy Base'!$I$105&gt;ROUND(((1-IntEconomyDiscount-IntEoncomyIncentive)*'Intl Economy Base'!I41),2),ROUND('Intl Economy Base'!$I$105*(1+International_Fuel_Surcharge),2),ROUND(((1-IntEconomyDiscount-IntEoncomyIncentive)*'Intl Economy Base'!I41)*(1+International_Fuel_Surcharge),2)))*(1+FedEx_Markup),2)</f>
        <v>155.88</v>
      </c>
      <c r="J44" s="346">
        <f>ROUND((IF('Intl Economy Base'!$J$105&gt;ROUND(((1-IntEconomyDiscount-IntEoncomyIncentive)*'Intl Economy Base'!J41),2),ROUND('Intl Economy Base'!$J$105*(1+International_Fuel_Surcharge),2),ROUND(((1-IntEconomyDiscount-IntEoncomyIncentive)*'Intl Economy Base'!J41)*(1+International_Fuel_Surcharge),2)))*(1+FedEx_Markup),2)</f>
        <v>88.08</v>
      </c>
      <c r="K44" s="346">
        <f>ROUND((IF('Intl Economy Base'!$K$105&gt;ROUND(((1-IntEconomyDiscount-IntEoncomyIncentive)*'Intl Economy Base'!K41),2),ROUND('Intl Economy Base'!$K$105*(1+International_Fuel_Surcharge),2),ROUND(((1-IntEconomyDiscount-IntEoncomyIncentive)*'Intl Economy Base'!K41)*(1+International_Fuel_Surcharge),2)))*(1+FedEx_Markup),2)</f>
        <v>218.04</v>
      </c>
      <c r="L44" s="346">
        <f>ROUND((IF('Intl Economy Base'!$L$105&gt;ROUND(((1-IntEconomyDiscount-IntEoncomyIncentive)*'Intl Economy Base'!L41),2),ROUND('Intl Economy Base'!$L$105*(1+International_Fuel_Surcharge),2),ROUND(((1-IntEconomyDiscount-IntEoncomyIncentive)*'Intl Economy Base'!L41)*(1+International_Fuel_Surcharge),2)))*(1+FedEx_Markup),2)</f>
        <v>171.07</v>
      </c>
      <c r="M44" s="346">
        <f>ROUND((IF('Intl Economy Base'!$M$105&gt;ROUND(((1-IntEconomyDiscount-IntEoncomyIncentive)*'Intl Economy Base'!M41),2),ROUND('Intl Economy Base'!$M$105*(1+International_Fuel_Surcharge),2),ROUND(((1-IntEconomyDiscount-IntEoncomyIncentive)*'Intl Economy Base'!M41)*(1+International_Fuel_Surcharge),2)))*(1+FedEx_Markup),2)</f>
        <v>241.22</v>
      </c>
      <c r="N44" s="346">
        <f>ROUND((IF('Intl Economy Base'!$N$105&gt;ROUND(((1-IntEconomyDiscount-IntEoncomyIncentive)*'Intl Economy Base'!N41),2),ROUND('Intl Economy Base'!$N$105*(1+International_Fuel_Surcharge),2),ROUND(((1-IntEconomyDiscount-IntEoncomyIncentive)*'Intl Economy Base'!N41)*(1+International_Fuel_Surcharge),2)))*(1+FedEx_Markup),2)</f>
        <v>207.95</v>
      </c>
      <c r="O44" s="346">
        <f>ROUND((IF('Intl Economy Base'!$O$105&gt;ROUND(((1-IntEconomyDiscount-IntEoncomyIncentive)*'Intl Economy Base'!O41),2),ROUND('Intl Economy Base'!$O$105*(1+International_Fuel_Surcharge),2),ROUND(((1-IntEconomyDiscount-IntEoncomyIncentive)*'Intl Economy Base'!O41)*(1+International_Fuel_Surcharge),2)))*(1+FedEx_Markup),2)</f>
        <v>177.55</v>
      </c>
      <c r="P44" s="346">
        <f>ROUND((IF('Intl Economy Base'!$P$105&gt;ROUND(((1-IntEconomyDiscount-IntEoncomyIncentive)*'Intl Economy Base'!P41),2),ROUND('Intl Economy Base'!$P$105*(1+International_Fuel_Surcharge),2),ROUND(((1-IntEconomyDiscount-IntEoncomyIncentive)*'Intl Economy Base'!P41)*(1+International_Fuel_Surcharge),2)))*(1+FedEx_Markup),2)</f>
        <v>175.49</v>
      </c>
      <c r="Q44" s="346">
        <f>ROUND((IF('Intl Economy Base'!$Q$105&gt;ROUND(((1-PuertoRicoDiscount)*'Intl Economy Base'!Q41),2),ROUND('Intl Economy Base'!$Q$105*(1+International_Fuel_Surcharge),2),ROUND(((1-PuertoRicoDiscount)*'Intl Economy Base'!Q41)*(1+International_Fuel_Surcharge),2)))*(1+FedEx_Markup),2)</f>
        <v>212.36</v>
      </c>
      <c r="R44" s="63"/>
      <c r="S44" s="63"/>
      <c r="T44" s="63"/>
      <c r="U44" s="63"/>
      <c r="V44" s="63"/>
      <c r="W44" s="63"/>
      <c r="X44" s="63"/>
      <c r="Y44" s="63"/>
      <c r="Z44" s="63"/>
    </row>
    <row r="45" ht="12.75" customHeight="1">
      <c r="A45" s="345">
        <v>40.0</v>
      </c>
      <c r="B45" s="346">
        <f>ROUND((IF('Intl Economy Base'!$B$105&gt;ROUND(((1-IntEconomyDiscount-IntEoncomyIncentive)*'Intl Economy Base'!B42),2),ROUND('Intl Economy Base'!$B$105*(1+International_Fuel_Surcharge),2),ROUND(((1-IntEconomyDiscount-IntEoncomyIncentive)*'Intl Economy Base'!B42)*(1+International_Fuel_Surcharge),2)))*(1+FedEx_Markup),2)</f>
        <v>86.6</v>
      </c>
      <c r="C45" s="346">
        <f>ROUND((IF('Intl Economy Base'!$C$105&gt;ROUND(((1-IntEconomyDiscount-IntEoncomyIncentive)*'Intl Economy Base'!C42),2),ROUND('Intl Economy Base'!$C$105*(1+International_Fuel_Surcharge),2),ROUND(((1-IntEconomyDiscount-IntEoncomyIncentive)*'Intl Economy Base'!C42)*(1+International_Fuel_Surcharge),2)))*(1+FedEx_Markup),2)</f>
        <v>100.26</v>
      </c>
      <c r="D45" s="346">
        <f>ROUND((IF('Intl Economy Base'!$D$105&gt;ROUND(((1-IntEconomyDiscount-IntEoncomyIncentive)*'Intl Economy Base'!D42),2),ROUND('Intl Economy Base'!$D$105*(1+International_Fuel_Surcharge),2),ROUND(((1-IntEconomyDiscount-IntEoncomyIncentive)*'Intl Economy Base'!D42)*(1+International_Fuel_Surcharge),2)))*(1+FedEx_Markup),2)</f>
        <v>71.81</v>
      </c>
      <c r="E45" s="346">
        <f>ROUND((IF('Intl Economy Base'!$E$105&gt;ROUND(((1-IntEconomyDiscount-IntEoncomyIncentive)*'Intl Economy Base'!E42),2),ROUND('Intl Economy Base'!$E$105*(1+International_Fuel_Surcharge),2),ROUND(((1-IntEconomyDiscount-IntEoncomyIncentive)*'Intl Economy Base'!E42)*(1+International_Fuel_Surcharge),2)))*(1+FedEx_Markup),2)</f>
        <v>133</v>
      </c>
      <c r="F45" s="346">
        <f>ROUND((IF('Intl Economy Base'!$F$105&gt;ROUND(((1-IntEconomyDiscount-IntEoncomyIncentive)*'Intl Economy Base'!F42),2),ROUND('Intl Economy Base'!$F$105*(1+International_Fuel_Surcharge),2),ROUND(((1-IntEconomyDiscount-IntEoncomyIncentive)*'Intl Economy Base'!F42)*(1+International_Fuel_Surcharge),2)))*(1+FedEx_Markup),2)</f>
        <v>247.56</v>
      </c>
      <c r="G45" s="346">
        <f>ROUND((IF('Intl Economy Base'!$G$105&gt;ROUND(((1-IntEconomyDiscount-IntEoncomyIncentive)*'Intl Economy Base'!G42),2),ROUND('Intl Economy Base'!$G$105*(1+International_Fuel_Surcharge),2),ROUND(((1-IntEconomyDiscount-IntEoncomyIncentive)*'Intl Economy Base'!G42)*(1+International_Fuel_Surcharge),2)))*(1+FedEx_Markup),2)</f>
        <v>128.58</v>
      </c>
      <c r="H45" s="346">
        <f>ROUND((IF('Intl Economy Base'!$H$105&gt;ROUND(((1-IntEconomyDiscount-IntEoncomyIncentive)*'Intl Economy Base'!H42),2),ROUND('Intl Economy Base'!$H$105*(1+International_Fuel_Surcharge),2),ROUND(((1-IntEconomyDiscount-IntEoncomyIncentive)*'Intl Economy Base'!H42)*(1+International_Fuel_Surcharge),2)))*(1+FedEx_Markup),2)</f>
        <v>138.79</v>
      </c>
      <c r="I45" s="346">
        <f>ROUND((IF('Intl Economy Base'!$I$105&gt;ROUND(((1-IntEconomyDiscount-IntEoncomyIncentive)*'Intl Economy Base'!I42),2),ROUND('Intl Economy Base'!$I$105*(1+International_Fuel_Surcharge),2),ROUND(((1-IntEconomyDiscount-IntEoncomyIncentive)*'Intl Economy Base'!I42)*(1+International_Fuel_Surcharge),2)))*(1+FedEx_Markup),2)</f>
        <v>163.08</v>
      </c>
      <c r="J45" s="346">
        <f>ROUND((IF('Intl Economy Base'!$J$105&gt;ROUND(((1-IntEconomyDiscount-IntEoncomyIncentive)*'Intl Economy Base'!J42),2),ROUND('Intl Economy Base'!$J$105*(1+International_Fuel_Surcharge),2),ROUND(((1-IntEconomyDiscount-IntEoncomyIncentive)*'Intl Economy Base'!J42)*(1+International_Fuel_Surcharge),2)))*(1+FedEx_Markup),2)</f>
        <v>96.29</v>
      </c>
      <c r="K45" s="346">
        <f>ROUND((IF('Intl Economy Base'!$K$105&gt;ROUND(((1-IntEconomyDiscount-IntEoncomyIncentive)*'Intl Economy Base'!K42),2),ROUND('Intl Economy Base'!$K$105*(1+International_Fuel_Surcharge),2),ROUND(((1-IntEconomyDiscount-IntEoncomyIncentive)*'Intl Economy Base'!K42)*(1+International_Fuel_Surcharge),2)))*(1+FedEx_Markup),2)</f>
        <v>218.83</v>
      </c>
      <c r="L45" s="346">
        <f>ROUND((IF('Intl Economy Base'!$L$105&gt;ROUND(((1-IntEconomyDiscount-IntEoncomyIncentive)*'Intl Economy Base'!L42),2),ROUND('Intl Economy Base'!$L$105*(1+International_Fuel_Surcharge),2),ROUND(((1-IntEconomyDiscount-IntEoncomyIncentive)*'Intl Economy Base'!L42)*(1+International_Fuel_Surcharge),2)))*(1+FedEx_Markup),2)</f>
        <v>172.52</v>
      </c>
      <c r="M45" s="346">
        <f>ROUND((IF('Intl Economy Base'!$M$105&gt;ROUND(((1-IntEconomyDiscount-IntEoncomyIncentive)*'Intl Economy Base'!M42),2),ROUND('Intl Economy Base'!$M$105*(1+International_Fuel_Surcharge),2),ROUND(((1-IntEconomyDiscount-IntEoncomyIncentive)*'Intl Economy Base'!M42)*(1+International_Fuel_Surcharge),2)))*(1+FedEx_Markup),2)</f>
        <v>243.44</v>
      </c>
      <c r="N45" s="346">
        <f>ROUND((IF('Intl Economy Base'!$N$105&gt;ROUND(((1-IntEconomyDiscount-IntEoncomyIncentive)*'Intl Economy Base'!N42),2),ROUND('Intl Economy Base'!$N$105*(1+International_Fuel_Surcharge),2),ROUND(((1-IntEconomyDiscount-IntEoncomyIncentive)*'Intl Economy Base'!N42)*(1+International_Fuel_Surcharge),2)))*(1+FedEx_Markup),2)</f>
        <v>225.88</v>
      </c>
      <c r="O45" s="346">
        <f>ROUND((IF('Intl Economy Base'!$O$105&gt;ROUND(((1-IntEconomyDiscount-IntEoncomyIncentive)*'Intl Economy Base'!O42),2),ROUND('Intl Economy Base'!$O$105*(1+International_Fuel_Surcharge),2),ROUND(((1-IntEconomyDiscount-IntEoncomyIncentive)*'Intl Economy Base'!O42)*(1+International_Fuel_Surcharge),2)))*(1+FedEx_Markup),2)</f>
        <v>178.34</v>
      </c>
      <c r="P45" s="346">
        <f>ROUND((IF('Intl Economy Base'!$P$105&gt;ROUND(((1-IntEconomyDiscount-IntEoncomyIncentive)*'Intl Economy Base'!P42),2),ROUND('Intl Economy Base'!$P$105*(1+International_Fuel_Surcharge),2),ROUND(((1-IntEconomyDiscount-IntEoncomyIncentive)*'Intl Economy Base'!P42)*(1+International_Fuel_Surcharge),2)))*(1+FedEx_Markup),2)</f>
        <v>183.55</v>
      </c>
      <c r="Q45" s="346">
        <f>ROUND((IF('Intl Economy Base'!$Q$105&gt;ROUND(((1-PuertoRicoDiscount)*'Intl Economy Base'!Q42),2),ROUND('Intl Economy Base'!$Q$105*(1+International_Fuel_Surcharge),2),ROUND(((1-PuertoRicoDiscount)*'Intl Economy Base'!Q42)*(1+International_Fuel_Surcharge),2)))*(1+FedEx_Markup),2)</f>
        <v>216.66</v>
      </c>
      <c r="R45" s="63"/>
      <c r="S45" s="63"/>
      <c r="T45" s="63"/>
      <c r="U45" s="63"/>
      <c r="V45" s="63"/>
      <c r="W45" s="63"/>
      <c r="X45" s="63"/>
      <c r="Y45" s="63"/>
      <c r="Z45" s="63"/>
    </row>
    <row r="46" ht="12.75" customHeight="1">
      <c r="A46" s="345">
        <v>41.0</v>
      </c>
      <c r="B46" s="346">
        <f>ROUND((IF('Intl Economy Base'!$B$105&gt;ROUND(((1-IntEconomyDiscount-IntEoncomyIncentive)*'Intl Economy Base'!B43),2),ROUND('Intl Economy Base'!$B$105*(1+International_Fuel_Surcharge),2),ROUND(((1-IntEconomyDiscount-IntEoncomyIncentive)*'Intl Economy Base'!B43)*(1+International_Fuel_Surcharge),2)))*(1+FedEx_Markup),2)</f>
        <v>88.17</v>
      </c>
      <c r="C46" s="346">
        <f>ROUND((IF('Intl Economy Base'!$C$105&gt;ROUND(((1-IntEconomyDiscount-IntEoncomyIncentive)*'Intl Economy Base'!C43),2),ROUND('Intl Economy Base'!$C$105*(1+International_Fuel_Surcharge),2),ROUND(((1-IntEconomyDiscount-IntEoncomyIncentive)*'Intl Economy Base'!C43)*(1+International_Fuel_Surcharge),2)))*(1+FedEx_Markup),2)</f>
        <v>100.53</v>
      </c>
      <c r="D46" s="346">
        <f>ROUND((IF('Intl Economy Base'!$D$105&gt;ROUND(((1-IntEconomyDiscount-IntEoncomyIncentive)*'Intl Economy Base'!D43),2),ROUND('Intl Economy Base'!$D$105*(1+International_Fuel_Surcharge),2),ROUND(((1-IntEconomyDiscount-IntEoncomyIncentive)*'Intl Economy Base'!D43)*(1+International_Fuel_Surcharge),2)))*(1+FedEx_Markup),2)</f>
        <v>72.57</v>
      </c>
      <c r="E46" s="346">
        <f>ROUND((IF('Intl Economy Base'!$E$105&gt;ROUND(((1-IntEconomyDiscount-IntEoncomyIncentive)*'Intl Economy Base'!E43),2),ROUND('Intl Economy Base'!$E$105*(1+International_Fuel_Surcharge),2),ROUND(((1-IntEconomyDiscount-IntEoncomyIncentive)*'Intl Economy Base'!E43)*(1+International_Fuel_Surcharge),2)))*(1+FedEx_Markup),2)</f>
        <v>134.12</v>
      </c>
      <c r="F46" s="346">
        <f>ROUND((IF('Intl Economy Base'!$F$105&gt;ROUND(((1-IntEconomyDiscount-IntEoncomyIncentive)*'Intl Economy Base'!F43),2),ROUND('Intl Economy Base'!$F$105*(1+International_Fuel_Surcharge),2),ROUND(((1-IntEconomyDiscount-IntEoncomyIncentive)*'Intl Economy Base'!F43)*(1+International_Fuel_Surcharge),2)))*(1+FedEx_Markup),2)</f>
        <v>254.77</v>
      </c>
      <c r="G46" s="346">
        <f>ROUND((IF('Intl Economy Base'!$G$105&gt;ROUND(((1-IntEconomyDiscount-IntEoncomyIncentive)*'Intl Economy Base'!G43),2),ROUND('Intl Economy Base'!$G$105*(1+International_Fuel_Surcharge),2),ROUND(((1-IntEconomyDiscount-IntEoncomyIncentive)*'Intl Economy Base'!G43)*(1+International_Fuel_Surcharge),2)))*(1+FedEx_Markup),2)</f>
        <v>131.94</v>
      </c>
      <c r="H46" s="346">
        <f>ROUND((IF('Intl Economy Base'!$H$105&gt;ROUND(((1-IntEconomyDiscount-IntEoncomyIncentive)*'Intl Economy Base'!H43),2),ROUND('Intl Economy Base'!$H$105*(1+International_Fuel_Surcharge),2),ROUND(((1-IntEconomyDiscount-IntEoncomyIncentive)*'Intl Economy Base'!H43)*(1+International_Fuel_Surcharge),2)))*(1+FedEx_Markup),2)</f>
        <v>141.37</v>
      </c>
      <c r="I46" s="346">
        <f>ROUND((IF('Intl Economy Base'!$I$105&gt;ROUND(((1-IntEconomyDiscount-IntEoncomyIncentive)*'Intl Economy Base'!I43),2),ROUND('Intl Economy Base'!$I$105*(1+International_Fuel_Surcharge),2),ROUND(((1-IntEconomyDiscount-IntEoncomyIncentive)*'Intl Economy Base'!I43)*(1+International_Fuel_Surcharge),2)))*(1+FedEx_Markup),2)</f>
        <v>166.16</v>
      </c>
      <c r="J46" s="346">
        <f>ROUND((IF('Intl Economy Base'!$J$105&gt;ROUND(((1-IntEconomyDiscount-IntEoncomyIncentive)*'Intl Economy Base'!J43),2),ROUND('Intl Economy Base'!$J$105*(1+International_Fuel_Surcharge),2),ROUND(((1-IntEconomyDiscount-IntEoncomyIncentive)*'Intl Economy Base'!J43)*(1+International_Fuel_Surcharge),2)))*(1+FedEx_Markup),2)</f>
        <v>97.55</v>
      </c>
      <c r="K46" s="346">
        <f>ROUND((IF('Intl Economy Base'!$K$105&gt;ROUND(((1-IntEconomyDiscount-IntEoncomyIncentive)*'Intl Economy Base'!K43),2),ROUND('Intl Economy Base'!$K$105*(1+International_Fuel_Surcharge),2),ROUND(((1-IntEconomyDiscount-IntEoncomyIncentive)*'Intl Economy Base'!K43)*(1+International_Fuel_Surcharge),2)))*(1+FedEx_Markup),2)</f>
        <v>224.38</v>
      </c>
      <c r="L46" s="346">
        <f>ROUND((IF('Intl Economy Base'!$L$105&gt;ROUND(((1-IntEconomyDiscount-IntEoncomyIncentive)*'Intl Economy Base'!L43),2),ROUND('Intl Economy Base'!$L$105*(1+International_Fuel_Surcharge),2),ROUND(((1-IntEconomyDiscount-IntEoncomyIncentive)*'Intl Economy Base'!L43)*(1+International_Fuel_Surcharge),2)))*(1+FedEx_Markup),2)</f>
        <v>172.71</v>
      </c>
      <c r="M46" s="346">
        <f>ROUND((IF('Intl Economy Base'!$M$105&gt;ROUND(((1-IntEconomyDiscount-IntEoncomyIncentive)*'Intl Economy Base'!M43),2),ROUND('Intl Economy Base'!$M$105*(1+International_Fuel_Surcharge),2),ROUND(((1-IntEconomyDiscount-IntEoncomyIncentive)*'Intl Economy Base'!M43)*(1+International_Fuel_Surcharge),2)))*(1+FedEx_Markup),2)</f>
        <v>243.66</v>
      </c>
      <c r="N46" s="346">
        <f>ROUND((IF('Intl Economy Base'!$N$105&gt;ROUND(((1-IntEconomyDiscount-IntEoncomyIncentive)*'Intl Economy Base'!N43),2),ROUND('Intl Economy Base'!$N$105*(1+International_Fuel_Surcharge),2),ROUND(((1-IntEconomyDiscount-IntEoncomyIncentive)*'Intl Economy Base'!N43)*(1+International_Fuel_Surcharge),2)))*(1+FedEx_Markup),2)</f>
        <v>227.68</v>
      </c>
      <c r="O46" s="346">
        <f>ROUND((IF('Intl Economy Base'!$O$105&gt;ROUND(((1-IntEconomyDiscount-IntEoncomyIncentive)*'Intl Economy Base'!O43),2),ROUND('Intl Economy Base'!$O$105*(1+International_Fuel_Surcharge),2),ROUND(((1-IntEconomyDiscount-IntEoncomyIncentive)*'Intl Economy Base'!O43)*(1+International_Fuel_Surcharge),2)))*(1+FedEx_Markup),2)</f>
        <v>193.72</v>
      </c>
      <c r="P46" s="346">
        <f>ROUND((IF('Intl Economy Base'!$P$105&gt;ROUND(((1-IntEconomyDiscount-IntEoncomyIncentive)*'Intl Economy Base'!P43),2),ROUND('Intl Economy Base'!$P$105*(1+International_Fuel_Surcharge),2),ROUND(((1-IntEconomyDiscount-IntEoncomyIncentive)*'Intl Economy Base'!P43)*(1+International_Fuel_Surcharge),2)))*(1+FedEx_Markup),2)</f>
        <v>184.85</v>
      </c>
      <c r="Q46" s="346">
        <f>ROUND((IF('Intl Economy Base'!$Q$105&gt;ROUND(((1-PuertoRicoDiscount)*'Intl Economy Base'!Q43),2),ROUND('Intl Economy Base'!$Q$105*(1+International_Fuel_Surcharge),2),ROUND(((1-PuertoRicoDiscount)*'Intl Economy Base'!Q43)*(1+International_Fuel_Surcharge),2)))*(1+FedEx_Markup),2)</f>
        <v>221.32</v>
      </c>
      <c r="R46" s="63"/>
      <c r="S46" s="63"/>
      <c r="T46" s="63"/>
      <c r="U46" s="63"/>
      <c r="V46" s="63"/>
      <c r="W46" s="63"/>
      <c r="X46" s="63"/>
      <c r="Y46" s="63"/>
      <c r="Z46" s="63"/>
    </row>
    <row r="47" ht="12.75" customHeight="1">
      <c r="A47" s="345">
        <v>42.0</v>
      </c>
      <c r="B47" s="346">
        <f>ROUND((IF('Intl Economy Base'!$B$105&gt;ROUND(((1-IntEconomyDiscount-IntEoncomyIncentive)*'Intl Economy Base'!B44),2),ROUND('Intl Economy Base'!$B$105*(1+International_Fuel_Surcharge),2),ROUND(((1-IntEconomyDiscount-IntEoncomyIncentive)*'Intl Economy Base'!B44)*(1+International_Fuel_Surcharge),2)))*(1+FedEx_Markup),2)</f>
        <v>89.76</v>
      </c>
      <c r="C47" s="346">
        <f>ROUND((IF('Intl Economy Base'!$C$105&gt;ROUND(((1-IntEconomyDiscount-IntEoncomyIncentive)*'Intl Economy Base'!C44),2),ROUND('Intl Economy Base'!$C$105*(1+International_Fuel_Surcharge),2),ROUND(((1-IntEconomyDiscount-IntEoncomyIncentive)*'Intl Economy Base'!C44)*(1+International_Fuel_Surcharge),2)))*(1+FedEx_Markup),2)</f>
        <v>101.98</v>
      </c>
      <c r="D47" s="346">
        <f>ROUND((IF('Intl Economy Base'!$D$105&gt;ROUND(((1-IntEconomyDiscount-IntEoncomyIncentive)*'Intl Economy Base'!D44),2),ROUND('Intl Economy Base'!$D$105*(1+International_Fuel_Surcharge),2),ROUND(((1-IntEconomyDiscount-IntEoncomyIncentive)*'Intl Economy Base'!D44)*(1+International_Fuel_Surcharge),2)))*(1+FedEx_Markup),2)</f>
        <v>72.65</v>
      </c>
      <c r="E47" s="346">
        <f>ROUND((IF('Intl Economy Base'!$E$105&gt;ROUND(((1-IntEconomyDiscount-IntEoncomyIncentive)*'Intl Economy Base'!E44),2),ROUND('Intl Economy Base'!$E$105*(1+International_Fuel_Surcharge),2),ROUND(((1-IntEconomyDiscount-IntEoncomyIncentive)*'Intl Economy Base'!E44)*(1+International_Fuel_Surcharge),2)))*(1+FedEx_Markup),2)</f>
        <v>138.44</v>
      </c>
      <c r="F47" s="346">
        <f>ROUND((IF('Intl Economy Base'!$F$105&gt;ROUND(((1-IntEconomyDiscount-IntEoncomyIncentive)*'Intl Economy Base'!F44),2),ROUND('Intl Economy Base'!$F$105*(1+International_Fuel_Surcharge),2),ROUND(((1-IntEconomyDiscount-IntEoncomyIncentive)*'Intl Economy Base'!F44)*(1+International_Fuel_Surcharge),2)))*(1+FedEx_Markup),2)</f>
        <v>255.5</v>
      </c>
      <c r="G47" s="346">
        <f>ROUND((IF('Intl Economy Base'!$G$105&gt;ROUND(((1-IntEconomyDiscount-IntEoncomyIncentive)*'Intl Economy Base'!G44),2),ROUND('Intl Economy Base'!$G$105*(1+International_Fuel_Surcharge),2),ROUND(((1-IntEconomyDiscount-IntEoncomyIncentive)*'Intl Economy Base'!G44)*(1+International_Fuel_Surcharge),2)))*(1+FedEx_Markup),2)</f>
        <v>143.12</v>
      </c>
      <c r="H47" s="346">
        <f>ROUND((IF('Intl Economy Base'!$H$105&gt;ROUND(((1-IntEconomyDiscount-IntEoncomyIncentive)*'Intl Economy Base'!H44),2),ROUND('Intl Economy Base'!$H$105*(1+International_Fuel_Surcharge),2),ROUND(((1-IntEconomyDiscount-IntEoncomyIncentive)*'Intl Economy Base'!H44)*(1+International_Fuel_Surcharge),2)))*(1+FedEx_Markup),2)</f>
        <v>141.63</v>
      </c>
      <c r="I47" s="346">
        <f>ROUND((IF('Intl Economy Base'!$I$105&gt;ROUND(((1-IntEconomyDiscount-IntEoncomyIncentive)*'Intl Economy Base'!I44),2),ROUND('Intl Economy Base'!$I$105*(1+International_Fuel_Surcharge),2),ROUND(((1-IntEconomyDiscount-IntEoncomyIncentive)*'Intl Economy Base'!I44)*(1+International_Fuel_Surcharge),2)))*(1+FedEx_Markup),2)</f>
        <v>166.69</v>
      </c>
      <c r="J47" s="346">
        <f>ROUND((IF('Intl Economy Base'!$J$105&gt;ROUND(((1-IntEconomyDiscount-IntEoncomyIncentive)*'Intl Economy Base'!J44),2),ROUND('Intl Economy Base'!$J$105*(1+International_Fuel_Surcharge),2),ROUND(((1-IntEconomyDiscount-IntEoncomyIncentive)*'Intl Economy Base'!J44)*(1+International_Fuel_Surcharge),2)))*(1+FedEx_Markup),2)</f>
        <v>98.53</v>
      </c>
      <c r="K47" s="346">
        <f>ROUND((IF('Intl Economy Base'!$K$105&gt;ROUND(((1-IntEconomyDiscount-IntEoncomyIncentive)*'Intl Economy Base'!K44),2),ROUND('Intl Economy Base'!$K$105*(1+International_Fuel_Surcharge),2),ROUND(((1-IntEconomyDiscount-IntEoncomyIncentive)*'Intl Economy Base'!K44)*(1+International_Fuel_Surcharge),2)))*(1+FedEx_Markup),2)</f>
        <v>224.94</v>
      </c>
      <c r="L47" s="346">
        <f>ROUND((IF('Intl Economy Base'!$L$105&gt;ROUND(((1-IntEconomyDiscount-IntEoncomyIncentive)*'Intl Economy Base'!L44),2),ROUND('Intl Economy Base'!$L$105*(1+International_Fuel_Surcharge),2),ROUND(((1-IntEconomyDiscount-IntEoncomyIncentive)*'Intl Economy Base'!L44)*(1+International_Fuel_Surcharge),2)))*(1+FedEx_Markup),2)</f>
        <v>173.28</v>
      </c>
      <c r="M47" s="346">
        <f>ROUND((IF('Intl Economy Base'!$M$105&gt;ROUND(((1-IntEconomyDiscount-IntEoncomyIncentive)*'Intl Economy Base'!M44),2),ROUND('Intl Economy Base'!$M$105*(1+International_Fuel_Surcharge),2),ROUND(((1-IntEconomyDiscount-IntEoncomyIncentive)*'Intl Economy Base'!M44)*(1+International_Fuel_Surcharge),2)))*(1+FedEx_Markup),2)</f>
        <v>243.77</v>
      </c>
      <c r="N47" s="346">
        <f>ROUND((IF('Intl Economy Base'!$N$105&gt;ROUND(((1-IntEconomyDiscount-IntEoncomyIncentive)*'Intl Economy Base'!N44),2),ROUND('Intl Economy Base'!$N$105*(1+International_Fuel_Surcharge),2),ROUND(((1-IntEconomyDiscount-IntEoncomyIncentive)*'Intl Economy Base'!N44)*(1+International_Fuel_Surcharge),2)))*(1+FedEx_Markup),2)</f>
        <v>239.92</v>
      </c>
      <c r="O47" s="346">
        <f>ROUND((IF('Intl Economy Base'!$O$105&gt;ROUND(((1-IntEconomyDiscount-IntEoncomyIncentive)*'Intl Economy Base'!O44),2),ROUND('Intl Economy Base'!$O$105*(1+International_Fuel_Surcharge),2),ROUND(((1-IntEconomyDiscount-IntEoncomyIncentive)*'Intl Economy Base'!O44)*(1+International_Fuel_Surcharge),2)))*(1+FedEx_Markup),2)</f>
        <v>195.87</v>
      </c>
      <c r="P47" s="346">
        <f>ROUND((IF('Intl Economy Base'!$P$105&gt;ROUND(((1-IntEconomyDiscount-IntEoncomyIncentive)*'Intl Economy Base'!P44),2),ROUND('Intl Economy Base'!$P$105*(1+International_Fuel_Surcharge),2),ROUND(((1-IntEconomyDiscount-IntEoncomyIncentive)*'Intl Economy Base'!P44)*(1+International_Fuel_Surcharge),2)))*(1+FedEx_Markup),2)</f>
        <v>185</v>
      </c>
      <c r="Q47" s="346">
        <f>ROUND((IF('Intl Economy Base'!$Q$105&gt;ROUND(((1-PuertoRicoDiscount)*'Intl Economy Base'!Q44),2),ROUND('Intl Economy Base'!$Q$105*(1+International_Fuel_Surcharge),2),ROUND(((1-PuertoRicoDiscount)*'Intl Economy Base'!Q44)*(1+International_Fuel_Surcharge),2)))*(1+FedEx_Markup),2)</f>
        <v>226.4</v>
      </c>
      <c r="R47" s="63"/>
      <c r="S47" s="63"/>
      <c r="T47" s="63"/>
      <c r="U47" s="63"/>
      <c r="V47" s="63"/>
      <c r="W47" s="63"/>
      <c r="X47" s="63"/>
      <c r="Y47" s="63"/>
      <c r="Z47" s="63"/>
    </row>
    <row r="48" ht="12.75" customHeight="1">
      <c r="A48" s="345">
        <v>43.0</v>
      </c>
      <c r="B48" s="346">
        <f>ROUND((IF('Intl Economy Base'!$B$105&gt;ROUND(((1-IntEconomyDiscount-IntEoncomyIncentive)*'Intl Economy Base'!B45),2),ROUND('Intl Economy Base'!$B$105*(1+International_Fuel_Surcharge),2),ROUND(((1-IntEconomyDiscount-IntEoncomyIncentive)*'Intl Economy Base'!B45)*(1+International_Fuel_Surcharge),2)))*(1+FedEx_Markup),2)</f>
        <v>91.33</v>
      </c>
      <c r="C48" s="346">
        <f>ROUND((IF('Intl Economy Base'!$C$105&gt;ROUND(((1-IntEconomyDiscount-IntEoncomyIncentive)*'Intl Economy Base'!C45),2),ROUND('Intl Economy Base'!$C$105*(1+International_Fuel_Surcharge),2),ROUND(((1-IntEconomyDiscount-IntEoncomyIncentive)*'Intl Economy Base'!C45)*(1+International_Fuel_Surcharge),2)))*(1+FedEx_Markup),2)</f>
        <v>103.88</v>
      </c>
      <c r="D48" s="346">
        <f>ROUND((IF('Intl Economy Base'!$D$105&gt;ROUND(((1-IntEconomyDiscount-IntEoncomyIncentive)*'Intl Economy Base'!D45),2),ROUND('Intl Economy Base'!$D$105*(1+International_Fuel_Surcharge),2),ROUND(((1-IntEconomyDiscount-IntEoncomyIncentive)*'Intl Economy Base'!D45)*(1+International_Fuel_Surcharge),2)))*(1+FedEx_Markup),2)</f>
        <v>72.85</v>
      </c>
      <c r="E48" s="346">
        <f>ROUND((IF('Intl Economy Base'!$E$105&gt;ROUND(((1-IntEconomyDiscount-IntEoncomyIncentive)*'Intl Economy Base'!E45),2),ROUND('Intl Economy Base'!$E$105*(1+International_Fuel_Surcharge),2),ROUND(((1-IntEconomyDiscount-IntEoncomyIncentive)*'Intl Economy Base'!E45)*(1+International_Fuel_Surcharge),2)))*(1+FedEx_Markup),2)</f>
        <v>138.87</v>
      </c>
      <c r="F48" s="346">
        <f>ROUND((IF('Intl Economy Base'!$F$105&gt;ROUND(((1-IntEconomyDiscount-IntEoncomyIncentive)*'Intl Economy Base'!F45),2),ROUND('Intl Economy Base'!$F$105*(1+International_Fuel_Surcharge),2),ROUND(((1-IntEconomyDiscount-IntEoncomyIncentive)*'Intl Economy Base'!F45)*(1+International_Fuel_Surcharge),2)))*(1+FedEx_Markup),2)</f>
        <v>262.48</v>
      </c>
      <c r="G48" s="346">
        <f>ROUND((IF('Intl Economy Base'!$G$105&gt;ROUND(((1-IntEconomyDiscount-IntEoncomyIncentive)*'Intl Economy Base'!G45),2),ROUND('Intl Economy Base'!$G$105*(1+International_Fuel_Surcharge),2),ROUND(((1-IntEconomyDiscount-IntEoncomyIncentive)*'Intl Economy Base'!G45)*(1+International_Fuel_Surcharge),2)))*(1+FedEx_Markup),2)</f>
        <v>144.51</v>
      </c>
      <c r="H48" s="346">
        <f>ROUND((IF('Intl Economy Base'!$H$105&gt;ROUND(((1-IntEconomyDiscount-IntEoncomyIncentive)*'Intl Economy Base'!H45),2),ROUND('Intl Economy Base'!$H$105*(1+International_Fuel_Surcharge),2),ROUND(((1-IntEconomyDiscount-IntEoncomyIncentive)*'Intl Economy Base'!H45)*(1+International_Fuel_Surcharge),2)))*(1+FedEx_Markup),2)</f>
        <v>141.75</v>
      </c>
      <c r="I48" s="346">
        <f>ROUND((IF('Intl Economy Base'!$I$105&gt;ROUND(((1-IntEconomyDiscount-IntEoncomyIncentive)*'Intl Economy Base'!I45),2),ROUND('Intl Economy Base'!$I$105*(1+International_Fuel_Surcharge),2),ROUND(((1-IntEconomyDiscount-IntEoncomyIncentive)*'Intl Economy Base'!I45)*(1+International_Fuel_Surcharge),2)))*(1+FedEx_Markup),2)</f>
        <v>174.78</v>
      </c>
      <c r="J48" s="346">
        <f>ROUND((IF('Intl Economy Base'!$J$105&gt;ROUND(((1-IntEconomyDiscount-IntEoncomyIncentive)*'Intl Economy Base'!J45),2),ROUND('Intl Economy Base'!$J$105*(1+International_Fuel_Surcharge),2),ROUND(((1-IntEconomyDiscount-IntEoncomyIncentive)*'Intl Economy Base'!J45)*(1+International_Fuel_Surcharge),2)))*(1+FedEx_Markup),2)</f>
        <v>99.9</v>
      </c>
      <c r="K48" s="346">
        <f>ROUND((IF('Intl Economy Base'!$K$105&gt;ROUND(((1-IntEconomyDiscount-IntEoncomyIncentive)*'Intl Economy Base'!K45),2),ROUND('Intl Economy Base'!$K$105*(1+International_Fuel_Surcharge),2),ROUND(((1-IntEconomyDiscount-IntEoncomyIncentive)*'Intl Economy Base'!K45)*(1+International_Fuel_Surcharge),2)))*(1+FedEx_Markup),2)</f>
        <v>232.25</v>
      </c>
      <c r="L48" s="346">
        <f>ROUND((IF('Intl Economy Base'!$L$105&gt;ROUND(((1-IntEconomyDiscount-IntEoncomyIncentive)*'Intl Economy Base'!L45),2),ROUND('Intl Economy Base'!$L$105*(1+International_Fuel_Surcharge),2),ROUND(((1-IntEconomyDiscount-IntEoncomyIncentive)*'Intl Economy Base'!L45)*(1+International_Fuel_Surcharge),2)))*(1+FedEx_Markup),2)</f>
        <v>184.83</v>
      </c>
      <c r="M48" s="346">
        <f>ROUND((IF('Intl Economy Base'!$M$105&gt;ROUND(((1-IntEconomyDiscount-IntEoncomyIncentive)*'Intl Economy Base'!M45),2),ROUND('Intl Economy Base'!$M$105*(1+International_Fuel_Surcharge),2),ROUND(((1-IntEconomyDiscount-IntEoncomyIncentive)*'Intl Economy Base'!M45)*(1+International_Fuel_Surcharge),2)))*(1+FedEx_Markup),2)</f>
        <v>243.82</v>
      </c>
      <c r="N48" s="346">
        <f>ROUND((IF('Intl Economy Base'!$N$105&gt;ROUND(((1-IntEconomyDiscount-IntEoncomyIncentive)*'Intl Economy Base'!N45),2),ROUND('Intl Economy Base'!$N$105*(1+International_Fuel_Surcharge),2),ROUND(((1-IntEconomyDiscount-IntEoncomyIncentive)*'Intl Economy Base'!N45)*(1+International_Fuel_Surcharge),2)))*(1+FedEx_Markup),2)</f>
        <v>258.98</v>
      </c>
      <c r="O48" s="346">
        <f>ROUND((IF('Intl Economy Base'!$O$105&gt;ROUND(((1-IntEconomyDiscount-IntEoncomyIncentive)*'Intl Economy Base'!O45),2),ROUND('Intl Economy Base'!$O$105*(1+International_Fuel_Surcharge),2),ROUND(((1-IntEconomyDiscount-IntEoncomyIncentive)*'Intl Economy Base'!O45)*(1+International_Fuel_Surcharge),2)))*(1+FedEx_Markup),2)</f>
        <v>196.36</v>
      </c>
      <c r="P48" s="346">
        <f>ROUND((IF('Intl Economy Base'!$P$105&gt;ROUND(((1-IntEconomyDiscount-IntEoncomyIncentive)*'Intl Economy Base'!P45),2),ROUND('Intl Economy Base'!$P$105*(1+International_Fuel_Surcharge),2),ROUND(((1-IntEconomyDiscount-IntEoncomyIncentive)*'Intl Economy Base'!P45)*(1+International_Fuel_Surcharge),2)))*(1+FedEx_Markup),2)</f>
        <v>185.05</v>
      </c>
      <c r="Q48" s="346">
        <f>ROUND((IF('Intl Economy Base'!$Q$105&gt;ROUND(((1-PuertoRicoDiscount)*'Intl Economy Base'!Q45),2),ROUND('Intl Economy Base'!$Q$105*(1+International_Fuel_Surcharge),2),ROUND(((1-PuertoRicoDiscount)*'Intl Economy Base'!Q45)*(1+International_Fuel_Surcharge),2)))*(1+FedEx_Markup),2)</f>
        <v>230.81</v>
      </c>
      <c r="R48" s="63"/>
      <c r="S48" s="63"/>
      <c r="T48" s="63"/>
      <c r="U48" s="63"/>
      <c r="V48" s="63"/>
      <c r="W48" s="63"/>
      <c r="X48" s="63"/>
      <c r="Y48" s="63"/>
      <c r="Z48" s="63"/>
    </row>
    <row r="49" ht="12.75" customHeight="1">
      <c r="A49" s="345">
        <v>44.0</v>
      </c>
      <c r="B49" s="346">
        <f>ROUND((IF('Intl Economy Base'!$B$105&gt;ROUND(((1-IntEconomyDiscount-IntEoncomyIncentive)*'Intl Economy Base'!B46),2),ROUND('Intl Economy Base'!$B$105*(1+International_Fuel_Surcharge),2),ROUND(((1-IntEconomyDiscount-IntEoncomyIncentive)*'Intl Economy Base'!B46)*(1+International_Fuel_Surcharge),2)))*(1+FedEx_Markup),2)</f>
        <v>92.92</v>
      </c>
      <c r="C49" s="346">
        <f>ROUND((IF('Intl Economy Base'!$C$105&gt;ROUND(((1-IntEconomyDiscount-IntEoncomyIncentive)*'Intl Economy Base'!C46),2),ROUND('Intl Economy Base'!$C$105*(1+International_Fuel_Surcharge),2),ROUND(((1-IntEconomyDiscount-IntEoncomyIncentive)*'Intl Economy Base'!C46)*(1+International_Fuel_Surcharge),2)))*(1+FedEx_Markup),2)</f>
        <v>105.33</v>
      </c>
      <c r="D49" s="346">
        <f>ROUND((IF('Intl Economy Base'!$D$105&gt;ROUND(((1-IntEconomyDiscount-IntEoncomyIncentive)*'Intl Economy Base'!D46),2),ROUND('Intl Economy Base'!$D$105*(1+International_Fuel_Surcharge),2),ROUND(((1-IntEconomyDiscount-IntEoncomyIncentive)*'Intl Economy Base'!D46)*(1+International_Fuel_Surcharge),2)))*(1+FedEx_Markup),2)</f>
        <v>77.15</v>
      </c>
      <c r="E49" s="346">
        <f>ROUND((IF('Intl Economy Base'!$E$105&gt;ROUND(((1-IntEconomyDiscount-IntEoncomyIncentive)*'Intl Economy Base'!E46),2),ROUND('Intl Economy Base'!$E$105*(1+International_Fuel_Surcharge),2),ROUND(((1-IntEconomyDiscount-IntEoncomyIncentive)*'Intl Economy Base'!E46)*(1+International_Fuel_Surcharge),2)))*(1+FedEx_Markup),2)</f>
        <v>138.93</v>
      </c>
      <c r="F49" s="346">
        <f>ROUND((IF('Intl Economy Base'!$F$105&gt;ROUND(((1-IntEconomyDiscount-IntEoncomyIncentive)*'Intl Economy Base'!F46),2),ROUND('Intl Economy Base'!$F$105*(1+International_Fuel_Surcharge),2),ROUND(((1-IntEconomyDiscount-IntEoncomyIncentive)*'Intl Economy Base'!F46)*(1+International_Fuel_Surcharge),2)))*(1+FedEx_Markup),2)</f>
        <v>263.19</v>
      </c>
      <c r="G49" s="346">
        <f>ROUND((IF('Intl Economy Base'!$G$105&gt;ROUND(((1-IntEconomyDiscount-IntEoncomyIncentive)*'Intl Economy Base'!G46),2),ROUND('Intl Economy Base'!$G$105*(1+International_Fuel_Surcharge),2),ROUND(((1-IntEconomyDiscount-IntEoncomyIncentive)*'Intl Economy Base'!G46)*(1+International_Fuel_Surcharge),2)))*(1+FedEx_Markup),2)</f>
        <v>144.66</v>
      </c>
      <c r="H49" s="346">
        <f>ROUND((IF('Intl Economy Base'!$H$105&gt;ROUND(((1-IntEconomyDiscount-IntEoncomyIncentive)*'Intl Economy Base'!H46),2),ROUND('Intl Economy Base'!$H$105*(1+International_Fuel_Surcharge),2),ROUND(((1-IntEconomyDiscount-IntEoncomyIncentive)*'Intl Economy Base'!H46)*(1+International_Fuel_Surcharge),2)))*(1+FedEx_Markup),2)</f>
        <v>142.84</v>
      </c>
      <c r="I49" s="346">
        <f>ROUND((IF('Intl Economy Base'!$I$105&gt;ROUND(((1-IntEconomyDiscount-IntEoncomyIncentive)*'Intl Economy Base'!I46),2),ROUND('Intl Economy Base'!$I$105*(1+International_Fuel_Surcharge),2),ROUND(((1-IntEconomyDiscount-IntEoncomyIncentive)*'Intl Economy Base'!I46)*(1+International_Fuel_Surcharge),2)))*(1+FedEx_Markup),2)</f>
        <v>178.45</v>
      </c>
      <c r="J49" s="346">
        <f>ROUND((IF('Intl Economy Base'!$J$105&gt;ROUND(((1-IntEconomyDiscount-IntEoncomyIncentive)*'Intl Economy Base'!J46),2),ROUND('Intl Economy Base'!$J$105*(1+International_Fuel_Surcharge),2),ROUND(((1-IntEconomyDiscount-IntEoncomyIncentive)*'Intl Economy Base'!J46)*(1+International_Fuel_Surcharge),2)))*(1+FedEx_Markup),2)</f>
        <v>101.15</v>
      </c>
      <c r="K49" s="346">
        <f>ROUND((IF('Intl Economy Base'!$K$105&gt;ROUND(((1-IntEconomyDiscount-IntEoncomyIncentive)*'Intl Economy Base'!K46),2),ROUND('Intl Economy Base'!$K$105*(1+International_Fuel_Surcharge),2),ROUND(((1-IntEconomyDiscount-IntEoncomyIncentive)*'Intl Economy Base'!K46)*(1+International_Fuel_Surcharge),2)))*(1+FedEx_Markup),2)</f>
        <v>235.44</v>
      </c>
      <c r="L49" s="346">
        <f>ROUND((IF('Intl Economy Base'!$L$105&gt;ROUND(((1-IntEconomyDiscount-IntEoncomyIncentive)*'Intl Economy Base'!L46),2),ROUND('Intl Economy Base'!$L$105*(1+International_Fuel_Surcharge),2),ROUND(((1-IntEconomyDiscount-IntEoncomyIncentive)*'Intl Economy Base'!L46)*(1+International_Fuel_Surcharge),2)))*(1+FedEx_Markup),2)</f>
        <v>185.98</v>
      </c>
      <c r="M49" s="346">
        <f>ROUND((IF('Intl Economy Base'!$M$105&gt;ROUND(((1-IntEconomyDiscount-IntEoncomyIncentive)*'Intl Economy Base'!M46),2),ROUND('Intl Economy Base'!$M$105*(1+International_Fuel_Surcharge),2),ROUND(((1-IntEconomyDiscount-IntEoncomyIncentive)*'Intl Economy Base'!M46)*(1+International_Fuel_Surcharge),2)))*(1+FedEx_Markup),2)</f>
        <v>243.89</v>
      </c>
      <c r="N49" s="346">
        <f>ROUND((IF('Intl Economy Base'!$N$105&gt;ROUND(((1-IntEconomyDiscount-IntEoncomyIncentive)*'Intl Economy Base'!N46),2),ROUND('Intl Economy Base'!$N$105*(1+International_Fuel_Surcharge),2),ROUND(((1-IntEconomyDiscount-IntEoncomyIncentive)*'Intl Economy Base'!N46)*(1+International_Fuel_Surcharge),2)))*(1+FedEx_Markup),2)</f>
        <v>268</v>
      </c>
      <c r="O49" s="346">
        <f>ROUND((IF('Intl Economy Base'!$O$105&gt;ROUND(((1-IntEconomyDiscount-IntEoncomyIncentive)*'Intl Economy Base'!O46),2),ROUND('Intl Economy Base'!$O$105*(1+International_Fuel_Surcharge),2),ROUND(((1-IntEconomyDiscount-IntEoncomyIncentive)*'Intl Economy Base'!O46)*(1+International_Fuel_Surcharge),2)))*(1+FedEx_Markup),2)</f>
        <v>197.03</v>
      </c>
      <c r="P49" s="346">
        <f>ROUND((IF('Intl Economy Base'!$P$105&gt;ROUND(((1-IntEconomyDiscount-IntEoncomyIncentive)*'Intl Economy Base'!P46),2),ROUND('Intl Economy Base'!$P$105*(1+International_Fuel_Surcharge),2),ROUND(((1-IntEconomyDiscount-IntEoncomyIncentive)*'Intl Economy Base'!P46)*(1+International_Fuel_Surcharge),2)))*(1+FedEx_Markup),2)</f>
        <v>185.09</v>
      </c>
      <c r="Q49" s="346">
        <f>ROUND((IF('Intl Economy Base'!$Q$105&gt;ROUND(((1-PuertoRicoDiscount)*'Intl Economy Base'!Q46),2),ROUND('Intl Economy Base'!$Q$105*(1+International_Fuel_Surcharge),2),ROUND(((1-PuertoRicoDiscount)*'Intl Economy Base'!Q46)*(1+International_Fuel_Surcharge),2)))*(1+FedEx_Markup),2)</f>
        <v>235.16</v>
      </c>
      <c r="R49" s="63"/>
      <c r="S49" s="63"/>
      <c r="T49" s="63"/>
      <c r="U49" s="63"/>
      <c r="V49" s="63"/>
      <c r="W49" s="63"/>
      <c r="X49" s="63"/>
      <c r="Y49" s="63"/>
      <c r="Z49" s="63"/>
    </row>
    <row r="50" ht="12.75" customHeight="1">
      <c r="A50" s="345">
        <v>45.0</v>
      </c>
      <c r="B50" s="346">
        <f>ROUND((IF('Intl Economy Base'!$B$105&gt;ROUND(((1-IntEconomyDiscount-IntEoncomyIncentive)*'Intl Economy Base'!B47),2),ROUND('Intl Economy Base'!$B$105*(1+International_Fuel_Surcharge),2),ROUND(((1-IntEconomyDiscount-IntEoncomyIncentive)*'Intl Economy Base'!B47)*(1+International_Fuel_Surcharge),2)))*(1+FedEx_Markup),2)</f>
        <v>94.51</v>
      </c>
      <c r="C50" s="346">
        <f>ROUND((IF('Intl Economy Base'!$C$105&gt;ROUND(((1-IntEconomyDiscount-IntEoncomyIncentive)*'Intl Economy Base'!C47),2),ROUND('Intl Economy Base'!$C$105*(1+International_Fuel_Surcharge),2),ROUND(((1-IntEconomyDiscount-IntEoncomyIncentive)*'Intl Economy Base'!C47)*(1+International_Fuel_Surcharge),2)))*(1+FedEx_Markup),2)</f>
        <v>106.79</v>
      </c>
      <c r="D50" s="346">
        <f>ROUND((IF('Intl Economy Base'!$D$105&gt;ROUND(((1-IntEconomyDiscount-IntEoncomyIncentive)*'Intl Economy Base'!D47),2),ROUND('Intl Economy Base'!$D$105*(1+International_Fuel_Surcharge),2),ROUND(((1-IntEconomyDiscount-IntEoncomyIncentive)*'Intl Economy Base'!D47)*(1+International_Fuel_Surcharge),2)))*(1+FedEx_Markup),2)</f>
        <v>77.59</v>
      </c>
      <c r="E50" s="346">
        <f>ROUND((IF('Intl Economy Base'!$E$105&gt;ROUND(((1-IntEconomyDiscount-IntEoncomyIncentive)*'Intl Economy Base'!E47),2),ROUND('Intl Economy Base'!$E$105*(1+International_Fuel_Surcharge),2),ROUND(((1-IntEconomyDiscount-IntEoncomyIncentive)*'Intl Economy Base'!E47)*(1+International_Fuel_Surcharge),2)))*(1+FedEx_Markup),2)</f>
        <v>139.48</v>
      </c>
      <c r="F50" s="346">
        <f>ROUND((IF('Intl Economy Base'!$F$105&gt;ROUND(((1-IntEconomyDiscount-IntEoncomyIncentive)*'Intl Economy Base'!F47),2),ROUND('Intl Economy Base'!$F$105*(1+International_Fuel_Surcharge),2),ROUND(((1-IntEconomyDiscount-IntEoncomyIncentive)*'Intl Economy Base'!F47)*(1+International_Fuel_Surcharge),2)))*(1+FedEx_Markup),2)</f>
        <v>263.26</v>
      </c>
      <c r="G50" s="346">
        <f>ROUND((IF('Intl Economy Base'!$G$105&gt;ROUND(((1-IntEconomyDiscount-IntEoncomyIncentive)*'Intl Economy Base'!G47),2),ROUND('Intl Economy Base'!$G$105*(1+International_Fuel_Surcharge),2),ROUND(((1-IntEconomyDiscount-IntEoncomyIncentive)*'Intl Economy Base'!G47)*(1+International_Fuel_Surcharge),2)))*(1+FedEx_Markup),2)</f>
        <v>144.75</v>
      </c>
      <c r="H50" s="346">
        <f>ROUND((IF('Intl Economy Base'!$H$105&gt;ROUND(((1-IntEconomyDiscount-IntEoncomyIncentive)*'Intl Economy Base'!H47),2),ROUND('Intl Economy Base'!$H$105*(1+International_Fuel_Surcharge),2),ROUND(((1-IntEconomyDiscount-IntEoncomyIncentive)*'Intl Economy Base'!H47)*(1+International_Fuel_Surcharge),2)))*(1+FedEx_Markup),2)</f>
        <v>151.67</v>
      </c>
      <c r="I50" s="346">
        <f>ROUND((IF('Intl Economy Base'!$I$105&gt;ROUND(((1-IntEconomyDiscount-IntEoncomyIncentive)*'Intl Economy Base'!I47),2),ROUND('Intl Economy Base'!$I$105*(1+International_Fuel_Surcharge),2),ROUND(((1-IntEconomyDiscount-IntEoncomyIncentive)*'Intl Economy Base'!I47)*(1+International_Fuel_Surcharge),2)))*(1+FedEx_Markup),2)</f>
        <v>185.99</v>
      </c>
      <c r="J50" s="346">
        <f>ROUND((IF('Intl Economy Base'!$J$105&gt;ROUND(((1-IntEconomyDiscount-IntEoncomyIncentive)*'Intl Economy Base'!J47),2),ROUND('Intl Economy Base'!$J$105*(1+International_Fuel_Surcharge),2),ROUND(((1-IntEconomyDiscount-IntEoncomyIncentive)*'Intl Economy Base'!J47)*(1+International_Fuel_Surcharge),2)))*(1+FedEx_Markup),2)</f>
        <v>102.41</v>
      </c>
      <c r="K50" s="346">
        <f>ROUND((IF('Intl Economy Base'!$K$105&gt;ROUND(((1-IntEconomyDiscount-IntEoncomyIncentive)*'Intl Economy Base'!K47),2),ROUND('Intl Economy Base'!$K$105*(1+International_Fuel_Surcharge),2),ROUND(((1-IntEconomyDiscount-IntEoncomyIncentive)*'Intl Economy Base'!K47)*(1+International_Fuel_Surcharge),2)))*(1+FedEx_Markup),2)</f>
        <v>240.01</v>
      </c>
      <c r="L50" s="346">
        <f>ROUND((IF('Intl Economy Base'!$L$105&gt;ROUND(((1-IntEconomyDiscount-IntEoncomyIncentive)*'Intl Economy Base'!L47),2),ROUND('Intl Economy Base'!$L$105*(1+International_Fuel_Surcharge),2),ROUND(((1-IntEconomyDiscount-IntEoncomyIncentive)*'Intl Economy Base'!L47)*(1+International_Fuel_Surcharge),2)))*(1+FedEx_Markup),2)</f>
        <v>186.1</v>
      </c>
      <c r="M50" s="346">
        <f>ROUND((IF('Intl Economy Base'!$M$105&gt;ROUND(((1-IntEconomyDiscount-IntEoncomyIncentive)*'Intl Economy Base'!M47),2),ROUND('Intl Economy Base'!$M$105*(1+International_Fuel_Surcharge),2),ROUND(((1-IntEconomyDiscount-IntEoncomyIncentive)*'Intl Economy Base'!M47)*(1+International_Fuel_Surcharge),2)))*(1+FedEx_Markup),2)</f>
        <v>244.62</v>
      </c>
      <c r="N50" s="346">
        <f>ROUND((IF('Intl Economy Base'!$N$105&gt;ROUND(((1-IntEconomyDiscount-IntEoncomyIncentive)*'Intl Economy Base'!N47),2),ROUND('Intl Economy Base'!$N$105*(1+International_Fuel_Surcharge),2),ROUND(((1-IntEconomyDiscount-IntEoncomyIncentive)*'Intl Economy Base'!N47)*(1+International_Fuel_Surcharge),2)))*(1+FedEx_Markup),2)</f>
        <v>268.89</v>
      </c>
      <c r="O50" s="346">
        <f>ROUND((IF('Intl Economy Base'!$O$105&gt;ROUND(((1-IntEconomyDiscount-IntEoncomyIncentive)*'Intl Economy Base'!O47),2),ROUND('Intl Economy Base'!$O$105*(1+International_Fuel_Surcharge),2),ROUND(((1-IntEconomyDiscount-IntEoncomyIncentive)*'Intl Economy Base'!O47)*(1+International_Fuel_Surcharge),2)))*(1+FedEx_Markup),2)</f>
        <v>210.24</v>
      </c>
      <c r="P50" s="346">
        <f>ROUND((IF('Intl Economy Base'!$P$105&gt;ROUND(((1-IntEconomyDiscount-IntEoncomyIncentive)*'Intl Economy Base'!P47),2),ROUND('Intl Economy Base'!$P$105*(1+International_Fuel_Surcharge),2),ROUND(((1-IntEconomyDiscount-IntEoncomyIncentive)*'Intl Economy Base'!P47)*(1+International_Fuel_Surcharge),2)))*(1+FedEx_Markup),2)</f>
        <v>185.16</v>
      </c>
      <c r="Q50" s="346">
        <f>ROUND((IF('Intl Economy Base'!$Q$105&gt;ROUND(((1-PuertoRicoDiscount)*'Intl Economy Base'!Q47),2),ROUND('Intl Economy Base'!$Q$105*(1+International_Fuel_Surcharge),2),ROUND(((1-PuertoRicoDiscount)*'Intl Economy Base'!Q47)*(1+International_Fuel_Surcharge),2)))*(1+FedEx_Markup),2)</f>
        <v>238.72</v>
      </c>
      <c r="R50" s="63"/>
      <c r="S50" s="63"/>
      <c r="T50" s="63"/>
      <c r="U50" s="63"/>
      <c r="V50" s="63"/>
      <c r="W50" s="63"/>
      <c r="X50" s="63"/>
      <c r="Y50" s="63"/>
      <c r="Z50" s="63"/>
    </row>
    <row r="51" ht="12.75" customHeight="1">
      <c r="A51" s="345">
        <v>46.0</v>
      </c>
      <c r="B51" s="346">
        <f>ROUND((IF('Intl Economy Base'!$B$105&gt;ROUND(((1-IntEconomyDiscount-IntEoncomyIncentive)*'Intl Economy Base'!B48),2),ROUND('Intl Economy Base'!$B$105*(1+International_Fuel_Surcharge),2),ROUND(((1-IntEconomyDiscount-IntEoncomyIncentive)*'Intl Economy Base'!B48)*(1+International_Fuel_Surcharge),2)))*(1+FedEx_Markup),2)</f>
        <v>96.08</v>
      </c>
      <c r="C51" s="346">
        <f>ROUND((IF('Intl Economy Base'!$C$105&gt;ROUND(((1-IntEconomyDiscount-IntEoncomyIncentive)*'Intl Economy Base'!C48),2),ROUND('Intl Economy Base'!$C$105*(1+International_Fuel_Surcharge),2),ROUND(((1-IntEconomyDiscount-IntEoncomyIncentive)*'Intl Economy Base'!C48)*(1+International_Fuel_Surcharge),2)))*(1+FedEx_Markup),2)</f>
        <v>108.11</v>
      </c>
      <c r="D51" s="346">
        <f>ROUND((IF('Intl Economy Base'!$D$105&gt;ROUND(((1-IntEconomyDiscount-IntEoncomyIncentive)*'Intl Economy Base'!D48),2),ROUND('Intl Economy Base'!$D$105*(1+International_Fuel_Surcharge),2),ROUND(((1-IntEconomyDiscount-IntEoncomyIncentive)*'Intl Economy Base'!D48)*(1+International_Fuel_Surcharge),2)))*(1+FedEx_Markup),2)</f>
        <v>77.64</v>
      </c>
      <c r="E51" s="346">
        <f>ROUND((IF('Intl Economy Base'!$E$105&gt;ROUND(((1-IntEconomyDiscount-IntEoncomyIncentive)*'Intl Economy Base'!E48),2),ROUND('Intl Economy Base'!$E$105*(1+International_Fuel_Surcharge),2),ROUND(((1-IntEconomyDiscount-IntEoncomyIncentive)*'Intl Economy Base'!E48)*(1+International_Fuel_Surcharge),2)))*(1+FedEx_Markup),2)</f>
        <v>140.15</v>
      </c>
      <c r="F51" s="346">
        <f>ROUND((IF('Intl Economy Base'!$F$105&gt;ROUND(((1-IntEconomyDiscount-IntEoncomyIncentive)*'Intl Economy Base'!F48),2),ROUND('Intl Economy Base'!$F$105*(1+International_Fuel_Surcharge),2),ROUND(((1-IntEconomyDiscount-IntEoncomyIncentive)*'Intl Economy Base'!F48)*(1+International_Fuel_Surcharge),2)))*(1+FedEx_Markup),2)</f>
        <v>264.28</v>
      </c>
      <c r="G51" s="346">
        <f>ROUND((IF('Intl Economy Base'!$G$105&gt;ROUND(((1-IntEconomyDiscount-IntEoncomyIncentive)*'Intl Economy Base'!G48),2),ROUND('Intl Economy Base'!$G$105*(1+International_Fuel_Surcharge),2),ROUND(((1-IntEconomyDiscount-IntEoncomyIncentive)*'Intl Economy Base'!G48)*(1+International_Fuel_Surcharge),2)))*(1+FedEx_Markup),2)</f>
        <v>146.53</v>
      </c>
      <c r="H51" s="346">
        <f>ROUND((IF('Intl Economy Base'!$H$105&gt;ROUND(((1-IntEconomyDiscount-IntEoncomyIncentive)*'Intl Economy Base'!H48),2),ROUND('Intl Economy Base'!$H$105*(1+International_Fuel_Surcharge),2),ROUND(((1-IntEconomyDiscount-IntEoncomyIncentive)*'Intl Economy Base'!H48)*(1+International_Fuel_Surcharge),2)))*(1+FedEx_Markup),2)</f>
        <v>153.79</v>
      </c>
      <c r="I51" s="346">
        <f>ROUND((IF('Intl Economy Base'!$I$105&gt;ROUND(((1-IntEconomyDiscount-IntEoncomyIncentive)*'Intl Economy Base'!I48),2),ROUND('Intl Economy Base'!$I$105*(1+International_Fuel_Surcharge),2),ROUND(((1-IntEconomyDiscount-IntEoncomyIncentive)*'Intl Economy Base'!I48)*(1+International_Fuel_Surcharge),2)))*(1+FedEx_Markup),2)</f>
        <v>186.75</v>
      </c>
      <c r="J51" s="346">
        <f>ROUND((IF('Intl Economy Base'!$J$105&gt;ROUND(((1-IntEconomyDiscount-IntEoncomyIncentive)*'Intl Economy Base'!J48),2),ROUND('Intl Economy Base'!$J$105*(1+International_Fuel_Surcharge),2),ROUND(((1-IntEconomyDiscount-IntEoncomyIncentive)*'Intl Economy Base'!J48)*(1+International_Fuel_Surcharge),2)))*(1+FedEx_Markup),2)</f>
        <v>103.88</v>
      </c>
      <c r="K51" s="346">
        <f>ROUND((IF('Intl Economy Base'!$K$105&gt;ROUND(((1-IntEconomyDiscount-IntEoncomyIncentive)*'Intl Economy Base'!K48),2),ROUND('Intl Economy Base'!$K$105*(1+International_Fuel_Surcharge),2),ROUND(((1-IntEconomyDiscount-IntEoncomyIncentive)*'Intl Economy Base'!K48)*(1+International_Fuel_Surcharge),2)))*(1+FedEx_Markup),2)</f>
        <v>240.48</v>
      </c>
      <c r="L51" s="346">
        <f>ROUND((IF('Intl Economy Base'!$L$105&gt;ROUND(((1-IntEconomyDiscount-IntEoncomyIncentive)*'Intl Economy Base'!L48),2),ROUND('Intl Economy Base'!$L$105*(1+International_Fuel_Surcharge),2),ROUND(((1-IntEconomyDiscount-IntEoncomyIncentive)*'Intl Economy Base'!L48)*(1+International_Fuel_Surcharge),2)))*(1+FedEx_Markup),2)</f>
        <v>186.16</v>
      </c>
      <c r="M51" s="346">
        <f>ROUND((IF('Intl Economy Base'!$M$105&gt;ROUND(((1-IntEconomyDiscount-IntEoncomyIncentive)*'Intl Economy Base'!M48),2),ROUND('Intl Economy Base'!$M$105*(1+International_Fuel_Surcharge),2),ROUND(((1-IntEconomyDiscount-IntEoncomyIncentive)*'Intl Economy Base'!M48)*(1+International_Fuel_Surcharge),2)))*(1+FedEx_Markup),2)</f>
        <v>244.69</v>
      </c>
      <c r="N51" s="346">
        <f>ROUND((IF('Intl Economy Base'!$N$105&gt;ROUND(((1-IntEconomyDiscount-IntEoncomyIncentive)*'Intl Economy Base'!N48),2),ROUND('Intl Economy Base'!$N$105*(1+International_Fuel_Surcharge),2),ROUND(((1-IntEconomyDiscount-IntEoncomyIncentive)*'Intl Economy Base'!N48)*(1+International_Fuel_Surcharge),2)))*(1+FedEx_Markup),2)</f>
        <v>268.99</v>
      </c>
      <c r="O51" s="346">
        <f>ROUND((IF('Intl Economy Base'!$O$105&gt;ROUND(((1-IntEconomyDiscount-IntEoncomyIncentive)*'Intl Economy Base'!O48),2),ROUND('Intl Economy Base'!$O$105*(1+International_Fuel_Surcharge),2),ROUND(((1-IntEconomyDiscount-IntEoncomyIncentive)*'Intl Economy Base'!O48)*(1+International_Fuel_Surcharge),2)))*(1+FedEx_Markup),2)</f>
        <v>211.59</v>
      </c>
      <c r="P51" s="346">
        <f>ROUND((IF('Intl Economy Base'!$P$105&gt;ROUND(((1-IntEconomyDiscount-IntEoncomyIncentive)*'Intl Economy Base'!P48),2),ROUND('Intl Economy Base'!$P$105*(1+International_Fuel_Surcharge),2),ROUND(((1-IntEconomyDiscount-IntEoncomyIncentive)*'Intl Economy Base'!P48)*(1+International_Fuel_Surcharge),2)))*(1+FedEx_Markup),2)</f>
        <v>185.82</v>
      </c>
      <c r="Q51" s="346">
        <f>ROUND((IF('Intl Economy Base'!$Q$105&gt;ROUND(((1-PuertoRicoDiscount)*'Intl Economy Base'!Q48),2),ROUND('Intl Economy Base'!$Q$105*(1+International_Fuel_Surcharge),2),ROUND(((1-PuertoRicoDiscount)*'Intl Economy Base'!Q48)*(1+International_Fuel_Surcharge),2)))*(1+FedEx_Markup),2)</f>
        <v>244.48</v>
      </c>
      <c r="R51" s="63"/>
      <c r="S51" s="63"/>
      <c r="T51" s="63"/>
      <c r="U51" s="63"/>
      <c r="V51" s="63"/>
      <c r="W51" s="63"/>
      <c r="X51" s="63"/>
      <c r="Y51" s="63"/>
      <c r="Z51" s="63"/>
    </row>
    <row r="52" ht="12.75" customHeight="1">
      <c r="A52" s="345">
        <v>47.0</v>
      </c>
      <c r="B52" s="346">
        <f>ROUND((IF('Intl Economy Base'!$B$105&gt;ROUND(((1-IntEconomyDiscount-IntEoncomyIncentive)*'Intl Economy Base'!B49),2),ROUND('Intl Economy Base'!$B$105*(1+International_Fuel_Surcharge),2),ROUND(((1-IntEconomyDiscount-IntEoncomyIncentive)*'Intl Economy Base'!B49)*(1+International_Fuel_Surcharge),2)))*(1+FedEx_Markup),2)</f>
        <v>98.7</v>
      </c>
      <c r="C52" s="346">
        <f>ROUND((IF('Intl Economy Base'!$C$105&gt;ROUND(((1-IntEconomyDiscount-IntEoncomyIncentive)*'Intl Economy Base'!C49),2),ROUND('Intl Economy Base'!$C$105*(1+International_Fuel_Surcharge),2),ROUND(((1-IntEconomyDiscount-IntEoncomyIncentive)*'Intl Economy Base'!C49)*(1+International_Fuel_Surcharge),2)))*(1+FedEx_Markup),2)</f>
        <v>109.7</v>
      </c>
      <c r="D52" s="346">
        <f>ROUND((IF('Intl Economy Base'!$D$105&gt;ROUND(((1-IntEconomyDiscount-IntEoncomyIncentive)*'Intl Economy Base'!D49),2),ROUND('Intl Economy Base'!$D$105*(1+International_Fuel_Surcharge),2),ROUND(((1-IntEconomyDiscount-IntEoncomyIncentive)*'Intl Economy Base'!D49)*(1+International_Fuel_Surcharge),2)))*(1+FedEx_Markup),2)</f>
        <v>77.68</v>
      </c>
      <c r="E52" s="346">
        <f>ROUND((IF('Intl Economy Base'!$E$105&gt;ROUND(((1-IntEconomyDiscount-IntEoncomyIncentive)*'Intl Economy Base'!E49),2),ROUND('Intl Economy Base'!$E$105*(1+International_Fuel_Surcharge),2),ROUND(((1-IntEconomyDiscount-IntEoncomyIncentive)*'Intl Economy Base'!E49)*(1+International_Fuel_Surcharge),2)))*(1+FedEx_Markup),2)</f>
        <v>140.22</v>
      </c>
      <c r="F52" s="346">
        <f>ROUND((IF('Intl Economy Base'!$F$105&gt;ROUND(((1-IntEconomyDiscount-IntEoncomyIncentive)*'Intl Economy Base'!F49),2),ROUND('Intl Economy Base'!$F$105*(1+International_Fuel_Surcharge),2),ROUND(((1-IntEconomyDiscount-IntEoncomyIncentive)*'Intl Economy Base'!F49)*(1+International_Fuel_Surcharge),2)))*(1+FedEx_Markup),2)</f>
        <v>279.75</v>
      </c>
      <c r="G52" s="346">
        <f>ROUND((IF('Intl Economy Base'!$G$105&gt;ROUND(((1-IntEconomyDiscount-IntEoncomyIncentive)*'Intl Economy Base'!G49),2),ROUND('Intl Economy Base'!$G$105*(1+International_Fuel_Surcharge),2),ROUND(((1-IntEconomyDiscount-IntEoncomyIncentive)*'Intl Economy Base'!G49)*(1+International_Fuel_Surcharge),2)))*(1+FedEx_Markup),2)</f>
        <v>146.72</v>
      </c>
      <c r="H52" s="346">
        <f>ROUND((IF('Intl Economy Base'!$H$105&gt;ROUND(((1-IntEconomyDiscount-IntEoncomyIncentive)*'Intl Economy Base'!H49),2),ROUND('Intl Economy Base'!$H$105*(1+International_Fuel_Surcharge),2),ROUND(((1-IntEconomyDiscount-IntEoncomyIncentive)*'Intl Economy Base'!H49)*(1+International_Fuel_Surcharge),2)))*(1+FedEx_Markup),2)</f>
        <v>154</v>
      </c>
      <c r="I52" s="346">
        <f>ROUND((IF('Intl Economy Base'!$I$105&gt;ROUND(((1-IntEconomyDiscount-IntEoncomyIncentive)*'Intl Economy Base'!I49),2),ROUND('Intl Economy Base'!$I$105*(1+International_Fuel_Surcharge),2),ROUND(((1-IntEconomyDiscount-IntEoncomyIncentive)*'Intl Economy Base'!I49)*(1+International_Fuel_Surcharge),2)))*(1+FedEx_Markup),2)</f>
        <v>186.86</v>
      </c>
      <c r="J52" s="346">
        <f>ROUND((IF('Intl Economy Base'!$J$105&gt;ROUND(((1-IntEconomyDiscount-IntEoncomyIncentive)*'Intl Economy Base'!J49),2),ROUND('Intl Economy Base'!$J$105*(1+International_Fuel_Surcharge),2),ROUND(((1-IntEconomyDiscount-IntEoncomyIncentive)*'Intl Economy Base'!J49)*(1+International_Fuel_Surcharge),2)))*(1+FedEx_Markup),2)</f>
        <v>107.69</v>
      </c>
      <c r="K52" s="346">
        <f>ROUND((IF('Intl Economy Base'!$K$105&gt;ROUND(((1-IntEconomyDiscount-IntEoncomyIncentive)*'Intl Economy Base'!K49),2),ROUND('Intl Economy Base'!$K$105*(1+International_Fuel_Surcharge),2),ROUND(((1-IntEconomyDiscount-IntEoncomyIncentive)*'Intl Economy Base'!K49)*(1+International_Fuel_Surcharge),2)))*(1+FedEx_Markup),2)</f>
        <v>240.64</v>
      </c>
      <c r="L52" s="346">
        <f>ROUND((IF('Intl Economy Base'!$L$105&gt;ROUND(((1-IntEconomyDiscount-IntEoncomyIncentive)*'Intl Economy Base'!L49),2),ROUND('Intl Economy Base'!$L$105*(1+International_Fuel_Surcharge),2),ROUND(((1-IntEconomyDiscount-IntEoncomyIncentive)*'Intl Economy Base'!L49)*(1+International_Fuel_Surcharge),2)))*(1+FedEx_Markup),2)</f>
        <v>186.65</v>
      </c>
      <c r="M52" s="346">
        <f>ROUND((IF('Intl Economy Base'!$M$105&gt;ROUND(((1-IntEconomyDiscount-IntEoncomyIncentive)*'Intl Economy Base'!M49),2),ROUND('Intl Economy Base'!$M$105*(1+International_Fuel_Surcharge),2),ROUND(((1-IntEconomyDiscount-IntEoncomyIncentive)*'Intl Economy Base'!M49)*(1+International_Fuel_Surcharge),2)))*(1+FedEx_Markup),2)</f>
        <v>245.97</v>
      </c>
      <c r="N52" s="346">
        <f>ROUND((IF('Intl Economy Base'!$N$105&gt;ROUND(((1-IntEconomyDiscount-IntEoncomyIncentive)*'Intl Economy Base'!N49),2),ROUND('Intl Economy Base'!$N$105*(1+International_Fuel_Surcharge),2),ROUND(((1-IntEconomyDiscount-IntEoncomyIncentive)*'Intl Economy Base'!N49)*(1+International_Fuel_Surcharge),2)))*(1+FedEx_Markup),2)</f>
        <v>269.07</v>
      </c>
      <c r="O52" s="346">
        <f>ROUND((IF('Intl Economy Base'!$O$105&gt;ROUND(((1-IntEconomyDiscount-IntEoncomyIncentive)*'Intl Economy Base'!O49),2),ROUND('Intl Economy Base'!$O$105*(1+International_Fuel_Surcharge),2),ROUND(((1-IntEconomyDiscount-IntEoncomyIncentive)*'Intl Economy Base'!O49)*(1+International_Fuel_Surcharge),2)))*(1+FedEx_Markup),2)</f>
        <v>211.85</v>
      </c>
      <c r="P52" s="346">
        <f>ROUND((IF('Intl Economy Base'!$P$105&gt;ROUND(((1-IntEconomyDiscount-IntEoncomyIncentive)*'Intl Economy Base'!P49),2),ROUND('Intl Economy Base'!$P$105*(1+International_Fuel_Surcharge),2),ROUND(((1-IntEconomyDiscount-IntEoncomyIncentive)*'Intl Economy Base'!P49)*(1+International_Fuel_Surcharge),2)))*(1+FedEx_Markup),2)</f>
        <v>198.92</v>
      </c>
      <c r="Q52" s="346">
        <f>ROUND((IF('Intl Economy Base'!$Q$105&gt;ROUND(((1-PuertoRicoDiscount)*'Intl Economy Base'!Q49),2),ROUND('Intl Economy Base'!$Q$105*(1+International_Fuel_Surcharge),2),ROUND(((1-PuertoRicoDiscount)*'Intl Economy Base'!Q49)*(1+International_Fuel_Surcharge),2)))*(1+FedEx_Markup),2)</f>
        <v>249.14</v>
      </c>
      <c r="R52" s="63"/>
      <c r="S52" s="63"/>
      <c r="T52" s="63"/>
      <c r="U52" s="63"/>
      <c r="V52" s="63"/>
      <c r="W52" s="63"/>
      <c r="X52" s="63"/>
      <c r="Y52" s="63"/>
      <c r="Z52" s="63"/>
    </row>
    <row r="53" ht="12.75" customHeight="1">
      <c r="A53" s="345">
        <v>48.0</v>
      </c>
      <c r="B53" s="346">
        <f>ROUND((IF('Intl Economy Base'!$B$105&gt;ROUND(((1-IntEconomyDiscount-IntEoncomyIncentive)*'Intl Economy Base'!B50),2),ROUND('Intl Economy Base'!$B$105*(1+International_Fuel_Surcharge),2),ROUND(((1-IntEconomyDiscount-IntEoncomyIncentive)*'Intl Economy Base'!B50)*(1+International_Fuel_Surcharge),2)))*(1+FedEx_Markup),2)</f>
        <v>98.97</v>
      </c>
      <c r="C53" s="346">
        <f>ROUND((IF('Intl Economy Base'!$C$105&gt;ROUND(((1-IntEconomyDiscount-IntEoncomyIncentive)*'Intl Economy Base'!C50),2),ROUND('Intl Economy Base'!$C$105*(1+International_Fuel_Surcharge),2),ROUND(((1-IntEconomyDiscount-IntEoncomyIncentive)*'Intl Economy Base'!C50)*(1+International_Fuel_Surcharge),2)))*(1+FedEx_Markup),2)</f>
        <v>112.23</v>
      </c>
      <c r="D53" s="346">
        <f>ROUND((IF('Intl Economy Base'!$D$105&gt;ROUND(((1-IntEconomyDiscount-IntEoncomyIncentive)*'Intl Economy Base'!D50),2),ROUND('Intl Economy Base'!$D$105*(1+International_Fuel_Surcharge),2),ROUND(((1-IntEconomyDiscount-IntEoncomyIncentive)*'Intl Economy Base'!D50)*(1+International_Fuel_Surcharge),2)))*(1+FedEx_Markup),2)</f>
        <v>77.77</v>
      </c>
      <c r="E53" s="346">
        <f>ROUND((IF('Intl Economy Base'!$E$105&gt;ROUND(((1-IntEconomyDiscount-IntEoncomyIncentive)*'Intl Economy Base'!E50),2),ROUND('Intl Economy Base'!$E$105*(1+International_Fuel_Surcharge),2),ROUND(((1-IntEconomyDiscount-IntEoncomyIncentive)*'Intl Economy Base'!E50)*(1+International_Fuel_Surcharge),2)))*(1+FedEx_Markup),2)</f>
        <v>140.28</v>
      </c>
      <c r="F53" s="346">
        <f>ROUND((IF('Intl Economy Base'!$F$105&gt;ROUND(((1-IntEconomyDiscount-IntEoncomyIncentive)*'Intl Economy Base'!F50),2),ROUND('Intl Economy Base'!$F$105*(1+International_Fuel_Surcharge),2),ROUND(((1-IntEconomyDiscount-IntEoncomyIncentive)*'Intl Economy Base'!F50)*(1+International_Fuel_Surcharge),2)))*(1+FedEx_Markup),2)</f>
        <v>281.3</v>
      </c>
      <c r="G53" s="346">
        <f>ROUND((IF('Intl Economy Base'!$G$105&gt;ROUND(((1-IntEconomyDiscount-IntEoncomyIncentive)*'Intl Economy Base'!G50),2),ROUND('Intl Economy Base'!$G$105*(1+International_Fuel_Surcharge),2),ROUND(((1-IntEconomyDiscount-IntEoncomyIncentive)*'Intl Economy Base'!G50)*(1+International_Fuel_Surcharge),2)))*(1+FedEx_Markup),2)</f>
        <v>147.07</v>
      </c>
      <c r="H53" s="346">
        <f>ROUND((IF('Intl Economy Base'!$H$105&gt;ROUND(((1-IntEconomyDiscount-IntEoncomyIncentive)*'Intl Economy Base'!H50),2),ROUND('Intl Economy Base'!$H$105*(1+International_Fuel_Surcharge),2),ROUND(((1-IntEconomyDiscount-IntEoncomyIncentive)*'Intl Economy Base'!H50)*(1+International_Fuel_Surcharge),2)))*(1+FedEx_Markup),2)</f>
        <v>154.05</v>
      </c>
      <c r="I53" s="346">
        <f>ROUND((IF('Intl Economy Base'!$I$105&gt;ROUND(((1-IntEconomyDiscount-IntEoncomyIncentive)*'Intl Economy Base'!I50),2),ROUND('Intl Economy Base'!$I$105*(1+International_Fuel_Surcharge),2),ROUND(((1-IntEconomyDiscount-IntEoncomyIncentive)*'Intl Economy Base'!I50)*(1+International_Fuel_Surcharge),2)))*(1+FedEx_Markup),2)</f>
        <v>189.24</v>
      </c>
      <c r="J53" s="346">
        <f>ROUND((IF('Intl Economy Base'!$J$105&gt;ROUND(((1-IntEconomyDiscount-IntEoncomyIncentive)*'Intl Economy Base'!J50),2),ROUND('Intl Economy Base'!$J$105*(1+International_Fuel_Surcharge),2),ROUND(((1-IntEconomyDiscount-IntEoncomyIncentive)*'Intl Economy Base'!J50)*(1+International_Fuel_Surcharge),2)))*(1+FedEx_Markup),2)</f>
        <v>115.99</v>
      </c>
      <c r="K53" s="346">
        <f>ROUND((IF('Intl Economy Base'!$K$105&gt;ROUND(((1-IntEconomyDiscount-IntEoncomyIncentive)*'Intl Economy Base'!K50),2),ROUND('Intl Economy Base'!$K$105*(1+International_Fuel_Surcharge),2),ROUND(((1-IntEconomyDiscount-IntEoncomyIncentive)*'Intl Economy Base'!K50)*(1+International_Fuel_Surcharge),2)))*(1+FedEx_Markup),2)</f>
        <v>243.75</v>
      </c>
      <c r="L53" s="346">
        <f>ROUND((IF('Intl Economy Base'!$L$105&gt;ROUND(((1-IntEconomyDiscount-IntEoncomyIncentive)*'Intl Economy Base'!L50),2),ROUND('Intl Economy Base'!$L$105*(1+International_Fuel_Surcharge),2),ROUND(((1-IntEconomyDiscount-IntEoncomyIncentive)*'Intl Economy Base'!L50)*(1+International_Fuel_Surcharge),2)))*(1+FedEx_Markup),2)</f>
        <v>190.36</v>
      </c>
      <c r="M53" s="346">
        <f>ROUND((IF('Intl Economy Base'!$M$105&gt;ROUND(((1-IntEconomyDiscount-IntEoncomyIncentive)*'Intl Economy Base'!M50),2),ROUND('Intl Economy Base'!$M$105*(1+International_Fuel_Surcharge),2),ROUND(((1-IntEconomyDiscount-IntEoncomyIncentive)*'Intl Economy Base'!M50)*(1+International_Fuel_Surcharge),2)))*(1+FedEx_Markup),2)</f>
        <v>249.58</v>
      </c>
      <c r="N53" s="346">
        <f>ROUND((IF('Intl Economy Base'!$N$105&gt;ROUND(((1-IntEconomyDiscount-IntEoncomyIncentive)*'Intl Economy Base'!N50),2),ROUND('Intl Economy Base'!$N$105*(1+International_Fuel_Surcharge),2),ROUND(((1-IntEconomyDiscount-IntEoncomyIncentive)*'Intl Economy Base'!N50)*(1+International_Fuel_Surcharge),2)))*(1+FedEx_Markup),2)</f>
        <v>270.65</v>
      </c>
      <c r="O53" s="346">
        <f>ROUND((IF('Intl Economy Base'!$O$105&gt;ROUND(((1-IntEconomyDiscount-IntEoncomyIncentive)*'Intl Economy Base'!O50),2),ROUND('Intl Economy Base'!$O$105*(1+International_Fuel_Surcharge),2),ROUND(((1-IntEconomyDiscount-IntEoncomyIncentive)*'Intl Economy Base'!O50)*(1+International_Fuel_Surcharge),2)))*(1+FedEx_Markup),2)</f>
        <v>211.96</v>
      </c>
      <c r="P53" s="346">
        <f>ROUND((IF('Intl Economy Base'!$P$105&gt;ROUND(((1-IntEconomyDiscount-IntEoncomyIncentive)*'Intl Economy Base'!P50),2),ROUND('Intl Economy Base'!$P$105*(1+International_Fuel_Surcharge),2),ROUND(((1-IntEconomyDiscount-IntEoncomyIncentive)*'Intl Economy Base'!P50)*(1+International_Fuel_Surcharge),2)))*(1+FedEx_Markup),2)</f>
        <v>200.23</v>
      </c>
      <c r="Q53" s="346">
        <f>ROUND((IF('Intl Economy Base'!$Q$105&gt;ROUND(((1-PuertoRicoDiscount)*'Intl Economy Base'!Q50),2),ROUND('Intl Economy Base'!$Q$105*(1+International_Fuel_Surcharge),2),ROUND(((1-PuertoRicoDiscount)*'Intl Economy Base'!Q50)*(1+International_Fuel_Surcharge),2)))*(1+FedEx_Markup),2)</f>
        <v>253.43</v>
      </c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345">
        <v>49.0</v>
      </c>
      <c r="B54" s="346">
        <f>ROUND((IF('Intl Economy Base'!$B$105&gt;ROUND(((1-IntEconomyDiscount-IntEoncomyIncentive)*'Intl Economy Base'!B51),2),ROUND('Intl Economy Base'!$B$105*(1+International_Fuel_Surcharge),2),ROUND(((1-IntEconomyDiscount-IntEoncomyIncentive)*'Intl Economy Base'!B51)*(1+International_Fuel_Surcharge),2)))*(1+FedEx_Markup),2)</f>
        <v>100.12</v>
      </c>
      <c r="C54" s="346">
        <f>ROUND((IF('Intl Economy Base'!$C$105&gt;ROUND(((1-IntEconomyDiscount-IntEoncomyIncentive)*'Intl Economy Base'!C51),2),ROUND('Intl Economy Base'!$C$105*(1+International_Fuel_Surcharge),2),ROUND(((1-IntEconomyDiscount-IntEoncomyIncentive)*'Intl Economy Base'!C51)*(1+International_Fuel_Surcharge),2)))*(1+FedEx_Markup),2)</f>
        <v>112.48</v>
      </c>
      <c r="D54" s="346">
        <f>ROUND((IF('Intl Economy Base'!$D$105&gt;ROUND(((1-IntEconomyDiscount-IntEoncomyIncentive)*'Intl Economy Base'!D51),2),ROUND('Intl Economy Base'!$D$105*(1+International_Fuel_Surcharge),2),ROUND(((1-IntEconomyDiscount-IntEoncomyIncentive)*'Intl Economy Base'!D51)*(1+International_Fuel_Surcharge),2)))*(1+FedEx_Markup),2)</f>
        <v>77.83</v>
      </c>
      <c r="E54" s="346">
        <f>ROUND((IF('Intl Economy Base'!$E$105&gt;ROUND(((1-IntEconomyDiscount-IntEoncomyIncentive)*'Intl Economy Base'!E51),2),ROUND('Intl Economy Base'!$E$105*(1+International_Fuel_Surcharge),2),ROUND(((1-IntEconomyDiscount-IntEoncomyIncentive)*'Intl Economy Base'!E51)*(1+International_Fuel_Surcharge),2)))*(1+FedEx_Markup),2)</f>
        <v>140.33</v>
      </c>
      <c r="F54" s="346">
        <f>ROUND((IF('Intl Economy Base'!$F$105&gt;ROUND(((1-IntEconomyDiscount-IntEoncomyIncentive)*'Intl Economy Base'!F51),2),ROUND('Intl Economy Base'!$F$105*(1+International_Fuel_Surcharge),2),ROUND(((1-IntEconomyDiscount-IntEoncomyIncentive)*'Intl Economy Base'!F51)*(1+International_Fuel_Surcharge),2)))*(1+FedEx_Markup),2)</f>
        <v>282.3</v>
      </c>
      <c r="G54" s="346">
        <f>ROUND((IF('Intl Economy Base'!$G$105&gt;ROUND(((1-IntEconomyDiscount-IntEoncomyIncentive)*'Intl Economy Base'!G51),2),ROUND('Intl Economy Base'!$G$105*(1+International_Fuel_Surcharge),2),ROUND(((1-IntEconomyDiscount-IntEoncomyIncentive)*'Intl Economy Base'!G51)*(1+International_Fuel_Surcharge),2)))*(1+FedEx_Markup),2)</f>
        <v>154.28</v>
      </c>
      <c r="H54" s="346">
        <f>ROUND((IF('Intl Economy Base'!$H$105&gt;ROUND(((1-IntEconomyDiscount-IntEoncomyIncentive)*'Intl Economy Base'!H51),2),ROUND('Intl Economy Base'!$H$105*(1+International_Fuel_Surcharge),2),ROUND(((1-IntEconomyDiscount-IntEoncomyIncentive)*'Intl Economy Base'!H51)*(1+International_Fuel_Surcharge),2)))*(1+FedEx_Markup),2)</f>
        <v>154.19</v>
      </c>
      <c r="I54" s="346">
        <f>ROUND((IF('Intl Economy Base'!$I$105&gt;ROUND(((1-IntEconomyDiscount-IntEoncomyIncentive)*'Intl Economy Base'!I51),2),ROUND('Intl Economy Base'!$I$105*(1+International_Fuel_Surcharge),2),ROUND(((1-IntEconomyDiscount-IntEoncomyIncentive)*'Intl Economy Base'!I51)*(1+International_Fuel_Surcharge),2)))*(1+FedEx_Markup),2)</f>
        <v>194.98</v>
      </c>
      <c r="J54" s="346">
        <f>ROUND((IF('Intl Economy Base'!$J$105&gt;ROUND(((1-IntEconomyDiscount-IntEoncomyIncentive)*'Intl Economy Base'!J51),2),ROUND('Intl Economy Base'!$J$105*(1+International_Fuel_Surcharge),2),ROUND(((1-IntEconomyDiscount-IntEoncomyIncentive)*'Intl Economy Base'!J51)*(1+International_Fuel_Surcharge),2)))*(1+FedEx_Markup),2)</f>
        <v>116.82</v>
      </c>
      <c r="K54" s="346">
        <f>ROUND((IF('Intl Economy Base'!$K$105&gt;ROUND(((1-IntEconomyDiscount-IntEoncomyIncentive)*'Intl Economy Base'!K51),2),ROUND('Intl Economy Base'!$K$105*(1+International_Fuel_Surcharge),2),ROUND(((1-IntEconomyDiscount-IntEoncomyIncentive)*'Intl Economy Base'!K51)*(1+International_Fuel_Surcharge),2)))*(1+FedEx_Markup),2)</f>
        <v>251.17</v>
      </c>
      <c r="L54" s="346">
        <f>ROUND((IF('Intl Economy Base'!$L$105&gt;ROUND(((1-IntEconomyDiscount-IntEoncomyIncentive)*'Intl Economy Base'!L51),2),ROUND('Intl Economy Base'!$L$105*(1+International_Fuel_Surcharge),2),ROUND(((1-IntEconomyDiscount-IntEoncomyIncentive)*'Intl Economy Base'!L51)*(1+International_Fuel_Surcharge),2)))*(1+FedEx_Markup),2)</f>
        <v>196.32</v>
      </c>
      <c r="M54" s="346">
        <f>ROUND((IF('Intl Economy Base'!$M$105&gt;ROUND(((1-IntEconomyDiscount-IntEoncomyIncentive)*'Intl Economy Base'!M51),2),ROUND('Intl Economy Base'!$M$105*(1+International_Fuel_Surcharge),2),ROUND(((1-IntEconomyDiscount-IntEoncomyIncentive)*'Intl Economy Base'!M51)*(1+International_Fuel_Surcharge),2)))*(1+FedEx_Markup),2)</f>
        <v>272.34</v>
      </c>
      <c r="N54" s="346">
        <f>ROUND((IF('Intl Economy Base'!$N$105&gt;ROUND(((1-IntEconomyDiscount-IntEoncomyIncentive)*'Intl Economy Base'!N51),2),ROUND('Intl Economy Base'!$N$105*(1+International_Fuel_Surcharge),2),ROUND(((1-IntEconomyDiscount-IntEoncomyIncentive)*'Intl Economy Base'!N51)*(1+International_Fuel_Surcharge),2)))*(1+FedEx_Markup),2)</f>
        <v>280.32</v>
      </c>
      <c r="O54" s="346">
        <f>ROUND((IF('Intl Economy Base'!$O$105&gt;ROUND(((1-IntEconomyDiscount-IntEoncomyIncentive)*'Intl Economy Base'!O51),2),ROUND('Intl Economy Base'!$O$105*(1+International_Fuel_Surcharge),2),ROUND(((1-IntEconomyDiscount-IntEoncomyIncentive)*'Intl Economy Base'!O51)*(1+International_Fuel_Surcharge),2)))*(1+FedEx_Markup),2)</f>
        <v>213.89</v>
      </c>
      <c r="P54" s="346">
        <f>ROUND((IF('Intl Economy Base'!$P$105&gt;ROUND(((1-IntEconomyDiscount-IntEoncomyIncentive)*'Intl Economy Base'!P51),2),ROUND('Intl Economy Base'!$P$105*(1+International_Fuel_Surcharge),2),ROUND(((1-IntEconomyDiscount-IntEoncomyIncentive)*'Intl Economy Base'!P51)*(1+International_Fuel_Surcharge),2)))*(1+FedEx_Markup),2)</f>
        <v>200.49</v>
      </c>
      <c r="Q54" s="346">
        <f>ROUND((IF('Intl Economy Base'!$Q$105&gt;ROUND(((1-PuertoRicoDiscount)*'Intl Economy Base'!Q51),2),ROUND('Intl Economy Base'!$Q$105*(1+International_Fuel_Surcharge),2),ROUND(((1-PuertoRicoDiscount)*'Intl Economy Base'!Q51)*(1+International_Fuel_Surcharge),2)))*(1+FedEx_Markup),2)</f>
        <v>258.19</v>
      </c>
      <c r="R54" s="63"/>
      <c r="S54" s="63"/>
      <c r="T54" s="63"/>
      <c r="U54" s="63"/>
      <c r="V54" s="63"/>
      <c r="W54" s="63"/>
      <c r="X54" s="63"/>
      <c r="Y54" s="63"/>
      <c r="Z54" s="63"/>
    </row>
    <row r="55" ht="12.75" customHeight="1">
      <c r="A55" s="345">
        <v>50.0</v>
      </c>
      <c r="B55" s="346">
        <f>ROUND((IF('Intl Economy Base'!$B$105&gt;ROUND(((1-IntEconomyDiscount-IntEoncomyIncentive)*'Intl Economy Base'!B52),2),ROUND('Intl Economy Base'!$B$105*(1+International_Fuel_Surcharge),2),ROUND(((1-IntEconomyDiscount-IntEoncomyIncentive)*'Intl Economy Base'!B52)*(1+International_Fuel_Surcharge),2)))*(1+FedEx_Markup),2)</f>
        <v>101.43</v>
      </c>
      <c r="C55" s="346">
        <f>ROUND((IF('Intl Economy Base'!$C$105&gt;ROUND(((1-IntEconomyDiscount-IntEoncomyIncentive)*'Intl Economy Base'!C52),2),ROUND('Intl Economy Base'!$C$105*(1+International_Fuel_Surcharge),2),ROUND(((1-IntEconomyDiscount-IntEoncomyIncentive)*'Intl Economy Base'!C52)*(1+International_Fuel_Surcharge),2)))*(1+FedEx_Markup),2)</f>
        <v>113.94</v>
      </c>
      <c r="D55" s="346">
        <f>ROUND((IF('Intl Economy Base'!$D$105&gt;ROUND(((1-IntEconomyDiscount-IntEoncomyIncentive)*'Intl Economy Base'!D52),2),ROUND('Intl Economy Base'!$D$105*(1+International_Fuel_Surcharge),2),ROUND(((1-IntEconomyDiscount-IntEoncomyIncentive)*'Intl Economy Base'!D52)*(1+International_Fuel_Surcharge),2)))*(1+FedEx_Markup),2)</f>
        <v>77.88</v>
      </c>
      <c r="E55" s="346">
        <f>ROUND((IF('Intl Economy Base'!$E$105&gt;ROUND(((1-IntEconomyDiscount-IntEoncomyIncentive)*'Intl Economy Base'!E52),2),ROUND('Intl Economy Base'!$E$105*(1+International_Fuel_Surcharge),2),ROUND(((1-IntEconomyDiscount-IntEoncomyIncentive)*'Intl Economy Base'!E52)*(1+International_Fuel_Surcharge),2)))*(1+FedEx_Markup),2)</f>
        <v>140.4</v>
      </c>
      <c r="F55" s="346">
        <f>ROUND((IF('Intl Economy Base'!$F$105&gt;ROUND(((1-IntEconomyDiscount-IntEoncomyIncentive)*'Intl Economy Base'!F52),2),ROUND('Intl Economy Base'!$F$105*(1+International_Fuel_Surcharge),2),ROUND(((1-IntEconomyDiscount-IntEoncomyIncentive)*'Intl Economy Base'!F52)*(1+International_Fuel_Surcharge),2)))*(1+FedEx_Markup),2)</f>
        <v>302.29</v>
      </c>
      <c r="G55" s="346">
        <f>ROUND((IF('Intl Economy Base'!$G$105&gt;ROUND(((1-IntEconomyDiscount-IntEoncomyIncentive)*'Intl Economy Base'!G52),2),ROUND('Intl Economy Base'!$G$105*(1+International_Fuel_Surcharge),2),ROUND(((1-IntEconomyDiscount-IntEoncomyIncentive)*'Intl Economy Base'!G52)*(1+International_Fuel_Surcharge),2)))*(1+FedEx_Markup),2)</f>
        <v>155</v>
      </c>
      <c r="H55" s="346">
        <f>ROUND((IF('Intl Economy Base'!$H$105&gt;ROUND(((1-IntEconomyDiscount-IntEoncomyIncentive)*'Intl Economy Base'!H52),2),ROUND('Intl Economy Base'!$H$105*(1+International_Fuel_Surcharge),2),ROUND(((1-IntEconomyDiscount-IntEoncomyIncentive)*'Intl Economy Base'!H52)*(1+International_Fuel_Surcharge),2)))*(1+FedEx_Markup),2)</f>
        <v>154.51</v>
      </c>
      <c r="I55" s="346">
        <f>ROUND((IF('Intl Economy Base'!$I$105&gt;ROUND(((1-IntEconomyDiscount-IntEoncomyIncentive)*'Intl Economy Base'!I52),2),ROUND('Intl Economy Base'!$I$105*(1+International_Fuel_Surcharge),2),ROUND(((1-IntEconomyDiscount-IntEoncomyIncentive)*'Intl Economy Base'!I52)*(1+International_Fuel_Surcharge),2)))*(1+FedEx_Markup),2)</f>
        <v>195.56</v>
      </c>
      <c r="J55" s="346">
        <f>ROUND((IF('Intl Economy Base'!$J$105&gt;ROUND(((1-IntEconomyDiscount-IntEoncomyIncentive)*'Intl Economy Base'!J52),2),ROUND('Intl Economy Base'!$J$105*(1+International_Fuel_Surcharge),2),ROUND(((1-IntEconomyDiscount-IntEoncomyIncentive)*'Intl Economy Base'!J52)*(1+International_Fuel_Surcharge),2)))*(1+FedEx_Markup),2)</f>
        <v>116.91</v>
      </c>
      <c r="K55" s="346">
        <f>ROUND((IF('Intl Economy Base'!$K$105&gt;ROUND(((1-IntEconomyDiscount-IntEoncomyIncentive)*'Intl Economy Base'!K52),2),ROUND('Intl Economy Base'!$K$105*(1+International_Fuel_Surcharge),2),ROUND(((1-IntEconomyDiscount-IntEoncomyIncentive)*'Intl Economy Base'!K52)*(1+International_Fuel_Surcharge),2)))*(1+FedEx_Markup),2)</f>
        <v>251.91</v>
      </c>
      <c r="L55" s="346">
        <f>ROUND((IF('Intl Economy Base'!$L$105&gt;ROUND(((1-IntEconomyDiscount-IntEoncomyIncentive)*'Intl Economy Base'!L52),2),ROUND('Intl Economy Base'!$L$105*(1+International_Fuel_Surcharge),2),ROUND(((1-IntEconomyDiscount-IntEoncomyIncentive)*'Intl Economy Base'!L52)*(1+International_Fuel_Surcharge),2)))*(1+FedEx_Markup),2)</f>
        <v>196.91</v>
      </c>
      <c r="M55" s="346">
        <f>ROUND((IF('Intl Economy Base'!$M$105&gt;ROUND(((1-IntEconomyDiscount-IntEoncomyIncentive)*'Intl Economy Base'!M52),2),ROUND('Intl Economy Base'!$M$105*(1+International_Fuel_Surcharge),2),ROUND(((1-IntEconomyDiscount-IntEoncomyIncentive)*'Intl Economy Base'!M52)*(1+International_Fuel_Surcharge),2)))*(1+FedEx_Markup),2)</f>
        <v>274.62</v>
      </c>
      <c r="N55" s="346">
        <f>ROUND((IF('Intl Economy Base'!$N$105&gt;ROUND(((1-IntEconomyDiscount-IntEoncomyIncentive)*'Intl Economy Base'!N52),2),ROUND('Intl Economy Base'!$N$105*(1+International_Fuel_Surcharge),2),ROUND(((1-IntEconomyDiscount-IntEoncomyIncentive)*'Intl Economy Base'!N52)*(1+International_Fuel_Surcharge),2)))*(1+FedEx_Markup),2)</f>
        <v>283.04</v>
      </c>
      <c r="O55" s="346">
        <f>ROUND((IF('Intl Economy Base'!$O$105&gt;ROUND(((1-IntEconomyDiscount-IntEoncomyIncentive)*'Intl Economy Base'!O52),2),ROUND('Intl Economy Base'!$O$105*(1+International_Fuel_Surcharge),2),ROUND(((1-IntEconomyDiscount-IntEoncomyIncentive)*'Intl Economy Base'!O52)*(1+International_Fuel_Surcharge),2)))*(1+FedEx_Markup),2)</f>
        <v>214.08</v>
      </c>
      <c r="P55" s="346">
        <f>ROUND((IF('Intl Economy Base'!$P$105&gt;ROUND(((1-IntEconomyDiscount-IntEoncomyIncentive)*'Intl Economy Base'!P52),2),ROUND('Intl Economy Base'!$P$105*(1+International_Fuel_Surcharge),2),ROUND(((1-IntEconomyDiscount-IntEoncomyIncentive)*'Intl Economy Base'!P52)*(1+International_Fuel_Surcharge),2)))*(1+FedEx_Markup),2)</f>
        <v>205.72</v>
      </c>
      <c r="Q55" s="346">
        <f>ROUND((IF('Intl Economy Base'!$Q$105&gt;ROUND(((1-PuertoRicoDiscount)*'Intl Economy Base'!Q52),2),ROUND('Intl Economy Base'!$Q$105*(1+International_Fuel_Surcharge),2),ROUND(((1-PuertoRicoDiscount)*'Intl Economy Base'!Q52)*(1+International_Fuel_Surcharge),2)))*(1+FedEx_Markup),2)</f>
        <v>258.27</v>
      </c>
      <c r="R55" s="63"/>
      <c r="S55" s="63"/>
      <c r="T55" s="63"/>
      <c r="U55" s="63"/>
      <c r="V55" s="63"/>
      <c r="W55" s="63"/>
      <c r="X55" s="63"/>
      <c r="Y55" s="63"/>
      <c r="Z55" s="63"/>
    </row>
    <row r="56" ht="12.75" customHeight="1">
      <c r="A56" s="345">
        <v>52.0</v>
      </c>
      <c r="B56" s="346">
        <f>ROUND((IF('Intl Economy Base'!$B$105&gt;ROUND(((1-IntEconomyDiscount-IntEoncomyIncentive)*'Intl Economy Base'!B53),2),ROUND('Intl Economy Base'!$B$105*(1+International_Fuel_Surcharge),2),ROUND(((1-IntEconomyDiscount-IntEoncomyIncentive)*'Intl Economy Base'!B53)*(1+International_Fuel_Surcharge),2)))*(1+FedEx_Markup),2)</f>
        <v>105.24</v>
      </c>
      <c r="C56" s="346">
        <f>ROUND((IF('Intl Economy Base'!$C$105&gt;ROUND(((1-IntEconomyDiscount-IntEoncomyIncentive)*'Intl Economy Base'!C53),2),ROUND('Intl Economy Base'!$C$105*(1+International_Fuel_Surcharge),2),ROUND(((1-IntEconomyDiscount-IntEoncomyIncentive)*'Intl Economy Base'!C53)*(1+International_Fuel_Surcharge),2)))*(1+FedEx_Markup),2)</f>
        <v>117.65</v>
      </c>
      <c r="D56" s="346">
        <f>ROUND((IF('Intl Economy Base'!$D$105&gt;ROUND(((1-IntEconomyDiscount-IntEoncomyIncentive)*'Intl Economy Base'!D53),2),ROUND('Intl Economy Base'!$D$105*(1+International_Fuel_Surcharge),2),ROUND(((1-IntEconomyDiscount-IntEoncomyIncentive)*'Intl Economy Base'!D53)*(1+International_Fuel_Surcharge),2)))*(1+FedEx_Markup),2)</f>
        <v>78.81</v>
      </c>
      <c r="E56" s="346">
        <f>ROUND((IF('Intl Economy Base'!$E$105&gt;ROUND(((1-IntEconomyDiscount-IntEoncomyIncentive)*'Intl Economy Base'!E53),2),ROUND('Intl Economy Base'!$E$105*(1+International_Fuel_Surcharge),2),ROUND(((1-IntEconomyDiscount-IntEoncomyIncentive)*'Intl Economy Base'!E53)*(1+International_Fuel_Surcharge),2)))*(1+FedEx_Markup),2)</f>
        <v>140.47</v>
      </c>
      <c r="F56" s="346">
        <f>ROUND((IF('Intl Economy Base'!$F$105&gt;ROUND(((1-IntEconomyDiscount-IntEoncomyIncentive)*'Intl Economy Base'!F53),2),ROUND('Intl Economy Base'!$F$105*(1+International_Fuel_Surcharge),2),ROUND(((1-IntEconomyDiscount-IntEoncomyIncentive)*'Intl Economy Base'!F53)*(1+International_Fuel_Surcharge),2)))*(1+FedEx_Markup),2)</f>
        <v>304.29</v>
      </c>
      <c r="G56" s="346">
        <f>ROUND((IF('Intl Economy Base'!$G$105&gt;ROUND(((1-IntEconomyDiscount-IntEoncomyIncentive)*'Intl Economy Base'!G53),2),ROUND('Intl Economy Base'!$G$105*(1+International_Fuel_Surcharge),2),ROUND(((1-IntEconomyDiscount-IntEoncomyIncentive)*'Intl Economy Base'!G53)*(1+International_Fuel_Surcharge),2)))*(1+FedEx_Markup),2)</f>
        <v>155.08</v>
      </c>
      <c r="H56" s="346">
        <f>ROUND((IF('Intl Economy Base'!$H$105&gt;ROUND(((1-IntEconomyDiscount-IntEoncomyIncentive)*'Intl Economy Base'!H53),2),ROUND('Intl Economy Base'!$H$105*(1+International_Fuel_Surcharge),2),ROUND(((1-IntEconomyDiscount-IntEoncomyIncentive)*'Intl Economy Base'!H53)*(1+International_Fuel_Surcharge),2)))*(1+FedEx_Markup),2)</f>
        <v>159.78</v>
      </c>
      <c r="I56" s="346">
        <f>ROUND((IF('Intl Economy Base'!$I$105&gt;ROUND(((1-IntEconomyDiscount-IntEoncomyIncentive)*'Intl Economy Base'!I53),2),ROUND('Intl Economy Base'!$I$105*(1+International_Fuel_Surcharge),2),ROUND(((1-IntEconomyDiscount-IntEoncomyIncentive)*'Intl Economy Base'!I53)*(1+International_Fuel_Surcharge),2)))*(1+FedEx_Markup),2)</f>
        <v>195.62</v>
      </c>
      <c r="J56" s="346">
        <f>ROUND((IF('Intl Economy Base'!$J$105&gt;ROUND(((1-IntEconomyDiscount-IntEoncomyIncentive)*'Intl Economy Base'!J53),2),ROUND('Intl Economy Base'!$J$105*(1+International_Fuel_Surcharge),2),ROUND(((1-IntEconomyDiscount-IntEoncomyIncentive)*'Intl Economy Base'!J53)*(1+International_Fuel_Surcharge),2)))*(1+FedEx_Markup),2)</f>
        <v>116.97</v>
      </c>
      <c r="K56" s="346">
        <f>ROUND((IF('Intl Economy Base'!$K$105&gt;ROUND(((1-IntEconomyDiscount-IntEoncomyIncentive)*'Intl Economy Base'!K53),2),ROUND('Intl Economy Base'!$K$105*(1+International_Fuel_Surcharge),2),ROUND(((1-IntEconomyDiscount-IntEoncomyIncentive)*'Intl Economy Base'!K53)*(1+International_Fuel_Surcharge),2)))*(1+FedEx_Markup),2)</f>
        <v>254.84</v>
      </c>
      <c r="L56" s="346">
        <f>ROUND((IF('Intl Economy Base'!$L$105&gt;ROUND(((1-IntEconomyDiscount-IntEoncomyIncentive)*'Intl Economy Base'!L53),2),ROUND('Intl Economy Base'!$L$105*(1+International_Fuel_Surcharge),2),ROUND(((1-IntEconomyDiscount-IntEoncomyIncentive)*'Intl Economy Base'!L53)*(1+International_Fuel_Surcharge),2)))*(1+FedEx_Markup),2)</f>
        <v>199.12</v>
      </c>
      <c r="M56" s="346">
        <f>ROUND((IF('Intl Economy Base'!$M$105&gt;ROUND(((1-IntEconomyDiscount-IntEoncomyIncentive)*'Intl Economy Base'!M53),2),ROUND('Intl Economy Base'!$M$105*(1+International_Fuel_Surcharge),2),ROUND(((1-IntEconomyDiscount-IntEoncomyIncentive)*'Intl Economy Base'!M53)*(1+International_Fuel_Surcharge),2)))*(1+FedEx_Markup),2)</f>
        <v>274.99</v>
      </c>
      <c r="N56" s="346">
        <f>ROUND((IF('Intl Economy Base'!$N$105&gt;ROUND(((1-IntEconomyDiscount-IntEoncomyIncentive)*'Intl Economy Base'!N53),2),ROUND('Intl Economy Base'!$N$105*(1+International_Fuel_Surcharge),2),ROUND(((1-IntEconomyDiscount-IntEoncomyIncentive)*'Intl Economy Base'!N53)*(1+International_Fuel_Surcharge),2)))*(1+FedEx_Markup),2)</f>
        <v>283.31</v>
      </c>
      <c r="O56" s="346">
        <f>ROUND((IF('Intl Economy Base'!$O$105&gt;ROUND(((1-IntEconomyDiscount-IntEoncomyIncentive)*'Intl Economy Base'!O53),2),ROUND('Intl Economy Base'!$O$105*(1+International_Fuel_Surcharge),2),ROUND(((1-IntEconomyDiscount-IntEoncomyIncentive)*'Intl Economy Base'!O53)*(1+International_Fuel_Surcharge),2)))*(1+FedEx_Markup),2)</f>
        <v>214.13</v>
      </c>
      <c r="P56" s="346">
        <f>ROUND((IF('Intl Economy Base'!$P$105&gt;ROUND(((1-IntEconomyDiscount-IntEoncomyIncentive)*'Intl Economy Base'!P53),2),ROUND('Intl Economy Base'!$P$105*(1+International_Fuel_Surcharge),2),ROUND(((1-IntEconomyDiscount-IntEoncomyIncentive)*'Intl Economy Base'!P53)*(1+International_Fuel_Surcharge),2)))*(1+FedEx_Markup),2)</f>
        <v>206.25</v>
      </c>
      <c r="Q56" s="346">
        <f>ROUND((IF('Intl Economy Base'!$Q$105&gt;ROUND(((1-PuertoRicoDiscount)*'Intl Economy Base'!Q53),2),ROUND('Intl Economy Base'!$Q$105*(1+International_Fuel_Surcharge),2),ROUND(((1-PuertoRicoDiscount)*'Intl Economy Base'!Q53)*(1+International_Fuel_Surcharge),2)))*(1+FedEx_Markup),2)</f>
        <v>266.96</v>
      </c>
      <c r="R56" s="63"/>
      <c r="S56" s="63"/>
      <c r="T56" s="63"/>
      <c r="U56" s="63"/>
      <c r="V56" s="63"/>
      <c r="W56" s="63"/>
      <c r="X56" s="63"/>
      <c r="Y56" s="63"/>
      <c r="Z56" s="63"/>
    </row>
    <row r="57" ht="12.75" customHeight="1">
      <c r="A57" s="345">
        <v>54.0</v>
      </c>
      <c r="B57" s="346">
        <f>ROUND((IF('Intl Economy Base'!$B$105&gt;ROUND(((1-IntEconomyDiscount-IntEoncomyIncentive)*'Intl Economy Base'!B54),2),ROUND('Intl Economy Base'!$B$105*(1+International_Fuel_Surcharge),2),ROUND(((1-IntEconomyDiscount-IntEoncomyIncentive)*'Intl Economy Base'!B54)*(1+International_Fuel_Surcharge),2)))*(1+FedEx_Markup),2)</f>
        <v>106</v>
      </c>
      <c r="C57" s="346">
        <f>ROUND((IF('Intl Economy Base'!$C$105&gt;ROUND(((1-IntEconomyDiscount-IntEoncomyIncentive)*'Intl Economy Base'!C54),2),ROUND('Intl Economy Base'!$C$105*(1+International_Fuel_Surcharge),2),ROUND(((1-IntEconomyDiscount-IntEoncomyIncentive)*'Intl Economy Base'!C54)*(1+International_Fuel_Surcharge),2)))*(1+FedEx_Markup),2)</f>
        <v>118.02</v>
      </c>
      <c r="D57" s="346">
        <f>ROUND((IF('Intl Economy Base'!$D$105&gt;ROUND(((1-IntEconomyDiscount-IntEoncomyIncentive)*'Intl Economy Base'!D54),2),ROUND('Intl Economy Base'!$D$105*(1+International_Fuel_Surcharge),2),ROUND(((1-IntEconomyDiscount-IntEoncomyIncentive)*'Intl Economy Base'!D54)*(1+International_Fuel_Surcharge),2)))*(1+FedEx_Markup),2)</f>
        <v>80.82</v>
      </c>
      <c r="E57" s="346">
        <f>ROUND((IF('Intl Economy Base'!$E$105&gt;ROUND(((1-IntEconomyDiscount-IntEoncomyIncentive)*'Intl Economy Base'!E54),2),ROUND('Intl Economy Base'!$E$105*(1+International_Fuel_Surcharge),2),ROUND(((1-IntEconomyDiscount-IntEoncomyIncentive)*'Intl Economy Base'!E54)*(1+International_Fuel_Surcharge),2)))*(1+FedEx_Markup),2)</f>
        <v>140.61</v>
      </c>
      <c r="F57" s="346">
        <f>ROUND((IF('Intl Economy Base'!$F$105&gt;ROUND(((1-IntEconomyDiscount-IntEoncomyIncentive)*'Intl Economy Base'!F54),2),ROUND('Intl Economy Base'!$F$105*(1+International_Fuel_Surcharge),2),ROUND(((1-IntEconomyDiscount-IntEoncomyIncentive)*'Intl Economy Base'!F54)*(1+International_Fuel_Surcharge),2)))*(1+FedEx_Markup),2)</f>
        <v>313.71</v>
      </c>
      <c r="G57" s="346">
        <f>ROUND((IF('Intl Economy Base'!$G$105&gt;ROUND(((1-IntEconomyDiscount-IntEoncomyIncentive)*'Intl Economy Base'!G54),2),ROUND('Intl Economy Base'!$G$105*(1+International_Fuel_Surcharge),2),ROUND(((1-IntEconomyDiscount-IntEoncomyIncentive)*'Intl Economy Base'!G54)*(1+International_Fuel_Surcharge),2)))*(1+FedEx_Markup),2)</f>
        <v>155.12</v>
      </c>
      <c r="H57" s="346">
        <f>ROUND((IF('Intl Economy Base'!$H$105&gt;ROUND(((1-IntEconomyDiscount-IntEoncomyIncentive)*'Intl Economy Base'!H54),2),ROUND('Intl Economy Base'!$H$105*(1+International_Fuel_Surcharge),2),ROUND(((1-IntEconomyDiscount-IntEoncomyIncentive)*'Intl Economy Base'!H54)*(1+International_Fuel_Surcharge),2)))*(1+FedEx_Markup),2)</f>
        <v>160.31</v>
      </c>
      <c r="I57" s="346">
        <f>ROUND((IF('Intl Economy Base'!$I$105&gt;ROUND(((1-IntEconomyDiscount-IntEoncomyIncentive)*'Intl Economy Base'!I54),2),ROUND('Intl Economy Base'!$I$105*(1+International_Fuel_Surcharge),2),ROUND(((1-IntEconomyDiscount-IntEoncomyIncentive)*'Intl Economy Base'!I54)*(1+International_Fuel_Surcharge),2)))*(1+FedEx_Markup),2)</f>
        <v>196.32</v>
      </c>
      <c r="J57" s="346">
        <f>ROUND((IF('Intl Economy Base'!$J$105&gt;ROUND(((1-IntEconomyDiscount-IntEoncomyIncentive)*'Intl Economy Base'!J54),2),ROUND('Intl Economy Base'!$J$105*(1+International_Fuel_Surcharge),2),ROUND(((1-IntEconomyDiscount-IntEoncomyIncentive)*'Intl Economy Base'!J54)*(1+International_Fuel_Surcharge),2)))*(1+FedEx_Markup),2)</f>
        <v>117.02</v>
      </c>
      <c r="K57" s="346">
        <f>ROUND((IF('Intl Economy Base'!$K$105&gt;ROUND(((1-IntEconomyDiscount-IntEoncomyIncentive)*'Intl Economy Base'!K54),2),ROUND('Intl Economy Base'!$K$105*(1+International_Fuel_Surcharge),2),ROUND(((1-IntEconomyDiscount-IntEoncomyIncentive)*'Intl Economy Base'!K54)*(1+International_Fuel_Surcharge),2)))*(1+FedEx_Markup),2)</f>
        <v>257.75</v>
      </c>
      <c r="L57" s="346">
        <f>ROUND((IF('Intl Economy Base'!$L$105&gt;ROUND(((1-IntEconomyDiscount-IntEoncomyIncentive)*'Intl Economy Base'!L54),2),ROUND('Intl Economy Base'!$L$105*(1+International_Fuel_Surcharge),2),ROUND(((1-IntEconomyDiscount-IntEoncomyIncentive)*'Intl Economy Base'!L54)*(1+International_Fuel_Surcharge),2)))*(1+FedEx_Markup),2)</f>
        <v>199.57</v>
      </c>
      <c r="M57" s="346">
        <f>ROUND((IF('Intl Economy Base'!$M$105&gt;ROUND(((1-IntEconomyDiscount-IntEoncomyIncentive)*'Intl Economy Base'!M54),2),ROUND('Intl Economy Base'!$M$105*(1+International_Fuel_Surcharge),2),ROUND(((1-IntEconomyDiscount-IntEoncomyIncentive)*'Intl Economy Base'!M54)*(1+International_Fuel_Surcharge),2)))*(1+FedEx_Markup),2)</f>
        <v>282.21</v>
      </c>
      <c r="N57" s="346">
        <f>ROUND((IF('Intl Economy Base'!$N$105&gt;ROUND(((1-IntEconomyDiscount-IntEoncomyIncentive)*'Intl Economy Base'!N54),2),ROUND('Intl Economy Base'!$N$105*(1+International_Fuel_Surcharge),2),ROUND(((1-IntEconomyDiscount-IntEoncomyIncentive)*'Intl Economy Base'!N54)*(1+International_Fuel_Surcharge),2)))*(1+FedEx_Markup),2)</f>
        <v>283.36</v>
      </c>
      <c r="O57" s="346">
        <f>ROUND((IF('Intl Economy Base'!$O$105&gt;ROUND(((1-IntEconomyDiscount-IntEoncomyIncentive)*'Intl Economy Base'!O54),2),ROUND('Intl Economy Base'!$O$105*(1+International_Fuel_Surcharge),2),ROUND(((1-IntEconomyDiscount-IntEoncomyIncentive)*'Intl Economy Base'!O54)*(1+International_Fuel_Surcharge),2)))*(1+FedEx_Markup),2)</f>
        <v>214.2</v>
      </c>
      <c r="P57" s="346">
        <f>ROUND((IF('Intl Economy Base'!$P$105&gt;ROUND(((1-IntEconomyDiscount-IntEoncomyIncentive)*'Intl Economy Base'!P54),2),ROUND('Intl Economy Base'!$P$105*(1+International_Fuel_Surcharge),2),ROUND(((1-IntEconomyDiscount-IntEoncomyIncentive)*'Intl Economy Base'!P54)*(1+International_Fuel_Surcharge),2)))*(1+FedEx_Markup),2)</f>
        <v>206.93</v>
      </c>
      <c r="Q57" s="346">
        <f>ROUND((IF('Intl Economy Base'!$Q$105&gt;ROUND(((1-PuertoRicoDiscount)*'Intl Economy Base'!Q54),2),ROUND('Intl Economy Base'!$Q$105*(1+International_Fuel_Surcharge),2),ROUND(((1-PuertoRicoDiscount)*'Intl Economy Base'!Q54)*(1+International_Fuel_Surcharge),2)))*(1+FedEx_Markup),2)</f>
        <v>267.54</v>
      </c>
      <c r="R57" s="63"/>
      <c r="S57" s="63"/>
      <c r="T57" s="63"/>
      <c r="U57" s="63"/>
      <c r="V57" s="63"/>
      <c r="W57" s="63"/>
      <c r="X57" s="63"/>
      <c r="Y57" s="63"/>
      <c r="Z57" s="63"/>
    </row>
    <row r="58" ht="12.75" customHeight="1">
      <c r="A58" s="345">
        <v>56.0</v>
      </c>
      <c r="B58" s="346">
        <f>ROUND((IF('Intl Economy Base'!$B$105&gt;ROUND(((1-IntEconomyDiscount-IntEoncomyIncentive)*'Intl Economy Base'!B55),2),ROUND('Intl Economy Base'!$B$105*(1+International_Fuel_Surcharge),2),ROUND(((1-IntEconomyDiscount-IntEoncomyIncentive)*'Intl Economy Base'!B55)*(1+International_Fuel_Surcharge),2)))*(1+FedEx_Markup),2)</f>
        <v>106.12</v>
      </c>
      <c r="C58" s="346">
        <f>ROUND((IF('Intl Economy Base'!$C$105&gt;ROUND(((1-IntEconomyDiscount-IntEoncomyIncentive)*'Intl Economy Base'!C55),2),ROUND('Intl Economy Base'!$C$105*(1+International_Fuel_Surcharge),2),ROUND(((1-IntEconomyDiscount-IntEoncomyIncentive)*'Intl Economy Base'!C55)*(1+International_Fuel_Surcharge),2)))*(1+FedEx_Markup),2)</f>
        <v>118.3</v>
      </c>
      <c r="D58" s="346">
        <f>ROUND((IF('Intl Economy Base'!$D$105&gt;ROUND(((1-IntEconomyDiscount-IntEoncomyIncentive)*'Intl Economy Base'!D55),2),ROUND('Intl Economy Base'!$D$105*(1+International_Fuel_Surcharge),2),ROUND(((1-IntEconomyDiscount-IntEoncomyIncentive)*'Intl Economy Base'!D55)*(1+International_Fuel_Surcharge),2)))*(1+FedEx_Markup),2)</f>
        <v>82.48</v>
      </c>
      <c r="E58" s="346">
        <f>ROUND((IF('Intl Economy Base'!$E$105&gt;ROUND(((1-IntEconomyDiscount-IntEoncomyIncentive)*'Intl Economy Base'!E55),2),ROUND('Intl Economy Base'!$E$105*(1+International_Fuel_Surcharge),2),ROUND(((1-IntEconomyDiscount-IntEoncomyIncentive)*'Intl Economy Base'!E55)*(1+International_Fuel_Surcharge),2)))*(1+FedEx_Markup),2)</f>
        <v>140.75</v>
      </c>
      <c r="F58" s="346">
        <f>ROUND((IF('Intl Economy Base'!$F$105&gt;ROUND(((1-IntEconomyDiscount-IntEoncomyIncentive)*'Intl Economy Base'!F55),2),ROUND('Intl Economy Base'!$F$105*(1+International_Fuel_Surcharge),2),ROUND(((1-IntEconomyDiscount-IntEoncomyIncentive)*'Intl Economy Base'!F55)*(1+International_Fuel_Surcharge),2)))*(1+FedEx_Markup),2)</f>
        <v>317.37</v>
      </c>
      <c r="G58" s="346">
        <f>ROUND((IF('Intl Economy Base'!$G$105&gt;ROUND(((1-IntEconomyDiscount-IntEoncomyIncentive)*'Intl Economy Base'!G55),2),ROUND('Intl Economy Base'!$G$105*(1+International_Fuel_Surcharge),2),ROUND(((1-IntEconomyDiscount-IntEoncomyIncentive)*'Intl Economy Base'!G55)*(1+International_Fuel_Surcharge),2)))*(1+FedEx_Markup),2)</f>
        <v>155.54</v>
      </c>
      <c r="H58" s="346">
        <f>ROUND((IF('Intl Economy Base'!$H$105&gt;ROUND(((1-IntEconomyDiscount-IntEoncomyIncentive)*'Intl Economy Base'!H55),2),ROUND('Intl Economy Base'!$H$105*(1+International_Fuel_Surcharge),2),ROUND(((1-IntEconomyDiscount-IntEoncomyIncentive)*'Intl Economy Base'!H55)*(1+International_Fuel_Surcharge),2)))*(1+FedEx_Markup),2)</f>
        <v>160.53</v>
      </c>
      <c r="I58" s="346">
        <f>ROUND((IF('Intl Economy Base'!$I$105&gt;ROUND(((1-IntEconomyDiscount-IntEoncomyIncentive)*'Intl Economy Base'!I55),2),ROUND('Intl Economy Base'!$I$105*(1+International_Fuel_Surcharge),2),ROUND(((1-IntEconomyDiscount-IntEoncomyIncentive)*'Intl Economy Base'!I55)*(1+International_Fuel_Surcharge),2)))*(1+FedEx_Markup),2)</f>
        <v>203.11</v>
      </c>
      <c r="J58" s="346">
        <f>ROUND((IF('Intl Economy Base'!$J$105&gt;ROUND(((1-IntEconomyDiscount-IntEoncomyIncentive)*'Intl Economy Base'!J55),2),ROUND('Intl Economy Base'!$J$105*(1+International_Fuel_Surcharge),2),ROUND(((1-IntEconomyDiscount-IntEoncomyIncentive)*'Intl Economy Base'!J55)*(1+International_Fuel_Surcharge),2)))*(1+FedEx_Markup),2)</f>
        <v>117.07</v>
      </c>
      <c r="K58" s="346">
        <f>ROUND((IF('Intl Economy Base'!$K$105&gt;ROUND(((1-IntEconomyDiscount-IntEoncomyIncentive)*'Intl Economy Base'!K55),2),ROUND('Intl Economy Base'!$K$105*(1+International_Fuel_Surcharge),2),ROUND(((1-IntEconomyDiscount-IntEoncomyIncentive)*'Intl Economy Base'!K55)*(1+International_Fuel_Surcharge),2)))*(1+FedEx_Markup),2)</f>
        <v>260.65</v>
      </c>
      <c r="L58" s="346">
        <f>ROUND((IF('Intl Economy Base'!$L$105&gt;ROUND(((1-IntEconomyDiscount-IntEoncomyIncentive)*'Intl Economy Base'!L55),2),ROUND('Intl Economy Base'!$L$105*(1+International_Fuel_Surcharge),2),ROUND(((1-IntEconomyDiscount-IntEoncomyIncentive)*'Intl Economy Base'!L55)*(1+International_Fuel_Surcharge),2)))*(1+FedEx_Markup),2)</f>
        <v>208.48</v>
      </c>
      <c r="M58" s="346">
        <f>ROUND((IF('Intl Economy Base'!$M$105&gt;ROUND(((1-IntEconomyDiscount-IntEoncomyIncentive)*'Intl Economy Base'!M55),2),ROUND('Intl Economy Base'!$M$105*(1+International_Fuel_Surcharge),2),ROUND(((1-IntEconomyDiscount-IntEoncomyIncentive)*'Intl Economy Base'!M55)*(1+International_Fuel_Surcharge),2)))*(1+FedEx_Markup),2)</f>
        <v>282.93</v>
      </c>
      <c r="N58" s="346">
        <f>ROUND((IF('Intl Economy Base'!$N$105&gt;ROUND(((1-IntEconomyDiscount-IntEoncomyIncentive)*'Intl Economy Base'!N55),2),ROUND('Intl Economy Base'!$N$105*(1+International_Fuel_Surcharge),2),ROUND(((1-IntEconomyDiscount-IntEoncomyIncentive)*'Intl Economy Base'!N55)*(1+International_Fuel_Surcharge),2)))*(1+FedEx_Markup),2)</f>
        <v>283.42</v>
      </c>
      <c r="O58" s="346">
        <f>ROUND((IF('Intl Economy Base'!$O$105&gt;ROUND(((1-IntEconomyDiscount-IntEoncomyIncentive)*'Intl Economy Base'!O55),2),ROUND('Intl Economy Base'!$O$105*(1+International_Fuel_Surcharge),2),ROUND(((1-IntEconomyDiscount-IntEoncomyIncentive)*'Intl Economy Base'!O55)*(1+International_Fuel_Surcharge),2)))*(1+FedEx_Markup),2)</f>
        <v>215.44</v>
      </c>
      <c r="P58" s="346">
        <f>ROUND((IF('Intl Economy Base'!$P$105&gt;ROUND(((1-IntEconomyDiscount-IntEoncomyIncentive)*'Intl Economy Base'!P55),2),ROUND('Intl Economy Base'!$P$105*(1+International_Fuel_Surcharge),2),ROUND(((1-IntEconomyDiscount-IntEoncomyIncentive)*'Intl Economy Base'!P55)*(1+International_Fuel_Surcharge),2)))*(1+FedEx_Markup),2)</f>
        <v>214.53</v>
      </c>
      <c r="Q58" s="346">
        <f>ROUND((IF('Intl Economy Base'!$Q$105&gt;ROUND(((1-PuertoRicoDiscount)*'Intl Economy Base'!Q55),2),ROUND('Intl Economy Base'!$Q$105*(1+International_Fuel_Surcharge),2),ROUND(((1-PuertoRicoDiscount)*'Intl Economy Base'!Q55)*(1+International_Fuel_Surcharge),2)))*(1+FedEx_Markup),2)</f>
        <v>271.52</v>
      </c>
      <c r="R58" s="63"/>
      <c r="S58" s="63"/>
      <c r="T58" s="63"/>
      <c r="U58" s="63"/>
      <c r="V58" s="63"/>
      <c r="W58" s="63"/>
      <c r="X58" s="63"/>
      <c r="Y58" s="63"/>
      <c r="Z58" s="63"/>
    </row>
    <row r="59" ht="12.75" customHeight="1">
      <c r="A59" s="345">
        <v>58.0</v>
      </c>
      <c r="B59" s="346">
        <f>ROUND((IF('Intl Economy Base'!$B$105&gt;ROUND(((1-IntEconomyDiscount-IntEoncomyIncentive)*'Intl Economy Base'!B56),2),ROUND('Intl Economy Base'!$B$105*(1+International_Fuel_Surcharge),2),ROUND(((1-IntEconomyDiscount-IntEoncomyIncentive)*'Intl Economy Base'!B56)*(1+International_Fuel_Surcharge),2)))*(1+FedEx_Markup),2)</f>
        <v>106.96</v>
      </c>
      <c r="C59" s="346">
        <f>ROUND((IF('Intl Economy Base'!$C$105&gt;ROUND(((1-IntEconomyDiscount-IntEoncomyIncentive)*'Intl Economy Base'!C56),2),ROUND('Intl Economy Base'!$C$105*(1+International_Fuel_Surcharge),2),ROUND(((1-IntEconomyDiscount-IntEoncomyIncentive)*'Intl Economy Base'!C56)*(1+International_Fuel_Surcharge),2)))*(1+FedEx_Markup),2)</f>
        <v>119.45</v>
      </c>
      <c r="D59" s="346">
        <f>ROUND((IF('Intl Economy Base'!$D$105&gt;ROUND(((1-IntEconomyDiscount-IntEoncomyIncentive)*'Intl Economy Base'!D56),2),ROUND('Intl Economy Base'!$D$105*(1+International_Fuel_Surcharge),2),ROUND(((1-IntEconomyDiscount-IntEoncomyIncentive)*'Intl Economy Base'!D56)*(1+International_Fuel_Surcharge),2)))*(1+FedEx_Markup),2)</f>
        <v>82.82</v>
      </c>
      <c r="E59" s="346">
        <f>ROUND((IF('Intl Economy Base'!$E$105&gt;ROUND(((1-IntEconomyDiscount-IntEoncomyIncentive)*'Intl Economy Base'!E56),2),ROUND('Intl Economy Base'!$E$105*(1+International_Fuel_Surcharge),2),ROUND(((1-IntEconomyDiscount-IntEoncomyIncentive)*'Intl Economy Base'!E56)*(1+International_Fuel_Surcharge),2)))*(1+FedEx_Markup),2)</f>
        <v>143.52</v>
      </c>
      <c r="F59" s="346">
        <f>ROUND((IF('Intl Economy Base'!$F$105&gt;ROUND(((1-IntEconomyDiscount-IntEoncomyIncentive)*'Intl Economy Base'!F56),2),ROUND('Intl Economy Base'!$F$105*(1+International_Fuel_Surcharge),2),ROUND(((1-IntEconomyDiscount-IntEoncomyIncentive)*'Intl Economy Base'!F56)*(1+International_Fuel_Surcharge),2)))*(1+FedEx_Markup),2)</f>
        <v>317.73</v>
      </c>
      <c r="G59" s="346">
        <f>ROUND((IF('Intl Economy Base'!$G$105&gt;ROUND(((1-IntEconomyDiscount-IntEoncomyIncentive)*'Intl Economy Base'!G56),2),ROUND('Intl Economy Base'!$G$105*(1+International_Fuel_Surcharge),2),ROUND(((1-IntEconomyDiscount-IntEoncomyIncentive)*'Intl Economy Base'!G56)*(1+International_Fuel_Surcharge),2)))*(1+FedEx_Markup),2)</f>
        <v>163.77</v>
      </c>
      <c r="H59" s="346">
        <f>ROUND((IF('Intl Economy Base'!$H$105&gt;ROUND(((1-IntEconomyDiscount-IntEoncomyIncentive)*'Intl Economy Base'!H56),2),ROUND('Intl Economy Base'!$H$105*(1+International_Fuel_Surcharge),2),ROUND(((1-IntEconomyDiscount-IntEoncomyIncentive)*'Intl Economy Base'!H56)*(1+International_Fuel_Surcharge),2)))*(1+FedEx_Markup),2)</f>
        <v>164.78</v>
      </c>
      <c r="I59" s="346">
        <f>ROUND((IF('Intl Economy Base'!$I$105&gt;ROUND(((1-IntEconomyDiscount-IntEoncomyIncentive)*'Intl Economy Base'!I56),2),ROUND('Intl Economy Base'!$I$105*(1+International_Fuel_Surcharge),2),ROUND(((1-IntEconomyDiscount-IntEoncomyIncentive)*'Intl Economy Base'!I56)*(1+International_Fuel_Surcharge),2)))*(1+FedEx_Markup),2)</f>
        <v>203.83</v>
      </c>
      <c r="J59" s="346">
        <f>ROUND((IF('Intl Economy Base'!$J$105&gt;ROUND(((1-IntEconomyDiscount-IntEoncomyIncentive)*'Intl Economy Base'!J56),2),ROUND('Intl Economy Base'!$J$105*(1+International_Fuel_Surcharge),2),ROUND(((1-IntEconomyDiscount-IntEoncomyIncentive)*'Intl Economy Base'!J56)*(1+International_Fuel_Surcharge),2)))*(1+FedEx_Markup),2)</f>
        <v>117.14</v>
      </c>
      <c r="K59" s="346">
        <f>ROUND((IF('Intl Economy Base'!$K$105&gt;ROUND(((1-IntEconomyDiscount-IntEoncomyIncentive)*'Intl Economy Base'!K56),2),ROUND('Intl Economy Base'!$K$105*(1+International_Fuel_Surcharge),2),ROUND(((1-IntEconomyDiscount-IntEoncomyIncentive)*'Intl Economy Base'!K56)*(1+International_Fuel_Surcharge),2)))*(1+FedEx_Markup),2)</f>
        <v>263.1</v>
      </c>
      <c r="L59" s="346">
        <f>ROUND((IF('Intl Economy Base'!$L$105&gt;ROUND(((1-IntEconomyDiscount-IntEoncomyIncentive)*'Intl Economy Base'!L56),2),ROUND('Intl Economy Base'!$L$105*(1+International_Fuel_Surcharge),2),ROUND(((1-IntEconomyDiscount-IntEoncomyIncentive)*'Intl Economy Base'!L56)*(1+International_Fuel_Surcharge),2)))*(1+FedEx_Markup),2)</f>
        <v>216.76</v>
      </c>
      <c r="M59" s="346">
        <f>ROUND((IF('Intl Economy Base'!$M$105&gt;ROUND(((1-IntEconomyDiscount-IntEoncomyIncentive)*'Intl Economy Base'!M56),2),ROUND('Intl Economy Base'!$M$105*(1+International_Fuel_Surcharge),2),ROUND(((1-IntEconomyDiscount-IntEoncomyIncentive)*'Intl Economy Base'!M56)*(1+International_Fuel_Surcharge),2)))*(1+FedEx_Markup),2)</f>
        <v>283</v>
      </c>
      <c r="N59" s="346">
        <f>ROUND((IF('Intl Economy Base'!$N$105&gt;ROUND(((1-IntEconomyDiscount-IntEoncomyIncentive)*'Intl Economy Base'!N56),2),ROUND('Intl Economy Base'!$N$105*(1+International_Fuel_Surcharge),2),ROUND(((1-IntEconomyDiscount-IntEoncomyIncentive)*'Intl Economy Base'!N56)*(1+International_Fuel_Surcharge),2)))*(1+FedEx_Markup),2)</f>
        <v>283.46</v>
      </c>
      <c r="O59" s="346">
        <f>ROUND((IF('Intl Economy Base'!$O$105&gt;ROUND(((1-IntEconomyDiscount-IntEoncomyIncentive)*'Intl Economy Base'!O56),2),ROUND('Intl Economy Base'!$O$105*(1+International_Fuel_Surcharge),2),ROUND(((1-IntEconomyDiscount-IntEoncomyIncentive)*'Intl Economy Base'!O56)*(1+International_Fuel_Surcharge),2)))*(1+FedEx_Markup),2)</f>
        <v>218.58</v>
      </c>
      <c r="P59" s="346">
        <f>ROUND((IF('Intl Economy Base'!$P$105&gt;ROUND(((1-IntEconomyDiscount-IntEoncomyIncentive)*'Intl Economy Base'!P56),2),ROUND('Intl Economy Base'!$P$105*(1+International_Fuel_Surcharge),2),ROUND(((1-IntEconomyDiscount-IntEoncomyIncentive)*'Intl Economy Base'!P56)*(1+International_Fuel_Surcharge),2)))*(1+FedEx_Markup),2)</f>
        <v>215.3</v>
      </c>
      <c r="Q59" s="346">
        <f>ROUND((IF('Intl Economy Base'!$Q$105&gt;ROUND(((1-PuertoRicoDiscount)*'Intl Economy Base'!Q56),2),ROUND('Intl Economy Base'!$Q$105*(1+International_Fuel_Surcharge),2),ROUND(((1-PuertoRicoDiscount)*'Intl Economy Base'!Q56)*(1+International_Fuel_Surcharge),2)))*(1+FedEx_Markup),2)</f>
        <v>274.87</v>
      </c>
      <c r="R59" s="63"/>
      <c r="S59" s="63"/>
      <c r="T59" s="63"/>
      <c r="U59" s="63"/>
      <c r="V59" s="63"/>
      <c r="W59" s="63"/>
      <c r="X59" s="63"/>
      <c r="Y59" s="63"/>
      <c r="Z59" s="63"/>
    </row>
    <row r="60" ht="12.75" customHeight="1">
      <c r="A60" s="345">
        <v>60.0</v>
      </c>
      <c r="B60" s="346">
        <f>ROUND((IF('Intl Economy Base'!$B$105&gt;ROUND(((1-IntEconomyDiscount-IntEoncomyIncentive)*'Intl Economy Base'!B57),2),ROUND('Intl Economy Base'!$B$105*(1+International_Fuel_Surcharge),2),ROUND(((1-IntEconomyDiscount-IntEoncomyIncentive)*'Intl Economy Base'!B57)*(1+International_Fuel_Surcharge),2)))*(1+FedEx_Markup),2)</f>
        <v>108.01</v>
      </c>
      <c r="C60" s="346">
        <f>ROUND((IF('Intl Economy Base'!$C$105&gt;ROUND(((1-IntEconomyDiscount-IntEoncomyIncentive)*'Intl Economy Base'!C57),2),ROUND('Intl Economy Base'!$C$105*(1+International_Fuel_Surcharge),2),ROUND(((1-IntEconomyDiscount-IntEoncomyIncentive)*'Intl Economy Base'!C57)*(1+International_Fuel_Surcharge),2)))*(1+FedEx_Markup),2)</f>
        <v>120.8</v>
      </c>
      <c r="D60" s="346">
        <f>ROUND((IF('Intl Economy Base'!$D$105&gt;ROUND(((1-IntEconomyDiscount-IntEoncomyIncentive)*'Intl Economy Base'!D57),2),ROUND('Intl Economy Base'!$D$105*(1+International_Fuel_Surcharge),2),ROUND(((1-IntEconomyDiscount-IntEoncomyIncentive)*'Intl Economy Base'!D57)*(1+International_Fuel_Surcharge),2)))*(1+FedEx_Markup),2)</f>
        <v>82.89</v>
      </c>
      <c r="E60" s="346">
        <f>ROUND((IF('Intl Economy Base'!$E$105&gt;ROUND(((1-IntEconomyDiscount-IntEoncomyIncentive)*'Intl Economy Base'!E57),2),ROUND('Intl Economy Base'!$E$105*(1+International_Fuel_Surcharge),2),ROUND(((1-IntEconomyDiscount-IntEoncomyIncentive)*'Intl Economy Base'!E57)*(1+International_Fuel_Surcharge),2)))*(1+FedEx_Markup),2)</f>
        <v>148.81</v>
      </c>
      <c r="F60" s="346">
        <f>ROUND((IF('Intl Economy Base'!$F$105&gt;ROUND(((1-IntEconomyDiscount-IntEoncomyIncentive)*'Intl Economy Base'!F57),2),ROUND('Intl Economy Base'!$F$105*(1+International_Fuel_Surcharge),2),ROUND(((1-IntEconomyDiscount-IntEoncomyIncentive)*'Intl Economy Base'!F57)*(1+International_Fuel_Surcharge),2)))*(1+FedEx_Markup),2)</f>
        <v>317.85</v>
      </c>
      <c r="G60" s="346">
        <f>ROUND((IF('Intl Economy Base'!$G$105&gt;ROUND(((1-IntEconomyDiscount-IntEoncomyIncentive)*'Intl Economy Base'!G57),2),ROUND('Intl Economy Base'!$G$105*(1+International_Fuel_Surcharge),2),ROUND(((1-IntEconomyDiscount-IntEoncomyIncentive)*'Intl Economy Base'!G57)*(1+International_Fuel_Surcharge),2)))*(1+FedEx_Markup),2)</f>
        <v>164.96</v>
      </c>
      <c r="H60" s="346">
        <f>ROUND((IF('Intl Economy Base'!$H$105&gt;ROUND(((1-IntEconomyDiscount-IntEoncomyIncentive)*'Intl Economy Base'!H57),2),ROUND('Intl Economy Base'!$H$105*(1+International_Fuel_Surcharge),2),ROUND(((1-IntEconomyDiscount-IntEoncomyIncentive)*'Intl Economy Base'!H57)*(1+International_Fuel_Surcharge),2)))*(1+FedEx_Markup),2)</f>
        <v>166.88</v>
      </c>
      <c r="I60" s="346">
        <f>ROUND((IF('Intl Economy Base'!$I$105&gt;ROUND(((1-IntEconomyDiscount-IntEoncomyIncentive)*'Intl Economy Base'!I57),2),ROUND('Intl Economy Base'!$I$105*(1+International_Fuel_Surcharge),2),ROUND(((1-IntEconomyDiscount-IntEoncomyIncentive)*'Intl Economy Base'!I57)*(1+International_Fuel_Surcharge),2)))*(1+FedEx_Markup),2)</f>
        <v>203.9</v>
      </c>
      <c r="J60" s="346">
        <f>ROUND((IF('Intl Economy Base'!$J$105&gt;ROUND(((1-IntEconomyDiscount-IntEoncomyIncentive)*'Intl Economy Base'!J57),2),ROUND('Intl Economy Base'!$J$105*(1+International_Fuel_Surcharge),2),ROUND(((1-IntEconomyDiscount-IntEoncomyIncentive)*'Intl Economy Base'!J57)*(1+International_Fuel_Surcharge),2)))*(1+FedEx_Markup),2)</f>
        <v>117.6</v>
      </c>
      <c r="K60" s="346">
        <f>ROUND((IF('Intl Economy Base'!$K$105&gt;ROUND(((1-IntEconomyDiscount-IntEoncomyIncentive)*'Intl Economy Base'!K57),2),ROUND('Intl Economy Base'!$K$105*(1+International_Fuel_Surcharge),2),ROUND(((1-IntEconomyDiscount-IntEoncomyIncentive)*'Intl Economy Base'!K57)*(1+International_Fuel_Surcharge),2)))*(1+FedEx_Markup),2)</f>
        <v>266.5</v>
      </c>
      <c r="L60" s="346">
        <f>ROUND((IF('Intl Economy Base'!$L$105&gt;ROUND(((1-IntEconomyDiscount-IntEoncomyIncentive)*'Intl Economy Base'!L57),2),ROUND('Intl Economy Base'!$L$105*(1+International_Fuel_Surcharge),2),ROUND(((1-IntEconomyDiscount-IntEoncomyIncentive)*'Intl Economy Base'!L57)*(1+International_Fuel_Surcharge),2)))*(1+FedEx_Markup),2)</f>
        <v>219.57</v>
      </c>
      <c r="M60" s="346">
        <f>ROUND((IF('Intl Economy Base'!$M$105&gt;ROUND(((1-IntEconomyDiscount-IntEoncomyIncentive)*'Intl Economy Base'!M57),2),ROUND('Intl Economy Base'!$M$105*(1+International_Fuel_Surcharge),2),ROUND(((1-IntEconomyDiscount-IntEoncomyIncentive)*'Intl Economy Base'!M57)*(1+International_Fuel_Surcharge),2)))*(1+FedEx_Markup),2)</f>
        <v>283.07</v>
      </c>
      <c r="N60" s="346">
        <f>ROUND((IF('Intl Economy Base'!$N$105&gt;ROUND(((1-IntEconomyDiscount-IntEoncomyIncentive)*'Intl Economy Base'!N57),2),ROUND('Intl Economy Base'!$N$105*(1+International_Fuel_Surcharge),2),ROUND(((1-IntEconomyDiscount-IntEoncomyIncentive)*'Intl Economy Base'!N57)*(1+International_Fuel_Surcharge),2)))*(1+FedEx_Markup),2)</f>
        <v>283.53</v>
      </c>
      <c r="O60" s="346">
        <f>ROUND((IF('Intl Economy Base'!$O$105&gt;ROUND(((1-IntEconomyDiscount-IntEoncomyIncentive)*'Intl Economy Base'!O57),2),ROUND('Intl Economy Base'!$O$105*(1+International_Fuel_Surcharge),2),ROUND(((1-IntEconomyDiscount-IntEoncomyIncentive)*'Intl Economy Base'!O57)*(1+International_Fuel_Surcharge),2)))*(1+FedEx_Markup),2)</f>
        <v>218.9</v>
      </c>
      <c r="P60" s="346">
        <f>ROUND((IF('Intl Economy Base'!$P$105&gt;ROUND(((1-IntEconomyDiscount-IntEoncomyIncentive)*'Intl Economy Base'!P57),2),ROUND('Intl Economy Base'!$P$105*(1+International_Fuel_Surcharge),2),ROUND(((1-IntEconomyDiscount-IntEoncomyIncentive)*'Intl Economy Base'!P57)*(1+International_Fuel_Surcharge),2)))*(1+FedEx_Markup),2)</f>
        <v>216.17</v>
      </c>
      <c r="Q60" s="346">
        <f>ROUND((IF('Intl Economy Base'!$Q$105&gt;ROUND(((1-PuertoRicoDiscount)*'Intl Economy Base'!Q57),2),ROUND('Intl Economy Base'!$Q$105*(1+International_Fuel_Surcharge),2),ROUND(((1-PuertoRicoDiscount)*'Intl Economy Base'!Q57)*(1+International_Fuel_Surcharge),2)))*(1+FedEx_Markup),2)</f>
        <v>283.19</v>
      </c>
      <c r="R60" s="63"/>
      <c r="S60" s="63"/>
      <c r="T60" s="63"/>
      <c r="U60" s="63"/>
      <c r="V60" s="63"/>
      <c r="W60" s="63"/>
      <c r="X60" s="63"/>
      <c r="Y60" s="63"/>
      <c r="Z60" s="63"/>
    </row>
    <row r="61" ht="12.75" customHeight="1">
      <c r="A61" s="345">
        <v>62.0</v>
      </c>
      <c r="B61" s="346">
        <f>ROUND((IF('Intl Economy Base'!$B$105&gt;ROUND(((1-IntEconomyDiscount-IntEoncomyIncentive)*'Intl Economy Base'!B58),2),ROUND('Intl Economy Base'!$B$105*(1+International_Fuel_Surcharge),2),ROUND(((1-IntEconomyDiscount-IntEoncomyIncentive)*'Intl Economy Base'!B58)*(1+International_Fuel_Surcharge),2)))*(1+FedEx_Markup),2)</f>
        <v>109.05</v>
      </c>
      <c r="C61" s="346">
        <f>ROUND((IF('Intl Economy Base'!$C$105&gt;ROUND(((1-IntEconomyDiscount-IntEoncomyIncentive)*'Intl Economy Base'!C58),2),ROUND('Intl Economy Base'!$C$105*(1+International_Fuel_Surcharge),2),ROUND(((1-IntEconomyDiscount-IntEoncomyIncentive)*'Intl Economy Base'!C58)*(1+International_Fuel_Surcharge),2)))*(1+FedEx_Markup),2)</f>
        <v>122.14</v>
      </c>
      <c r="D61" s="346">
        <f>ROUND((IF('Intl Economy Base'!$D$105&gt;ROUND(((1-IntEconomyDiscount-IntEoncomyIncentive)*'Intl Economy Base'!D58),2),ROUND('Intl Economy Base'!$D$105*(1+International_Fuel_Surcharge),2),ROUND(((1-IntEconomyDiscount-IntEoncomyIncentive)*'Intl Economy Base'!D58)*(1+International_Fuel_Surcharge),2)))*(1+FedEx_Markup),2)</f>
        <v>82.95</v>
      </c>
      <c r="E61" s="346">
        <f>ROUND((IF('Intl Economy Base'!$E$105&gt;ROUND(((1-IntEconomyDiscount-IntEoncomyIncentive)*'Intl Economy Base'!E58),2),ROUND('Intl Economy Base'!$E$105*(1+International_Fuel_Surcharge),2),ROUND(((1-IntEconomyDiscount-IntEoncomyIncentive)*'Intl Economy Base'!E58)*(1+International_Fuel_Surcharge),2)))*(1+FedEx_Markup),2)</f>
        <v>154.1</v>
      </c>
      <c r="F61" s="346">
        <f>ROUND((IF('Intl Economy Base'!$F$105&gt;ROUND(((1-IntEconomyDiscount-IntEoncomyIncentive)*'Intl Economy Base'!F58),2),ROUND('Intl Economy Base'!$F$105*(1+International_Fuel_Surcharge),2),ROUND(((1-IntEconomyDiscount-IntEoncomyIncentive)*'Intl Economy Base'!F58)*(1+International_Fuel_Surcharge),2)))*(1+FedEx_Markup),2)</f>
        <v>317.96</v>
      </c>
      <c r="G61" s="346">
        <f>ROUND((IF('Intl Economy Base'!$G$105&gt;ROUND(((1-IntEconomyDiscount-IntEoncomyIncentive)*'Intl Economy Base'!G58),2),ROUND('Intl Economy Base'!$G$105*(1+International_Fuel_Surcharge),2),ROUND(((1-IntEconomyDiscount-IntEoncomyIncentive)*'Intl Economy Base'!G58)*(1+International_Fuel_Surcharge),2)))*(1+FedEx_Markup),2)</f>
        <v>166.15</v>
      </c>
      <c r="H61" s="346">
        <f>ROUND((IF('Intl Economy Base'!$H$105&gt;ROUND(((1-IntEconomyDiscount-IntEoncomyIncentive)*'Intl Economy Base'!H58),2),ROUND('Intl Economy Base'!$H$105*(1+International_Fuel_Surcharge),2),ROUND(((1-IntEconomyDiscount-IntEoncomyIncentive)*'Intl Economy Base'!H58)*(1+International_Fuel_Surcharge),2)))*(1+FedEx_Markup),2)</f>
        <v>168.98</v>
      </c>
      <c r="I61" s="346">
        <f>ROUND((IF('Intl Economy Base'!$I$105&gt;ROUND(((1-IntEconomyDiscount-IntEoncomyIncentive)*'Intl Economy Base'!I58),2),ROUND('Intl Economy Base'!$I$105*(1+International_Fuel_Surcharge),2),ROUND(((1-IntEconomyDiscount-IntEoncomyIncentive)*'Intl Economy Base'!I58)*(1+International_Fuel_Surcharge),2)))*(1+FedEx_Markup),2)</f>
        <v>203.96</v>
      </c>
      <c r="J61" s="346">
        <f>ROUND((IF('Intl Economy Base'!$J$105&gt;ROUND(((1-IntEconomyDiscount-IntEoncomyIncentive)*'Intl Economy Base'!J58),2),ROUND('Intl Economy Base'!$J$105*(1+International_Fuel_Surcharge),2),ROUND(((1-IntEconomyDiscount-IntEoncomyIncentive)*'Intl Economy Base'!J58)*(1+International_Fuel_Surcharge),2)))*(1+FedEx_Markup),2)</f>
        <v>118.06</v>
      </c>
      <c r="K61" s="346">
        <f>ROUND((IF('Intl Economy Base'!$K$105&gt;ROUND(((1-IntEconomyDiscount-IntEoncomyIncentive)*'Intl Economy Base'!K58),2),ROUND('Intl Economy Base'!$K$105*(1+International_Fuel_Surcharge),2),ROUND(((1-IntEconomyDiscount-IntEoncomyIncentive)*'Intl Economy Base'!K58)*(1+International_Fuel_Surcharge),2)))*(1+FedEx_Markup),2)</f>
        <v>269.92</v>
      </c>
      <c r="L61" s="346">
        <f>ROUND((IF('Intl Economy Base'!$L$105&gt;ROUND(((1-IntEconomyDiscount-IntEoncomyIncentive)*'Intl Economy Base'!L58),2),ROUND('Intl Economy Base'!$L$105*(1+International_Fuel_Surcharge),2),ROUND(((1-IntEconomyDiscount-IntEoncomyIncentive)*'Intl Economy Base'!L58)*(1+International_Fuel_Surcharge),2)))*(1+FedEx_Markup),2)</f>
        <v>222.36</v>
      </c>
      <c r="M61" s="346">
        <f>ROUND((IF('Intl Economy Base'!$M$105&gt;ROUND(((1-IntEconomyDiscount-IntEoncomyIncentive)*'Intl Economy Base'!M58),2),ROUND('Intl Economy Base'!$M$105*(1+International_Fuel_Surcharge),2),ROUND(((1-IntEconomyDiscount-IntEoncomyIncentive)*'Intl Economy Base'!M58)*(1+International_Fuel_Surcharge),2)))*(1+FedEx_Markup),2)</f>
        <v>283.14</v>
      </c>
      <c r="N61" s="346">
        <f>ROUND((IF('Intl Economy Base'!$N$105&gt;ROUND(((1-IntEconomyDiscount-IntEoncomyIncentive)*'Intl Economy Base'!N58),2),ROUND('Intl Economy Base'!$N$105*(1+International_Fuel_Surcharge),2),ROUND(((1-IntEconomyDiscount-IntEoncomyIncentive)*'Intl Economy Base'!N58)*(1+International_Fuel_Surcharge),2)))*(1+FedEx_Markup),2)</f>
        <v>283.6</v>
      </c>
      <c r="O61" s="346">
        <f>ROUND((IF('Intl Economy Base'!$O$105&gt;ROUND(((1-IntEconomyDiscount-IntEoncomyIncentive)*'Intl Economy Base'!O58),2),ROUND('Intl Economy Base'!$O$105*(1+International_Fuel_Surcharge),2),ROUND(((1-IntEconomyDiscount-IntEoncomyIncentive)*'Intl Economy Base'!O58)*(1+International_Fuel_Surcharge),2)))*(1+FedEx_Markup),2)</f>
        <v>219.21</v>
      </c>
      <c r="P61" s="346">
        <f>ROUND((IF('Intl Economy Base'!$P$105&gt;ROUND(((1-IntEconomyDiscount-IntEoncomyIncentive)*'Intl Economy Base'!P58),2),ROUND('Intl Economy Base'!$P$105*(1+International_Fuel_Surcharge),2),ROUND(((1-IntEconomyDiscount-IntEoncomyIncentive)*'Intl Economy Base'!P58)*(1+International_Fuel_Surcharge),2)))*(1+FedEx_Markup),2)</f>
        <v>217.03</v>
      </c>
      <c r="Q61" s="346">
        <f>ROUND((IF('Intl Economy Base'!$Q$105&gt;ROUND(((1-PuertoRicoDiscount)*'Intl Economy Base'!Q58),2),ROUND('Intl Economy Base'!$Q$105*(1+International_Fuel_Surcharge),2),ROUND(((1-PuertoRicoDiscount)*'Intl Economy Base'!Q58)*(1+International_Fuel_Surcharge),2)))*(1+FedEx_Markup),2)</f>
        <v>284</v>
      </c>
      <c r="R61" s="63"/>
      <c r="S61" s="63"/>
      <c r="T61" s="63"/>
      <c r="U61" s="63"/>
      <c r="V61" s="63"/>
      <c r="W61" s="63"/>
      <c r="X61" s="63"/>
      <c r="Y61" s="63"/>
      <c r="Z61" s="63"/>
    </row>
    <row r="62" ht="12.75" customHeight="1">
      <c r="A62" s="345">
        <v>64.0</v>
      </c>
      <c r="B62" s="346">
        <f>ROUND((IF('Intl Economy Base'!$B$105&gt;ROUND(((1-IntEconomyDiscount-IntEoncomyIncentive)*'Intl Economy Base'!B59),2),ROUND('Intl Economy Base'!$B$105*(1+International_Fuel_Surcharge),2),ROUND(((1-IntEconomyDiscount-IntEoncomyIncentive)*'Intl Economy Base'!B59)*(1+International_Fuel_Surcharge),2)))*(1+FedEx_Markup),2)</f>
        <v>110.1</v>
      </c>
      <c r="C62" s="346">
        <f>ROUND((IF('Intl Economy Base'!$C$105&gt;ROUND(((1-IntEconomyDiscount-IntEoncomyIncentive)*'Intl Economy Base'!C59),2),ROUND('Intl Economy Base'!$C$105*(1+International_Fuel_Surcharge),2),ROUND(((1-IntEconomyDiscount-IntEoncomyIncentive)*'Intl Economy Base'!C59)*(1+International_Fuel_Surcharge),2)))*(1+FedEx_Markup),2)</f>
        <v>123.48</v>
      </c>
      <c r="D62" s="346">
        <f>ROUND((IF('Intl Economy Base'!$D$105&gt;ROUND(((1-IntEconomyDiscount-IntEoncomyIncentive)*'Intl Economy Base'!D59),2),ROUND('Intl Economy Base'!$D$105*(1+International_Fuel_Surcharge),2),ROUND(((1-IntEconomyDiscount-IntEoncomyIncentive)*'Intl Economy Base'!D59)*(1+International_Fuel_Surcharge),2)))*(1+FedEx_Markup),2)</f>
        <v>83.01</v>
      </c>
      <c r="E62" s="346">
        <f>ROUND((IF('Intl Economy Base'!$E$105&gt;ROUND(((1-IntEconomyDiscount-IntEoncomyIncentive)*'Intl Economy Base'!E59),2),ROUND('Intl Economy Base'!$E$105*(1+International_Fuel_Surcharge),2),ROUND(((1-IntEconomyDiscount-IntEoncomyIncentive)*'Intl Economy Base'!E59)*(1+International_Fuel_Surcharge),2)))*(1+FedEx_Markup),2)</f>
        <v>159.38</v>
      </c>
      <c r="F62" s="346">
        <f>ROUND((IF('Intl Economy Base'!$F$105&gt;ROUND(((1-IntEconomyDiscount-IntEoncomyIncentive)*'Intl Economy Base'!F59),2),ROUND('Intl Economy Base'!$F$105*(1+International_Fuel_Surcharge),2),ROUND(((1-IntEconomyDiscount-IntEoncomyIncentive)*'Intl Economy Base'!F59)*(1+International_Fuel_Surcharge),2)))*(1+FedEx_Markup),2)</f>
        <v>318.08</v>
      </c>
      <c r="G62" s="346">
        <f>ROUND((IF('Intl Economy Base'!$G$105&gt;ROUND(((1-IntEconomyDiscount-IntEoncomyIncentive)*'Intl Economy Base'!G59),2),ROUND('Intl Economy Base'!$G$105*(1+International_Fuel_Surcharge),2),ROUND(((1-IntEconomyDiscount-IntEoncomyIncentive)*'Intl Economy Base'!G59)*(1+International_Fuel_Surcharge),2)))*(1+FedEx_Markup),2)</f>
        <v>167.34</v>
      </c>
      <c r="H62" s="346">
        <f>ROUND((IF('Intl Economy Base'!$H$105&gt;ROUND(((1-IntEconomyDiscount-IntEoncomyIncentive)*'Intl Economy Base'!H59),2),ROUND('Intl Economy Base'!$H$105*(1+International_Fuel_Surcharge),2),ROUND(((1-IntEconomyDiscount-IntEoncomyIncentive)*'Intl Economy Base'!H59)*(1+International_Fuel_Surcharge),2)))*(1+FedEx_Markup),2)</f>
        <v>171.07</v>
      </c>
      <c r="I62" s="346">
        <f>ROUND((IF('Intl Economy Base'!$I$105&gt;ROUND(((1-IntEconomyDiscount-IntEoncomyIncentive)*'Intl Economy Base'!I59),2),ROUND('Intl Economy Base'!$I$105*(1+International_Fuel_Surcharge),2),ROUND(((1-IntEconomyDiscount-IntEoncomyIncentive)*'Intl Economy Base'!I59)*(1+International_Fuel_Surcharge),2)))*(1+FedEx_Markup),2)</f>
        <v>204.03</v>
      </c>
      <c r="J62" s="346">
        <f>ROUND((IF('Intl Economy Base'!$J$105&gt;ROUND(((1-IntEconomyDiscount-IntEoncomyIncentive)*'Intl Economy Base'!J59),2),ROUND('Intl Economy Base'!$J$105*(1+International_Fuel_Surcharge),2),ROUND(((1-IntEconomyDiscount-IntEoncomyIncentive)*'Intl Economy Base'!J59)*(1+International_Fuel_Surcharge),2)))*(1+FedEx_Markup),2)</f>
        <v>118.53</v>
      </c>
      <c r="K62" s="346">
        <f>ROUND((IF('Intl Economy Base'!$K$105&gt;ROUND(((1-IntEconomyDiscount-IntEoncomyIncentive)*'Intl Economy Base'!K59),2),ROUND('Intl Economy Base'!$K$105*(1+International_Fuel_Surcharge),2),ROUND(((1-IntEconomyDiscount-IntEoncomyIncentive)*'Intl Economy Base'!K59)*(1+International_Fuel_Surcharge),2)))*(1+FedEx_Markup),2)</f>
        <v>273.33</v>
      </c>
      <c r="L62" s="346">
        <f>ROUND((IF('Intl Economy Base'!$L$105&gt;ROUND(((1-IntEconomyDiscount-IntEoncomyIncentive)*'Intl Economy Base'!L59),2),ROUND('Intl Economy Base'!$L$105*(1+International_Fuel_Surcharge),2),ROUND(((1-IntEconomyDiscount-IntEoncomyIncentive)*'Intl Economy Base'!L59)*(1+International_Fuel_Surcharge),2)))*(1+FedEx_Markup),2)</f>
        <v>225.17</v>
      </c>
      <c r="M62" s="346">
        <f>ROUND((IF('Intl Economy Base'!$M$105&gt;ROUND(((1-IntEconomyDiscount-IntEoncomyIncentive)*'Intl Economy Base'!M59),2),ROUND('Intl Economy Base'!$M$105*(1+International_Fuel_Surcharge),2),ROUND(((1-IntEconomyDiscount-IntEoncomyIncentive)*'Intl Economy Base'!M59)*(1+International_Fuel_Surcharge),2)))*(1+FedEx_Markup),2)</f>
        <v>283.21</v>
      </c>
      <c r="N62" s="346">
        <f>ROUND((IF('Intl Economy Base'!$N$105&gt;ROUND(((1-IntEconomyDiscount-IntEoncomyIncentive)*'Intl Economy Base'!N59),2),ROUND('Intl Economy Base'!$N$105*(1+International_Fuel_Surcharge),2),ROUND(((1-IntEconomyDiscount-IntEoncomyIncentive)*'Intl Economy Base'!N59)*(1+International_Fuel_Surcharge),2)))*(1+FedEx_Markup),2)</f>
        <v>283.67</v>
      </c>
      <c r="O62" s="346">
        <f>ROUND((IF('Intl Economy Base'!$O$105&gt;ROUND(((1-IntEconomyDiscount-IntEoncomyIncentive)*'Intl Economy Base'!O59),2),ROUND('Intl Economy Base'!$O$105*(1+International_Fuel_Surcharge),2),ROUND(((1-IntEconomyDiscount-IntEoncomyIncentive)*'Intl Economy Base'!O59)*(1+International_Fuel_Surcharge),2)))*(1+FedEx_Markup),2)</f>
        <v>219.54</v>
      </c>
      <c r="P62" s="346">
        <f>ROUND((IF('Intl Economy Base'!$P$105&gt;ROUND(((1-IntEconomyDiscount-IntEoncomyIncentive)*'Intl Economy Base'!P59),2),ROUND('Intl Economy Base'!$P$105*(1+International_Fuel_Surcharge),2),ROUND(((1-IntEconomyDiscount-IntEoncomyIncentive)*'Intl Economy Base'!P59)*(1+International_Fuel_Surcharge),2)))*(1+FedEx_Markup),2)</f>
        <v>217.9</v>
      </c>
      <c r="Q62" s="346">
        <f>ROUND((IF('Intl Economy Base'!$Q$105&gt;ROUND(((1-PuertoRicoDiscount)*'Intl Economy Base'!Q59),2),ROUND('Intl Economy Base'!$Q$105*(1+International_Fuel_Surcharge),2),ROUND(((1-PuertoRicoDiscount)*'Intl Economy Base'!Q59)*(1+International_Fuel_Surcharge),2)))*(1+FedEx_Markup),2)</f>
        <v>289.17</v>
      </c>
      <c r="R62" s="63"/>
      <c r="S62" s="63"/>
      <c r="T62" s="63"/>
      <c r="U62" s="63"/>
      <c r="V62" s="63"/>
      <c r="W62" s="63"/>
      <c r="X62" s="63"/>
      <c r="Y62" s="63"/>
      <c r="Z62" s="63"/>
    </row>
    <row r="63" ht="12.75" customHeight="1">
      <c r="A63" s="345">
        <v>66.0</v>
      </c>
      <c r="B63" s="346">
        <f>ROUND((IF('Intl Economy Base'!$B$105&gt;ROUND(((1-IntEconomyDiscount-IntEoncomyIncentive)*'Intl Economy Base'!B60),2),ROUND('Intl Economy Base'!$B$105*(1+International_Fuel_Surcharge),2),ROUND(((1-IntEconomyDiscount-IntEoncomyIncentive)*'Intl Economy Base'!B60)*(1+International_Fuel_Surcharge),2)))*(1+FedEx_Markup),2)</f>
        <v>111.15</v>
      </c>
      <c r="C63" s="346">
        <f>ROUND((IF('Intl Economy Base'!$C$105&gt;ROUND(((1-IntEconomyDiscount-IntEoncomyIncentive)*'Intl Economy Base'!C60),2),ROUND('Intl Economy Base'!$C$105*(1+International_Fuel_Surcharge),2),ROUND(((1-IntEconomyDiscount-IntEoncomyIncentive)*'Intl Economy Base'!C60)*(1+International_Fuel_Surcharge),2)))*(1+FedEx_Markup),2)</f>
        <v>124.82</v>
      </c>
      <c r="D63" s="346">
        <f>ROUND((IF('Intl Economy Base'!$D$105&gt;ROUND(((1-IntEconomyDiscount-IntEoncomyIncentive)*'Intl Economy Base'!D60),2),ROUND('Intl Economy Base'!$D$105*(1+International_Fuel_Surcharge),2),ROUND(((1-IntEconomyDiscount-IntEoncomyIncentive)*'Intl Economy Base'!D60)*(1+International_Fuel_Surcharge),2)))*(1+FedEx_Markup),2)</f>
        <v>83.08</v>
      </c>
      <c r="E63" s="346">
        <f>ROUND((IF('Intl Economy Base'!$E$105&gt;ROUND(((1-IntEconomyDiscount-IntEoncomyIncentive)*'Intl Economy Base'!E60),2),ROUND('Intl Economy Base'!$E$105*(1+International_Fuel_Surcharge),2),ROUND(((1-IntEconomyDiscount-IntEoncomyIncentive)*'Intl Economy Base'!E60)*(1+International_Fuel_Surcharge),2)))*(1+FedEx_Markup),2)</f>
        <v>164.67</v>
      </c>
      <c r="F63" s="346">
        <f>ROUND((IF('Intl Economy Base'!$F$105&gt;ROUND(((1-IntEconomyDiscount-IntEoncomyIncentive)*'Intl Economy Base'!F60),2),ROUND('Intl Economy Base'!$F$105*(1+International_Fuel_Surcharge),2),ROUND(((1-IntEconomyDiscount-IntEoncomyIncentive)*'Intl Economy Base'!F60)*(1+International_Fuel_Surcharge),2)))*(1+FedEx_Markup),2)</f>
        <v>318.19</v>
      </c>
      <c r="G63" s="346">
        <f>ROUND((IF('Intl Economy Base'!$G$105&gt;ROUND(((1-IntEconomyDiscount-IntEoncomyIncentive)*'Intl Economy Base'!G60),2),ROUND('Intl Economy Base'!$G$105*(1+International_Fuel_Surcharge),2),ROUND(((1-IntEconomyDiscount-IntEoncomyIncentive)*'Intl Economy Base'!G60)*(1+International_Fuel_Surcharge),2)))*(1+FedEx_Markup),2)</f>
        <v>168.53</v>
      </c>
      <c r="H63" s="346">
        <f>ROUND((IF('Intl Economy Base'!$H$105&gt;ROUND(((1-IntEconomyDiscount-IntEoncomyIncentive)*'Intl Economy Base'!H60),2),ROUND('Intl Economy Base'!$H$105*(1+International_Fuel_Surcharge),2),ROUND(((1-IntEconomyDiscount-IntEoncomyIncentive)*'Intl Economy Base'!H60)*(1+International_Fuel_Surcharge),2)))*(1+FedEx_Markup),2)</f>
        <v>173.17</v>
      </c>
      <c r="I63" s="346">
        <f>ROUND((IF('Intl Economy Base'!$I$105&gt;ROUND(((1-IntEconomyDiscount-IntEoncomyIncentive)*'Intl Economy Base'!I60),2),ROUND('Intl Economy Base'!$I$105*(1+International_Fuel_Surcharge),2),ROUND(((1-IntEconomyDiscount-IntEoncomyIncentive)*'Intl Economy Base'!I60)*(1+International_Fuel_Surcharge),2)))*(1+FedEx_Markup),2)</f>
        <v>204.1</v>
      </c>
      <c r="J63" s="346">
        <f>ROUND((IF('Intl Economy Base'!$J$105&gt;ROUND(((1-IntEconomyDiscount-IntEoncomyIncentive)*'Intl Economy Base'!J60),2),ROUND('Intl Economy Base'!$J$105*(1+International_Fuel_Surcharge),2),ROUND(((1-IntEconomyDiscount-IntEoncomyIncentive)*'Intl Economy Base'!J60)*(1+International_Fuel_Surcharge),2)))*(1+FedEx_Markup),2)</f>
        <v>118.99</v>
      </c>
      <c r="K63" s="346">
        <f>ROUND((IF('Intl Economy Base'!$K$105&gt;ROUND(((1-IntEconomyDiscount-IntEoncomyIncentive)*'Intl Economy Base'!K60),2),ROUND('Intl Economy Base'!$K$105*(1+International_Fuel_Surcharge),2),ROUND(((1-IntEconomyDiscount-IntEoncomyIncentive)*'Intl Economy Base'!K60)*(1+International_Fuel_Surcharge),2)))*(1+FedEx_Markup),2)</f>
        <v>276.75</v>
      </c>
      <c r="L63" s="346">
        <f>ROUND((IF('Intl Economy Base'!$L$105&gt;ROUND(((1-IntEconomyDiscount-IntEoncomyIncentive)*'Intl Economy Base'!L60),2),ROUND('Intl Economy Base'!$L$105*(1+International_Fuel_Surcharge),2),ROUND(((1-IntEconomyDiscount-IntEoncomyIncentive)*'Intl Economy Base'!L60)*(1+International_Fuel_Surcharge),2)))*(1+FedEx_Markup),2)</f>
        <v>227.98</v>
      </c>
      <c r="M63" s="346">
        <f>ROUND((IF('Intl Economy Base'!$M$105&gt;ROUND(((1-IntEconomyDiscount-IntEoncomyIncentive)*'Intl Economy Base'!M60),2),ROUND('Intl Economy Base'!$M$105*(1+International_Fuel_Surcharge),2),ROUND(((1-IntEconomyDiscount-IntEoncomyIncentive)*'Intl Economy Base'!M60)*(1+International_Fuel_Surcharge),2)))*(1+FedEx_Markup),2)</f>
        <v>283.29</v>
      </c>
      <c r="N63" s="346">
        <f>ROUND((IF('Intl Economy Base'!$N$105&gt;ROUND(((1-IntEconomyDiscount-IntEoncomyIncentive)*'Intl Economy Base'!N60),2),ROUND('Intl Economy Base'!$N$105*(1+International_Fuel_Surcharge),2),ROUND(((1-IntEconomyDiscount-IntEoncomyIncentive)*'Intl Economy Base'!N60)*(1+International_Fuel_Surcharge),2)))*(1+FedEx_Markup),2)</f>
        <v>283.73</v>
      </c>
      <c r="O63" s="346">
        <f>ROUND((IF('Intl Economy Base'!$O$105&gt;ROUND(((1-IntEconomyDiscount-IntEoncomyIncentive)*'Intl Economy Base'!O60),2),ROUND('Intl Economy Base'!$O$105*(1+International_Fuel_Surcharge),2),ROUND(((1-IntEconomyDiscount-IntEoncomyIncentive)*'Intl Economy Base'!O60)*(1+International_Fuel_Surcharge),2)))*(1+FedEx_Markup),2)</f>
        <v>219.85</v>
      </c>
      <c r="P63" s="346">
        <f>ROUND((IF('Intl Economy Base'!$P$105&gt;ROUND(((1-IntEconomyDiscount-IntEoncomyIncentive)*'Intl Economy Base'!P60),2),ROUND('Intl Economy Base'!$P$105*(1+International_Fuel_Surcharge),2),ROUND(((1-IntEconomyDiscount-IntEoncomyIncentive)*'Intl Economy Base'!P60)*(1+International_Fuel_Surcharge),2)))*(1+FedEx_Markup),2)</f>
        <v>218.76</v>
      </c>
      <c r="Q63" s="346">
        <f>ROUND((IF('Intl Economy Base'!$Q$105&gt;ROUND(((1-PuertoRicoDiscount)*'Intl Economy Base'!Q60),2),ROUND('Intl Economy Base'!$Q$105*(1+International_Fuel_Surcharge),2),ROUND(((1-PuertoRicoDiscount)*'Intl Economy Base'!Q60)*(1+International_Fuel_Surcharge),2)))*(1+FedEx_Markup),2)</f>
        <v>294</v>
      </c>
      <c r="R63" s="63"/>
      <c r="S63" s="63"/>
      <c r="T63" s="63"/>
      <c r="U63" s="63"/>
      <c r="V63" s="63"/>
      <c r="W63" s="63"/>
      <c r="X63" s="63"/>
      <c r="Y63" s="63"/>
      <c r="Z63" s="63"/>
    </row>
    <row r="64" ht="12.75" customHeight="1">
      <c r="A64" s="345">
        <v>68.0</v>
      </c>
      <c r="B64" s="346">
        <f>ROUND((IF('Intl Economy Base'!$B$105&gt;ROUND(((1-IntEconomyDiscount-IntEoncomyIncentive)*'Intl Economy Base'!B61),2),ROUND('Intl Economy Base'!$B$105*(1+International_Fuel_Surcharge),2),ROUND(((1-IntEconomyDiscount-IntEoncomyIncentive)*'Intl Economy Base'!B61)*(1+International_Fuel_Surcharge),2)))*(1+FedEx_Markup),2)</f>
        <v>111.77</v>
      </c>
      <c r="C64" s="346">
        <f>ROUND((IF('Intl Economy Base'!$C$105&gt;ROUND(((1-IntEconomyDiscount-IntEoncomyIncentive)*'Intl Economy Base'!C61),2),ROUND('Intl Economy Base'!$C$105*(1+International_Fuel_Surcharge),2),ROUND(((1-IntEconomyDiscount-IntEoncomyIncentive)*'Intl Economy Base'!C61)*(1+International_Fuel_Surcharge),2)))*(1+FedEx_Markup),2)</f>
        <v>124.97</v>
      </c>
      <c r="D64" s="346">
        <f>ROUND((IF('Intl Economy Base'!$D$105&gt;ROUND(((1-IntEconomyDiscount-IntEoncomyIncentive)*'Intl Economy Base'!D61),2),ROUND('Intl Economy Base'!$D$105*(1+International_Fuel_Surcharge),2),ROUND(((1-IntEconomyDiscount-IntEoncomyIncentive)*'Intl Economy Base'!D61)*(1+International_Fuel_Surcharge),2)))*(1+FedEx_Markup),2)</f>
        <v>83.12</v>
      </c>
      <c r="E64" s="346">
        <f>ROUND((IF('Intl Economy Base'!$E$105&gt;ROUND(((1-IntEconomyDiscount-IntEoncomyIncentive)*'Intl Economy Base'!E61),2),ROUND('Intl Economy Base'!$E$105*(1+International_Fuel_Surcharge),2),ROUND(((1-IntEconomyDiscount-IntEoncomyIncentive)*'Intl Economy Base'!E61)*(1+International_Fuel_Surcharge),2)))*(1+FedEx_Markup),2)</f>
        <v>165.21</v>
      </c>
      <c r="F64" s="346">
        <f>ROUND((IF('Intl Economy Base'!$F$105&gt;ROUND(((1-IntEconomyDiscount-IntEoncomyIncentive)*'Intl Economy Base'!F61),2),ROUND('Intl Economy Base'!$F$105*(1+International_Fuel_Surcharge),2),ROUND(((1-IntEconomyDiscount-IntEoncomyIncentive)*'Intl Economy Base'!F61)*(1+International_Fuel_Surcharge),2)))*(1+FedEx_Markup),2)</f>
        <v>318.67</v>
      </c>
      <c r="G64" s="346">
        <f>ROUND((IF('Intl Economy Base'!$G$105&gt;ROUND(((1-IntEconomyDiscount-IntEoncomyIncentive)*'Intl Economy Base'!G61),2),ROUND('Intl Economy Base'!$G$105*(1+International_Fuel_Surcharge),2),ROUND(((1-IntEconomyDiscount-IntEoncomyIncentive)*'Intl Economy Base'!G61)*(1+International_Fuel_Surcharge),2)))*(1+FedEx_Markup),2)</f>
        <v>168.65</v>
      </c>
      <c r="H64" s="346">
        <f>ROUND((IF('Intl Economy Base'!$H$105&gt;ROUND(((1-IntEconomyDiscount-IntEoncomyIncentive)*'Intl Economy Base'!H61),2),ROUND('Intl Economy Base'!$H$105*(1+International_Fuel_Surcharge),2),ROUND(((1-IntEconomyDiscount-IntEoncomyIncentive)*'Intl Economy Base'!H61)*(1+International_Fuel_Surcharge),2)))*(1+FedEx_Markup),2)</f>
        <v>177.01</v>
      </c>
      <c r="I64" s="346">
        <f>ROUND((IF('Intl Economy Base'!$I$105&gt;ROUND(((1-IntEconomyDiscount-IntEoncomyIncentive)*'Intl Economy Base'!I61),2),ROUND('Intl Economy Base'!$I$105*(1+International_Fuel_Surcharge),2),ROUND(((1-IntEconomyDiscount-IntEoncomyIncentive)*'Intl Economy Base'!I61)*(1+International_Fuel_Surcharge),2)))*(1+FedEx_Markup),2)</f>
        <v>204.15</v>
      </c>
      <c r="J64" s="346">
        <f>ROUND((IF('Intl Economy Base'!$J$105&gt;ROUND(((1-IntEconomyDiscount-IntEoncomyIncentive)*'Intl Economy Base'!J61),2),ROUND('Intl Economy Base'!$J$105*(1+International_Fuel_Surcharge),2),ROUND(((1-IntEconomyDiscount-IntEoncomyIncentive)*'Intl Economy Base'!J61)*(1+International_Fuel_Surcharge),2)))*(1+FedEx_Markup),2)</f>
        <v>120.08</v>
      </c>
      <c r="K64" s="346">
        <f>ROUND((IF('Intl Economy Base'!$K$105&gt;ROUND(((1-IntEconomyDiscount-IntEoncomyIncentive)*'Intl Economy Base'!K61),2),ROUND('Intl Economy Base'!$K$105*(1+International_Fuel_Surcharge),2),ROUND(((1-IntEconomyDiscount-IntEoncomyIncentive)*'Intl Economy Base'!K61)*(1+International_Fuel_Surcharge),2)))*(1+FedEx_Markup),2)</f>
        <v>277.09</v>
      </c>
      <c r="L64" s="346">
        <f>ROUND((IF('Intl Economy Base'!$L$105&gt;ROUND(((1-IntEconomyDiscount-IntEoncomyIncentive)*'Intl Economy Base'!L61),2),ROUND('Intl Economy Base'!$L$105*(1+International_Fuel_Surcharge),2),ROUND(((1-IntEconomyDiscount-IntEoncomyIncentive)*'Intl Economy Base'!L61)*(1+International_Fuel_Surcharge),2)))*(1+FedEx_Markup),2)</f>
        <v>228.25</v>
      </c>
      <c r="M64" s="346">
        <f>ROUND((IF('Intl Economy Base'!$M$105&gt;ROUND(((1-IntEconomyDiscount-IntEoncomyIncentive)*'Intl Economy Base'!M61),2),ROUND('Intl Economy Base'!$M$105*(1+International_Fuel_Surcharge),2),ROUND(((1-IntEconomyDiscount-IntEoncomyIncentive)*'Intl Economy Base'!M61)*(1+International_Fuel_Surcharge),2)))*(1+FedEx_Markup),2)</f>
        <v>283.36</v>
      </c>
      <c r="N64" s="346">
        <f>ROUND((IF('Intl Economy Base'!$N$105&gt;ROUND(((1-IntEconomyDiscount-IntEoncomyIncentive)*'Intl Economy Base'!N61),2),ROUND('Intl Economy Base'!$N$105*(1+International_Fuel_Surcharge),2),ROUND(((1-IntEconomyDiscount-IntEoncomyIncentive)*'Intl Economy Base'!N61)*(1+International_Fuel_Surcharge),2)))*(1+FedEx_Markup),2)</f>
        <v>283.79</v>
      </c>
      <c r="O64" s="346">
        <f>ROUND((IF('Intl Economy Base'!$O$105&gt;ROUND(((1-IntEconomyDiscount-IntEoncomyIncentive)*'Intl Economy Base'!O61),2),ROUND('Intl Economy Base'!$O$105*(1+International_Fuel_Surcharge),2),ROUND(((1-IntEconomyDiscount-IntEoncomyIncentive)*'Intl Economy Base'!O61)*(1+International_Fuel_Surcharge),2)))*(1+FedEx_Markup),2)</f>
        <v>219.9</v>
      </c>
      <c r="P64" s="346">
        <f>ROUND((IF('Intl Economy Base'!$P$105&gt;ROUND(((1-IntEconomyDiscount-IntEoncomyIncentive)*'Intl Economy Base'!P61),2),ROUND('Intl Economy Base'!$P$105*(1+International_Fuel_Surcharge),2),ROUND(((1-IntEconomyDiscount-IntEoncomyIncentive)*'Intl Economy Base'!P61)*(1+International_Fuel_Surcharge),2)))*(1+FedEx_Markup),2)</f>
        <v>219.09</v>
      </c>
      <c r="Q64" s="346">
        <f>ROUND((IF('Intl Economy Base'!$Q$105&gt;ROUND(((1-PuertoRicoDiscount)*'Intl Economy Base'!Q61),2),ROUND('Intl Economy Base'!$Q$105*(1+International_Fuel_Surcharge),2),ROUND(((1-PuertoRicoDiscount)*'Intl Economy Base'!Q61)*(1+International_Fuel_Surcharge),2)))*(1+FedEx_Markup),2)</f>
        <v>297.98</v>
      </c>
      <c r="R64" s="63"/>
      <c r="S64" s="63"/>
      <c r="T64" s="63"/>
      <c r="U64" s="63"/>
      <c r="V64" s="63"/>
      <c r="W64" s="63"/>
      <c r="X64" s="63"/>
      <c r="Y64" s="63"/>
      <c r="Z64" s="63"/>
    </row>
    <row r="65" ht="12.75" customHeight="1">
      <c r="A65" s="345">
        <v>70.0</v>
      </c>
      <c r="B65" s="346">
        <f>ROUND((IF('Intl Economy Base'!$B$105&gt;ROUND(((1-IntEconomyDiscount-IntEoncomyIncentive)*'Intl Economy Base'!B62),2),ROUND('Intl Economy Base'!$B$105*(1+International_Fuel_Surcharge),2),ROUND(((1-IntEconomyDiscount-IntEoncomyIncentive)*'Intl Economy Base'!B62)*(1+International_Fuel_Surcharge),2)))*(1+FedEx_Markup),2)</f>
        <v>111.96</v>
      </c>
      <c r="C65" s="346">
        <f>ROUND((IF('Intl Economy Base'!$C$105&gt;ROUND(((1-IntEconomyDiscount-IntEoncomyIncentive)*'Intl Economy Base'!C62),2),ROUND('Intl Economy Base'!$C$105*(1+International_Fuel_Surcharge),2),ROUND(((1-IntEconomyDiscount-IntEoncomyIncentive)*'Intl Economy Base'!C62)*(1+International_Fuel_Surcharge),2)))*(1+FedEx_Markup),2)</f>
        <v>125.27</v>
      </c>
      <c r="D65" s="346">
        <f>ROUND((IF('Intl Economy Base'!$D$105&gt;ROUND(((1-IntEconomyDiscount-IntEoncomyIncentive)*'Intl Economy Base'!D62),2),ROUND('Intl Economy Base'!$D$105*(1+International_Fuel_Surcharge),2),ROUND(((1-IntEconomyDiscount-IntEoncomyIncentive)*'Intl Economy Base'!D62)*(1+International_Fuel_Surcharge),2)))*(1+FedEx_Markup),2)</f>
        <v>83.18</v>
      </c>
      <c r="E65" s="346">
        <f>ROUND((IF('Intl Economy Base'!$E$105&gt;ROUND(((1-IntEconomyDiscount-IntEoncomyIncentive)*'Intl Economy Base'!E62),2),ROUND('Intl Economy Base'!$E$105*(1+International_Fuel_Surcharge),2),ROUND(((1-IntEconomyDiscount-IntEoncomyIncentive)*'Intl Economy Base'!E62)*(1+International_Fuel_Surcharge),2)))*(1+FedEx_Markup),2)</f>
        <v>165.27</v>
      </c>
      <c r="F65" s="346">
        <f>ROUND((IF('Intl Economy Base'!$F$105&gt;ROUND(((1-IntEconomyDiscount-IntEoncomyIncentive)*'Intl Economy Base'!F62),2),ROUND('Intl Economy Base'!$F$105*(1+International_Fuel_Surcharge),2),ROUND(((1-IntEconomyDiscount-IntEoncomyIncentive)*'Intl Economy Base'!F62)*(1+International_Fuel_Surcharge),2)))*(1+FedEx_Markup),2)</f>
        <v>328.13</v>
      </c>
      <c r="G65" s="346">
        <f>ROUND((IF('Intl Economy Base'!$G$105&gt;ROUND(((1-IntEconomyDiscount-IntEoncomyIncentive)*'Intl Economy Base'!G62),2),ROUND('Intl Economy Base'!$G$105*(1+International_Fuel_Surcharge),2),ROUND(((1-IntEconomyDiscount-IntEoncomyIncentive)*'Intl Economy Base'!G62)*(1+International_Fuel_Surcharge),2)))*(1+FedEx_Markup),2)</f>
        <v>168.71</v>
      </c>
      <c r="H65" s="346">
        <f>ROUND((IF('Intl Economy Base'!$H$105&gt;ROUND(((1-IntEconomyDiscount-IntEoncomyIncentive)*'Intl Economy Base'!H62),2),ROUND('Intl Economy Base'!$H$105*(1+International_Fuel_Surcharge),2),ROUND(((1-IntEconomyDiscount-IntEoncomyIncentive)*'Intl Economy Base'!H62)*(1+International_Fuel_Surcharge),2)))*(1+FedEx_Markup),2)</f>
        <v>178.31</v>
      </c>
      <c r="I65" s="346">
        <f>ROUND((IF('Intl Economy Base'!$I$105&gt;ROUND(((1-IntEconomyDiscount-IntEoncomyIncentive)*'Intl Economy Base'!I62),2),ROUND('Intl Economy Base'!$I$105*(1+International_Fuel_Surcharge),2),ROUND(((1-IntEconomyDiscount-IntEoncomyIncentive)*'Intl Economy Base'!I62)*(1+International_Fuel_Surcharge),2)))*(1+FedEx_Markup),2)</f>
        <v>204.21</v>
      </c>
      <c r="J65" s="346">
        <f>ROUND((IF('Intl Economy Base'!$J$105&gt;ROUND(((1-IntEconomyDiscount-IntEoncomyIncentive)*'Intl Economy Base'!J62),2),ROUND('Intl Economy Base'!$J$105*(1+International_Fuel_Surcharge),2),ROUND(((1-IntEconomyDiscount-IntEoncomyIncentive)*'Intl Economy Base'!J62)*(1+International_Fuel_Surcharge),2)))*(1+FedEx_Markup),2)</f>
        <v>121.2</v>
      </c>
      <c r="K65" s="346">
        <f>ROUND((IF('Intl Economy Base'!$K$105&gt;ROUND(((1-IntEconomyDiscount-IntEoncomyIncentive)*'Intl Economy Base'!K62),2),ROUND('Intl Economy Base'!$K$105*(1+International_Fuel_Surcharge),2),ROUND(((1-IntEconomyDiscount-IntEoncomyIncentive)*'Intl Economy Base'!K62)*(1+International_Fuel_Surcharge),2)))*(1+FedEx_Markup),2)</f>
        <v>277.31</v>
      </c>
      <c r="L65" s="346">
        <f>ROUND((IF('Intl Economy Base'!$L$105&gt;ROUND(((1-IntEconomyDiscount-IntEoncomyIncentive)*'Intl Economy Base'!L62),2),ROUND('Intl Economy Base'!$L$105*(1+International_Fuel_Surcharge),2),ROUND(((1-IntEconomyDiscount-IntEoncomyIncentive)*'Intl Economy Base'!L62)*(1+International_Fuel_Surcharge),2)))*(1+FedEx_Markup),2)</f>
        <v>228.31</v>
      </c>
      <c r="M65" s="346">
        <f>ROUND((IF('Intl Economy Base'!$M$105&gt;ROUND(((1-IntEconomyDiscount-IntEoncomyIncentive)*'Intl Economy Base'!M62),2),ROUND('Intl Economy Base'!$M$105*(1+International_Fuel_Surcharge),2),ROUND(((1-IntEconomyDiscount-IntEoncomyIncentive)*'Intl Economy Base'!M62)*(1+International_Fuel_Surcharge),2)))*(1+FedEx_Markup),2)</f>
        <v>283.49</v>
      </c>
      <c r="N65" s="346">
        <f>ROUND((IF('Intl Economy Base'!$N$105&gt;ROUND(((1-IntEconomyDiscount-IntEoncomyIncentive)*'Intl Economy Base'!N62),2),ROUND('Intl Economy Base'!$N$105*(1+International_Fuel_Surcharge),2),ROUND(((1-IntEconomyDiscount-IntEoncomyIncentive)*'Intl Economy Base'!N62)*(1+International_Fuel_Surcharge),2)))*(1+FedEx_Markup),2)</f>
        <v>283.83</v>
      </c>
      <c r="O65" s="346">
        <f>ROUND((IF('Intl Economy Base'!$O$105&gt;ROUND(((1-IntEconomyDiscount-IntEoncomyIncentive)*'Intl Economy Base'!O62),2),ROUND('Intl Economy Base'!$O$105*(1+International_Fuel_Surcharge),2),ROUND(((1-IntEconomyDiscount-IntEoncomyIncentive)*'Intl Economy Base'!O62)*(1+International_Fuel_Surcharge),2)))*(1+FedEx_Markup),2)</f>
        <v>219.96</v>
      </c>
      <c r="P65" s="346">
        <f>ROUND((IF('Intl Economy Base'!$P$105&gt;ROUND(((1-IntEconomyDiscount-IntEoncomyIncentive)*'Intl Economy Base'!P62),2),ROUND('Intl Economy Base'!$P$105*(1+International_Fuel_Surcharge),2),ROUND(((1-IntEconomyDiscount-IntEoncomyIncentive)*'Intl Economy Base'!P62)*(1+International_Fuel_Surcharge),2)))*(1+FedEx_Markup),2)</f>
        <v>219.14</v>
      </c>
      <c r="Q65" s="346">
        <f>ROUND((IF('Intl Economy Base'!$Q$105&gt;ROUND(((1-PuertoRicoDiscount)*'Intl Economy Base'!Q62),2),ROUND('Intl Economy Base'!$Q$105*(1+International_Fuel_Surcharge),2),ROUND(((1-PuertoRicoDiscount)*'Intl Economy Base'!Q62)*(1+International_Fuel_Surcharge),2)))*(1+FedEx_Markup),2)</f>
        <v>301.62</v>
      </c>
      <c r="R65" s="63"/>
      <c r="S65" s="63"/>
      <c r="T65" s="63"/>
      <c r="U65" s="63"/>
      <c r="V65" s="63"/>
      <c r="W65" s="63"/>
      <c r="X65" s="63"/>
      <c r="Y65" s="63"/>
      <c r="Z65" s="63"/>
    </row>
    <row r="66" ht="12.75" customHeight="1">
      <c r="A66" s="345">
        <v>72.0</v>
      </c>
      <c r="B66" s="346">
        <f>ROUND((IF('Intl Economy Base'!$B$105&gt;ROUND(((1-IntEconomyDiscount-IntEoncomyIncentive)*'Intl Economy Base'!B63),2),ROUND('Intl Economy Base'!$B$105*(1+International_Fuel_Surcharge),2),ROUND(((1-IntEconomyDiscount-IntEoncomyIncentive)*'Intl Economy Base'!B63)*(1+International_Fuel_Surcharge),2)))*(1+FedEx_Markup),2)</f>
        <v>115.75</v>
      </c>
      <c r="C66" s="346">
        <f>ROUND((IF('Intl Economy Base'!$C$105&gt;ROUND(((1-IntEconomyDiscount-IntEoncomyIncentive)*'Intl Economy Base'!C63),2),ROUND('Intl Economy Base'!$C$105*(1+International_Fuel_Surcharge),2),ROUND(((1-IntEconomyDiscount-IntEoncomyIncentive)*'Intl Economy Base'!C63)*(1+International_Fuel_Surcharge),2)))*(1+FedEx_Markup),2)</f>
        <v>131.23</v>
      </c>
      <c r="D66" s="346">
        <f>ROUND((IF('Intl Economy Base'!$D$105&gt;ROUND(((1-IntEconomyDiscount-IntEoncomyIncentive)*'Intl Economy Base'!D63),2),ROUND('Intl Economy Base'!$D$105*(1+International_Fuel_Surcharge),2),ROUND(((1-IntEconomyDiscount-IntEoncomyIncentive)*'Intl Economy Base'!D63)*(1+International_Fuel_Surcharge),2)))*(1+FedEx_Markup),2)</f>
        <v>84.17</v>
      </c>
      <c r="E66" s="346">
        <f>ROUND((IF('Intl Economy Base'!$E$105&gt;ROUND(((1-IntEconomyDiscount-IntEoncomyIncentive)*'Intl Economy Base'!E63),2),ROUND('Intl Economy Base'!$E$105*(1+International_Fuel_Surcharge),2),ROUND(((1-IntEconomyDiscount-IntEoncomyIncentive)*'Intl Economy Base'!E63)*(1+International_Fuel_Surcharge),2)))*(1+FedEx_Markup),2)</f>
        <v>165.35</v>
      </c>
      <c r="F66" s="346">
        <f>ROUND((IF('Intl Economy Base'!$F$105&gt;ROUND(((1-IntEconomyDiscount-IntEoncomyIncentive)*'Intl Economy Base'!F63),2),ROUND('Intl Economy Base'!$F$105*(1+International_Fuel_Surcharge),2),ROUND(((1-IntEconomyDiscount-IntEoncomyIncentive)*'Intl Economy Base'!F63)*(1+International_Fuel_Surcharge),2)))*(1+FedEx_Markup),2)</f>
        <v>331.82</v>
      </c>
      <c r="G66" s="346">
        <f>ROUND((IF('Intl Economy Base'!$G$105&gt;ROUND(((1-IntEconomyDiscount-IntEoncomyIncentive)*'Intl Economy Base'!G63),2),ROUND('Intl Economy Base'!$G$105*(1+International_Fuel_Surcharge),2),ROUND(((1-IntEconomyDiscount-IntEoncomyIncentive)*'Intl Economy Base'!G63)*(1+International_Fuel_Surcharge),2)))*(1+FedEx_Markup),2)</f>
        <v>168.75</v>
      </c>
      <c r="H66" s="346">
        <f>ROUND((IF('Intl Economy Base'!$H$105&gt;ROUND(((1-IntEconomyDiscount-IntEoncomyIncentive)*'Intl Economy Base'!H63),2),ROUND('Intl Economy Base'!$H$105*(1+International_Fuel_Surcharge),2),ROUND(((1-IntEconomyDiscount-IntEoncomyIncentive)*'Intl Economy Base'!H63)*(1+International_Fuel_Surcharge),2)))*(1+FedEx_Markup),2)</f>
        <v>179.66</v>
      </c>
      <c r="I66" s="346">
        <f>ROUND((IF('Intl Economy Base'!$I$105&gt;ROUND(((1-IntEconomyDiscount-IntEoncomyIncentive)*'Intl Economy Base'!I63),2),ROUND('Intl Economy Base'!$I$105*(1+International_Fuel_Surcharge),2),ROUND(((1-IntEconomyDiscount-IntEoncomyIncentive)*'Intl Economy Base'!I63)*(1+International_Fuel_Surcharge),2)))*(1+FedEx_Markup),2)</f>
        <v>204.76</v>
      </c>
      <c r="J66" s="346">
        <f>ROUND((IF('Intl Economy Base'!$J$105&gt;ROUND(((1-IntEconomyDiscount-IntEoncomyIncentive)*'Intl Economy Base'!J63),2),ROUND('Intl Economy Base'!$J$105*(1+International_Fuel_Surcharge),2),ROUND(((1-IntEconomyDiscount-IntEoncomyIncentive)*'Intl Economy Base'!J63)*(1+International_Fuel_Surcharge),2)))*(1+FedEx_Markup),2)</f>
        <v>122.5</v>
      </c>
      <c r="K66" s="346">
        <f>ROUND((IF('Intl Economy Base'!$K$105&gt;ROUND(((1-IntEconomyDiscount-IntEoncomyIncentive)*'Intl Economy Base'!K63),2),ROUND('Intl Economy Base'!$K$105*(1+International_Fuel_Surcharge),2),ROUND(((1-IntEconomyDiscount-IntEoncomyIncentive)*'Intl Economy Base'!K63)*(1+International_Fuel_Surcharge),2)))*(1+FedEx_Markup),2)</f>
        <v>281.73</v>
      </c>
      <c r="L66" s="346">
        <f>ROUND((IF('Intl Economy Base'!$L$105&gt;ROUND(((1-IntEconomyDiscount-IntEoncomyIncentive)*'Intl Economy Base'!L63),2),ROUND('Intl Economy Base'!$L$105*(1+International_Fuel_Surcharge),2),ROUND(((1-IntEconomyDiscount-IntEoncomyIncentive)*'Intl Economy Base'!L63)*(1+International_Fuel_Surcharge),2)))*(1+FedEx_Markup),2)</f>
        <v>228.36</v>
      </c>
      <c r="M66" s="346">
        <f>ROUND((IF('Intl Economy Base'!$M$105&gt;ROUND(((1-IntEconomyDiscount-IntEoncomyIncentive)*'Intl Economy Base'!M63),2),ROUND('Intl Economy Base'!$M$105*(1+International_Fuel_Surcharge),2),ROUND(((1-IntEconomyDiscount-IntEoncomyIncentive)*'Intl Economy Base'!M63)*(1+International_Fuel_Surcharge),2)))*(1+FedEx_Markup),2)</f>
        <v>285.82</v>
      </c>
      <c r="N66" s="346">
        <f>ROUND((IF('Intl Economy Base'!$N$105&gt;ROUND(((1-IntEconomyDiscount-IntEoncomyIncentive)*'Intl Economy Base'!N63),2),ROUND('Intl Economy Base'!$N$105*(1+International_Fuel_Surcharge),2),ROUND(((1-IntEconomyDiscount-IntEoncomyIncentive)*'Intl Economy Base'!N63)*(1+International_Fuel_Surcharge),2)))*(1+FedEx_Markup),2)</f>
        <v>284.34</v>
      </c>
      <c r="O66" s="346">
        <f>ROUND((IF('Intl Economy Base'!$O$105&gt;ROUND(((1-IntEconomyDiscount-IntEoncomyIncentive)*'Intl Economy Base'!O63),2),ROUND('Intl Economy Base'!$O$105*(1+International_Fuel_Surcharge),2),ROUND(((1-IntEconomyDiscount-IntEoncomyIncentive)*'Intl Economy Base'!O63)*(1+International_Fuel_Surcharge),2)))*(1+FedEx_Markup),2)</f>
        <v>220.02</v>
      </c>
      <c r="P66" s="346">
        <f>ROUND((IF('Intl Economy Base'!$P$105&gt;ROUND(((1-IntEconomyDiscount-IntEoncomyIncentive)*'Intl Economy Base'!P63),2),ROUND('Intl Economy Base'!$P$105*(1+International_Fuel_Surcharge),2),ROUND(((1-IntEconomyDiscount-IntEoncomyIncentive)*'Intl Economy Base'!P63)*(1+International_Fuel_Surcharge),2)))*(1+FedEx_Markup),2)</f>
        <v>219.71</v>
      </c>
      <c r="Q66" s="346">
        <f>ROUND((IF('Intl Economy Base'!$Q$105&gt;ROUND(((1-PuertoRicoDiscount)*'Intl Economy Base'!Q63),2),ROUND('Intl Economy Base'!$Q$105*(1+International_Fuel_Surcharge),2),ROUND(((1-PuertoRicoDiscount)*'Intl Economy Base'!Q63)*(1+International_Fuel_Surcharge),2)))*(1+FedEx_Markup),2)</f>
        <v>306.99</v>
      </c>
      <c r="R66" s="63"/>
      <c r="S66" s="63"/>
      <c r="T66" s="63"/>
      <c r="U66" s="63"/>
      <c r="V66" s="63"/>
      <c r="W66" s="63"/>
      <c r="X66" s="63"/>
      <c r="Y66" s="63"/>
      <c r="Z66" s="63"/>
    </row>
    <row r="67" ht="12.75" customHeight="1">
      <c r="A67" s="345">
        <v>74.0</v>
      </c>
      <c r="B67" s="346">
        <f>ROUND((IF('Intl Economy Base'!$B$105&gt;ROUND(((1-IntEconomyDiscount-IntEoncomyIncentive)*'Intl Economy Base'!B64),2),ROUND('Intl Economy Base'!$B$105*(1+International_Fuel_Surcharge),2),ROUND(((1-IntEconomyDiscount-IntEoncomyIncentive)*'Intl Economy Base'!B64)*(1+International_Fuel_Surcharge),2)))*(1+FedEx_Markup),2)</f>
        <v>117.04</v>
      </c>
      <c r="C67" s="346">
        <f>ROUND((IF('Intl Economy Base'!$C$105&gt;ROUND(((1-IntEconomyDiscount-IntEoncomyIncentive)*'Intl Economy Base'!C64),2),ROUND('Intl Economy Base'!$C$105*(1+International_Fuel_Surcharge),2),ROUND(((1-IntEconomyDiscount-IntEoncomyIncentive)*'Intl Economy Base'!C64)*(1+International_Fuel_Surcharge),2)))*(1+FedEx_Markup),2)</f>
        <v>133.25</v>
      </c>
      <c r="D67" s="346">
        <f>ROUND((IF('Intl Economy Base'!$D$105&gt;ROUND(((1-IntEconomyDiscount-IntEoncomyIncentive)*'Intl Economy Base'!D64),2),ROUND('Intl Economy Base'!$D$105*(1+International_Fuel_Surcharge),2),ROUND(((1-IntEconomyDiscount-IntEoncomyIncentive)*'Intl Economy Base'!D64)*(1+International_Fuel_Surcharge),2)))*(1+FedEx_Markup),2)</f>
        <v>86.47</v>
      </c>
      <c r="E67" s="346">
        <f>ROUND((IF('Intl Economy Base'!$E$105&gt;ROUND(((1-IntEconomyDiscount-IntEoncomyIncentive)*'Intl Economy Base'!E64),2),ROUND('Intl Economy Base'!$E$105*(1+International_Fuel_Surcharge),2),ROUND(((1-IntEconomyDiscount-IntEoncomyIncentive)*'Intl Economy Base'!E64)*(1+International_Fuel_Surcharge),2)))*(1+FedEx_Markup),2)</f>
        <v>165.4</v>
      </c>
      <c r="F67" s="346">
        <f>ROUND((IF('Intl Economy Base'!$F$105&gt;ROUND(((1-IntEconomyDiscount-IntEoncomyIncentive)*'Intl Economy Base'!F64),2),ROUND('Intl Economy Base'!$F$105*(1+International_Fuel_Surcharge),2),ROUND(((1-IntEconomyDiscount-IntEoncomyIncentive)*'Intl Economy Base'!F64)*(1+International_Fuel_Surcharge),2)))*(1+FedEx_Markup),2)</f>
        <v>341.79</v>
      </c>
      <c r="G67" s="346">
        <f>ROUND((IF('Intl Economy Base'!$G$105&gt;ROUND(((1-IntEconomyDiscount-IntEoncomyIncentive)*'Intl Economy Base'!G64),2),ROUND('Intl Economy Base'!$G$105*(1+International_Fuel_Surcharge),2),ROUND(((1-IntEconomyDiscount-IntEoncomyIncentive)*'Intl Economy Base'!G64)*(1+International_Fuel_Surcharge),2)))*(1+FedEx_Markup),2)</f>
        <v>168.81</v>
      </c>
      <c r="H67" s="346">
        <f>ROUND((IF('Intl Economy Base'!$H$105&gt;ROUND(((1-IntEconomyDiscount-IntEoncomyIncentive)*'Intl Economy Base'!H64),2),ROUND('Intl Economy Base'!$H$105*(1+International_Fuel_Surcharge),2),ROUND(((1-IntEconomyDiscount-IntEoncomyIncentive)*'Intl Economy Base'!H64)*(1+International_Fuel_Surcharge),2)))*(1+FedEx_Markup),2)</f>
        <v>179.8</v>
      </c>
      <c r="I67" s="346">
        <f>ROUND((IF('Intl Economy Base'!$I$105&gt;ROUND(((1-IntEconomyDiscount-IntEoncomyIncentive)*'Intl Economy Base'!I64),2),ROUND('Intl Economy Base'!$I$105*(1+International_Fuel_Surcharge),2),ROUND(((1-IntEconomyDiscount-IntEoncomyIncentive)*'Intl Economy Base'!I64)*(1+International_Fuel_Surcharge),2)))*(1+FedEx_Markup),2)</f>
        <v>205.26</v>
      </c>
      <c r="J67" s="346">
        <f>ROUND((IF('Intl Economy Base'!$J$105&gt;ROUND(((1-IntEconomyDiscount-IntEoncomyIncentive)*'Intl Economy Base'!J64),2),ROUND('Intl Economy Base'!$J$105*(1+International_Fuel_Surcharge),2),ROUND(((1-IntEconomyDiscount-IntEoncomyIncentive)*'Intl Economy Base'!J64)*(1+International_Fuel_Surcharge),2)))*(1+FedEx_Markup),2)</f>
        <v>123.81</v>
      </c>
      <c r="K67" s="346">
        <f>ROUND((IF('Intl Economy Base'!$K$105&gt;ROUND(((1-IntEconomyDiscount-IntEoncomyIncentive)*'Intl Economy Base'!K64),2),ROUND('Intl Economy Base'!$K$105*(1+International_Fuel_Surcharge),2),ROUND(((1-IntEconomyDiscount-IntEoncomyIncentive)*'Intl Economy Base'!K64)*(1+International_Fuel_Surcharge),2)))*(1+FedEx_Markup),2)</f>
        <v>282.16</v>
      </c>
      <c r="L67" s="346">
        <f>ROUND((IF('Intl Economy Base'!$L$105&gt;ROUND(((1-IntEconomyDiscount-IntEoncomyIncentive)*'Intl Economy Base'!L64),2),ROUND('Intl Economy Base'!$L$105*(1+International_Fuel_Surcharge),2),ROUND(((1-IntEconomyDiscount-IntEoncomyIncentive)*'Intl Economy Base'!L64)*(1+International_Fuel_Surcharge),2)))*(1+FedEx_Markup),2)</f>
        <v>228.45</v>
      </c>
      <c r="M67" s="346">
        <f>ROUND((IF('Intl Economy Base'!$M$105&gt;ROUND(((1-IntEconomyDiscount-IntEoncomyIncentive)*'Intl Economy Base'!M64),2),ROUND('Intl Economy Base'!$M$105*(1+International_Fuel_Surcharge),2),ROUND(((1-IntEconomyDiscount-IntEoncomyIncentive)*'Intl Economy Base'!M64)*(1+International_Fuel_Surcharge),2)))*(1+FedEx_Markup),2)</f>
        <v>286.06</v>
      </c>
      <c r="N67" s="346">
        <f>ROUND((IF('Intl Economy Base'!$N$105&gt;ROUND(((1-IntEconomyDiscount-IntEoncomyIncentive)*'Intl Economy Base'!N64),2),ROUND('Intl Economy Base'!$N$105*(1+International_Fuel_Surcharge),2),ROUND(((1-IntEconomyDiscount-IntEoncomyIncentive)*'Intl Economy Base'!N64)*(1+International_Fuel_Surcharge),2)))*(1+FedEx_Markup),2)</f>
        <v>294.29</v>
      </c>
      <c r="O67" s="346">
        <f>ROUND((IF('Intl Economy Base'!$O$105&gt;ROUND(((1-IntEconomyDiscount-IntEoncomyIncentive)*'Intl Economy Base'!O64),2),ROUND('Intl Economy Base'!$O$105*(1+International_Fuel_Surcharge),2),ROUND(((1-IntEconomyDiscount-IntEoncomyIncentive)*'Intl Economy Base'!O64)*(1+International_Fuel_Surcharge),2)))*(1+FedEx_Markup),2)</f>
        <v>220.08</v>
      </c>
      <c r="P67" s="346">
        <f>ROUND((IF('Intl Economy Base'!$P$105&gt;ROUND(((1-IntEconomyDiscount-IntEoncomyIncentive)*'Intl Economy Base'!P64),2),ROUND('Intl Economy Base'!$P$105*(1+International_Fuel_Surcharge),2),ROUND(((1-IntEconomyDiscount-IntEoncomyIncentive)*'Intl Economy Base'!P64)*(1+International_Fuel_Surcharge),2)))*(1+FedEx_Markup),2)</f>
        <v>231.04</v>
      </c>
      <c r="Q67" s="346">
        <f>ROUND((IF('Intl Economy Base'!$Q$105&gt;ROUND(((1-PuertoRicoDiscount)*'Intl Economy Base'!Q64),2),ROUND('Intl Economy Base'!$Q$105*(1+International_Fuel_Surcharge),2),ROUND(((1-PuertoRicoDiscount)*'Intl Economy Base'!Q64)*(1+International_Fuel_Surcharge),2)))*(1+FedEx_Markup),2)</f>
        <v>316.99</v>
      </c>
      <c r="R67" s="63"/>
      <c r="S67" s="63"/>
      <c r="T67" s="63"/>
      <c r="U67" s="63"/>
      <c r="V67" s="63"/>
      <c r="W67" s="63"/>
      <c r="X67" s="63"/>
      <c r="Y67" s="63"/>
      <c r="Z67" s="63"/>
    </row>
    <row r="68" ht="12.75" customHeight="1">
      <c r="A68" s="345">
        <v>76.0</v>
      </c>
      <c r="B68" s="346">
        <f>ROUND((IF('Intl Economy Base'!$B$105&gt;ROUND(((1-IntEconomyDiscount-IntEoncomyIncentive)*'Intl Economy Base'!B65),2),ROUND('Intl Economy Base'!$B$105*(1+International_Fuel_Surcharge),2),ROUND(((1-IntEconomyDiscount-IntEoncomyIncentive)*'Intl Economy Base'!B65)*(1+International_Fuel_Surcharge),2)))*(1+FedEx_Markup),2)</f>
        <v>120.57</v>
      </c>
      <c r="C68" s="346">
        <f>ROUND((IF('Intl Economy Base'!$C$105&gt;ROUND(((1-IntEconomyDiscount-IntEoncomyIncentive)*'Intl Economy Base'!C65),2),ROUND('Intl Economy Base'!$C$105*(1+International_Fuel_Surcharge),2),ROUND(((1-IntEconomyDiscount-IntEoncomyIncentive)*'Intl Economy Base'!C65)*(1+International_Fuel_Surcharge),2)))*(1+FedEx_Markup),2)</f>
        <v>134.49</v>
      </c>
      <c r="D68" s="346">
        <f>ROUND((IF('Intl Economy Base'!$D$105&gt;ROUND(((1-IntEconomyDiscount-IntEoncomyIncentive)*'Intl Economy Base'!D65),2),ROUND('Intl Economy Base'!$D$105*(1+International_Fuel_Surcharge),2),ROUND(((1-IntEconomyDiscount-IntEoncomyIncentive)*'Intl Economy Base'!D65)*(1+International_Fuel_Surcharge),2)))*(1+FedEx_Markup),2)</f>
        <v>88</v>
      </c>
      <c r="E68" s="346">
        <f>ROUND((IF('Intl Economy Base'!$E$105&gt;ROUND(((1-IntEconomyDiscount-IntEoncomyIncentive)*'Intl Economy Base'!E65),2),ROUND('Intl Economy Base'!$E$105*(1+International_Fuel_Surcharge),2),ROUND(((1-IntEconomyDiscount-IntEoncomyIncentive)*'Intl Economy Base'!E65)*(1+International_Fuel_Surcharge),2)))*(1+FedEx_Markup),2)</f>
        <v>165.46</v>
      </c>
      <c r="F68" s="346">
        <f>ROUND((IF('Intl Economy Base'!$F$105&gt;ROUND(((1-IntEconomyDiscount-IntEoncomyIncentive)*'Intl Economy Base'!F65),2),ROUND('Intl Economy Base'!$F$105*(1+International_Fuel_Surcharge),2),ROUND(((1-IntEconomyDiscount-IntEoncomyIncentive)*'Intl Economy Base'!F65)*(1+International_Fuel_Surcharge),2)))*(1+FedEx_Markup),2)</f>
        <v>342.79</v>
      </c>
      <c r="G68" s="346">
        <f>ROUND((IF('Intl Economy Base'!$G$105&gt;ROUND(((1-IntEconomyDiscount-IntEoncomyIncentive)*'Intl Economy Base'!G65),2),ROUND('Intl Economy Base'!$G$105*(1+International_Fuel_Surcharge),2),ROUND(((1-IntEconomyDiscount-IntEoncomyIncentive)*'Intl Economy Base'!G65)*(1+International_Fuel_Surcharge),2)))*(1+FedEx_Markup),2)</f>
        <v>168.87</v>
      </c>
      <c r="H68" s="346">
        <f>ROUND((IF('Intl Economy Base'!$H$105&gt;ROUND(((1-IntEconomyDiscount-IntEoncomyIncentive)*'Intl Economy Base'!H65),2),ROUND('Intl Economy Base'!$H$105*(1+International_Fuel_Surcharge),2),ROUND(((1-IntEconomyDiscount-IntEoncomyIncentive)*'Intl Economy Base'!H65)*(1+International_Fuel_Surcharge),2)))*(1+FedEx_Markup),2)</f>
        <v>179.86</v>
      </c>
      <c r="I68" s="346">
        <f>ROUND((IF('Intl Economy Base'!$I$105&gt;ROUND(((1-IntEconomyDiscount-IntEoncomyIncentive)*'Intl Economy Base'!I65),2),ROUND('Intl Economy Base'!$I$105*(1+International_Fuel_Surcharge),2),ROUND(((1-IntEconomyDiscount-IntEoncomyIncentive)*'Intl Economy Base'!I65)*(1+International_Fuel_Surcharge),2)))*(1+FedEx_Markup),2)</f>
        <v>215.3</v>
      </c>
      <c r="J68" s="346">
        <f>ROUND((IF('Intl Economy Base'!$J$105&gt;ROUND(((1-IntEconomyDiscount-IntEoncomyIncentive)*'Intl Economy Base'!J65),2),ROUND('Intl Economy Base'!$J$105*(1+International_Fuel_Surcharge),2),ROUND(((1-IntEconomyDiscount-IntEoncomyIncentive)*'Intl Economy Base'!J65)*(1+International_Fuel_Surcharge),2)))*(1+FedEx_Markup),2)</f>
        <v>126.02</v>
      </c>
      <c r="K68" s="346">
        <f>ROUND((IF('Intl Economy Base'!$K$105&gt;ROUND(((1-IntEconomyDiscount-IntEoncomyIncentive)*'Intl Economy Base'!K65),2),ROUND('Intl Economy Base'!$K$105*(1+International_Fuel_Surcharge),2),ROUND(((1-IntEconomyDiscount-IntEoncomyIncentive)*'Intl Economy Base'!K65)*(1+International_Fuel_Surcharge),2)))*(1+FedEx_Markup),2)</f>
        <v>283.11</v>
      </c>
      <c r="L68" s="346">
        <f>ROUND((IF('Intl Economy Base'!$L$105&gt;ROUND(((1-IntEconomyDiscount-IntEoncomyIncentive)*'Intl Economy Base'!L65),2),ROUND('Intl Economy Base'!$L$105*(1+International_Fuel_Surcharge),2),ROUND(((1-IntEconomyDiscount-IntEoncomyIncentive)*'Intl Economy Base'!L65)*(1+International_Fuel_Surcharge),2)))*(1+FedEx_Markup),2)</f>
        <v>228.51</v>
      </c>
      <c r="M68" s="346">
        <f>ROUND((IF('Intl Economy Base'!$M$105&gt;ROUND(((1-IntEconomyDiscount-IntEoncomyIncentive)*'Intl Economy Base'!M65),2),ROUND('Intl Economy Base'!$M$105*(1+International_Fuel_Surcharge),2),ROUND(((1-IntEconomyDiscount-IntEoncomyIncentive)*'Intl Economy Base'!M65)*(1+International_Fuel_Surcharge),2)))*(1+FedEx_Markup),2)</f>
        <v>286.12</v>
      </c>
      <c r="N68" s="346">
        <f>ROUND((IF('Intl Economy Base'!$N$105&gt;ROUND(((1-IntEconomyDiscount-IntEoncomyIncentive)*'Intl Economy Base'!N65),2),ROUND('Intl Economy Base'!$N$105*(1+International_Fuel_Surcharge),2),ROUND(((1-IntEconomyDiscount-IntEoncomyIncentive)*'Intl Economy Base'!N65)*(1+International_Fuel_Surcharge),2)))*(1+FedEx_Markup),2)</f>
        <v>295.29</v>
      </c>
      <c r="O68" s="346">
        <f>ROUND((IF('Intl Economy Base'!$O$105&gt;ROUND(((1-IntEconomyDiscount-IntEoncomyIncentive)*'Intl Economy Base'!O65),2),ROUND('Intl Economy Base'!$O$105*(1+International_Fuel_Surcharge),2),ROUND(((1-IntEconomyDiscount-IntEoncomyIncentive)*'Intl Economy Base'!O65)*(1+International_Fuel_Surcharge),2)))*(1+FedEx_Markup),2)</f>
        <v>220.12</v>
      </c>
      <c r="P68" s="346">
        <f>ROUND((IF('Intl Economy Base'!$P$105&gt;ROUND(((1-IntEconomyDiscount-IntEoncomyIncentive)*'Intl Economy Base'!P65),2),ROUND('Intl Economy Base'!$P$105*(1+International_Fuel_Surcharge),2),ROUND(((1-IntEconomyDiscount-IntEoncomyIncentive)*'Intl Economy Base'!P65)*(1+International_Fuel_Surcharge),2)))*(1+FedEx_Markup),2)</f>
        <v>232.16</v>
      </c>
      <c r="Q68" s="346">
        <f>ROUND((IF('Intl Economy Base'!$Q$105&gt;ROUND(((1-PuertoRicoDiscount)*'Intl Economy Base'!Q65),2),ROUND('Intl Economy Base'!$Q$105*(1+International_Fuel_Surcharge),2),ROUND(((1-PuertoRicoDiscount)*'Intl Economy Base'!Q65)*(1+International_Fuel_Surcharge),2)))*(1+FedEx_Markup),2)</f>
        <v>322.36</v>
      </c>
      <c r="R68" s="63"/>
      <c r="S68" s="63"/>
      <c r="T68" s="63"/>
      <c r="U68" s="63"/>
      <c r="V68" s="63"/>
      <c r="W68" s="63"/>
      <c r="X68" s="63"/>
      <c r="Y68" s="63"/>
      <c r="Z68" s="63"/>
    </row>
    <row r="69" ht="12.75" customHeight="1">
      <c r="A69" s="345">
        <v>78.0</v>
      </c>
      <c r="B69" s="346">
        <f>ROUND((IF('Intl Economy Base'!$B$105&gt;ROUND(((1-IntEconomyDiscount-IntEoncomyIncentive)*'Intl Economy Base'!B66),2),ROUND('Intl Economy Base'!$B$105*(1+International_Fuel_Surcharge),2),ROUND(((1-IntEconomyDiscount-IntEoncomyIncentive)*'Intl Economy Base'!B66)*(1+International_Fuel_Surcharge),2)))*(1+FedEx_Markup),2)</f>
        <v>121.9</v>
      </c>
      <c r="C69" s="346">
        <f>ROUND((IF('Intl Economy Base'!$C$105&gt;ROUND(((1-IntEconomyDiscount-IntEoncomyIncentive)*'Intl Economy Base'!C66),2),ROUND('Intl Economy Base'!$C$105*(1+International_Fuel_Surcharge),2),ROUND(((1-IntEconomyDiscount-IntEoncomyIncentive)*'Intl Economy Base'!C66)*(1+International_Fuel_Surcharge),2)))*(1+FedEx_Markup),2)</f>
        <v>134.63</v>
      </c>
      <c r="D69" s="346">
        <f>ROUND((IF('Intl Economy Base'!$D$105&gt;ROUND(((1-IntEconomyDiscount-IntEoncomyIncentive)*'Intl Economy Base'!D66),2),ROUND('Intl Economy Base'!$D$105*(1+International_Fuel_Surcharge),2),ROUND(((1-IntEconomyDiscount-IntEoncomyIncentive)*'Intl Economy Base'!D66)*(1+International_Fuel_Surcharge),2)))*(1+FedEx_Markup),2)</f>
        <v>88.15</v>
      </c>
      <c r="E69" s="346">
        <f>ROUND((IF('Intl Economy Base'!$E$105&gt;ROUND(((1-IntEconomyDiscount-IntEoncomyIncentive)*'Intl Economy Base'!E66),2),ROUND('Intl Economy Base'!$E$105*(1+International_Fuel_Surcharge),2),ROUND(((1-IntEconomyDiscount-IntEoncomyIncentive)*'Intl Economy Base'!E66)*(1+International_Fuel_Surcharge),2)))*(1+FedEx_Markup),2)</f>
        <v>165.52</v>
      </c>
      <c r="F69" s="346">
        <f>ROUND((IF('Intl Economy Base'!$F$105&gt;ROUND(((1-IntEconomyDiscount-IntEoncomyIncentive)*'Intl Economy Base'!F66),2),ROUND('Intl Economy Base'!$F$105*(1+International_Fuel_Surcharge),2),ROUND(((1-IntEconomyDiscount-IntEoncomyIncentive)*'Intl Economy Base'!F66)*(1+International_Fuel_Surcharge),2)))*(1+FedEx_Markup),2)</f>
        <v>342.88</v>
      </c>
      <c r="G69" s="346">
        <f>ROUND((IF('Intl Economy Base'!$G$105&gt;ROUND(((1-IntEconomyDiscount-IntEoncomyIncentive)*'Intl Economy Base'!G66),2),ROUND('Intl Economy Base'!$G$105*(1+International_Fuel_Surcharge),2),ROUND(((1-IntEconomyDiscount-IntEoncomyIncentive)*'Intl Economy Base'!G66)*(1+International_Fuel_Surcharge),2)))*(1+FedEx_Markup),2)</f>
        <v>169.5</v>
      </c>
      <c r="H69" s="346">
        <f>ROUND((IF('Intl Economy Base'!$H$105&gt;ROUND(((1-IntEconomyDiscount-IntEoncomyIncentive)*'Intl Economy Base'!H66),2),ROUND('Intl Economy Base'!$H$105*(1+International_Fuel_Surcharge),2),ROUND(((1-IntEconomyDiscount-IntEoncomyIncentive)*'Intl Economy Base'!H66)*(1+International_Fuel_Surcharge),2)))*(1+FedEx_Markup),2)</f>
        <v>180.11</v>
      </c>
      <c r="I69" s="346">
        <f>ROUND((IF('Intl Economy Base'!$I$105&gt;ROUND(((1-IntEconomyDiscount-IntEoncomyIncentive)*'Intl Economy Base'!I66),2),ROUND('Intl Economy Base'!$I$105*(1+International_Fuel_Surcharge),2),ROUND(((1-IntEconomyDiscount-IntEoncomyIncentive)*'Intl Economy Base'!I66)*(1+International_Fuel_Surcharge),2)))*(1+FedEx_Markup),2)</f>
        <v>216.3</v>
      </c>
      <c r="J69" s="346">
        <f>ROUND((IF('Intl Economy Base'!$J$105&gt;ROUND(((1-IntEconomyDiscount-IntEoncomyIncentive)*'Intl Economy Base'!J66),2),ROUND('Intl Economy Base'!$J$105*(1+International_Fuel_Surcharge),2),ROUND(((1-IntEconomyDiscount-IntEoncomyIncentive)*'Intl Economy Base'!J66)*(1+International_Fuel_Surcharge),2)))*(1+FedEx_Markup),2)</f>
        <v>127.78</v>
      </c>
      <c r="K69" s="346">
        <f>ROUND((IF('Intl Economy Base'!$K$105&gt;ROUND(((1-IntEconomyDiscount-IntEoncomyIncentive)*'Intl Economy Base'!K66),2),ROUND('Intl Economy Base'!$K$105*(1+International_Fuel_Surcharge),2),ROUND(((1-IntEconomyDiscount-IntEoncomyIncentive)*'Intl Economy Base'!K66)*(1+International_Fuel_Surcharge),2)))*(1+FedEx_Markup),2)</f>
        <v>284.08</v>
      </c>
      <c r="L69" s="346">
        <f>ROUND((IF('Intl Economy Base'!$L$105&gt;ROUND(((1-IntEconomyDiscount-IntEoncomyIncentive)*'Intl Economy Base'!L66),2),ROUND('Intl Economy Base'!$L$105*(1+International_Fuel_Surcharge),2),ROUND(((1-IntEconomyDiscount-IntEoncomyIncentive)*'Intl Economy Base'!L66)*(1+International_Fuel_Surcharge),2)))*(1+FedEx_Markup),2)</f>
        <v>228.56</v>
      </c>
      <c r="M69" s="346">
        <f>ROUND((IF('Intl Economy Base'!$M$105&gt;ROUND(((1-IntEconomyDiscount-IntEoncomyIncentive)*'Intl Economy Base'!M66),2),ROUND('Intl Economy Base'!$M$105*(1+International_Fuel_Surcharge),2),ROUND(((1-IntEconomyDiscount-IntEoncomyIncentive)*'Intl Economy Base'!M66)*(1+International_Fuel_Surcharge),2)))*(1+FedEx_Markup),2)</f>
        <v>286.35</v>
      </c>
      <c r="N69" s="346">
        <f>ROUND((IF('Intl Economy Base'!$N$105&gt;ROUND(((1-IntEconomyDiscount-IntEoncomyIncentive)*'Intl Economy Base'!N66),2),ROUND('Intl Economy Base'!$N$105*(1+International_Fuel_Surcharge),2),ROUND(((1-IntEconomyDiscount-IntEoncomyIncentive)*'Intl Economy Base'!N66)*(1+International_Fuel_Surcharge),2)))*(1+FedEx_Markup),2)</f>
        <v>295.38</v>
      </c>
      <c r="O69" s="346">
        <f>ROUND((IF('Intl Economy Base'!$O$105&gt;ROUND(((1-IntEconomyDiscount-IntEoncomyIncentive)*'Intl Economy Base'!O66),2),ROUND('Intl Economy Base'!$O$105*(1+International_Fuel_Surcharge),2),ROUND(((1-IntEconomyDiscount-IntEoncomyIncentive)*'Intl Economy Base'!O66)*(1+International_Fuel_Surcharge),2)))*(1+FedEx_Markup),2)</f>
        <v>220.2</v>
      </c>
      <c r="P69" s="346">
        <f>ROUND((IF('Intl Economy Base'!$P$105&gt;ROUND(((1-IntEconomyDiscount-IntEoncomyIncentive)*'Intl Economy Base'!P66),2),ROUND('Intl Economy Base'!$P$105*(1+International_Fuel_Surcharge),2),ROUND(((1-IntEconomyDiscount-IntEoncomyIncentive)*'Intl Economy Base'!P66)*(1+International_Fuel_Surcharge),2)))*(1+FedEx_Markup),2)</f>
        <v>234.81</v>
      </c>
      <c r="Q69" s="346">
        <f>ROUND((IF('Intl Economy Base'!$Q$105&gt;ROUND(((1-PuertoRicoDiscount)*'Intl Economy Base'!Q66),2),ROUND('Intl Economy Base'!$Q$105*(1+International_Fuel_Surcharge),2),ROUND(((1-PuertoRicoDiscount)*'Intl Economy Base'!Q66)*(1+International_Fuel_Surcharge),2)))*(1+FedEx_Markup),2)</f>
        <v>322.58</v>
      </c>
      <c r="R69" s="63"/>
      <c r="S69" s="63"/>
      <c r="T69" s="63"/>
      <c r="U69" s="63"/>
      <c r="V69" s="63"/>
      <c r="W69" s="63"/>
      <c r="X69" s="63"/>
      <c r="Y69" s="63"/>
      <c r="Z69" s="63"/>
    </row>
    <row r="70" ht="12.75" customHeight="1">
      <c r="A70" s="345">
        <v>80.0</v>
      </c>
      <c r="B70" s="346">
        <f>ROUND((IF('Intl Economy Base'!$B$105&gt;ROUND(((1-IntEconomyDiscount-IntEoncomyIncentive)*'Intl Economy Base'!B67),2),ROUND('Intl Economy Base'!$B$105*(1+International_Fuel_Surcharge),2),ROUND(((1-IntEconomyDiscount-IntEoncomyIncentive)*'Intl Economy Base'!B67)*(1+International_Fuel_Surcharge),2)))*(1+FedEx_Markup),2)</f>
        <v>123.21</v>
      </c>
      <c r="C70" s="346">
        <f>ROUND((IF('Intl Economy Base'!$C$105&gt;ROUND(((1-IntEconomyDiscount-IntEoncomyIncentive)*'Intl Economy Base'!C67),2),ROUND('Intl Economy Base'!$C$105*(1+International_Fuel_Surcharge),2),ROUND(((1-IntEconomyDiscount-IntEoncomyIncentive)*'Intl Economy Base'!C67)*(1+International_Fuel_Surcharge),2)))*(1+FedEx_Markup),2)</f>
        <v>134.77</v>
      </c>
      <c r="D70" s="346">
        <f>ROUND((IF('Intl Economy Base'!$D$105&gt;ROUND(((1-IntEconomyDiscount-IntEoncomyIncentive)*'Intl Economy Base'!D67),2),ROUND('Intl Economy Base'!$D$105*(1+International_Fuel_Surcharge),2),ROUND(((1-IntEconomyDiscount-IntEoncomyIncentive)*'Intl Economy Base'!D67)*(1+International_Fuel_Surcharge),2)))*(1+FedEx_Markup),2)</f>
        <v>88.25</v>
      </c>
      <c r="E70" s="346">
        <f>ROUND((IF('Intl Economy Base'!$E$105&gt;ROUND(((1-IntEconomyDiscount-IntEoncomyIncentive)*'Intl Economy Base'!E67),2),ROUND('Intl Economy Base'!$E$105*(1+International_Fuel_Surcharge),2),ROUND(((1-IntEconomyDiscount-IntEoncomyIncentive)*'Intl Economy Base'!E67)*(1+International_Fuel_Surcharge),2)))*(1+FedEx_Markup),2)</f>
        <v>165.62</v>
      </c>
      <c r="F70" s="346">
        <f>ROUND((IF('Intl Economy Base'!$F$105&gt;ROUND(((1-IntEconomyDiscount-IntEoncomyIncentive)*'Intl Economy Base'!F67),2),ROUND('Intl Economy Base'!$F$105*(1+International_Fuel_Surcharge),2),ROUND(((1-IntEconomyDiscount-IntEoncomyIncentive)*'Intl Economy Base'!F67)*(1+International_Fuel_Surcharge),2)))*(1+FedEx_Markup),2)</f>
        <v>342.94</v>
      </c>
      <c r="G70" s="346">
        <f>ROUND((IF('Intl Economy Base'!$G$105&gt;ROUND(((1-IntEconomyDiscount-IntEoncomyIncentive)*'Intl Economy Base'!G67),2),ROUND('Intl Economy Base'!$G$105*(1+International_Fuel_Surcharge),2),ROUND(((1-IntEconomyDiscount-IntEoncomyIncentive)*'Intl Economy Base'!G67)*(1+International_Fuel_Surcharge),2)))*(1+FedEx_Markup),2)</f>
        <v>182.18</v>
      </c>
      <c r="H70" s="346">
        <f>ROUND((IF('Intl Economy Base'!$H$105&gt;ROUND(((1-IntEconomyDiscount-IntEoncomyIncentive)*'Intl Economy Base'!H67),2),ROUND('Intl Economy Base'!$H$105*(1+International_Fuel_Surcharge),2),ROUND(((1-IntEconomyDiscount-IntEoncomyIncentive)*'Intl Economy Base'!H67)*(1+International_Fuel_Surcharge),2)))*(1+FedEx_Markup),2)</f>
        <v>185.14</v>
      </c>
      <c r="I70" s="346">
        <f>ROUND((IF('Intl Economy Base'!$I$105&gt;ROUND(((1-IntEconomyDiscount-IntEoncomyIncentive)*'Intl Economy Base'!I67),2),ROUND('Intl Economy Base'!$I$105*(1+International_Fuel_Surcharge),2),ROUND(((1-IntEconomyDiscount-IntEoncomyIncentive)*'Intl Economy Base'!I67)*(1+International_Fuel_Surcharge),2)))*(1+FedEx_Markup),2)</f>
        <v>217.97</v>
      </c>
      <c r="J70" s="346">
        <f>ROUND((IF('Intl Economy Base'!$J$105&gt;ROUND(((1-IntEconomyDiscount-IntEoncomyIncentive)*'Intl Economy Base'!J67),2),ROUND('Intl Economy Base'!$J$105*(1+International_Fuel_Surcharge),2),ROUND(((1-IntEconomyDiscount-IntEoncomyIncentive)*'Intl Economy Base'!J67)*(1+International_Fuel_Surcharge),2)))*(1+FedEx_Markup),2)</f>
        <v>127.96</v>
      </c>
      <c r="K70" s="346">
        <f>ROUND((IF('Intl Economy Base'!$K$105&gt;ROUND(((1-IntEconomyDiscount-IntEoncomyIncentive)*'Intl Economy Base'!K67),2),ROUND('Intl Economy Base'!$K$105*(1+International_Fuel_Surcharge),2),ROUND(((1-IntEconomyDiscount-IntEoncomyIncentive)*'Intl Economy Base'!K67)*(1+International_Fuel_Surcharge),2)))*(1+FedEx_Markup),2)</f>
        <v>285.07</v>
      </c>
      <c r="L70" s="346">
        <f>ROUND((IF('Intl Economy Base'!$L$105&gt;ROUND(((1-IntEconomyDiscount-IntEoncomyIncentive)*'Intl Economy Base'!L67),2),ROUND('Intl Economy Base'!$L$105*(1+International_Fuel_Surcharge),2),ROUND(((1-IntEconomyDiscount-IntEoncomyIncentive)*'Intl Economy Base'!L67)*(1+International_Fuel_Surcharge),2)))*(1+FedEx_Markup),2)</f>
        <v>228.62</v>
      </c>
      <c r="M70" s="346">
        <f>ROUND((IF('Intl Economy Base'!$M$105&gt;ROUND(((1-IntEconomyDiscount-IntEoncomyIncentive)*'Intl Economy Base'!M67),2),ROUND('Intl Economy Base'!$M$105*(1+International_Fuel_Surcharge),2),ROUND(((1-IntEconomyDiscount-IntEoncomyIncentive)*'Intl Economy Base'!M67)*(1+International_Fuel_Surcharge),2)))*(1+FedEx_Markup),2)</f>
        <v>290.65</v>
      </c>
      <c r="N70" s="346">
        <f>ROUND((IF('Intl Economy Base'!$N$105&gt;ROUND(((1-IntEconomyDiscount-IntEoncomyIncentive)*'Intl Economy Base'!N67),2),ROUND('Intl Economy Base'!$N$105*(1+International_Fuel_Surcharge),2),ROUND(((1-IntEconomyDiscount-IntEoncomyIncentive)*'Intl Economy Base'!N67)*(1+International_Fuel_Surcharge),2)))*(1+FedEx_Markup),2)</f>
        <v>296.07</v>
      </c>
      <c r="O70" s="346">
        <f>ROUND((IF('Intl Economy Base'!$O$105&gt;ROUND(((1-IntEconomyDiscount-IntEoncomyIncentive)*'Intl Economy Base'!O67),2),ROUND('Intl Economy Base'!$O$105*(1+International_Fuel_Surcharge),2),ROUND(((1-IntEconomyDiscount-IntEoncomyIncentive)*'Intl Economy Base'!O67)*(1+International_Fuel_Surcharge),2)))*(1+FedEx_Markup),2)</f>
        <v>220.26</v>
      </c>
      <c r="P70" s="346">
        <f>ROUND((IF('Intl Economy Base'!$P$105&gt;ROUND(((1-IntEconomyDiscount-IntEoncomyIncentive)*'Intl Economy Base'!P67),2),ROUND('Intl Economy Base'!$P$105*(1+International_Fuel_Surcharge),2),ROUND(((1-IntEconomyDiscount-IntEoncomyIncentive)*'Intl Economy Base'!P67)*(1+International_Fuel_Surcharge),2)))*(1+FedEx_Markup),2)</f>
        <v>235.08</v>
      </c>
      <c r="Q70" s="346">
        <f>ROUND((IF('Intl Economy Base'!$Q$105&gt;ROUND(((1-PuertoRicoDiscount)*'Intl Economy Base'!Q67),2),ROUND('Intl Economy Base'!$Q$105*(1+International_Fuel_Surcharge),2),ROUND(((1-PuertoRicoDiscount)*'Intl Economy Base'!Q67)*(1+International_Fuel_Surcharge),2)))*(1+FedEx_Markup),2)</f>
        <v>328.22</v>
      </c>
      <c r="R70" s="63"/>
      <c r="S70" s="63"/>
      <c r="T70" s="63"/>
      <c r="U70" s="63"/>
      <c r="V70" s="63"/>
      <c r="W70" s="63"/>
      <c r="X70" s="63"/>
      <c r="Y70" s="63"/>
      <c r="Z70" s="63"/>
    </row>
    <row r="71" ht="12.75" customHeight="1">
      <c r="A71" s="345">
        <v>82.0</v>
      </c>
      <c r="B71" s="346">
        <f>ROUND((IF('Intl Economy Base'!$B$105&gt;ROUND(((1-IntEconomyDiscount-IntEoncomyIncentive)*'Intl Economy Base'!B68),2),ROUND('Intl Economy Base'!$B$105*(1+International_Fuel_Surcharge),2),ROUND(((1-IntEconomyDiscount-IntEoncomyIncentive)*'Intl Economy Base'!B68)*(1+International_Fuel_Surcharge),2)))*(1+FedEx_Markup),2)</f>
        <v>123.38</v>
      </c>
      <c r="C71" s="346">
        <f>ROUND((IF('Intl Economy Base'!$C$105&gt;ROUND(((1-IntEconomyDiscount-IntEoncomyIncentive)*'Intl Economy Base'!C68),2),ROUND('Intl Economy Base'!$C$105*(1+International_Fuel_Surcharge),2),ROUND(((1-IntEconomyDiscount-IntEoncomyIncentive)*'Intl Economy Base'!C68)*(1+International_Fuel_Surcharge),2)))*(1+FedEx_Markup),2)</f>
        <v>135.94</v>
      </c>
      <c r="D71" s="346">
        <f>ROUND((IF('Intl Economy Base'!$D$105&gt;ROUND(((1-IntEconomyDiscount-IntEoncomyIncentive)*'Intl Economy Base'!D68),2),ROUND('Intl Economy Base'!$D$105*(1+International_Fuel_Surcharge),2),ROUND(((1-IntEconomyDiscount-IntEoncomyIncentive)*'Intl Economy Base'!D68)*(1+International_Fuel_Surcharge),2)))*(1+FedEx_Markup),2)</f>
        <v>90.37</v>
      </c>
      <c r="E71" s="346">
        <f>ROUND((IF('Intl Economy Base'!$E$105&gt;ROUND(((1-IntEconomyDiscount-IntEoncomyIncentive)*'Intl Economy Base'!E68),2),ROUND('Intl Economy Base'!$E$105*(1+International_Fuel_Surcharge),2),ROUND(((1-IntEconomyDiscount-IntEoncomyIncentive)*'Intl Economy Base'!E68)*(1+International_Fuel_Surcharge),2)))*(1+FedEx_Markup),2)</f>
        <v>165.68</v>
      </c>
      <c r="F71" s="346">
        <f>ROUND((IF('Intl Economy Base'!$F$105&gt;ROUND(((1-IntEconomyDiscount-IntEoncomyIncentive)*'Intl Economy Base'!F68),2),ROUND('Intl Economy Base'!$F$105*(1+International_Fuel_Surcharge),2),ROUND(((1-IntEconomyDiscount-IntEoncomyIncentive)*'Intl Economy Base'!F68)*(1+International_Fuel_Surcharge),2)))*(1+FedEx_Markup),2)</f>
        <v>342.99</v>
      </c>
      <c r="G71" s="346">
        <f>ROUND((IF('Intl Economy Base'!$G$105&gt;ROUND(((1-IntEconomyDiscount-IntEoncomyIncentive)*'Intl Economy Base'!G68),2),ROUND('Intl Economy Base'!$G$105*(1+International_Fuel_Surcharge),2),ROUND(((1-IntEconomyDiscount-IntEoncomyIncentive)*'Intl Economy Base'!G68)*(1+International_Fuel_Surcharge),2)))*(1+FedEx_Markup),2)</f>
        <v>183.45</v>
      </c>
      <c r="H71" s="346">
        <f>ROUND((IF('Intl Economy Base'!$H$105&gt;ROUND(((1-IntEconomyDiscount-IntEoncomyIncentive)*'Intl Economy Base'!H68),2),ROUND('Intl Economy Base'!$H$105*(1+International_Fuel_Surcharge),2),ROUND(((1-IntEconomyDiscount-IntEoncomyIncentive)*'Intl Economy Base'!H68)*(1+International_Fuel_Surcharge),2)))*(1+FedEx_Markup),2)</f>
        <v>186.51</v>
      </c>
      <c r="I71" s="346">
        <f>ROUND((IF('Intl Economy Base'!$I$105&gt;ROUND(((1-IntEconomyDiscount-IntEoncomyIncentive)*'Intl Economy Base'!I68),2),ROUND('Intl Economy Base'!$I$105*(1+International_Fuel_Surcharge),2),ROUND(((1-IntEconomyDiscount-IntEoncomyIncentive)*'Intl Economy Base'!I68)*(1+International_Fuel_Surcharge),2)))*(1+FedEx_Markup),2)</f>
        <v>224.42</v>
      </c>
      <c r="J71" s="346">
        <f>ROUND((IF('Intl Economy Base'!$J$105&gt;ROUND(((1-IntEconomyDiscount-IntEoncomyIncentive)*'Intl Economy Base'!J68),2),ROUND('Intl Economy Base'!$J$105*(1+International_Fuel_Surcharge),2),ROUND(((1-IntEconomyDiscount-IntEoncomyIncentive)*'Intl Economy Base'!J68)*(1+International_Fuel_Surcharge),2)))*(1+FedEx_Markup),2)</f>
        <v>130.24</v>
      </c>
      <c r="K71" s="346">
        <f>ROUND((IF('Intl Economy Base'!$K$105&gt;ROUND(((1-IntEconomyDiscount-IntEoncomyIncentive)*'Intl Economy Base'!K68),2),ROUND('Intl Economy Base'!$K$105*(1+International_Fuel_Surcharge),2),ROUND(((1-IntEconomyDiscount-IntEoncomyIncentive)*'Intl Economy Base'!K68)*(1+International_Fuel_Surcharge),2)))*(1+FedEx_Markup),2)</f>
        <v>286.05</v>
      </c>
      <c r="L71" s="346">
        <f>ROUND((IF('Intl Economy Base'!$L$105&gt;ROUND(((1-IntEconomyDiscount-IntEoncomyIncentive)*'Intl Economy Base'!L68),2),ROUND('Intl Economy Base'!$L$105*(1+International_Fuel_Surcharge),2),ROUND(((1-IntEconomyDiscount-IntEoncomyIncentive)*'Intl Economy Base'!L68)*(1+International_Fuel_Surcharge),2)))*(1+FedEx_Markup),2)</f>
        <v>228.99</v>
      </c>
      <c r="M71" s="346">
        <f>ROUND((IF('Intl Economy Base'!$M$105&gt;ROUND(((1-IntEconomyDiscount-IntEoncomyIncentive)*'Intl Economy Base'!M68),2),ROUND('Intl Economy Base'!$M$105*(1+International_Fuel_Surcharge),2),ROUND(((1-IntEconomyDiscount-IntEoncomyIncentive)*'Intl Economy Base'!M68)*(1+International_Fuel_Surcharge),2)))*(1+FedEx_Markup),2)</f>
        <v>292.11</v>
      </c>
      <c r="N71" s="346">
        <f>ROUND((IF('Intl Economy Base'!$N$105&gt;ROUND(((1-IntEconomyDiscount-IntEoncomyIncentive)*'Intl Economy Base'!N68),2),ROUND('Intl Economy Base'!$N$105*(1+International_Fuel_Surcharge),2),ROUND(((1-IntEconomyDiscount-IntEoncomyIncentive)*'Intl Economy Base'!N68)*(1+International_Fuel_Surcharge),2)))*(1+FedEx_Markup),2)</f>
        <v>309.72</v>
      </c>
      <c r="O71" s="346">
        <f>ROUND((IF('Intl Economy Base'!$O$105&gt;ROUND(((1-IntEconomyDiscount-IntEoncomyIncentive)*'Intl Economy Base'!O68),2),ROUND('Intl Economy Base'!$O$105*(1+International_Fuel_Surcharge),2),ROUND(((1-IntEconomyDiscount-IntEoncomyIncentive)*'Intl Economy Base'!O68)*(1+International_Fuel_Surcharge),2)))*(1+FedEx_Markup),2)</f>
        <v>221.46</v>
      </c>
      <c r="P71" s="346">
        <f>ROUND((IF('Intl Economy Base'!$P$105&gt;ROUND(((1-IntEconomyDiscount-IntEoncomyIncentive)*'Intl Economy Base'!P68),2),ROUND('Intl Economy Base'!$P$105*(1+International_Fuel_Surcharge),2),ROUND(((1-IntEconomyDiscount-IntEoncomyIncentive)*'Intl Economy Base'!P68)*(1+International_Fuel_Surcharge),2)))*(1+FedEx_Markup),2)</f>
        <v>235.36</v>
      </c>
      <c r="Q71" s="346">
        <f>ROUND((IF('Intl Economy Base'!$Q$105&gt;ROUND(((1-PuertoRicoDiscount)*'Intl Economy Base'!Q68),2),ROUND('Intl Economy Base'!$Q$105*(1+International_Fuel_Surcharge),2),ROUND(((1-PuertoRicoDiscount)*'Intl Economy Base'!Q68)*(1+International_Fuel_Surcharge),2)))*(1+FedEx_Markup),2)</f>
        <v>333.78</v>
      </c>
      <c r="R71" s="63"/>
      <c r="S71" s="63"/>
      <c r="T71" s="63"/>
      <c r="U71" s="63"/>
      <c r="V71" s="63"/>
      <c r="W71" s="63"/>
      <c r="X71" s="63"/>
      <c r="Y71" s="63"/>
      <c r="Z71" s="63"/>
    </row>
    <row r="72" ht="12.75" customHeight="1">
      <c r="A72" s="345">
        <v>84.0</v>
      </c>
      <c r="B72" s="346">
        <f>ROUND((IF('Intl Economy Base'!$B$105&gt;ROUND(((1-IntEconomyDiscount-IntEoncomyIncentive)*'Intl Economy Base'!B69),2),ROUND('Intl Economy Base'!$B$105*(1+International_Fuel_Surcharge),2),ROUND(((1-IntEconomyDiscount-IntEoncomyIncentive)*'Intl Economy Base'!B69)*(1+International_Fuel_Surcharge),2)))*(1+FedEx_Markup),2)</f>
        <v>123.45</v>
      </c>
      <c r="C72" s="346">
        <f>ROUND((IF('Intl Economy Base'!$C$105&gt;ROUND(((1-IntEconomyDiscount-IntEoncomyIncentive)*'Intl Economy Base'!C69),2),ROUND('Intl Economy Base'!$C$105*(1+International_Fuel_Surcharge),2),ROUND(((1-IntEconomyDiscount-IntEoncomyIncentive)*'Intl Economy Base'!C69)*(1+International_Fuel_Surcharge),2)))*(1+FedEx_Markup),2)</f>
        <v>138.18</v>
      </c>
      <c r="D72" s="346">
        <f>ROUND((IF('Intl Economy Base'!$D$105&gt;ROUND(((1-IntEconomyDiscount-IntEoncomyIncentive)*'Intl Economy Base'!D69),2),ROUND('Intl Economy Base'!$D$105*(1+International_Fuel_Surcharge),2),ROUND(((1-IntEconomyDiscount-IntEoncomyIncentive)*'Intl Economy Base'!D69)*(1+International_Fuel_Surcharge),2)))*(1+FedEx_Markup),2)</f>
        <v>90.78</v>
      </c>
      <c r="E72" s="346">
        <f>ROUND((IF('Intl Economy Base'!$E$105&gt;ROUND(((1-IntEconomyDiscount-IntEoncomyIncentive)*'Intl Economy Base'!E69),2),ROUND('Intl Economy Base'!$E$105*(1+International_Fuel_Surcharge),2),ROUND(((1-IntEconomyDiscount-IntEoncomyIncentive)*'Intl Economy Base'!E69)*(1+International_Fuel_Surcharge),2)))*(1+FedEx_Markup),2)</f>
        <v>166.03</v>
      </c>
      <c r="F72" s="346">
        <f>ROUND((IF('Intl Economy Base'!$F$105&gt;ROUND(((1-IntEconomyDiscount-IntEoncomyIncentive)*'Intl Economy Base'!F69),2),ROUND('Intl Economy Base'!$F$105*(1+International_Fuel_Surcharge),2),ROUND(((1-IntEconomyDiscount-IntEoncomyIncentive)*'Intl Economy Base'!F69)*(1+International_Fuel_Surcharge),2)))*(1+FedEx_Markup),2)</f>
        <v>343.03</v>
      </c>
      <c r="G72" s="346">
        <f>ROUND((IF('Intl Economy Base'!$G$105&gt;ROUND(((1-IntEconomyDiscount-IntEoncomyIncentive)*'Intl Economy Base'!G69),2),ROUND('Intl Economy Base'!$G$105*(1+International_Fuel_Surcharge),2),ROUND(((1-IntEconomyDiscount-IntEoncomyIncentive)*'Intl Economy Base'!G69)*(1+International_Fuel_Surcharge),2)))*(1+FedEx_Markup),2)</f>
        <v>183.59</v>
      </c>
      <c r="H72" s="346">
        <f>ROUND((IF('Intl Economy Base'!$H$105&gt;ROUND(((1-IntEconomyDiscount-IntEoncomyIncentive)*'Intl Economy Base'!H69),2),ROUND('Intl Economy Base'!$H$105*(1+International_Fuel_Surcharge),2),ROUND(((1-IntEconomyDiscount-IntEoncomyIncentive)*'Intl Economy Base'!H69)*(1+International_Fuel_Surcharge),2)))*(1+FedEx_Markup),2)</f>
        <v>187.86</v>
      </c>
      <c r="I72" s="346">
        <f>ROUND((IF('Intl Economy Base'!$I$105&gt;ROUND(((1-IntEconomyDiscount-IntEoncomyIncentive)*'Intl Economy Base'!I69),2),ROUND('Intl Economy Base'!$I$105*(1+International_Fuel_Surcharge),2),ROUND(((1-IntEconomyDiscount-IntEoncomyIncentive)*'Intl Economy Base'!I69)*(1+International_Fuel_Surcharge),2)))*(1+FedEx_Markup),2)</f>
        <v>225.07</v>
      </c>
      <c r="J72" s="346">
        <f>ROUND((IF('Intl Economy Base'!$J$105&gt;ROUND(((1-IntEconomyDiscount-IntEoncomyIncentive)*'Intl Economy Base'!J69),2),ROUND('Intl Economy Base'!$J$105*(1+International_Fuel_Surcharge),2),ROUND(((1-IntEconomyDiscount-IntEoncomyIncentive)*'Intl Economy Base'!J69)*(1+International_Fuel_Surcharge),2)))*(1+FedEx_Markup),2)</f>
        <v>130.47</v>
      </c>
      <c r="K72" s="346">
        <f>ROUND((IF('Intl Economy Base'!$K$105&gt;ROUND(((1-IntEconomyDiscount-IntEoncomyIncentive)*'Intl Economy Base'!K69),2),ROUND('Intl Economy Base'!$K$105*(1+International_Fuel_Surcharge),2),ROUND(((1-IntEconomyDiscount-IntEoncomyIncentive)*'Intl Economy Base'!K69)*(1+International_Fuel_Surcharge),2)))*(1+FedEx_Markup),2)</f>
        <v>287.04</v>
      </c>
      <c r="L72" s="346">
        <f>ROUND((IF('Intl Economy Base'!$L$105&gt;ROUND(((1-IntEconomyDiscount-IntEoncomyIncentive)*'Intl Economy Base'!L69),2),ROUND('Intl Economy Base'!$L$105*(1+International_Fuel_Surcharge),2),ROUND(((1-IntEconomyDiscount-IntEoncomyIncentive)*'Intl Economy Base'!L69)*(1+International_Fuel_Surcharge),2)))*(1+FedEx_Markup),2)</f>
        <v>236.23</v>
      </c>
      <c r="M72" s="346">
        <f>ROUND((IF('Intl Economy Base'!$M$105&gt;ROUND(((1-IntEconomyDiscount-IntEoncomyIncentive)*'Intl Economy Base'!M69),2),ROUND('Intl Economy Base'!$M$105*(1+International_Fuel_Surcharge),2),ROUND(((1-IntEconomyDiscount-IntEoncomyIncentive)*'Intl Economy Base'!M69)*(1+International_Fuel_Surcharge),2)))*(1+FedEx_Markup),2)</f>
        <v>292.87</v>
      </c>
      <c r="N72" s="346">
        <f>ROUND((IF('Intl Economy Base'!$N$105&gt;ROUND(((1-IntEconomyDiscount-IntEoncomyIncentive)*'Intl Economy Base'!N69),2),ROUND('Intl Economy Base'!$N$105*(1+International_Fuel_Surcharge),2),ROUND(((1-IntEconomyDiscount-IntEoncomyIncentive)*'Intl Economy Base'!N69)*(1+International_Fuel_Surcharge),2)))*(1+FedEx_Markup),2)</f>
        <v>311.08</v>
      </c>
      <c r="O72" s="346">
        <f>ROUND((IF('Intl Economy Base'!$O$105&gt;ROUND(((1-IntEconomyDiscount-IntEoncomyIncentive)*'Intl Economy Base'!O69),2),ROUND('Intl Economy Base'!$O$105*(1+International_Fuel_Surcharge),2),ROUND(((1-IntEconomyDiscount-IntEoncomyIncentive)*'Intl Economy Base'!O69)*(1+International_Fuel_Surcharge),2)))*(1+FedEx_Markup),2)</f>
        <v>221.58</v>
      </c>
      <c r="P72" s="346">
        <f>ROUND((IF('Intl Economy Base'!$P$105&gt;ROUND(((1-IntEconomyDiscount-IntEoncomyIncentive)*'Intl Economy Base'!P69),2),ROUND('Intl Economy Base'!$P$105*(1+International_Fuel_Surcharge),2),ROUND(((1-IntEconomyDiscount-IntEoncomyIncentive)*'Intl Economy Base'!P69)*(1+International_Fuel_Surcharge),2)))*(1+FedEx_Markup),2)</f>
        <v>235.44</v>
      </c>
      <c r="Q72" s="346">
        <f>ROUND((IF('Intl Economy Base'!$Q$105&gt;ROUND(((1-PuertoRicoDiscount)*'Intl Economy Base'!Q69),2),ROUND('Intl Economy Base'!$Q$105*(1+International_Fuel_Surcharge),2),ROUND(((1-PuertoRicoDiscount)*'Intl Economy Base'!Q69)*(1+International_Fuel_Surcharge),2)))*(1+FedEx_Markup),2)</f>
        <v>335</v>
      </c>
      <c r="R72" s="63"/>
      <c r="S72" s="63"/>
      <c r="T72" s="63"/>
      <c r="U72" s="63"/>
      <c r="V72" s="63"/>
      <c r="W72" s="63"/>
      <c r="X72" s="63"/>
      <c r="Y72" s="63"/>
      <c r="Z72" s="63"/>
    </row>
    <row r="73" ht="12.75" customHeight="1">
      <c r="A73" s="345">
        <v>86.0</v>
      </c>
      <c r="B73" s="346">
        <f>ROUND((IF('Intl Economy Base'!$B$105&gt;ROUND(((1-IntEconomyDiscount-IntEoncomyIncentive)*'Intl Economy Base'!B70),2),ROUND('Intl Economy Base'!$B$105*(1+International_Fuel_Surcharge),2),ROUND(((1-IntEconomyDiscount-IntEoncomyIncentive)*'Intl Economy Base'!B70)*(1+International_Fuel_Surcharge),2)))*(1+FedEx_Markup),2)</f>
        <v>124.78</v>
      </c>
      <c r="C73" s="346">
        <f>ROUND((IF('Intl Economy Base'!$C$105&gt;ROUND(((1-IntEconomyDiscount-IntEoncomyIncentive)*'Intl Economy Base'!C70),2),ROUND('Intl Economy Base'!$C$105*(1+International_Fuel_Surcharge),2),ROUND(((1-IntEconomyDiscount-IntEoncomyIncentive)*'Intl Economy Base'!C70)*(1+International_Fuel_Surcharge),2)))*(1+FedEx_Markup),2)</f>
        <v>138.41</v>
      </c>
      <c r="D73" s="346">
        <f>ROUND((IF('Intl Economy Base'!$D$105&gt;ROUND(((1-IntEconomyDiscount-IntEoncomyIncentive)*'Intl Economy Base'!D70),2),ROUND('Intl Economy Base'!$D$105*(1+International_Fuel_Surcharge),2),ROUND(((1-IntEconomyDiscount-IntEoncomyIncentive)*'Intl Economy Base'!D70)*(1+International_Fuel_Surcharge),2)))*(1+FedEx_Markup),2)</f>
        <v>91.03</v>
      </c>
      <c r="E73" s="346">
        <f>ROUND((IF('Intl Economy Base'!$E$105&gt;ROUND(((1-IntEconomyDiscount-IntEoncomyIncentive)*'Intl Economy Base'!E70),2),ROUND('Intl Economy Base'!$E$105*(1+International_Fuel_Surcharge),2),ROUND(((1-IntEconomyDiscount-IntEoncomyIncentive)*'Intl Economy Base'!E70)*(1+International_Fuel_Surcharge),2)))*(1+FedEx_Markup),2)</f>
        <v>172.68</v>
      </c>
      <c r="F73" s="346">
        <f>ROUND((IF('Intl Economy Base'!$F$105&gt;ROUND(((1-IntEconomyDiscount-IntEoncomyIncentive)*'Intl Economy Base'!F70),2),ROUND('Intl Economy Base'!$F$105*(1+International_Fuel_Surcharge),2),ROUND(((1-IntEconomyDiscount-IntEoncomyIncentive)*'Intl Economy Base'!F70)*(1+International_Fuel_Surcharge),2)))*(1+FedEx_Markup),2)</f>
        <v>343.09</v>
      </c>
      <c r="G73" s="346">
        <f>ROUND((IF('Intl Economy Base'!$G$105&gt;ROUND(((1-IntEconomyDiscount-IntEoncomyIncentive)*'Intl Economy Base'!G70),2),ROUND('Intl Economy Base'!$G$105*(1+International_Fuel_Surcharge),2),ROUND(((1-IntEconomyDiscount-IntEoncomyIncentive)*'Intl Economy Base'!G70)*(1+International_Fuel_Surcharge),2)))*(1+FedEx_Markup),2)</f>
        <v>185.16</v>
      </c>
      <c r="H73" s="346">
        <f>ROUND((IF('Intl Economy Base'!$H$105&gt;ROUND(((1-IntEconomyDiscount-IntEoncomyIncentive)*'Intl Economy Base'!H70),2),ROUND('Intl Economy Base'!$H$105*(1+International_Fuel_Surcharge),2),ROUND(((1-IntEconomyDiscount-IntEoncomyIncentive)*'Intl Economy Base'!H70)*(1+International_Fuel_Surcharge),2)))*(1+FedEx_Markup),2)</f>
        <v>189.23</v>
      </c>
      <c r="I73" s="346">
        <f>ROUND((IF('Intl Economy Base'!$I$105&gt;ROUND(((1-IntEconomyDiscount-IntEoncomyIncentive)*'Intl Economy Base'!I70),2),ROUND('Intl Economy Base'!$I$105*(1+International_Fuel_Surcharge),2),ROUND(((1-IntEconomyDiscount-IntEoncomyIncentive)*'Intl Economy Base'!I70)*(1+International_Fuel_Surcharge),2)))*(1+FedEx_Markup),2)</f>
        <v>225.12</v>
      </c>
      <c r="J73" s="346">
        <f>ROUND((IF('Intl Economy Base'!$J$105&gt;ROUND(((1-IntEconomyDiscount-IntEoncomyIncentive)*'Intl Economy Base'!J70),2),ROUND('Intl Economy Base'!$J$105*(1+International_Fuel_Surcharge),2),ROUND(((1-IntEconomyDiscount-IntEoncomyIncentive)*'Intl Economy Base'!J70)*(1+International_Fuel_Surcharge),2)))*(1+FedEx_Markup),2)</f>
        <v>132.86</v>
      </c>
      <c r="K73" s="346">
        <f>ROUND((IF('Intl Economy Base'!$K$105&gt;ROUND(((1-IntEconomyDiscount-IntEoncomyIncentive)*'Intl Economy Base'!K70),2),ROUND('Intl Economy Base'!$K$105*(1+International_Fuel_Surcharge),2),ROUND(((1-IntEconomyDiscount-IntEoncomyIncentive)*'Intl Economy Base'!K70)*(1+International_Fuel_Surcharge),2)))*(1+FedEx_Markup),2)</f>
        <v>288.03</v>
      </c>
      <c r="L73" s="346">
        <f>ROUND((IF('Intl Economy Base'!$L$105&gt;ROUND(((1-IntEconomyDiscount-IntEoncomyIncentive)*'Intl Economy Base'!L70),2),ROUND('Intl Economy Base'!$L$105*(1+International_Fuel_Surcharge),2),ROUND(((1-IntEconomyDiscount-IntEoncomyIncentive)*'Intl Economy Base'!L70)*(1+International_Fuel_Surcharge),2)))*(1+FedEx_Markup),2)</f>
        <v>236.96</v>
      </c>
      <c r="M73" s="346">
        <f>ROUND((IF('Intl Economy Base'!$M$105&gt;ROUND(((1-IntEconomyDiscount-IntEoncomyIncentive)*'Intl Economy Base'!M70),2),ROUND('Intl Economy Base'!$M$105*(1+International_Fuel_Surcharge),2),ROUND(((1-IntEconomyDiscount-IntEoncomyIncentive)*'Intl Economy Base'!M70)*(1+International_Fuel_Surcharge),2)))*(1+FedEx_Markup),2)</f>
        <v>308.02</v>
      </c>
      <c r="N73" s="346">
        <f>ROUND((IF('Intl Economy Base'!$N$105&gt;ROUND(((1-IntEconomyDiscount-IntEoncomyIncentive)*'Intl Economy Base'!N70),2),ROUND('Intl Economy Base'!$N$105*(1+International_Fuel_Surcharge),2),ROUND(((1-IntEconomyDiscount-IntEoncomyIncentive)*'Intl Economy Base'!N70)*(1+International_Fuel_Surcharge),2)))*(1+FedEx_Markup),2)</f>
        <v>311.21</v>
      </c>
      <c r="O73" s="346">
        <f>ROUND((IF('Intl Economy Base'!$O$105&gt;ROUND(((1-IntEconomyDiscount-IntEoncomyIncentive)*'Intl Economy Base'!O70),2),ROUND('Intl Economy Base'!$O$105*(1+International_Fuel_Surcharge),2),ROUND(((1-IntEconomyDiscount-IntEoncomyIncentive)*'Intl Economy Base'!O70)*(1+International_Fuel_Surcharge),2)))*(1+FedEx_Markup),2)</f>
        <v>221.64</v>
      </c>
      <c r="P73" s="346">
        <f>ROUND((IF('Intl Economy Base'!$P$105&gt;ROUND(((1-IntEconomyDiscount-IntEoncomyIncentive)*'Intl Economy Base'!P70),2),ROUND('Intl Economy Base'!$P$105*(1+International_Fuel_Surcharge),2),ROUND(((1-IntEconomyDiscount-IntEoncomyIncentive)*'Intl Economy Base'!P70)*(1+International_Fuel_Surcharge),2)))*(1+FedEx_Markup),2)</f>
        <v>235.81</v>
      </c>
      <c r="Q73" s="346">
        <f>ROUND((IF('Intl Economy Base'!$Q$105&gt;ROUND(((1-PuertoRicoDiscount)*'Intl Economy Base'!Q70),2),ROUND('Intl Economy Base'!$Q$105*(1+International_Fuel_Surcharge),2),ROUND(((1-PuertoRicoDiscount)*'Intl Economy Base'!Q70)*(1+International_Fuel_Surcharge),2)))*(1+FedEx_Markup),2)</f>
        <v>343.77</v>
      </c>
      <c r="R73" s="63"/>
      <c r="S73" s="63"/>
      <c r="T73" s="63"/>
      <c r="U73" s="63"/>
      <c r="V73" s="63"/>
      <c r="W73" s="63"/>
      <c r="X73" s="63"/>
      <c r="Y73" s="63"/>
      <c r="Z73" s="63"/>
    </row>
    <row r="74" ht="12.75" customHeight="1">
      <c r="A74" s="345">
        <v>88.0</v>
      </c>
      <c r="B74" s="346">
        <f>ROUND((IF('Intl Economy Base'!$B$105&gt;ROUND(((1-IntEconomyDiscount-IntEoncomyIncentive)*'Intl Economy Base'!B71),2),ROUND('Intl Economy Base'!$B$105*(1+International_Fuel_Surcharge),2),ROUND(((1-IntEconomyDiscount-IntEoncomyIncentive)*'Intl Economy Base'!B71)*(1+International_Fuel_Surcharge),2)))*(1+FedEx_Markup),2)</f>
        <v>124.9</v>
      </c>
      <c r="C74" s="346">
        <f>ROUND((IF('Intl Economy Base'!$C$105&gt;ROUND(((1-IntEconomyDiscount-IntEoncomyIncentive)*'Intl Economy Base'!C71),2),ROUND('Intl Economy Base'!$C$105*(1+International_Fuel_Surcharge),2),ROUND(((1-IntEconomyDiscount-IntEoncomyIncentive)*'Intl Economy Base'!C71)*(1+International_Fuel_Surcharge),2)))*(1+FedEx_Markup),2)</f>
        <v>140.68</v>
      </c>
      <c r="D74" s="346">
        <f>ROUND((IF('Intl Economy Base'!$D$105&gt;ROUND(((1-IntEconomyDiscount-IntEoncomyIncentive)*'Intl Economy Base'!D71),2),ROUND('Intl Economy Base'!$D$105*(1+International_Fuel_Surcharge),2),ROUND(((1-IntEconomyDiscount-IntEoncomyIncentive)*'Intl Economy Base'!D71)*(1+International_Fuel_Surcharge),2)))*(1+FedEx_Markup),2)</f>
        <v>91.08</v>
      </c>
      <c r="E74" s="346">
        <f>ROUND((IF('Intl Economy Base'!$E$105&gt;ROUND(((1-IntEconomyDiscount-IntEoncomyIncentive)*'Intl Economy Base'!E71),2),ROUND('Intl Economy Base'!$E$105*(1+International_Fuel_Surcharge),2),ROUND(((1-IntEconomyDiscount-IntEoncomyIncentive)*'Intl Economy Base'!E71)*(1+International_Fuel_Surcharge),2)))*(1+FedEx_Markup),2)</f>
        <v>173.36</v>
      </c>
      <c r="F74" s="346">
        <f>ROUND((IF('Intl Economy Base'!$F$105&gt;ROUND(((1-IntEconomyDiscount-IntEoncomyIncentive)*'Intl Economy Base'!F71),2),ROUND('Intl Economy Base'!$F$105*(1+International_Fuel_Surcharge),2),ROUND(((1-IntEconomyDiscount-IntEoncomyIncentive)*'Intl Economy Base'!F71)*(1+International_Fuel_Surcharge),2)))*(1+FedEx_Markup),2)</f>
        <v>343.14</v>
      </c>
      <c r="G74" s="346">
        <f>ROUND((IF('Intl Economy Base'!$G$105&gt;ROUND(((1-IntEconomyDiscount-IntEoncomyIncentive)*'Intl Economy Base'!G71),2),ROUND('Intl Economy Base'!$G$105*(1+International_Fuel_Surcharge),2),ROUND(((1-IntEconomyDiscount-IntEoncomyIncentive)*'Intl Economy Base'!G71)*(1+International_Fuel_Surcharge),2)))*(1+FedEx_Markup),2)</f>
        <v>185.32</v>
      </c>
      <c r="H74" s="346">
        <f>ROUND((IF('Intl Economy Base'!$H$105&gt;ROUND(((1-IntEconomyDiscount-IntEoncomyIncentive)*'Intl Economy Base'!H71),2),ROUND('Intl Economy Base'!$H$105*(1+International_Fuel_Surcharge),2),ROUND(((1-IntEconomyDiscount-IntEoncomyIncentive)*'Intl Economy Base'!H71)*(1+International_Fuel_Surcharge),2)))*(1+FedEx_Markup),2)</f>
        <v>190.6</v>
      </c>
      <c r="I74" s="346">
        <f>ROUND((IF('Intl Economy Base'!$I$105&gt;ROUND(((1-IntEconomyDiscount-IntEoncomyIncentive)*'Intl Economy Base'!I71),2),ROUND('Intl Economy Base'!$I$105*(1+International_Fuel_Surcharge),2),ROUND(((1-IntEconomyDiscount-IntEoncomyIncentive)*'Intl Economy Base'!I71)*(1+International_Fuel_Surcharge),2)))*(1+FedEx_Markup),2)</f>
        <v>225.18</v>
      </c>
      <c r="J74" s="346">
        <f>ROUND((IF('Intl Economy Base'!$J$105&gt;ROUND(((1-IntEconomyDiscount-IntEoncomyIncentive)*'Intl Economy Base'!J71),2),ROUND('Intl Economy Base'!$J$105*(1+International_Fuel_Surcharge),2),ROUND(((1-IntEconomyDiscount-IntEoncomyIncentive)*'Intl Economy Base'!J71)*(1+International_Fuel_Surcharge),2)))*(1+FedEx_Markup),2)</f>
        <v>133.1</v>
      </c>
      <c r="K74" s="346">
        <f>ROUND((IF('Intl Economy Base'!$K$105&gt;ROUND(((1-IntEconomyDiscount-IntEoncomyIncentive)*'Intl Economy Base'!K71),2),ROUND('Intl Economy Base'!$K$105*(1+International_Fuel_Surcharge),2),ROUND(((1-IntEconomyDiscount-IntEoncomyIncentive)*'Intl Economy Base'!K71)*(1+International_Fuel_Surcharge),2)))*(1+FedEx_Markup),2)</f>
        <v>289.01</v>
      </c>
      <c r="L74" s="346">
        <f>ROUND((IF('Intl Economy Base'!$L$105&gt;ROUND(((1-IntEconomyDiscount-IntEoncomyIncentive)*'Intl Economy Base'!L71),2),ROUND('Intl Economy Base'!$L$105*(1+International_Fuel_Surcharge),2),ROUND(((1-IntEconomyDiscount-IntEoncomyIncentive)*'Intl Economy Base'!L71)*(1+International_Fuel_Surcharge),2)))*(1+FedEx_Markup),2)</f>
        <v>239.43</v>
      </c>
      <c r="M74" s="346">
        <f>ROUND((IF('Intl Economy Base'!$M$105&gt;ROUND(((1-IntEconomyDiscount-IntEoncomyIncentive)*'Intl Economy Base'!M71),2),ROUND('Intl Economy Base'!$M$105*(1+International_Fuel_Surcharge),2),ROUND(((1-IntEconomyDiscount-IntEoncomyIncentive)*'Intl Economy Base'!M71)*(1+International_Fuel_Surcharge),2)))*(1+FedEx_Markup),2)</f>
        <v>309.53</v>
      </c>
      <c r="N74" s="346">
        <f>ROUND((IF('Intl Economy Base'!$N$105&gt;ROUND(((1-IntEconomyDiscount-IntEoncomyIncentive)*'Intl Economy Base'!N71),2),ROUND('Intl Economy Base'!$N$105*(1+International_Fuel_Surcharge),2),ROUND(((1-IntEconomyDiscount-IntEoncomyIncentive)*'Intl Economy Base'!N71)*(1+International_Fuel_Surcharge),2)))*(1+FedEx_Markup),2)</f>
        <v>311.27</v>
      </c>
      <c r="O74" s="346">
        <f>ROUND((IF('Intl Economy Base'!$O$105&gt;ROUND(((1-IntEconomyDiscount-IntEoncomyIncentive)*'Intl Economy Base'!O71),2),ROUND('Intl Economy Base'!$O$105*(1+International_Fuel_Surcharge),2),ROUND(((1-IntEconomyDiscount-IntEoncomyIncentive)*'Intl Economy Base'!O71)*(1+International_Fuel_Surcharge),2)))*(1+FedEx_Markup),2)</f>
        <v>221.7</v>
      </c>
      <c r="P74" s="346">
        <f>ROUND((IF('Intl Economy Base'!$P$105&gt;ROUND(((1-IntEconomyDiscount-IntEoncomyIncentive)*'Intl Economy Base'!P71),2),ROUND('Intl Economy Base'!$P$105*(1+International_Fuel_Surcharge),2),ROUND(((1-IntEconomyDiscount-IntEoncomyIncentive)*'Intl Economy Base'!P71)*(1+International_Fuel_Surcharge),2)))*(1+FedEx_Markup),2)</f>
        <v>243</v>
      </c>
      <c r="Q74" s="346">
        <f>ROUND((IF('Intl Economy Base'!$Q$105&gt;ROUND(((1-PuertoRicoDiscount)*'Intl Economy Base'!Q71),2),ROUND('Intl Economy Base'!$Q$105*(1+International_Fuel_Surcharge),2),ROUND(((1-PuertoRicoDiscount)*'Intl Economy Base'!Q71)*(1+International_Fuel_Surcharge),2)))*(1+FedEx_Markup),2)</f>
        <v>348.74</v>
      </c>
      <c r="R74" s="63"/>
      <c r="S74" s="63"/>
      <c r="T74" s="63"/>
      <c r="U74" s="63"/>
      <c r="V74" s="63"/>
      <c r="W74" s="63"/>
      <c r="X74" s="63"/>
      <c r="Y74" s="63"/>
      <c r="Z74" s="63"/>
    </row>
    <row r="75" ht="12.75" customHeight="1">
      <c r="A75" s="345">
        <v>90.0</v>
      </c>
      <c r="B75" s="346">
        <f>ROUND((IF('Intl Economy Base'!$B$105&gt;ROUND(((1-IntEconomyDiscount-IntEoncomyIncentive)*'Intl Economy Base'!B72),2),ROUND('Intl Economy Base'!$B$105*(1+International_Fuel_Surcharge),2),ROUND(((1-IntEconomyDiscount-IntEoncomyIncentive)*'Intl Economy Base'!B72)*(1+International_Fuel_Surcharge),2)))*(1+FedEx_Markup),2)</f>
        <v>125.18</v>
      </c>
      <c r="C75" s="346">
        <f>ROUND((IF('Intl Economy Base'!$C$105&gt;ROUND(((1-IntEconomyDiscount-IntEoncomyIncentive)*'Intl Economy Base'!C72),2),ROUND('Intl Economy Base'!$C$105*(1+International_Fuel_Surcharge),2),ROUND(((1-IntEconomyDiscount-IntEoncomyIncentive)*'Intl Economy Base'!C72)*(1+International_Fuel_Surcharge),2)))*(1+FedEx_Markup),2)</f>
        <v>140.9</v>
      </c>
      <c r="D75" s="346">
        <f>ROUND((IF('Intl Economy Base'!$D$105&gt;ROUND(((1-IntEconomyDiscount-IntEoncomyIncentive)*'Intl Economy Base'!D72),2),ROUND('Intl Economy Base'!$D$105*(1+International_Fuel_Surcharge),2),ROUND(((1-IntEconomyDiscount-IntEoncomyIncentive)*'Intl Economy Base'!D72)*(1+International_Fuel_Surcharge),2)))*(1+FedEx_Markup),2)</f>
        <v>91.22</v>
      </c>
      <c r="E75" s="346">
        <f>ROUND((IF('Intl Economy Base'!$E$105&gt;ROUND(((1-IntEconomyDiscount-IntEoncomyIncentive)*'Intl Economy Base'!E72),2),ROUND('Intl Economy Base'!$E$105*(1+International_Fuel_Surcharge),2),ROUND(((1-IntEconomyDiscount-IntEoncomyIncentive)*'Intl Economy Base'!E72)*(1+International_Fuel_Surcharge),2)))*(1+FedEx_Markup),2)</f>
        <v>177.77</v>
      </c>
      <c r="F75" s="346">
        <f>ROUND((IF('Intl Economy Base'!$F$105&gt;ROUND(((1-IntEconomyDiscount-IntEoncomyIncentive)*'Intl Economy Base'!F72),2),ROUND('Intl Economy Base'!$F$105*(1+International_Fuel_Surcharge),2),ROUND(((1-IntEconomyDiscount-IntEoncomyIncentive)*'Intl Economy Base'!F72)*(1+International_Fuel_Surcharge),2)))*(1+FedEx_Markup),2)</f>
        <v>343.18</v>
      </c>
      <c r="G75" s="346">
        <f>ROUND((IF('Intl Economy Base'!$G$105&gt;ROUND(((1-IntEconomyDiscount-IntEoncomyIncentive)*'Intl Economy Base'!G72),2),ROUND('Intl Economy Base'!$G$105*(1+International_Fuel_Surcharge),2),ROUND(((1-IntEconomyDiscount-IntEoncomyIncentive)*'Intl Economy Base'!G72)*(1+International_Fuel_Surcharge),2)))*(1+FedEx_Markup),2)</f>
        <v>185.54</v>
      </c>
      <c r="H75" s="346">
        <f>ROUND((IF('Intl Economy Base'!$H$105&gt;ROUND(((1-IntEconomyDiscount-IntEoncomyIncentive)*'Intl Economy Base'!H72),2),ROUND('Intl Economy Base'!$H$105*(1+International_Fuel_Surcharge),2),ROUND(((1-IntEconomyDiscount-IntEoncomyIncentive)*'Intl Economy Base'!H72)*(1+International_Fuel_Surcharge),2)))*(1+FedEx_Markup),2)</f>
        <v>191.97</v>
      </c>
      <c r="I75" s="346">
        <f>ROUND((IF('Intl Economy Base'!$I$105&gt;ROUND(((1-IntEconomyDiscount-IntEoncomyIncentive)*'Intl Economy Base'!I72),2),ROUND('Intl Economy Base'!$I$105*(1+International_Fuel_Surcharge),2),ROUND(((1-IntEconomyDiscount-IntEoncomyIncentive)*'Intl Economy Base'!I72)*(1+International_Fuel_Surcharge),2)))*(1+FedEx_Markup),2)</f>
        <v>225.23</v>
      </c>
      <c r="J75" s="346">
        <f>ROUND((IF('Intl Economy Base'!$J$105&gt;ROUND(((1-IntEconomyDiscount-IntEoncomyIncentive)*'Intl Economy Base'!J72),2),ROUND('Intl Economy Base'!$J$105*(1+International_Fuel_Surcharge),2),ROUND(((1-IntEconomyDiscount-IntEoncomyIncentive)*'Intl Economy Base'!J72)*(1+International_Fuel_Surcharge),2)))*(1+FedEx_Markup),2)</f>
        <v>134.41</v>
      </c>
      <c r="K75" s="346">
        <f>ROUND((IF('Intl Economy Base'!$K$105&gt;ROUND(((1-IntEconomyDiscount-IntEoncomyIncentive)*'Intl Economy Base'!K72),2),ROUND('Intl Economy Base'!$K$105*(1+International_Fuel_Surcharge),2),ROUND(((1-IntEconomyDiscount-IntEoncomyIncentive)*'Intl Economy Base'!K72)*(1+International_Fuel_Surcharge),2)))*(1+FedEx_Markup),2)</f>
        <v>290</v>
      </c>
      <c r="L75" s="346">
        <f>ROUND((IF('Intl Economy Base'!$L$105&gt;ROUND(((1-IntEconomyDiscount-IntEoncomyIncentive)*'Intl Economy Base'!L72),2),ROUND('Intl Economy Base'!$L$105*(1+International_Fuel_Surcharge),2),ROUND(((1-IntEconomyDiscount-IntEoncomyIncentive)*'Intl Economy Base'!L72)*(1+International_Fuel_Surcharge),2)))*(1+FedEx_Markup),2)</f>
        <v>241.04</v>
      </c>
      <c r="M75" s="346">
        <f>ROUND((IF('Intl Economy Base'!$M$105&gt;ROUND(((1-IntEconomyDiscount-IntEoncomyIncentive)*'Intl Economy Base'!M72),2),ROUND('Intl Economy Base'!$M$105*(1+International_Fuel_Surcharge),2),ROUND(((1-IntEconomyDiscount-IntEoncomyIncentive)*'Intl Economy Base'!M72)*(1+International_Fuel_Surcharge),2)))*(1+FedEx_Markup),2)</f>
        <v>309.7</v>
      </c>
      <c r="N75" s="346">
        <f>ROUND((IF('Intl Economy Base'!$N$105&gt;ROUND(((1-IntEconomyDiscount-IntEoncomyIncentive)*'Intl Economy Base'!N72),2),ROUND('Intl Economy Base'!$N$105*(1+International_Fuel_Surcharge),2),ROUND(((1-IntEconomyDiscount-IntEoncomyIncentive)*'Intl Economy Base'!N72)*(1+International_Fuel_Surcharge),2)))*(1+FedEx_Markup),2)</f>
        <v>311.49</v>
      </c>
      <c r="O75" s="346">
        <f>ROUND((IF('Intl Economy Base'!$O$105&gt;ROUND(((1-IntEconomyDiscount-IntEoncomyIncentive)*'Intl Economy Base'!O72),2),ROUND('Intl Economy Base'!$O$105*(1+International_Fuel_Surcharge),2),ROUND(((1-IntEconomyDiscount-IntEoncomyIncentive)*'Intl Economy Base'!O72)*(1+International_Fuel_Surcharge),2)))*(1+FedEx_Markup),2)</f>
        <v>221.74</v>
      </c>
      <c r="P75" s="346">
        <f>ROUND((IF('Intl Economy Base'!$P$105&gt;ROUND(((1-IntEconomyDiscount-IntEoncomyIncentive)*'Intl Economy Base'!P72),2),ROUND('Intl Economy Base'!$P$105*(1+International_Fuel_Surcharge),2),ROUND(((1-IntEconomyDiscount-IntEoncomyIncentive)*'Intl Economy Base'!P72)*(1+International_Fuel_Surcharge),2)))*(1+FedEx_Markup),2)</f>
        <v>256.3</v>
      </c>
      <c r="Q75" s="346">
        <f>ROUND((IF('Intl Economy Base'!$Q$105&gt;ROUND(((1-PuertoRicoDiscount)*'Intl Economy Base'!Q72),2),ROUND('Intl Economy Base'!$Q$105*(1+International_Fuel_Surcharge),2),ROUND(((1-PuertoRicoDiscount)*'Intl Economy Base'!Q72)*(1+International_Fuel_Surcharge),2)))*(1+FedEx_Markup),2)</f>
        <v>353</v>
      </c>
      <c r="R75" s="63"/>
      <c r="S75" s="63"/>
      <c r="T75" s="63"/>
      <c r="U75" s="63"/>
      <c r="V75" s="63"/>
      <c r="W75" s="63"/>
      <c r="X75" s="63"/>
      <c r="Y75" s="63"/>
      <c r="Z75" s="63"/>
    </row>
    <row r="76" ht="12.75" customHeight="1">
      <c r="A76" s="345">
        <v>92.0</v>
      </c>
      <c r="B76" s="346">
        <f>ROUND((IF('Intl Economy Base'!$B$105&gt;ROUND(((1-IntEconomyDiscount-IntEoncomyIncentive)*'Intl Economy Base'!B73),2),ROUND('Intl Economy Base'!$B$105*(1+International_Fuel_Surcharge),2),ROUND(((1-IntEconomyDiscount-IntEoncomyIncentive)*'Intl Economy Base'!B73)*(1+International_Fuel_Surcharge),2)))*(1+FedEx_Markup),2)</f>
        <v>127.62</v>
      </c>
      <c r="C76" s="346">
        <f>ROUND((IF('Intl Economy Base'!$C$105&gt;ROUND(((1-IntEconomyDiscount-IntEoncomyIncentive)*'Intl Economy Base'!C73),2),ROUND('Intl Economy Base'!$C$105*(1+International_Fuel_Surcharge),2),ROUND(((1-IntEconomyDiscount-IntEoncomyIncentive)*'Intl Economy Base'!C73)*(1+International_Fuel_Surcharge),2)))*(1+FedEx_Markup),2)</f>
        <v>141.69</v>
      </c>
      <c r="D76" s="346">
        <f>ROUND((IF('Intl Economy Base'!$D$105&gt;ROUND(((1-IntEconomyDiscount-IntEoncomyIncentive)*'Intl Economy Base'!D73),2),ROUND('Intl Economy Base'!$D$105*(1+International_Fuel_Surcharge),2),ROUND(((1-IntEconomyDiscount-IntEoncomyIncentive)*'Intl Economy Base'!D73)*(1+International_Fuel_Surcharge),2)))*(1+FedEx_Markup),2)</f>
        <v>93.76</v>
      </c>
      <c r="E76" s="346">
        <f>ROUND((IF('Intl Economy Base'!$E$105&gt;ROUND(((1-IntEconomyDiscount-IntEoncomyIncentive)*'Intl Economy Base'!E73),2),ROUND('Intl Economy Base'!$E$105*(1+International_Fuel_Surcharge),2),ROUND(((1-IntEconomyDiscount-IntEoncomyIncentive)*'Intl Economy Base'!E73)*(1+International_Fuel_Surcharge),2)))*(1+FedEx_Markup),2)</f>
        <v>178.2</v>
      </c>
      <c r="F76" s="346">
        <f>ROUND((IF('Intl Economy Base'!$F$105&gt;ROUND(((1-IntEconomyDiscount-IntEoncomyIncentive)*'Intl Economy Base'!F73),2),ROUND('Intl Economy Base'!$F$105*(1+International_Fuel_Surcharge),2),ROUND(((1-IntEconomyDiscount-IntEoncomyIncentive)*'Intl Economy Base'!F73)*(1+International_Fuel_Surcharge),2)))*(1+FedEx_Markup),2)</f>
        <v>343.23</v>
      </c>
      <c r="G76" s="346">
        <f>ROUND((IF('Intl Economy Base'!$G$105&gt;ROUND(((1-IntEconomyDiscount-IntEoncomyIncentive)*'Intl Economy Base'!G73),2),ROUND('Intl Economy Base'!$G$105*(1+International_Fuel_Surcharge),2),ROUND(((1-IntEconomyDiscount-IntEoncomyIncentive)*'Intl Economy Base'!G73)*(1+International_Fuel_Surcharge),2)))*(1+FedEx_Markup),2)</f>
        <v>189.9</v>
      </c>
      <c r="H76" s="346">
        <f>ROUND((IF('Intl Economy Base'!$H$105&gt;ROUND(((1-IntEconomyDiscount-IntEoncomyIncentive)*'Intl Economy Base'!H73),2),ROUND('Intl Economy Base'!$H$105*(1+International_Fuel_Surcharge),2),ROUND(((1-IntEconomyDiscount-IntEoncomyIncentive)*'Intl Economy Base'!H73)*(1+International_Fuel_Surcharge),2)))*(1+FedEx_Markup),2)</f>
        <v>193.34</v>
      </c>
      <c r="I76" s="346">
        <f>ROUND((IF('Intl Economy Base'!$I$105&gt;ROUND(((1-IntEconomyDiscount-IntEoncomyIncentive)*'Intl Economy Base'!I73),2),ROUND('Intl Economy Base'!$I$105*(1+International_Fuel_Surcharge),2),ROUND(((1-IntEconomyDiscount-IntEoncomyIncentive)*'Intl Economy Base'!I73)*(1+International_Fuel_Surcharge),2)))*(1+FedEx_Markup),2)</f>
        <v>225.29</v>
      </c>
      <c r="J76" s="346">
        <f>ROUND((IF('Intl Economy Base'!$J$105&gt;ROUND(((1-IntEconomyDiscount-IntEoncomyIncentive)*'Intl Economy Base'!J73),2),ROUND('Intl Economy Base'!$J$105*(1+International_Fuel_Surcharge),2),ROUND(((1-IntEconomyDiscount-IntEoncomyIncentive)*'Intl Economy Base'!J73)*(1+International_Fuel_Surcharge),2)))*(1+FedEx_Markup),2)</f>
        <v>134.69</v>
      </c>
      <c r="K76" s="346">
        <f>ROUND((IF('Intl Economy Base'!$K$105&gt;ROUND(((1-IntEconomyDiscount-IntEoncomyIncentive)*'Intl Economy Base'!K73),2),ROUND('Intl Economy Base'!$K$105*(1+International_Fuel_Surcharge),2),ROUND(((1-IntEconomyDiscount-IntEoncomyIncentive)*'Intl Economy Base'!K73)*(1+International_Fuel_Surcharge),2)))*(1+FedEx_Markup),2)</f>
        <v>290.98</v>
      </c>
      <c r="L76" s="346">
        <f>ROUND((IF('Intl Economy Base'!$L$105&gt;ROUND(((1-IntEconomyDiscount-IntEoncomyIncentive)*'Intl Economy Base'!L73),2),ROUND('Intl Economy Base'!$L$105*(1+International_Fuel_Surcharge),2),ROUND(((1-IntEconomyDiscount-IntEoncomyIncentive)*'Intl Economy Base'!L73)*(1+International_Fuel_Surcharge),2)))*(1+FedEx_Markup),2)</f>
        <v>241.2</v>
      </c>
      <c r="M76" s="346">
        <f>ROUND((IF('Intl Economy Base'!$M$105&gt;ROUND(((1-IntEconomyDiscount-IntEoncomyIncentive)*'Intl Economy Base'!M73),2),ROUND('Intl Economy Base'!$M$105*(1+International_Fuel_Surcharge),2),ROUND(((1-IntEconomyDiscount-IntEoncomyIncentive)*'Intl Economy Base'!M73)*(1+International_Fuel_Surcharge),2)))*(1+FedEx_Markup),2)</f>
        <v>309.75</v>
      </c>
      <c r="N76" s="346">
        <f>ROUND((IF('Intl Economy Base'!$N$105&gt;ROUND(((1-IntEconomyDiscount-IntEoncomyIncentive)*'Intl Economy Base'!N73),2),ROUND('Intl Economy Base'!$N$105*(1+International_Fuel_Surcharge),2),ROUND(((1-IntEconomyDiscount-IntEoncomyIncentive)*'Intl Economy Base'!N73)*(1+International_Fuel_Surcharge),2)))*(1+FedEx_Markup),2)</f>
        <v>315.89</v>
      </c>
      <c r="O76" s="346">
        <f>ROUND((IF('Intl Economy Base'!$O$105&gt;ROUND(((1-IntEconomyDiscount-IntEoncomyIncentive)*'Intl Economy Base'!O73),2),ROUND('Intl Economy Base'!$O$105*(1+International_Fuel_Surcharge),2),ROUND(((1-IntEconomyDiscount-IntEoncomyIncentive)*'Intl Economy Base'!O73)*(1+International_Fuel_Surcharge),2)))*(1+FedEx_Markup),2)</f>
        <v>221.8</v>
      </c>
      <c r="P76" s="346">
        <f>ROUND((IF('Intl Economy Base'!$P$105&gt;ROUND(((1-IntEconomyDiscount-IntEoncomyIncentive)*'Intl Economy Base'!P73),2),ROUND('Intl Economy Base'!$P$105*(1+International_Fuel_Surcharge),2),ROUND(((1-IntEconomyDiscount-IntEoncomyIncentive)*'Intl Economy Base'!P73)*(1+International_Fuel_Surcharge),2)))*(1+FedEx_Markup),2)</f>
        <v>257.63</v>
      </c>
      <c r="Q76" s="346">
        <f>ROUND((IF('Intl Economy Base'!$Q$105&gt;ROUND(((1-PuertoRicoDiscount)*'Intl Economy Base'!Q73),2),ROUND('Intl Economy Base'!$Q$105*(1+International_Fuel_Surcharge),2),ROUND(((1-PuertoRicoDiscount)*'Intl Economy Base'!Q73)*(1+International_Fuel_Surcharge),2)))*(1+FedEx_Markup),2)</f>
        <v>353.97</v>
      </c>
      <c r="R76" s="63"/>
      <c r="S76" s="63"/>
      <c r="T76" s="63"/>
      <c r="U76" s="63"/>
      <c r="V76" s="63"/>
      <c r="W76" s="63"/>
      <c r="X76" s="63"/>
      <c r="Y76" s="63"/>
      <c r="Z76" s="63"/>
    </row>
    <row r="77" ht="12.75" customHeight="1">
      <c r="A77" s="345">
        <v>94.0</v>
      </c>
      <c r="B77" s="346">
        <f>ROUND((IF('Intl Economy Base'!$B$105&gt;ROUND(((1-IntEconomyDiscount-IntEoncomyIncentive)*'Intl Economy Base'!B74),2),ROUND('Intl Economy Base'!$B$105*(1+International_Fuel_Surcharge),2),ROUND(((1-IntEconomyDiscount-IntEoncomyIncentive)*'Intl Economy Base'!B74)*(1+International_Fuel_Surcharge),2)))*(1+FedEx_Markup),2)</f>
        <v>127.88</v>
      </c>
      <c r="C77" s="346">
        <f>ROUND((IF('Intl Economy Base'!$C$105&gt;ROUND(((1-IntEconomyDiscount-IntEoncomyIncentive)*'Intl Economy Base'!C74),2),ROUND('Intl Economy Base'!$C$105*(1+International_Fuel_Surcharge),2),ROUND(((1-IntEconomyDiscount-IntEoncomyIncentive)*'Intl Economy Base'!C74)*(1+International_Fuel_Surcharge),2)))*(1+FedEx_Markup),2)</f>
        <v>141.77</v>
      </c>
      <c r="D77" s="346">
        <f>ROUND((IF('Intl Economy Base'!$D$105&gt;ROUND(((1-IntEconomyDiscount-IntEoncomyIncentive)*'Intl Economy Base'!D74),2),ROUND('Intl Economy Base'!$D$105*(1+International_Fuel_Surcharge),2),ROUND(((1-IntEconomyDiscount-IntEoncomyIncentive)*'Intl Economy Base'!D74)*(1+International_Fuel_Surcharge),2)))*(1+FedEx_Markup),2)</f>
        <v>94.01</v>
      </c>
      <c r="E77" s="346">
        <f>ROUND((IF('Intl Economy Base'!$E$105&gt;ROUND(((1-IntEconomyDiscount-IntEoncomyIncentive)*'Intl Economy Base'!E74),2),ROUND('Intl Economy Base'!$E$105*(1+International_Fuel_Surcharge),2),ROUND(((1-IntEconomyDiscount-IntEoncomyIncentive)*'Intl Economy Base'!E74)*(1+International_Fuel_Surcharge),2)))*(1+FedEx_Markup),2)</f>
        <v>178.64</v>
      </c>
      <c r="F77" s="346">
        <f>ROUND((IF('Intl Economy Base'!$F$105&gt;ROUND(((1-IntEconomyDiscount-IntEoncomyIncentive)*'Intl Economy Base'!F74),2),ROUND('Intl Economy Base'!$F$105*(1+International_Fuel_Surcharge),2),ROUND(((1-IntEconomyDiscount-IntEoncomyIncentive)*'Intl Economy Base'!F74)*(1+International_Fuel_Surcharge),2)))*(1+FedEx_Markup),2)</f>
        <v>343.29</v>
      </c>
      <c r="G77" s="346">
        <f>ROUND((IF('Intl Economy Base'!$G$105&gt;ROUND(((1-IntEconomyDiscount-IntEoncomyIncentive)*'Intl Economy Base'!G74),2),ROUND('Intl Economy Base'!$G$105*(1+International_Fuel_Surcharge),2),ROUND(((1-IntEconomyDiscount-IntEoncomyIncentive)*'Intl Economy Base'!G74)*(1+International_Fuel_Surcharge),2)))*(1+FedEx_Markup),2)</f>
        <v>192.46</v>
      </c>
      <c r="H77" s="346">
        <f>ROUND((IF('Intl Economy Base'!$H$105&gt;ROUND(((1-IntEconomyDiscount-IntEoncomyIncentive)*'Intl Economy Base'!H74),2),ROUND('Intl Economy Base'!$H$105*(1+International_Fuel_Surcharge),2),ROUND(((1-IntEconomyDiscount-IntEoncomyIncentive)*'Intl Economy Base'!H74)*(1+International_Fuel_Surcharge),2)))*(1+FedEx_Markup),2)</f>
        <v>194.71</v>
      </c>
      <c r="I77" s="346">
        <f>ROUND((IF('Intl Economy Base'!$I$105&gt;ROUND(((1-IntEconomyDiscount-IntEoncomyIncentive)*'Intl Economy Base'!I74),2),ROUND('Intl Economy Base'!$I$105*(1+International_Fuel_Surcharge),2),ROUND(((1-IntEconomyDiscount-IntEoncomyIncentive)*'Intl Economy Base'!I74)*(1+International_Fuel_Surcharge),2)))*(1+FedEx_Markup),2)</f>
        <v>226.38</v>
      </c>
      <c r="J77" s="346">
        <f>ROUND((IF('Intl Economy Base'!$J$105&gt;ROUND(((1-IntEconomyDiscount-IntEoncomyIncentive)*'Intl Economy Base'!J74),2),ROUND('Intl Economy Base'!$J$105*(1+International_Fuel_Surcharge),2),ROUND(((1-IntEconomyDiscount-IntEoncomyIncentive)*'Intl Economy Base'!J74)*(1+International_Fuel_Surcharge),2)))*(1+FedEx_Markup),2)</f>
        <v>140.09</v>
      </c>
      <c r="K77" s="346">
        <f>ROUND((IF('Intl Economy Base'!$K$105&gt;ROUND(((1-IntEconomyDiscount-IntEoncomyIncentive)*'Intl Economy Base'!K74),2),ROUND('Intl Economy Base'!$K$105*(1+International_Fuel_Surcharge),2),ROUND(((1-IntEconomyDiscount-IntEoncomyIncentive)*'Intl Economy Base'!K74)*(1+International_Fuel_Surcharge),2)))*(1+FedEx_Markup),2)</f>
        <v>291.96</v>
      </c>
      <c r="L77" s="346">
        <f>ROUND((IF('Intl Economy Base'!$L$105&gt;ROUND(((1-IntEconomyDiscount-IntEoncomyIncentive)*'Intl Economy Base'!L74),2),ROUND('Intl Economy Base'!$L$105*(1+International_Fuel_Surcharge),2),ROUND(((1-IntEconomyDiscount-IntEoncomyIncentive)*'Intl Economy Base'!L74)*(1+International_Fuel_Surcharge),2)))*(1+FedEx_Markup),2)</f>
        <v>241.26</v>
      </c>
      <c r="M77" s="346">
        <f>ROUND((IF('Intl Economy Base'!$M$105&gt;ROUND(((1-IntEconomyDiscount-IntEoncomyIncentive)*'Intl Economy Base'!M74),2),ROUND('Intl Economy Base'!$M$105*(1+International_Fuel_Surcharge),2),ROUND(((1-IntEconomyDiscount-IntEoncomyIncentive)*'Intl Economy Base'!M74)*(1+International_Fuel_Surcharge),2)))*(1+FedEx_Markup),2)</f>
        <v>309.8</v>
      </c>
      <c r="N77" s="346">
        <f>ROUND((IF('Intl Economy Base'!$N$105&gt;ROUND(((1-IntEconomyDiscount-IntEoncomyIncentive)*'Intl Economy Base'!N74),2),ROUND('Intl Economy Base'!$N$105*(1+International_Fuel_Surcharge),2),ROUND(((1-IntEconomyDiscount-IntEoncomyIncentive)*'Intl Economy Base'!N74)*(1+International_Fuel_Surcharge),2)))*(1+FedEx_Markup),2)</f>
        <v>316.33</v>
      </c>
      <c r="O77" s="346">
        <f>ROUND((IF('Intl Economy Base'!$O$105&gt;ROUND(((1-IntEconomyDiscount-IntEoncomyIncentive)*'Intl Economy Base'!O74),2),ROUND('Intl Economy Base'!$O$105*(1+International_Fuel_Surcharge),2),ROUND(((1-IntEconomyDiscount-IntEoncomyIncentive)*'Intl Economy Base'!O74)*(1+International_Fuel_Surcharge),2)))*(1+FedEx_Markup),2)</f>
        <v>221.86</v>
      </c>
      <c r="P77" s="346">
        <f>ROUND((IF('Intl Economy Base'!$P$105&gt;ROUND(((1-IntEconomyDiscount-IntEoncomyIncentive)*'Intl Economy Base'!P74),2),ROUND('Intl Economy Base'!$P$105*(1+International_Fuel_Surcharge),2),ROUND(((1-IntEconomyDiscount-IntEoncomyIncentive)*'Intl Economy Base'!P74)*(1+International_Fuel_Surcharge),2)))*(1+FedEx_Markup),2)</f>
        <v>257.76</v>
      </c>
      <c r="Q77" s="346">
        <f>ROUND((IF('Intl Economy Base'!$Q$105&gt;ROUND(((1-PuertoRicoDiscount)*'Intl Economy Base'!Q74),2),ROUND('Intl Economy Base'!$Q$105*(1+International_Fuel_Surcharge),2),ROUND(((1-PuertoRicoDiscount)*'Intl Economy Base'!Q74)*(1+International_Fuel_Surcharge),2)))*(1+FedEx_Markup),2)</f>
        <v>354.8</v>
      </c>
      <c r="R77" s="63"/>
      <c r="S77" s="63"/>
      <c r="T77" s="63"/>
      <c r="U77" s="63"/>
      <c r="V77" s="63"/>
      <c r="W77" s="63"/>
      <c r="X77" s="63"/>
      <c r="Y77" s="63"/>
      <c r="Z77" s="63"/>
    </row>
    <row r="78" ht="12.75" customHeight="1">
      <c r="A78" s="345">
        <v>96.0</v>
      </c>
      <c r="B78" s="346">
        <f>ROUND((IF('Intl Economy Base'!$B$105&gt;ROUND(((1-IntEconomyDiscount-IntEoncomyIncentive)*'Intl Economy Base'!B75),2),ROUND('Intl Economy Base'!$B$105*(1+International_Fuel_Surcharge),2),ROUND(((1-IntEconomyDiscount-IntEoncomyIncentive)*'Intl Economy Base'!B75)*(1+International_Fuel_Surcharge),2)))*(1+FedEx_Markup),2)</f>
        <v>131.25</v>
      </c>
      <c r="C78" s="346">
        <f>ROUND((IF('Intl Economy Base'!$C$105&gt;ROUND(((1-IntEconomyDiscount-IntEoncomyIncentive)*'Intl Economy Base'!C75),2),ROUND('Intl Economy Base'!$C$105*(1+International_Fuel_Surcharge),2),ROUND(((1-IntEconomyDiscount-IntEoncomyIncentive)*'Intl Economy Base'!C75)*(1+International_Fuel_Surcharge),2)))*(1+FedEx_Markup),2)</f>
        <v>141.83</v>
      </c>
      <c r="D78" s="346">
        <f>ROUND((IF('Intl Economy Base'!$D$105&gt;ROUND(((1-IntEconomyDiscount-IntEoncomyIncentive)*'Intl Economy Base'!D75),2),ROUND('Intl Economy Base'!$D$105*(1+International_Fuel_Surcharge),2),ROUND(((1-IntEconomyDiscount-IntEoncomyIncentive)*'Intl Economy Base'!D75)*(1+International_Fuel_Surcharge),2)))*(1+FedEx_Markup),2)</f>
        <v>94.07</v>
      </c>
      <c r="E78" s="346">
        <f>ROUND((IF('Intl Economy Base'!$E$105&gt;ROUND(((1-IntEconomyDiscount-IntEoncomyIncentive)*'Intl Economy Base'!E75),2),ROUND('Intl Economy Base'!$E$105*(1+International_Fuel_Surcharge),2),ROUND(((1-IntEconomyDiscount-IntEoncomyIncentive)*'Intl Economy Base'!E75)*(1+International_Fuel_Surcharge),2)))*(1+FedEx_Markup),2)</f>
        <v>187.17</v>
      </c>
      <c r="F78" s="346">
        <f>ROUND((IF('Intl Economy Base'!$F$105&gt;ROUND(((1-IntEconomyDiscount-IntEoncomyIncentive)*'Intl Economy Base'!F75),2),ROUND('Intl Economy Base'!$F$105*(1+International_Fuel_Surcharge),2),ROUND(((1-IntEconomyDiscount-IntEoncomyIncentive)*'Intl Economy Base'!F75)*(1+International_Fuel_Surcharge),2)))*(1+FedEx_Markup),2)</f>
        <v>343.33</v>
      </c>
      <c r="G78" s="346">
        <f>ROUND((IF('Intl Economy Base'!$G$105&gt;ROUND(((1-IntEconomyDiscount-IntEoncomyIncentive)*'Intl Economy Base'!G75),2),ROUND('Intl Economy Base'!$G$105*(1+International_Fuel_Surcharge),2),ROUND(((1-IntEconomyDiscount-IntEoncomyIncentive)*'Intl Economy Base'!G75)*(1+International_Fuel_Surcharge),2)))*(1+FedEx_Markup),2)</f>
        <v>193.05</v>
      </c>
      <c r="H78" s="346">
        <f>ROUND((IF('Intl Economy Base'!$H$105&gt;ROUND(((1-IntEconomyDiscount-IntEoncomyIncentive)*'Intl Economy Base'!H75),2),ROUND('Intl Economy Base'!$H$105*(1+International_Fuel_Surcharge),2),ROUND(((1-IntEconomyDiscount-IntEoncomyIncentive)*'Intl Economy Base'!H75)*(1+International_Fuel_Surcharge),2)))*(1+FedEx_Markup),2)</f>
        <v>196.06</v>
      </c>
      <c r="I78" s="346">
        <f>ROUND((IF('Intl Economy Base'!$I$105&gt;ROUND(((1-IntEconomyDiscount-IntEoncomyIncentive)*'Intl Economy Base'!I75),2),ROUND('Intl Economy Base'!$I$105*(1+International_Fuel_Surcharge),2),ROUND(((1-IntEconomyDiscount-IntEoncomyIncentive)*'Intl Economy Base'!I75)*(1+International_Fuel_Surcharge),2)))*(1+FedEx_Markup),2)</f>
        <v>232.9</v>
      </c>
      <c r="J78" s="346">
        <f>ROUND((IF('Intl Economy Base'!$J$105&gt;ROUND(((1-IntEconomyDiscount-IntEoncomyIncentive)*'Intl Economy Base'!J75),2),ROUND('Intl Economy Base'!$J$105*(1+International_Fuel_Surcharge),2),ROUND(((1-IntEconomyDiscount-IntEoncomyIncentive)*'Intl Economy Base'!J75)*(1+International_Fuel_Surcharge),2)))*(1+FedEx_Markup),2)</f>
        <v>140.63</v>
      </c>
      <c r="K78" s="346">
        <f>ROUND((IF('Intl Economy Base'!$K$105&gt;ROUND(((1-IntEconomyDiscount-IntEoncomyIncentive)*'Intl Economy Base'!K75),2),ROUND('Intl Economy Base'!$K$105*(1+International_Fuel_Surcharge),2),ROUND(((1-IntEconomyDiscount-IntEoncomyIncentive)*'Intl Economy Base'!K75)*(1+International_Fuel_Surcharge),2)))*(1+FedEx_Markup),2)</f>
        <v>292.95</v>
      </c>
      <c r="L78" s="346">
        <f>ROUND((IF('Intl Economy Base'!$L$105&gt;ROUND(((1-IntEconomyDiscount-IntEoncomyIncentive)*'Intl Economy Base'!L75),2),ROUND('Intl Economy Base'!$L$105*(1+International_Fuel_Surcharge),2),ROUND(((1-IntEconomyDiscount-IntEoncomyIncentive)*'Intl Economy Base'!L75)*(1+International_Fuel_Surcharge),2)))*(1+FedEx_Markup),2)</f>
        <v>241.3</v>
      </c>
      <c r="M78" s="346">
        <f>ROUND((IF('Intl Economy Base'!$M$105&gt;ROUND(((1-IntEconomyDiscount-IntEoncomyIncentive)*'Intl Economy Base'!M75),2),ROUND('Intl Economy Base'!$M$105*(1+International_Fuel_Surcharge),2),ROUND(((1-IntEconomyDiscount-IntEoncomyIncentive)*'Intl Economy Base'!M75)*(1+International_Fuel_Surcharge),2)))*(1+FedEx_Markup),2)</f>
        <v>309.89</v>
      </c>
      <c r="N78" s="346">
        <f>ROUND((IF('Intl Economy Base'!$N$105&gt;ROUND(((1-IntEconomyDiscount-IntEoncomyIncentive)*'Intl Economy Base'!N75),2),ROUND('Intl Economy Base'!$N$105*(1+International_Fuel_Surcharge),2),ROUND(((1-IntEconomyDiscount-IntEoncomyIncentive)*'Intl Economy Base'!N75)*(1+International_Fuel_Surcharge),2)))*(1+FedEx_Markup),2)</f>
        <v>316.39</v>
      </c>
      <c r="O78" s="346">
        <f>ROUND((IF('Intl Economy Base'!$O$105&gt;ROUND(((1-IntEconomyDiscount-IntEoncomyIncentive)*'Intl Economy Base'!O75),2),ROUND('Intl Economy Base'!$O$105*(1+International_Fuel_Surcharge),2),ROUND(((1-IntEconomyDiscount-IntEoncomyIncentive)*'Intl Economy Base'!O75)*(1+International_Fuel_Surcharge),2)))*(1+FedEx_Markup),2)</f>
        <v>221.92</v>
      </c>
      <c r="P78" s="346">
        <f>ROUND((IF('Intl Economy Base'!$P$105&gt;ROUND(((1-IntEconomyDiscount-IntEoncomyIncentive)*'Intl Economy Base'!P75),2),ROUND('Intl Economy Base'!$P$105*(1+International_Fuel_Surcharge),2),ROUND(((1-IntEconomyDiscount-IntEoncomyIncentive)*'Intl Economy Base'!P75)*(1+International_Fuel_Surcharge),2)))*(1+FedEx_Markup),2)</f>
        <v>257.82</v>
      </c>
      <c r="Q78" s="346">
        <f>ROUND((IF('Intl Economy Base'!$Q$105&gt;ROUND(((1-PuertoRicoDiscount)*'Intl Economy Base'!Q75),2),ROUND('Intl Economy Base'!$Q$105*(1+International_Fuel_Surcharge),2),ROUND(((1-PuertoRicoDiscount)*'Intl Economy Base'!Q75)*(1+International_Fuel_Surcharge),2)))*(1+FedEx_Markup),2)</f>
        <v>358.48</v>
      </c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345">
        <v>98.0</v>
      </c>
      <c r="B79" s="346">
        <f>ROUND((IF('Intl Economy Base'!$B$105&gt;ROUND(((1-IntEconomyDiscount-IntEoncomyIncentive)*'Intl Economy Base'!B76),2),ROUND('Intl Economy Base'!$B$105*(1+International_Fuel_Surcharge),2),ROUND(((1-IntEconomyDiscount-IntEoncomyIncentive)*'Intl Economy Base'!B76)*(1+International_Fuel_Surcharge),2)))*(1+FedEx_Markup),2)</f>
        <v>131.58</v>
      </c>
      <c r="C79" s="346">
        <f>ROUND((IF('Intl Economy Base'!$C$105&gt;ROUND(((1-IntEconomyDiscount-IntEoncomyIncentive)*'Intl Economy Base'!C76),2),ROUND('Intl Economy Base'!$C$105*(1+International_Fuel_Surcharge),2),ROUND(((1-IntEconomyDiscount-IntEoncomyIncentive)*'Intl Economy Base'!C76)*(1+International_Fuel_Surcharge),2)))*(1+FedEx_Markup),2)</f>
        <v>141.88</v>
      </c>
      <c r="D79" s="346">
        <f>ROUND((IF('Intl Economy Base'!$D$105&gt;ROUND(((1-IntEconomyDiscount-IntEoncomyIncentive)*'Intl Economy Base'!D76),2),ROUND('Intl Economy Base'!$D$105*(1+International_Fuel_Surcharge),2),ROUND(((1-IntEconomyDiscount-IntEoncomyIncentive)*'Intl Economy Base'!D76)*(1+International_Fuel_Surcharge),2)))*(1+FedEx_Markup),2)</f>
        <v>94.17</v>
      </c>
      <c r="E79" s="346">
        <f>ROUND((IF('Intl Economy Base'!$E$105&gt;ROUND(((1-IntEconomyDiscount-IntEoncomyIncentive)*'Intl Economy Base'!E76),2),ROUND('Intl Economy Base'!$E$105*(1+International_Fuel_Surcharge),2),ROUND(((1-IntEconomyDiscount-IntEoncomyIncentive)*'Intl Economy Base'!E76)*(1+International_Fuel_Surcharge),2)))*(1+FedEx_Markup),2)</f>
        <v>188.03</v>
      </c>
      <c r="F79" s="346">
        <f>ROUND((IF('Intl Economy Base'!$F$105&gt;ROUND(((1-IntEconomyDiscount-IntEoncomyIncentive)*'Intl Economy Base'!F76),2),ROUND('Intl Economy Base'!$F$105*(1+International_Fuel_Surcharge),2),ROUND(((1-IntEconomyDiscount-IntEoncomyIncentive)*'Intl Economy Base'!F76)*(1+International_Fuel_Surcharge),2)))*(1+FedEx_Markup),2)</f>
        <v>343.4</v>
      </c>
      <c r="G79" s="346">
        <f>ROUND((IF('Intl Economy Base'!$G$105&gt;ROUND(((1-IntEconomyDiscount-IntEoncomyIncentive)*'Intl Economy Base'!G76),2),ROUND('Intl Economy Base'!$G$105*(1+International_Fuel_Surcharge),2),ROUND(((1-IntEconomyDiscount-IntEoncomyIncentive)*'Intl Economy Base'!G76)*(1+International_Fuel_Surcharge),2)))*(1+FedEx_Markup),2)</f>
        <v>204.79</v>
      </c>
      <c r="H79" s="346">
        <f>ROUND((IF('Intl Economy Base'!$H$105&gt;ROUND(((1-IntEconomyDiscount-IntEoncomyIncentive)*'Intl Economy Base'!H76),2),ROUND('Intl Economy Base'!$H$105*(1+International_Fuel_Surcharge),2),ROUND(((1-IntEconomyDiscount-IntEoncomyIncentive)*'Intl Economy Base'!H76)*(1+International_Fuel_Surcharge),2)))*(1+FedEx_Markup),2)</f>
        <v>197.43</v>
      </c>
      <c r="I79" s="346">
        <f>ROUND((IF('Intl Economy Base'!$I$105&gt;ROUND(((1-IntEconomyDiscount-IntEoncomyIncentive)*'Intl Economy Base'!I76),2),ROUND('Intl Economy Base'!$I$105*(1+International_Fuel_Surcharge),2),ROUND(((1-IntEconomyDiscount-IntEoncomyIncentive)*'Intl Economy Base'!I76)*(1+International_Fuel_Surcharge),2)))*(1+FedEx_Markup),2)</f>
        <v>233.55</v>
      </c>
      <c r="J79" s="346">
        <f>ROUND((IF('Intl Economy Base'!$J$105&gt;ROUND(((1-IntEconomyDiscount-IntEoncomyIncentive)*'Intl Economy Base'!J76),2),ROUND('Intl Economy Base'!$J$105*(1+International_Fuel_Surcharge),2),ROUND(((1-IntEconomyDiscount-IntEoncomyIncentive)*'Intl Economy Base'!J76)*(1+International_Fuel_Surcharge),2)))*(1+FedEx_Markup),2)</f>
        <v>140.69</v>
      </c>
      <c r="K79" s="346">
        <f>ROUND((IF('Intl Economy Base'!$K$105&gt;ROUND(((1-IntEconomyDiscount-IntEoncomyIncentive)*'Intl Economy Base'!K76),2),ROUND('Intl Economy Base'!$K$105*(1+International_Fuel_Surcharge),2),ROUND(((1-IntEconomyDiscount-IntEoncomyIncentive)*'Intl Economy Base'!K76)*(1+International_Fuel_Surcharge),2)))*(1+FedEx_Markup),2)</f>
        <v>293.93</v>
      </c>
      <c r="L79" s="346">
        <f>ROUND((IF('Intl Economy Base'!$L$105&gt;ROUND(((1-IntEconomyDiscount-IntEoncomyIncentive)*'Intl Economy Base'!L76),2),ROUND('Intl Economy Base'!$L$105*(1+International_Fuel_Surcharge),2),ROUND(((1-IntEconomyDiscount-IntEoncomyIncentive)*'Intl Economy Base'!L76)*(1+International_Fuel_Surcharge),2)))*(1+FedEx_Markup),2)</f>
        <v>241.36</v>
      </c>
      <c r="M79" s="346">
        <f>ROUND((IF('Intl Economy Base'!$M$105&gt;ROUND(((1-IntEconomyDiscount-IntEoncomyIncentive)*'Intl Economy Base'!M76),2),ROUND('Intl Economy Base'!$M$105*(1+International_Fuel_Surcharge),2),ROUND(((1-IntEconomyDiscount-IntEoncomyIncentive)*'Intl Economy Base'!M76)*(1+International_Fuel_Surcharge),2)))*(1+FedEx_Markup),2)</f>
        <v>309.95</v>
      </c>
      <c r="N79" s="346">
        <f>ROUND((IF('Intl Economy Base'!$N$105&gt;ROUND(((1-IntEconomyDiscount-IntEoncomyIncentive)*'Intl Economy Base'!N76),2),ROUND('Intl Economy Base'!$N$105*(1+International_Fuel_Surcharge),2),ROUND(((1-IntEconomyDiscount-IntEoncomyIncentive)*'Intl Economy Base'!N76)*(1+International_Fuel_Surcharge),2)))*(1+FedEx_Markup),2)</f>
        <v>316.43</v>
      </c>
      <c r="O79" s="346">
        <f>ROUND((IF('Intl Economy Base'!$O$105&gt;ROUND(((1-IntEconomyDiscount-IntEoncomyIncentive)*'Intl Economy Base'!O76),2),ROUND('Intl Economy Base'!$O$105*(1+International_Fuel_Surcharge),2),ROUND(((1-IntEconomyDiscount-IntEoncomyIncentive)*'Intl Economy Base'!O76)*(1+International_Fuel_Surcharge),2)))*(1+FedEx_Markup),2)</f>
        <v>221.97</v>
      </c>
      <c r="P79" s="346">
        <f>ROUND((IF('Intl Economy Base'!$P$105&gt;ROUND(((1-IntEconomyDiscount-IntEoncomyIncentive)*'Intl Economy Base'!P76),2),ROUND('Intl Economy Base'!$P$105*(1+International_Fuel_Surcharge),2),ROUND(((1-IntEconomyDiscount-IntEoncomyIncentive)*'Intl Economy Base'!P76)*(1+International_Fuel_Surcharge),2)))*(1+FedEx_Markup),2)</f>
        <v>258.88</v>
      </c>
      <c r="Q79" s="346">
        <f>ROUND((IF('Intl Economy Base'!$Q$105&gt;ROUND(((1-PuertoRicoDiscount)*'Intl Economy Base'!Q76),2),ROUND('Intl Economy Base'!$Q$105*(1+International_Fuel_Surcharge),2),ROUND(((1-PuertoRicoDiscount)*'Intl Economy Base'!Q76)*(1+International_Fuel_Surcharge),2)))*(1+FedEx_Markup),2)</f>
        <v>381.01</v>
      </c>
      <c r="R79" s="63"/>
      <c r="S79" s="63"/>
      <c r="T79" s="63"/>
      <c r="U79" s="63"/>
      <c r="V79" s="63"/>
      <c r="W79" s="63"/>
      <c r="X79" s="63"/>
      <c r="Y79" s="63"/>
      <c r="Z79" s="63"/>
    </row>
    <row r="80" ht="12.75" customHeight="1">
      <c r="A80" s="345">
        <v>100.0</v>
      </c>
      <c r="B80" s="346">
        <f>ROUND((IF('Intl Economy Base'!$B$105&gt;ROUND(((1-IntEconomyDiscount-IntEoncomyIncentive)*'Intl Economy Base'!B77),2),ROUND('Intl Economy Base'!$B$105*(1+International_Fuel_Surcharge),2),ROUND(((1-IntEconomyDiscount-IntEoncomyIncentive)*'Intl Economy Base'!B77)*(1+International_Fuel_Surcharge),2)))*(1+FedEx_Markup),2)</f>
        <v>134.58</v>
      </c>
      <c r="C80" s="346">
        <f>ROUND((IF('Intl Economy Base'!$C$105&gt;ROUND(((1-IntEconomyDiscount-IntEoncomyIncentive)*'Intl Economy Base'!C77),2),ROUND('Intl Economy Base'!$C$105*(1+International_Fuel_Surcharge),2),ROUND(((1-IntEconomyDiscount-IntEoncomyIncentive)*'Intl Economy Base'!C77)*(1+International_Fuel_Surcharge),2)))*(1+FedEx_Markup),2)</f>
        <v>141.92</v>
      </c>
      <c r="D80" s="346">
        <f>ROUND((IF('Intl Economy Base'!$D$105&gt;ROUND(((1-IntEconomyDiscount-IntEoncomyIncentive)*'Intl Economy Base'!D77),2),ROUND('Intl Economy Base'!$D$105*(1+International_Fuel_Surcharge),2),ROUND(((1-IntEconomyDiscount-IntEoncomyIncentive)*'Intl Economy Base'!D77)*(1+International_Fuel_Surcharge),2)))*(1+FedEx_Markup),2)</f>
        <v>96.21</v>
      </c>
      <c r="E80" s="346">
        <f>ROUND((IF('Intl Economy Base'!$E$105&gt;ROUND(((1-IntEconomyDiscount-IntEoncomyIncentive)*'Intl Economy Base'!E77),2),ROUND('Intl Economy Base'!$E$105*(1+International_Fuel_Surcharge),2),ROUND(((1-IntEconomyDiscount-IntEoncomyIncentive)*'Intl Economy Base'!E77)*(1+International_Fuel_Surcharge),2)))*(1+FedEx_Markup),2)</f>
        <v>188.12</v>
      </c>
      <c r="F80" s="346">
        <f>ROUND((IF('Intl Economy Base'!$F$105&gt;ROUND(((1-IntEconomyDiscount-IntEoncomyIncentive)*'Intl Economy Base'!F77),2),ROUND('Intl Economy Base'!$F$105*(1+International_Fuel_Surcharge),2),ROUND(((1-IntEconomyDiscount-IntEoncomyIncentive)*'Intl Economy Base'!F77)*(1+International_Fuel_Surcharge),2)))*(1+FedEx_Markup),2)</f>
        <v>344.89</v>
      </c>
      <c r="G80" s="346">
        <f>ROUND((IF('Intl Economy Base'!$G$105&gt;ROUND(((1-IntEconomyDiscount-IntEoncomyIncentive)*'Intl Economy Base'!G77),2),ROUND('Intl Economy Base'!$G$105*(1+International_Fuel_Surcharge),2),ROUND(((1-IntEconomyDiscount-IntEoncomyIncentive)*'Intl Economy Base'!G77)*(1+International_Fuel_Surcharge),2)))*(1+FedEx_Markup),2)</f>
        <v>205.97</v>
      </c>
      <c r="H80" s="346">
        <f>ROUND((IF('Intl Economy Base'!$H$105&gt;ROUND(((1-IntEconomyDiscount-IntEoncomyIncentive)*'Intl Economy Base'!H77),2),ROUND('Intl Economy Base'!$H$105*(1+International_Fuel_Surcharge),2),ROUND(((1-IntEconomyDiscount-IntEoncomyIncentive)*'Intl Economy Base'!H77)*(1+International_Fuel_Surcharge),2)))*(1+FedEx_Markup),2)</f>
        <v>197.57</v>
      </c>
      <c r="I80" s="346">
        <f>ROUND((IF('Intl Economy Base'!$I$105&gt;ROUND(((1-IntEconomyDiscount-IntEoncomyIncentive)*'Intl Economy Base'!I77),2),ROUND('Intl Economy Base'!$I$105*(1+International_Fuel_Surcharge),2),ROUND(((1-IntEconomyDiscount-IntEoncomyIncentive)*'Intl Economy Base'!I77)*(1+International_Fuel_Surcharge),2)))*(1+FedEx_Markup),2)</f>
        <v>233.61</v>
      </c>
      <c r="J80" s="346">
        <f>ROUND((IF('Intl Economy Base'!$J$105&gt;ROUND(((1-IntEconomyDiscount-IntEoncomyIncentive)*'Intl Economy Base'!J77),2),ROUND('Intl Economy Base'!$J$105*(1+International_Fuel_Surcharge),2),ROUND(((1-IntEconomyDiscount-IntEoncomyIncentive)*'Intl Economy Base'!J77)*(1+International_Fuel_Surcharge),2)))*(1+FedEx_Markup),2)</f>
        <v>140.93</v>
      </c>
      <c r="K80" s="346">
        <f>ROUND((IF('Intl Economy Base'!$K$105&gt;ROUND(((1-IntEconomyDiscount-IntEoncomyIncentive)*'Intl Economy Base'!K77),2),ROUND('Intl Economy Base'!$K$105*(1+International_Fuel_Surcharge),2),ROUND(((1-IntEconomyDiscount-IntEoncomyIncentive)*'Intl Economy Base'!K77)*(1+International_Fuel_Surcharge),2)))*(1+FedEx_Markup),2)</f>
        <v>294.92</v>
      </c>
      <c r="L80" s="346">
        <f>ROUND((IF('Intl Economy Base'!$L$105&gt;ROUND(((1-IntEconomyDiscount-IntEoncomyIncentive)*'Intl Economy Base'!L77),2),ROUND('Intl Economy Base'!$L$105*(1+International_Fuel_Surcharge),2),ROUND(((1-IntEconomyDiscount-IntEoncomyIncentive)*'Intl Economy Base'!L77)*(1+International_Fuel_Surcharge),2)))*(1+FedEx_Markup),2)</f>
        <v>241.76</v>
      </c>
      <c r="M80" s="346">
        <f>ROUND((IF('Intl Economy Base'!$M$105&gt;ROUND(((1-IntEconomyDiscount-IntEoncomyIncentive)*'Intl Economy Base'!M77),2),ROUND('Intl Economy Base'!$M$105*(1+International_Fuel_Surcharge),2),ROUND(((1-IntEconomyDiscount-IntEoncomyIncentive)*'Intl Economy Base'!M77)*(1+International_Fuel_Surcharge),2)))*(1+FedEx_Markup),2)</f>
        <v>310.02</v>
      </c>
      <c r="N80" s="346">
        <f>ROUND((IF('Intl Economy Base'!$N$105&gt;ROUND(((1-IntEconomyDiscount-IntEoncomyIncentive)*'Intl Economy Base'!N77),2),ROUND('Intl Economy Base'!$N$105*(1+International_Fuel_Surcharge),2),ROUND(((1-IntEconomyDiscount-IntEoncomyIncentive)*'Intl Economy Base'!N77)*(1+International_Fuel_Surcharge),2)))*(1+FedEx_Markup),2)</f>
        <v>316.49</v>
      </c>
      <c r="O80" s="346">
        <f>ROUND((IF('Intl Economy Base'!$O$105&gt;ROUND(((1-IntEconomyDiscount-IntEoncomyIncentive)*'Intl Economy Base'!O77),2),ROUND('Intl Economy Base'!$O$105*(1+International_Fuel_Surcharge),2),ROUND(((1-IntEconomyDiscount-IntEoncomyIncentive)*'Intl Economy Base'!O77)*(1+International_Fuel_Surcharge),2)))*(1+FedEx_Markup),2)</f>
        <v>222.03</v>
      </c>
      <c r="P80" s="346">
        <f>ROUND((IF('Intl Economy Base'!$P$105&gt;ROUND(((1-IntEconomyDiscount-IntEoncomyIncentive)*'Intl Economy Base'!P77),2),ROUND('Intl Economy Base'!$P$105*(1+International_Fuel_Surcharge),2),ROUND(((1-IntEconomyDiscount-IntEoncomyIncentive)*'Intl Economy Base'!P77)*(1+International_Fuel_Surcharge),2)))*(1+FedEx_Markup),2)</f>
        <v>271.58</v>
      </c>
      <c r="Q80" s="346">
        <f>ROUND((IF('Intl Economy Base'!$Q$105&gt;ROUND(((1-PuertoRicoDiscount)*'Intl Economy Base'!Q77),2),ROUND('Intl Economy Base'!$Q$105*(1+International_Fuel_Surcharge),2),ROUND(((1-PuertoRicoDiscount)*'Intl Economy Base'!Q77)*(1+International_Fuel_Surcharge),2)))*(1+FedEx_Markup),2)</f>
        <v>381.04</v>
      </c>
      <c r="R80" s="63"/>
      <c r="S80" s="63"/>
      <c r="T80" s="63"/>
      <c r="U80" s="63"/>
      <c r="V80" s="63"/>
      <c r="W80" s="63"/>
      <c r="X80" s="63"/>
      <c r="Y80" s="63"/>
      <c r="Z80" s="63"/>
    </row>
    <row r="81" ht="12.75" customHeight="1">
      <c r="A81" s="345">
        <v>105.0</v>
      </c>
      <c r="B81" s="346">
        <f>ROUND((IF('Intl Economy Base'!$B$105&gt;ROUND(((1-IntEconomyDiscount-IntEoncomyIncentive)*'Intl Economy Base'!B78),2),ROUND('Intl Economy Base'!$B$105*(1+International_Fuel_Surcharge),2),ROUND(((1-IntEconomyDiscount-IntEoncomyIncentive)*'Intl Economy Base'!B78)*(1+International_Fuel_Surcharge),2)))*(1+FedEx_Markup),2)</f>
        <v>135.83</v>
      </c>
      <c r="C81" s="346">
        <f>ROUND((IF('Intl Economy Base'!$C$105&gt;ROUND(((1-IntEconomyDiscount-IntEoncomyIncentive)*'Intl Economy Base'!C78),2),ROUND('Intl Economy Base'!$C$105*(1+International_Fuel_Surcharge),2),ROUND(((1-IntEconomyDiscount-IntEoncomyIncentive)*'Intl Economy Base'!C78)*(1+International_Fuel_Surcharge),2)))*(1+FedEx_Markup),2)</f>
        <v>141.97</v>
      </c>
      <c r="D81" s="346">
        <f>ROUND((IF('Intl Economy Base'!$D$105&gt;ROUND(((1-IntEconomyDiscount-IntEoncomyIncentive)*'Intl Economy Base'!D78),2),ROUND('Intl Economy Base'!$D$105*(1+International_Fuel_Surcharge),2),ROUND(((1-IntEconomyDiscount-IntEoncomyIncentive)*'Intl Economy Base'!D78)*(1+International_Fuel_Surcharge),2)))*(1+FedEx_Markup),2)</f>
        <v>98.58</v>
      </c>
      <c r="E81" s="346">
        <f>ROUND((IF('Intl Economy Base'!$E$105&gt;ROUND(((1-IntEconomyDiscount-IntEoncomyIncentive)*'Intl Economy Base'!E78),2),ROUND('Intl Economy Base'!$E$105*(1+International_Fuel_Surcharge),2),ROUND(((1-IntEconomyDiscount-IntEoncomyIncentive)*'Intl Economy Base'!E78)*(1+International_Fuel_Surcharge),2)))*(1+FedEx_Markup),2)</f>
        <v>188.17</v>
      </c>
      <c r="F81" s="346">
        <f>ROUND((IF('Intl Economy Base'!$F$105&gt;ROUND(((1-IntEconomyDiscount-IntEoncomyIncentive)*'Intl Economy Base'!F78),2),ROUND('Intl Economy Base'!$F$105*(1+International_Fuel_Surcharge),2),ROUND(((1-IntEconomyDiscount-IntEoncomyIncentive)*'Intl Economy Base'!F78)*(1+International_Fuel_Surcharge),2)))*(1+FedEx_Markup),2)</f>
        <v>345.03</v>
      </c>
      <c r="G81" s="346">
        <f>ROUND((IF('Intl Economy Base'!$G$105&gt;ROUND(((1-IntEconomyDiscount-IntEoncomyIncentive)*'Intl Economy Base'!G78),2),ROUND('Intl Economy Base'!$G$105*(1+International_Fuel_Surcharge),2),ROUND(((1-IntEconomyDiscount-IntEoncomyIncentive)*'Intl Economy Base'!G78)*(1+International_Fuel_Surcharge),2)))*(1+FedEx_Markup),2)</f>
        <v>208.12</v>
      </c>
      <c r="H81" s="346">
        <f>ROUND((IF('Intl Economy Base'!$H$105&gt;ROUND(((1-IntEconomyDiscount-IntEoncomyIncentive)*'Intl Economy Base'!H78),2),ROUND('Intl Economy Base'!$H$105*(1+International_Fuel_Surcharge),2),ROUND(((1-IntEconomyDiscount-IntEoncomyIncentive)*'Intl Economy Base'!H78)*(1+International_Fuel_Surcharge),2)))*(1+FedEx_Markup),2)</f>
        <v>200.17</v>
      </c>
      <c r="I81" s="346">
        <f>ROUND((IF('Intl Economy Base'!$I$105&gt;ROUND(((1-IntEconomyDiscount-IntEoncomyIncentive)*'Intl Economy Base'!I78),2),ROUND('Intl Economy Base'!$I$105*(1+International_Fuel_Surcharge),2),ROUND(((1-IntEconomyDiscount-IntEoncomyIncentive)*'Intl Economy Base'!I78)*(1+International_Fuel_Surcharge),2)))*(1+FedEx_Markup),2)</f>
        <v>233.67</v>
      </c>
      <c r="J81" s="346">
        <f>ROUND((IF('Intl Economy Base'!$J$105&gt;ROUND(((1-IntEconomyDiscount-IntEoncomyIncentive)*'Intl Economy Base'!J78),2),ROUND('Intl Economy Base'!$J$105*(1+International_Fuel_Surcharge),2),ROUND(((1-IntEconomyDiscount-IntEoncomyIncentive)*'Intl Economy Base'!J78)*(1+International_Fuel_Surcharge),2)))*(1+FedEx_Markup),2)</f>
        <v>145.65</v>
      </c>
      <c r="K81" s="346">
        <f>ROUND((IF('Intl Economy Base'!$K$105&gt;ROUND(((1-IntEconomyDiscount-IntEoncomyIncentive)*'Intl Economy Base'!K78),2),ROUND('Intl Economy Base'!$K$105*(1+International_Fuel_Surcharge),2),ROUND(((1-IntEconomyDiscount-IntEoncomyIncentive)*'Intl Economy Base'!K78)*(1+International_Fuel_Surcharge),2)))*(1+FedEx_Markup),2)</f>
        <v>295.91</v>
      </c>
      <c r="L81" s="346">
        <f>ROUND((IF('Intl Economy Base'!$L$105&gt;ROUND(((1-IntEconomyDiscount-IntEoncomyIncentive)*'Intl Economy Base'!L78),2),ROUND('Intl Economy Base'!$L$105*(1+International_Fuel_Surcharge),2),ROUND(((1-IntEconomyDiscount-IntEoncomyIncentive)*'Intl Economy Base'!L78)*(1+International_Fuel_Surcharge),2)))*(1+FedEx_Markup),2)</f>
        <v>249.75</v>
      </c>
      <c r="M81" s="346">
        <f>ROUND((IF('Intl Economy Base'!$M$105&gt;ROUND(((1-IntEconomyDiscount-IntEoncomyIncentive)*'Intl Economy Base'!M78),2),ROUND('Intl Economy Base'!$M$105*(1+International_Fuel_Surcharge),2),ROUND(((1-IntEconomyDiscount-IntEoncomyIncentive)*'Intl Economy Base'!M78)*(1+International_Fuel_Surcharge),2)))*(1+FedEx_Markup),2)</f>
        <v>310.07</v>
      </c>
      <c r="N81" s="346">
        <f>ROUND((IF('Intl Economy Base'!$N$105&gt;ROUND(((1-IntEconomyDiscount-IntEoncomyIncentive)*'Intl Economy Base'!N78),2),ROUND('Intl Economy Base'!$N$105*(1+International_Fuel_Surcharge),2),ROUND(((1-IntEconomyDiscount-IntEoncomyIncentive)*'Intl Economy Base'!N78)*(1+International_Fuel_Surcharge),2)))*(1+FedEx_Markup),2)</f>
        <v>316.54</v>
      </c>
      <c r="O81" s="346">
        <f>ROUND((IF('Intl Economy Base'!$O$105&gt;ROUND(((1-IntEconomyDiscount-IntEoncomyIncentive)*'Intl Economy Base'!O78),2),ROUND('Intl Economy Base'!$O$105*(1+International_Fuel_Surcharge),2),ROUND(((1-IntEconomyDiscount-IntEoncomyIncentive)*'Intl Economy Base'!O78)*(1+International_Fuel_Surcharge),2)))*(1+FedEx_Markup),2)</f>
        <v>222.08</v>
      </c>
      <c r="P81" s="346">
        <f>ROUND((IF('Intl Economy Base'!$P$105&gt;ROUND(((1-IntEconomyDiscount-IntEoncomyIncentive)*'Intl Economy Base'!P78),2),ROUND('Intl Economy Base'!$P$105*(1+International_Fuel_Surcharge),2),ROUND(((1-IntEconomyDiscount-IntEoncomyIncentive)*'Intl Economy Base'!P78)*(1+International_Fuel_Surcharge),2)))*(1+FedEx_Markup),2)</f>
        <v>272.85</v>
      </c>
      <c r="Q81" s="346">
        <f>ROUND((IF('Intl Economy Base'!$Q$105&gt;ROUND(((1-PuertoRicoDiscount)*'Intl Economy Base'!Q78),2),ROUND('Intl Economy Base'!$Q$105*(1+International_Fuel_Surcharge),2),ROUND(((1-PuertoRicoDiscount)*'Intl Economy Base'!Q78)*(1+International_Fuel_Surcharge),2)))*(1+FedEx_Markup),2)</f>
        <v>381.08</v>
      </c>
      <c r="R81" s="63"/>
      <c r="S81" s="63"/>
      <c r="T81" s="63"/>
      <c r="U81" s="63"/>
      <c r="V81" s="63"/>
      <c r="W81" s="63"/>
      <c r="X81" s="63"/>
      <c r="Y81" s="63"/>
      <c r="Z81" s="63"/>
    </row>
    <row r="82" ht="12.75" customHeight="1">
      <c r="A82" s="345">
        <v>110.0</v>
      </c>
      <c r="B82" s="346">
        <f>ROUND((IF('Intl Economy Base'!$B$105&gt;ROUND(((1-IntEconomyDiscount-IntEoncomyIncentive)*'Intl Economy Base'!B79),2),ROUND('Intl Economy Base'!$B$105*(1+International_Fuel_Surcharge),2),ROUND(((1-IntEconomyDiscount-IntEoncomyIncentive)*'Intl Economy Base'!B79)*(1+International_Fuel_Surcharge),2)))*(1+FedEx_Markup),2)</f>
        <v>135.95</v>
      </c>
      <c r="C82" s="346">
        <f>ROUND((IF('Intl Economy Base'!$C$105&gt;ROUND(((1-IntEconomyDiscount-IntEoncomyIncentive)*'Intl Economy Base'!C79),2),ROUND('Intl Economy Base'!$C$105*(1+International_Fuel_Surcharge),2),ROUND(((1-IntEconomyDiscount-IntEoncomyIncentive)*'Intl Economy Base'!C79)*(1+International_Fuel_Surcharge),2)))*(1+FedEx_Markup),2)</f>
        <v>142.03</v>
      </c>
      <c r="D82" s="346">
        <f>ROUND((IF('Intl Economy Base'!$D$105&gt;ROUND(((1-IntEconomyDiscount-IntEoncomyIncentive)*'Intl Economy Base'!D79),2),ROUND('Intl Economy Base'!$D$105*(1+International_Fuel_Surcharge),2),ROUND(((1-IntEconomyDiscount-IntEoncomyIncentive)*'Intl Economy Base'!D79)*(1+International_Fuel_Surcharge),2)))*(1+FedEx_Markup),2)</f>
        <v>98.81</v>
      </c>
      <c r="E82" s="346">
        <f>ROUND((IF('Intl Economy Base'!$E$105&gt;ROUND(((1-IntEconomyDiscount-IntEoncomyIncentive)*'Intl Economy Base'!E79),2),ROUND('Intl Economy Base'!$E$105*(1+International_Fuel_Surcharge),2),ROUND(((1-IntEconomyDiscount-IntEoncomyIncentive)*'Intl Economy Base'!E79)*(1+International_Fuel_Surcharge),2)))*(1+FedEx_Markup),2)</f>
        <v>188.31</v>
      </c>
      <c r="F82" s="346">
        <f>ROUND((IF('Intl Economy Base'!$F$105&gt;ROUND(((1-IntEconomyDiscount-IntEoncomyIncentive)*'Intl Economy Base'!F79),2),ROUND('Intl Economy Base'!$F$105*(1+International_Fuel_Surcharge),2),ROUND(((1-IntEconomyDiscount-IntEoncomyIncentive)*'Intl Economy Base'!F79)*(1+International_Fuel_Surcharge),2)))*(1+FedEx_Markup),2)</f>
        <v>345.09</v>
      </c>
      <c r="G82" s="346">
        <f>ROUND((IF('Intl Economy Base'!$G$105&gt;ROUND(((1-IntEconomyDiscount-IntEoncomyIncentive)*'Intl Economy Base'!G79),2),ROUND('Intl Economy Base'!$G$105*(1+International_Fuel_Surcharge),2),ROUND(((1-IntEconomyDiscount-IntEoncomyIncentive)*'Intl Economy Base'!G79)*(1+International_Fuel_Surcharge),2)))*(1+FedEx_Markup),2)</f>
        <v>209.77</v>
      </c>
      <c r="H82" s="346">
        <f>ROUND((IF('Intl Economy Base'!$H$105&gt;ROUND(((1-IntEconomyDiscount-IntEoncomyIncentive)*'Intl Economy Base'!H79),2),ROUND('Intl Economy Base'!$H$105*(1+International_Fuel_Surcharge),2),ROUND(((1-IntEconomyDiscount-IntEoncomyIncentive)*'Intl Economy Base'!H79)*(1+International_Fuel_Surcharge),2)))*(1+FedEx_Markup),2)</f>
        <v>201.53</v>
      </c>
      <c r="I82" s="346">
        <f>ROUND((IF('Intl Economy Base'!$I$105&gt;ROUND(((1-IntEconomyDiscount-IntEoncomyIncentive)*'Intl Economy Base'!I79),2),ROUND('Intl Economy Base'!$I$105*(1+International_Fuel_Surcharge),2),ROUND(((1-IntEconomyDiscount-IntEoncomyIncentive)*'Intl Economy Base'!I79)*(1+International_Fuel_Surcharge),2)))*(1+FedEx_Markup),2)</f>
        <v>233.73</v>
      </c>
      <c r="J82" s="346">
        <f>ROUND((IF('Intl Economy Base'!$J$105&gt;ROUND(((1-IntEconomyDiscount-IntEoncomyIncentive)*'Intl Economy Base'!J79),2),ROUND('Intl Economy Base'!$J$105*(1+International_Fuel_Surcharge),2),ROUND(((1-IntEconomyDiscount-IntEoncomyIncentive)*'Intl Economy Base'!J79)*(1+International_Fuel_Surcharge),2)))*(1+FedEx_Markup),2)</f>
        <v>146.12</v>
      </c>
      <c r="K82" s="346">
        <f>ROUND((IF('Intl Economy Base'!$K$105&gt;ROUND(((1-IntEconomyDiscount-IntEoncomyIncentive)*'Intl Economy Base'!K79),2),ROUND('Intl Economy Base'!$K$105*(1+International_Fuel_Surcharge),2),ROUND(((1-IntEconomyDiscount-IntEoncomyIncentive)*'Intl Economy Base'!K79)*(1+International_Fuel_Surcharge),2)))*(1+FedEx_Markup),2)</f>
        <v>296.88</v>
      </c>
      <c r="L82" s="346">
        <f>ROUND((IF('Intl Economy Base'!$L$105&gt;ROUND(((1-IntEconomyDiscount-IntEoncomyIncentive)*'Intl Economy Base'!L79),2),ROUND('Intl Economy Base'!$L$105*(1+International_Fuel_Surcharge),2),ROUND(((1-IntEconomyDiscount-IntEoncomyIncentive)*'Intl Economy Base'!L79)*(1+International_Fuel_Surcharge),2)))*(1+FedEx_Markup),2)</f>
        <v>250.54</v>
      </c>
      <c r="M82" s="346">
        <f>ROUND((IF('Intl Economy Base'!$M$105&gt;ROUND(((1-IntEconomyDiscount-IntEoncomyIncentive)*'Intl Economy Base'!M79),2),ROUND('Intl Economy Base'!$M$105*(1+International_Fuel_Surcharge),2),ROUND(((1-IntEconomyDiscount-IntEoncomyIncentive)*'Intl Economy Base'!M79)*(1+International_Fuel_Surcharge),2)))*(1+FedEx_Markup),2)</f>
        <v>310.13</v>
      </c>
      <c r="N82" s="346">
        <f>ROUND((IF('Intl Economy Base'!$N$105&gt;ROUND(((1-IntEconomyDiscount-IntEoncomyIncentive)*'Intl Economy Base'!N79),2),ROUND('Intl Economy Base'!$N$105*(1+International_Fuel_Surcharge),2),ROUND(((1-IntEconomyDiscount-IntEoncomyIncentive)*'Intl Economy Base'!N79)*(1+International_Fuel_Surcharge),2)))*(1+FedEx_Markup),2)</f>
        <v>316.6</v>
      </c>
      <c r="O82" s="346">
        <f>ROUND((IF('Intl Economy Base'!$O$105&gt;ROUND(((1-IntEconomyDiscount-IntEoncomyIncentive)*'Intl Economy Base'!O79),2),ROUND('Intl Economy Base'!$O$105*(1+International_Fuel_Surcharge),2),ROUND(((1-IntEconomyDiscount-IntEoncomyIncentive)*'Intl Economy Base'!O79)*(1+International_Fuel_Surcharge),2)))*(1+FedEx_Markup),2)</f>
        <v>222.13</v>
      </c>
      <c r="P82" s="346">
        <f>ROUND((IF('Intl Economy Base'!$P$105&gt;ROUND(((1-IntEconomyDiscount-IntEoncomyIncentive)*'Intl Economy Base'!P79),2),ROUND('Intl Economy Base'!$P$105*(1+International_Fuel_Surcharge),2),ROUND(((1-IntEconomyDiscount-IntEoncomyIncentive)*'Intl Economy Base'!P79)*(1+International_Fuel_Surcharge),2)))*(1+FedEx_Markup),2)</f>
        <v>272.98</v>
      </c>
      <c r="Q82" s="346">
        <f>ROUND((IF('Intl Economy Base'!$Q$105&gt;ROUND(((1-PuertoRicoDiscount)*'Intl Economy Base'!Q79),2),ROUND('Intl Economy Base'!$Q$105*(1+International_Fuel_Surcharge),2),ROUND(((1-PuertoRicoDiscount)*'Intl Economy Base'!Q79)*(1+International_Fuel_Surcharge),2)))*(1+FedEx_Markup),2)</f>
        <v>381.11</v>
      </c>
      <c r="R82" s="63"/>
      <c r="S82" s="63"/>
      <c r="T82" s="63"/>
      <c r="U82" s="63"/>
      <c r="V82" s="63"/>
      <c r="W82" s="63"/>
      <c r="X82" s="63"/>
      <c r="Y82" s="63"/>
      <c r="Z82" s="63"/>
    </row>
    <row r="83" ht="12.75" customHeight="1">
      <c r="A83" s="345">
        <v>115.0</v>
      </c>
      <c r="B83" s="346">
        <f>ROUND((IF('Intl Economy Base'!$B$105&gt;ROUND(((1-IntEconomyDiscount-IntEoncomyIncentive)*'Intl Economy Base'!B80),2),ROUND('Intl Economy Base'!$B$105*(1+International_Fuel_Surcharge),2),ROUND(((1-IntEconomyDiscount-IntEoncomyIncentive)*'Intl Economy Base'!B80)*(1+International_Fuel_Surcharge),2)))*(1+FedEx_Markup),2)</f>
        <v>136.01</v>
      </c>
      <c r="C83" s="346">
        <f>ROUND((IF('Intl Economy Base'!$C$105&gt;ROUND(((1-IntEconomyDiscount-IntEoncomyIncentive)*'Intl Economy Base'!C80),2),ROUND('Intl Economy Base'!$C$105*(1+International_Fuel_Surcharge),2),ROUND(((1-IntEconomyDiscount-IntEoncomyIncentive)*'Intl Economy Base'!C80)*(1+International_Fuel_Surcharge),2)))*(1+FedEx_Markup),2)</f>
        <v>142.07</v>
      </c>
      <c r="D83" s="346">
        <f>ROUND((IF('Intl Economy Base'!$D$105&gt;ROUND(((1-IntEconomyDiscount-IntEoncomyIncentive)*'Intl Economy Base'!D80),2),ROUND('Intl Economy Base'!$D$105*(1+International_Fuel_Surcharge),2),ROUND(((1-IntEconomyDiscount-IntEoncomyIncentive)*'Intl Economy Base'!D80)*(1+International_Fuel_Surcharge),2)))*(1+FedEx_Markup),2)</f>
        <v>99.72</v>
      </c>
      <c r="E83" s="346">
        <f>ROUND((IF('Intl Economy Base'!$E$105&gt;ROUND(((1-IntEconomyDiscount-IntEoncomyIncentive)*'Intl Economy Base'!E80),2),ROUND('Intl Economy Base'!$E$105*(1+International_Fuel_Surcharge),2),ROUND(((1-IntEconomyDiscount-IntEoncomyIncentive)*'Intl Economy Base'!E80)*(1+International_Fuel_Surcharge),2)))*(1+FedEx_Markup),2)</f>
        <v>188.38</v>
      </c>
      <c r="F83" s="346">
        <f>ROUND((IF('Intl Economy Base'!$F$105&gt;ROUND(((1-IntEconomyDiscount-IntEoncomyIncentive)*'Intl Economy Base'!F80),2),ROUND('Intl Economy Base'!$F$105*(1+International_Fuel_Surcharge),2),ROUND(((1-IntEconomyDiscount-IntEoncomyIncentive)*'Intl Economy Base'!F80)*(1+International_Fuel_Surcharge),2)))*(1+FedEx_Markup),2)</f>
        <v>345.14</v>
      </c>
      <c r="G83" s="346">
        <f>ROUND((IF('Intl Economy Base'!$G$105&gt;ROUND(((1-IntEconomyDiscount-IntEoncomyIncentive)*'Intl Economy Base'!G80),2),ROUND('Intl Economy Base'!$G$105*(1+International_Fuel_Surcharge),2),ROUND(((1-IntEconomyDiscount-IntEoncomyIncentive)*'Intl Economy Base'!G80)*(1+International_Fuel_Surcharge),2)))*(1+FedEx_Markup),2)</f>
        <v>211.43</v>
      </c>
      <c r="H83" s="346">
        <f>ROUND((IF('Intl Economy Base'!$H$105&gt;ROUND(((1-IntEconomyDiscount-IntEoncomyIncentive)*'Intl Economy Base'!H80),2),ROUND('Intl Economy Base'!$H$105*(1+International_Fuel_Surcharge),2),ROUND(((1-IntEconomyDiscount-IntEoncomyIncentive)*'Intl Economy Base'!H80)*(1+International_Fuel_Surcharge),2)))*(1+FedEx_Markup),2)</f>
        <v>202.89</v>
      </c>
      <c r="I83" s="346">
        <f>ROUND((IF('Intl Economy Base'!$I$105&gt;ROUND(((1-IntEconomyDiscount-IntEoncomyIncentive)*'Intl Economy Base'!I80),2),ROUND('Intl Economy Base'!$I$105*(1+International_Fuel_Surcharge),2),ROUND(((1-IntEconomyDiscount-IntEoncomyIncentive)*'Intl Economy Base'!I80)*(1+International_Fuel_Surcharge),2)))*(1+FedEx_Markup),2)</f>
        <v>233.77</v>
      </c>
      <c r="J83" s="346">
        <f>ROUND((IF('Intl Economy Base'!$J$105&gt;ROUND(((1-IntEconomyDiscount-IntEoncomyIncentive)*'Intl Economy Base'!J80),2),ROUND('Intl Economy Base'!$J$105*(1+International_Fuel_Surcharge),2),ROUND(((1-IntEconomyDiscount-IntEoncomyIncentive)*'Intl Economy Base'!J80)*(1+International_Fuel_Surcharge),2)))*(1+FedEx_Markup),2)</f>
        <v>146.68</v>
      </c>
      <c r="K83" s="346">
        <f>ROUND((IF('Intl Economy Base'!$K$105&gt;ROUND(((1-IntEconomyDiscount-IntEoncomyIncentive)*'Intl Economy Base'!K80),2),ROUND('Intl Economy Base'!$K$105*(1+International_Fuel_Surcharge),2),ROUND(((1-IntEconomyDiscount-IntEoncomyIncentive)*'Intl Economy Base'!K80)*(1+International_Fuel_Surcharge),2)))*(1+FedEx_Markup),2)</f>
        <v>297.68</v>
      </c>
      <c r="L83" s="346">
        <f>ROUND((IF('Intl Economy Base'!$L$105&gt;ROUND(((1-IntEconomyDiscount-IntEoncomyIncentive)*'Intl Economy Base'!L80),2),ROUND('Intl Economy Base'!$L$105*(1+International_Fuel_Surcharge),2),ROUND(((1-IntEconomyDiscount-IntEoncomyIncentive)*'Intl Economy Base'!L80)*(1+International_Fuel_Surcharge),2)))*(1+FedEx_Markup),2)</f>
        <v>250.62</v>
      </c>
      <c r="M83" s="346">
        <f>ROUND((IF('Intl Economy Base'!$M$105&gt;ROUND(((1-IntEconomyDiscount-IntEoncomyIncentive)*'Intl Economy Base'!M80),2),ROUND('Intl Economy Base'!$M$105*(1+International_Fuel_Surcharge),2),ROUND(((1-IntEconomyDiscount-IntEoncomyIncentive)*'Intl Economy Base'!M80)*(1+International_Fuel_Surcharge),2)))*(1+FedEx_Markup),2)</f>
        <v>310.95</v>
      </c>
      <c r="N83" s="346">
        <f>ROUND((IF('Intl Economy Base'!$N$105&gt;ROUND(((1-IntEconomyDiscount-IntEoncomyIncentive)*'Intl Economy Base'!N80),2),ROUND('Intl Economy Base'!$N$105*(1+International_Fuel_Surcharge),2),ROUND(((1-IntEconomyDiscount-IntEoncomyIncentive)*'Intl Economy Base'!N80)*(1+International_Fuel_Surcharge),2)))*(1+FedEx_Markup),2)</f>
        <v>316.65</v>
      </c>
      <c r="O83" s="346">
        <f>ROUND((IF('Intl Economy Base'!$O$105&gt;ROUND(((1-IntEconomyDiscount-IntEoncomyIncentive)*'Intl Economy Base'!O80),2),ROUND('Intl Economy Base'!$O$105*(1+International_Fuel_Surcharge),2),ROUND(((1-IntEconomyDiscount-IntEoncomyIncentive)*'Intl Economy Base'!O80)*(1+International_Fuel_Surcharge),2)))*(1+FedEx_Markup),2)</f>
        <v>222.19</v>
      </c>
      <c r="P83" s="346">
        <f>ROUND((IF('Intl Economy Base'!$P$105&gt;ROUND(((1-IntEconomyDiscount-IntEoncomyIncentive)*'Intl Economy Base'!P80),2),ROUND('Intl Economy Base'!$P$105*(1+International_Fuel_Surcharge),2),ROUND(((1-IntEconomyDiscount-IntEoncomyIncentive)*'Intl Economy Base'!P80)*(1+International_Fuel_Surcharge),2)))*(1+FedEx_Markup),2)</f>
        <v>273.02</v>
      </c>
      <c r="Q83" s="346">
        <f>ROUND((IF('Intl Economy Base'!$Q$105&gt;ROUND(((1-PuertoRicoDiscount)*'Intl Economy Base'!Q80),2),ROUND('Intl Economy Base'!$Q$105*(1+International_Fuel_Surcharge),2),ROUND(((1-PuertoRicoDiscount)*'Intl Economy Base'!Q80)*(1+International_Fuel_Surcharge),2)))*(1+FedEx_Markup),2)</f>
        <v>381.14</v>
      </c>
      <c r="R83" s="63"/>
      <c r="S83" s="63"/>
      <c r="T83" s="63"/>
      <c r="U83" s="63"/>
      <c r="V83" s="63"/>
      <c r="W83" s="63"/>
      <c r="X83" s="63"/>
      <c r="Y83" s="63"/>
      <c r="Z83" s="63"/>
    </row>
    <row r="84" ht="12.75" customHeight="1">
      <c r="A84" s="345">
        <v>120.0</v>
      </c>
      <c r="B84" s="346">
        <f>ROUND((IF('Intl Economy Base'!$B$105&gt;ROUND(((1-IntEconomyDiscount-IntEoncomyIncentive)*'Intl Economy Base'!B81),2),ROUND('Intl Economy Base'!$B$105*(1+International_Fuel_Surcharge),2),ROUND(((1-IntEconomyDiscount-IntEoncomyIncentive)*'Intl Economy Base'!B81)*(1+International_Fuel_Surcharge),2)))*(1+FedEx_Markup),2)</f>
        <v>136.06</v>
      </c>
      <c r="C84" s="346">
        <f>ROUND((IF('Intl Economy Base'!$C$105&gt;ROUND(((1-IntEconomyDiscount-IntEoncomyIncentive)*'Intl Economy Base'!C81),2),ROUND('Intl Economy Base'!$C$105*(1+International_Fuel_Surcharge),2),ROUND(((1-IntEconomyDiscount-IntEoncomyIncentive)*'Intl Economy Base'!C81)*(1+International_Fuel_Surcharge),2)))*(1+FedEx_Markup),2)</f>
        <v>142.12</v>
      </c>
      <c r="D84" s="346">
        <f>ROUND((IF('Intl Economy Base'!$D$105&gt;ROUND(((1-IntEconomyDiscount-IntEoncomyIncentive)*'Intl Economy Base'!D81),2),ROUND('Intl Economy Base'!$D$105*(1+International_Fuel_Surcharge),2),ROUND(((1-IntEconomyDiscount-IntEoncomyIncentive)*'Intl Economy Base'!D81)*(1+International_Fuel_Surcharge),2)))*(1+FedEx_Markup),2)</f>
        <v>101.17</v>
      </c>
      <c r="E84" s="346">
        <f>ROUND((IF('Intl Economy Base'!$E$105&gt;ROUND(((1-IntEconomyDiscount-IntEoncomyIncentive)*'Intl Economy Base'!E81),2),ROUND('Intl Economy Base'!$E$105*(1+International_Fuel_Surcharge),2),ROUND(((1-IntEconomyDiscount-IntEoncomyIncentive)*'Intl Economy Base'!E81)*(1+International_Fuel_Surcharge),2)))*(1+FedEx_Markup),2)</f>
        <v>188.44</v>
      </c>
      <c r="F84" s="346">
        <f>ROUND((IF('Intl Economy Base'!$F$105&gt;ROUND(((1-IntEconomyDiscount-IntEoncomyIncentive)*'Intl Economy Base'!F81),2),ROUND('Intl Economy Base'!$F$105*(1+International_Fuel_Surcharge),2),ROUND(((1-IntEconomyDiscount-IntEoncomyIncentive)*'Intl Economy Base'!F81)*(1+International_Fuel_Surcharge),2)))*(1+FedEx_Markup),2)</f>
        <v>345.18</v>
      </c>
      <c r="G84" s="346">
        <f>ROUND((IF('Intl Economy Base'!$G$105&gt;ROUND(((1-IntEconomyDiscount-IntEoncomyIncentive)*'Intl Economy Base'!G81),2),ROUND('Intl Economy Base'!$G$105*(1+International_Fuel_Surcharge),2),ROUND(((1-IntEconomyDiscount-IntEoncomyIncentive)*'Intl Economy Base'!G81)*(1+International_Fuel_Surcharge),2)))*(1+FedEx_Markup),2)</f>
        <v>212.01</v>
      </c>
      <c r="H84" s="346">
        <f>ROUND((IF('Intl Economy Base'!$H$105&gt;ROUND(((1-IntEconomyDiscount-IntEoncomyIncentive)*'Intl Economy Base'!H81),2),ROUND('Intl Economy Base'!$H$105*(1+International_Fuel_Surcharge),2),ROUND(((1-IntEconomyDiscount-IntEoncomyIncentive)*'Intl Economy Base'!H81)*(1+International_Fuel_Surcharge),2)))*(1+FedEx_Markup),2)</f>
        <v>204.26</v>
      </c>
      <c r="I84" s="346">
        <f>ROUND((IF('Intl Economy Base'!$I$105&gt;ROUND(((1-IntEconomyDiscount-IntEoncomyIncentive)*'Intl Economy Base'!I81),2),ROUND('Intl Economy Base'!$I$105*(1+International_Fuel_Surcharge),2),ROUND(((1-IntEconomyDiscount-IntEoncomyIncentive)*'Intl Economy Base'!I81)*(1+International_Fuel_Surcharge),2)))*(1+FedEx_Markup),2)</f>
        <v>233.82</v>
      </c>
      <c r="J84" s="346">
        <f>ROUND((IF('Intl Economy Base'!$J$105&gt;ROUND(((1-IntEconomyDiscount-IntEoncomyIncentive)*'Intl Economy Base'!J81),2),ROUND('Intl Economy Base'!$J$105*(1+International_Fuel_Surcharge),2),ROUND(((1-IntEconomyDiscount-IntEoncomyIncentive)*'Intl Economy Base'!J81)*(1+International_Fuel_Surcharge),2)))*(1+FedEx_Markup),2)</f>
        <v>146.74</v>
      </c>
      <c r="K84" s="346">
        <f>ROUND((IF('Intl Economy Base'!$K$105&gt;ROUND(((1-IntEconomyDiscount-IntEoncomyIncentive)*'Intl Economy Base'!K81),2),ROUND('Intl Economy Base'!$K$105*(1+International_Fuel_Surcharge),2),ROUND(((1-IntEconomyDiscount-IntEoncomyIncentive)*'Intl Economy Base'!K81)*(1+International_Fuel_Surcharge),2)))*(1+FedEx_Markup),2)</f>
        <v>297.76</v>
      </c>
      <c r="L84" s="346">
        <f>ROUND((IF('Intl Economy Base'!$L$105&gt;ROUND(((1-IntEconomyDiscount-IntEoncomyIncentive)*'Intl Economy Base'!L81),2),ROUND('Intl Economy Base'!$L$105*(1+International_Fuel_Surcharge),2),ROUND(((1-IntEconomyDiscount-IntEoncomyIncentive)*'Intl Economy Base'!L81)*(1+International_Fuel_Surcharge),2)))*(1+FedEx_Markup),2)</f>
        <v>250.68</v>
      </c>
      <c r="M84" s="346">
        <f>ROUND((IF('Intl Economy Base'!$M$105&gt;ROUND(((1-IntEconomyDiscount-IntEoncomyIncentive)*'Intl Economy Base'!M81),2),ROUND('Intl Economy Base'!$M$105*(1+International_Fuel_Surcharge),2),ROUND(((1-IntEconomyDiscount-IntEoncomyIncentive)*'Intl Economy Base'!M81)*(1+International_Fuel_Surcharge),2)))*(1+FedEx_Markup),2)</f>
        <v>327.29</v>
      </c>
      <c r="N84" s="346">
        <f>ROUND((IF('Intl Economy Base'!$N$105&gt;ROUND(((1-IntEconomyDiscount-IntEoncomyIncentive)*'Intl Economy Base'!N81),2),ROUND('Intl Economy Base'!$N$105*(1+International_Fuel_Surcharge),2),ROUND(((1-IntEconomyDiscount-IntEoncomyIncentive)*'Intl Economy Base'!N81)*(1+International_Fuel_Surcharge),2)))*(1+FedEx_Markup),2)</f>
        <v>317.89</v>
      </c>
      <c r="O84" s="346">
        <f>ROUND((IF('Intl Economy Base'!$O$105&gt;ROUND(((1-IntEconomyDiscount-IntEoncomyIncentive)*'Intl Economy Base'!O81),2),ROUND('Intl Economy Base'!$O$105*(1+International_Fuel_Surcharge),2),ROUND(((1-IntEconomyDiscount-IntEoncomyIncentive)*'Intl Economy Base'!O81)*(1+International_Fuel_Surcharge),2)))*(1+FedEx_Markup),2)</f>
        <v>222.25</v>
      </c>
      <c r="P84" s="346">
        <f>ROUND((IF('Intl Economy Base'!$P$105&gt;ROUND(((1-IntEconomyDiscount-IntEoncomyIncentive)*'Intl Economy Base'!P81),2),ROUND('Intl Economy Base'!$P$105*(1+International_Fuel_Surcharge),2),ROUND(((1-IntEconomyDiscount-IntEoncomyIncentive)*'Intl Economy Base'!P81)*(1+International_Fuel_Surcharge),2)))*(1+FedEx_Markup),2)</f>
        <v>273.08</v>
      </c>
      <c r="Q84" s="346">
        <f>ROUND((IF('Intl Economy Base'!$Q$105&gt;ROUND(((1-PuertoRicoDiscount)*'Intl Economy Base'!Q81),2),ROUND('Intl Economy Base'!$Q$105*(1+International_Fuel_Surcharge),2),ROUND(((1-PuertoRicoDiscount)*'Intl Economy Base'!Q81)*(1+International_Fuel_Surcharge),2)))*(1+FedEx_Markup),2)</f>
        <v>395.54</v>
      </c>
      <c r="R84" s="63"/>
      <c r="S84" s="63"/>
      <c r="T84" s="63"/>
      <c r="U84" s="63"/>
      <c r="V84" s="63"/>
      <c r="W84" s="63"/>
      <c r="X84" s="63"/>
      <c r="Y84" s="63"/>
      <c r="Z84" s="63"/>
    </row>
    <row r="85" ht="12.75" customHeight="1">
      <c r="A85" s="345">
        <v>125.0</v>
      </c>
      <c r="B85" s="346">
        <f>ROUND((IF('Intl Economy Base'!$B$105&gt;ROUND(((1-IntEconomyDiscount-IntEoncomyIncentive)*'Intl Economy Base'!B82),2),ROUND('Intl Economy Base'!$B$105*(1+International_Fuel_Surcharge),2),ROUND(((1-IntEconomyDiscount-IntEoncomyIncentive)*'Intl Economy Base'!B82)*(1+International_Fuel_Surcharge),2)))*(1+FedEx_Markup),2)</f>
        <v>136.1</v>
      </c>
      <c r="C85" s="346">
        <f>ROUND((IF('Intl Economy Base'!$C$105&gt;ROUND(((1-IntEconomyDiscount-IntEoncomyIncentive)*'Intl Economy Base'!C82),2),ROUND('Intl Economy Base'!$C$105*(1+International_Fuel_Surcharge),2),ROUND(((1-IntEconomyDiscount-IntEoncomyIncentive)*'Intl Economy Base'!C82)*(1+International_Fuel_Surcharge),2)))*(1+FedEx_Markup),2)</f>
        <v>142.16</v>
      </c>
      <c r="D85" s="346">
        <f>ROUND((IF('Intl Economy Base'!$D$105&gt;ROUND(((1-IntEconomyDiscount-IntEoncomyIncentive)*'Intl Economy Base'!D82),2),ROUND('Intl Economy Base'!$D$105*(1+International_Fuel_Surcharge),2),ROUND(((1-IntEconomyDiscount-IntEoncomyIncentive)*'Intl Economy Base'!D82)*(1+International_Fuel_Surcharge),2)))*(1+FedEx_Markup),2)</f>
        <v>101.32</v>
      </c>
      <c r="E85" s="346">
        <f>ROUND((IF('Intl Economy Base'!$E$105&gt;ROUND(((1-IntEconomyDiscount-IntEoncomyIncentive)*'Intl Economy Base'!E82),2),ROUND('Intl Economy Base'!$E$105*(1+International_Fuel_Surcharge),2),ROUND(((1-IntEconomyDiscount-IntEoncomyIncentive)*'Intl Economy Base'!E82)*(1+International_Fuel_Surcharge),2)))*(1+FedEx_Markup),2)</f>
        <v>188.5</v>
      </c>
      <c r="F85" s="346">
        <f>ROUND((IF('Intl Economy Base'!$F$105&gt;ROUND(((1-IntEconomyDiscount-IntEoncomyIncentive)*'Intl Economy Base'!F82),2),ROUND('Intl Economy Base'!$F$105*(1+International_Fuel_Surcharge),2),ROUND(((1-IntEconomyDiscount-IntEoncomyIncentive)*'Intl Economy Base'!F82)*(1+International_Fuel_Surcharge),2)))*(1+FedEx_Markup),2)</f>
        <v>345.23</v>
      </c>
      <c r="G85" s="346">
        <f>ROUND((IF('Intl Economy Base'!$G$105&gt;ROUND(((1-IntEconomyDiscount-IntEoncomyIncentive)*'Intl Economy Base'!G82),2),ROUND('Intl Economy Base'!$G$105*(1+International_Fuel_Surcharge),2),ROUND(((1-IntEconomyDiscount-IntEoncomyIncentive)*'Intl Economy Base'!G82)*(1+International_Fuel_Surcharge),2)))*(1+FedEx_Markup),2)</f>
        <v>212.07</v>
      </c>
      <c r="H85" s="346">
        <f>ROUND((IF('Intl Economy Base'!$H$105&gt;ROUND(((1-IntEconomyDiscount-IntEoncomyIncentive)*'Intl Economy Base'!H82),2),ROUND('Intl Economy Base'!$H$105*(1+International_Fuel_Surcharge),2),ROUND(((1-IntEconomyDiscount-IntEoncomyIncentive)*'Intl Economy Base'!H82)*(1+International_Fuel_Surcharge),2)))*(1+FedEx_Markup),2)</f>
        <v>204.4</v>
      </c>
      <c r="I85" s="346">
        <f>ROUND((IF('Intl Economy Base'!$I$105&gt;ROUND(((1-IntEconomyDiscount-IntEoncomyIncentive)*'Intl Economy Base'!I82),2),ROUND('Intl Economy Base'!$I$105*(1+International_Fuel_Surcharge),2),ROUND(((1-IntEconomyDiscount-IntEoncomyIncentive)*'Intl Economy Base'!I82)*(1+International_Fuel_Surcharge),2)))*(1+FedEx_Markup),2)</f>
        <v>233.88</v>
      </c>
      <c r="J85" s="346">
        <f>ROUND((IF('Intl Economy Base'!$J$105&gt;ROUND(((1-IntEconomyDiscount-IntEoncomyIncentive)*'Intl Economy Base'!J82),2),ROUND('Intl Economy Base'!$J$105*(1+International_Fuel_Surcharge),2),ROUND(((1-IntEconomyDiscount-IntEoncomyIncentive)*'Intl Economy Base'!J82)*(1+International_Fuel_Surcharge),2)))*(1+FedEx_Markup),2)</f>
        <v>146.8</v>
      </c>
      <c r="K85" s="346">
        <f>ROUND((IF('Intl Economy Base'!$K$105&gt;ROUND(((1-IntEconomyDiscount-IntEoncomyIncentive)*'Intl Economy Base'!K82),2),ROUND('Intl Economy Base'!$K$105*(1+International_Fuel_Surcharge),2),ROUND(((1-IntEconomyDiscount-IntEoncomyIncentive)*'Intl Economy Base'!K82)*(1+International_Fuel_Surcharge),2)))*(1+FedEx_Markup),2)</f>
        <v>297.82</v>
      </c>
      <c r="L85" s="346">
        <f>ROUND((IF('Intl Economy Base'!$L$105&gt;ROUND(((1-IntEconomyDiscount-IntEoncomyIncentive)*'Intl Economy Base'!L82),2),ROUND('Intl Economy Base'!$L$105*(1+International_Fuel_Surcharge),2),ROUND(((1-IntEconomyDiscount-IntEoncomyIncentive)*'Intl Economy Base'!L82)*(1+International_Fuel_Surcharge),2)))*(1+FedEx_Markup),2)</f>
        <v>250.73</v>
      </c>
      <c r="M85" s="346">
        <f>ROUND((IF('Intl Economy Base'!$M$105&gt;ROUND(((1-IntEconomyDiscount-IntEoncomyIncentive)*'Intl Economy Base'!M82),2),ROUND('Intl Economy Base'!$M$105*(1+International_Fuel_Surcharge),2),ROUND(((1-IntEconomyDiscount-IntEoncomyIncentive)*'Intl Economy Base'!M82)*(1+International_Fuel_Surcharge),2)))*(1+FedEx_Markup),2)</f>
        <v>328.92</v>
      </c>
      <c r="N85" s="346">
        <f>ROUND((IF('Intl Economy Base'!$N$105&gt;ROUND(((1-IntEconomyDiscount-IntEoncomyIncentive)*'Intl Economy Base'!N82),2),ROUND('Intl Economy Base'!$N$105*(1+International_Fuel_Surcharge),2),ROUND(((1-IntEconomyDiscount-IntEoncomyIncentive)*'Intl Economy Base'!N82)*(1+International_Fuel_Surcharge),2)))*(1+FedEx_Markup),2)</f>
        <v>342.75</v>
      </c>
      <c r="O85" s="346">
        <f>ROUND((IF('Intl Economy Base'!$O$105&gt;ROUND(((1-IntEconomyDiscount-IntEoncomyIncentive)*'Intl Economy Base'!O82),2),ROUND('Intl Economy Base'!$O$105*(1+International_Fuel_Surcharge),2),ROUND(((1-IntEconomyDiscount-IntEoncomyIncentive)*'Intl Economy Base'!O82)*(1+International_Fuel_Surcharge),2)))*(1+FedEx_Markup),2)</f>
        <v>222.31</v>
      </c>
      <c r="P85" s="346">
        <f>ROUND((IF('Intl Economy Base'!$P$105&gt;ROUND(((1-IntEconomyDiscount-IntEoncomyIncentive)*'Intl Economy Base'!P82),2),ROUND('Intl Economy Base'!$P$105*(1+International_Fuel_Surcharge),2),ROUND(((1-IntEconomyDiscount-IntEoncomyIncentive)*'Intl Economy Base'!P82)*(1+International_Fuel_Surcharge),2)))*(1+FedEx_Markup),2)</f>
        <v>273.13</v>
      </c>
      <c r="Q85" s="346">
        <f>ROUND((IF('Intl Economy Base'!$Q$105&gt;ROUND(((1-PuertoRicoDiscount)*'Intl Economy Base'!Q82),2),ROUND('Intl Economy Base'!$Q$105*(1+International_Fuel_Surcharge),2),ROUND(((1-PuertoRicoDiscount)*'Intl Economy Base'!Q82)*(1+International_Fuel_Surcharge),2)))*(1+FedEx_Markup),2)</f>
        <v>395.61</v>
      </c>
      <c r="R85" s="63"/>
      <c r="S85" s="63"/>
      <c r="T85" s="63"/>
      <c r="U85" s="63"/>
      <c r="V85" s="63"/>
      <c r="W85" s="63"/>
      <c r="X85" s="63"/>
      <c r="Y85" s="63"/>
      <c r="Z85" s="63"/>
    </row>
    <row r="86" ht="12.75" customHeight="1">
      <c r="A86" s="345">
        <v>130.0</v>
      </c>
      <c r="B86" s="346">
        <f>ROUND((IF('Intl Economy Base'!$B$105&gt;ROUND(((1-IntEconomyDiscount-IntEoncomyIncentive)*'Intl Economy Base'!B83),2),ROUND('Intl Economy Base'!$B$105*(1+International_Fuel_Surcharge),2),ROUND(((1-IntEconomyDiscount-IntEoncomyIncentive)*'Intl Economy Base'!B83)*(1+International_Fuel_Surcharge),2)))*(1+FedEx_Markup),2)</f>
        <v>136.15</v>
      </c>
      <c r="C86" s="346">
        <f>ROUND((IF('Intl Economy Base'!$C$105&gt;ROUND(((1-IntEconomyDiscount-IntEoncomyIncentive)*'Intl Economy Base'!C83),2),ROUND('Intl Economy Base'!$C$105*(1+International_Fuel_Surcharge),2),ROUND(((1-IntEconomyDiscount-IntEoncomyIncentive)*'Intl Economy Base'!C83)*(1+International_Fuel_Surcharge),2)))*(1+FedEx_Markup),2)</f>
        <v>142.22</v>
      </c>
      <c r="D86" s="346">
        <f>ROUND((IF('Intl Economy Base'!$D$105&gt;ROUND(((1-IntEconomyDiscount-IntEoncomyIncentive)*'Intl Economy Base'!D83),2),ROUND('Intl Economy Base'!$D$105*(1+International_Fuel_Surcharge),2),ROUND(((1-IntEconomyDiscount-IntEoncomyIncentive)*'Intl Economy Base'!D83)*(1+International_Fuel_Surcharge),2)))*(1+FedEx_Markup),2)</f>
        <v>101.36</v>
      </c>
      <c r="E86" s="346">
        <f>ROUND((IF('Intl Economy Base'!$E$105&gt;ROUND(((1-IntEconomyDiscount-IntEoncomyIncentive)*'Intl Economy Base'!E83),2),ROUND('Intl Economy Base'!$E$105*(1+International_Fuel_Surcharge),2),ROUND(((1-IntEconomyDiscount-IntEoncomyIncentive)*'Intl Economy Base'!E83)*(1+International_Fuel_Surcharge),2)))*(1+FedEx_Markup),2)</f>
        <v>188.63</v>
      </c>
      <c r="F86" s="346">
        <f>ROUND((IF('Intl Economy Base'!$F$105&gt;ROUND(((1-IntEconomyDiscount-IntEoncomyIncentive)*'Intl Economy Base'!F83),2),ROUND('Intl Economy Base'!$F$105*(1+International_Fuel_Surcharge),2),ROUND(((1-IntEconomyDiscount-IntEoncomyIncentive)*'Intl Economy Base'!F83)*(1+International_Fuel_Surcharge),2)))*(1+FedEx_Markup),2)</f>
        <v>345.29</v>
      </c>
      <c r="G86" s="346">
        <f>ROUND((IF('Intl Economy Base'!$G$105&gt;ROUND(((1-IntEconomyDiscount-IntEoncomyIncentive)*'Intl Economy Base'!G83),2),ROUND('Intl Economy Base'!$G$105*(1+International_Fuel_Surcharge),2),ROUND(((1-IntEconomyDiscount-IntEoncomyIncentive)*'Intl Economy Base'!G83)*(1+International_Fuel_Surcharge),2)))*(1+FedEx_Markup),2)</f>
        <v>212.13</v>
      </c>
      <c r="H86" s="346">
        <f>ROUND((IF('Intl Economy Base'!$H$105&gt;ROUND(((1-IntEconomyDiscount-IntEoncomyIncentive)*'Intl Economy Base'!H83),2),ROUND('Intl Economy Base'!$H$105*(1+International_Fuel_Surcharge),2),ROUND(((1-IntEconomyDiscount-IntEoncomyIncentive)*'Intl Economy Base'!H83)*(1+International_Fuel_Surcharge),2)))*(1+FedEx_Markup),2)</f>
        <v>205.7</v>
      </c>
      <c r="I86" s="346">
        <f>ROUND((IF('Intl Economy Base'!$I$105&gt;ROUND(((1-IntEconomyDiscount-IntEoncomyIncentive)*'Intl Economy Base'!I83),2),ROUND('Intl Economy Base'!$I$105*(1+International_Fuel_Surcharge),2),ROUND(((1-IntEconomyDiscount-IntEoncomyIncentive)*'Intl Economy Base'!I83)*(1+International_Fuel_Surcharge),2)))*(1+FedEx_Markup),2)</f>
        <v>233.93</v>
      </c>
      <c r="J86" s="346">
        <f>ROUND((IF('Intl Economy Base'!$J$105&gt;ROUND(((1-IntEconomyDiscount-IntEoncomyIncentive)*'Intl Economy Base'!J83),2),ROUND('Intl Economy Base'!$J$105*(1+International_Fuel_Surcharge),2),ROUND(((1-IntEconomyDiscount-IntEoncomyIncentive)*'Intl Economy Base'!J83)*(1+International_Fuel_Surcharge),2)))*(1+FedEx_Markup),2)</f>
        <v>147.87</v>
      </c>
      <c r="K86" s="346">
        <f>ROUND((IF('Intl Economy Base'!$K$105&gt;ROUND(((1-IntEconomyDiscount-IntEoncomyIncentive)*'Intl Economy Base'!K83),2),ROUND('Intl Economy Base'!$K$105*(1+International_Fuel_Surcharge),2),ROUND(((1-IntEconomyDiscount-IntEoncomyIncentive)*'Intl Economy Base'!K83)*(1+International_Fuel_Surcharge),2)))*(1+FedEx_Markup),2)</f>
        <v>297.86</v>
      </c>
      <c r="L86" s="346">
        <f>ROUND((IF('Intl Economy Base'!$L$105&gt;ROUND(((1-IntEconomyDiscount-IntEoncomyIncentive)*'Intl Economy Base'!L83),2),ROUND('Intl Economy Base'!$L$105*(1+International_Fuel_Surcharge),2),ROUND(((1-IntEconomyDiscount-IntEoncomyIncentive)*'Intl Economy Base'!L83)*(1+International_Fuel_Surcharge),2)))*(1+FedEx_Markup),2)</f>
        <v>250.79</v>
      </c>
      <c r="M86" s="346">
        <f>ROUND((IF('Intl Economy Base'!$M$105&gt;ROUND(((1-IntEconomyDiscount-IntEoncomyIncentive)*'Intl Economy Base'!M83),2),ROUND('Intl Economy Base'!$M$105*(1+International_Fuel_Surcharge),2),ROUND(((1-IntEconomyDiscount-IntEoncomyIncentive)*'Intl Economy Base'!M83)*(1+International_Fuel_Surcharge),2)))*(1+FedEx_Markup),2)</f>
        <v>329.08</v>
      </c>
      <c r="N86" s="346">
        <f>ROUND((IF('Intl Economy Base'!$N$105&gt;ROUND(((1-IntEconomyDiscount-IntEoncomyIncentive)*'Intl Economy Base'!N83),2),ROUND('Intl Economy Base'!$N$105*(1+International_Fuel_Surcharge),2),ROUND(((1-IntEconomyDiscount-IntEoncomyIncentive)*'Intl Economy Base'!N83)*(1+International_Fuel_Surcharge),2)))*(1+FedEx_Markup),2)</f>
        <v>345.35</v>
      </c>
      <c r="O86" s="346">
        <f>ROUND((IF('Intl Economy Base'!$O$105&gt;ROUND(((1-IntEconomyDiscount-IntEoncomyIncentive)*'Intl Economy Base'!O83),2),ROUND('Intl Economy Base'!$O$105*(1+International_Fuel_Surcharge),2),ROUND(((1-IntEconomyDiscount-IntEoncomyIncentive)*'Intl Economy Base'!O83)*(1+International_Fuel_Surcharge),2)))*(1+FedEx_Markup),2)</f>
        <v>222.35</v>
      </c>
      <c r="P86" s="346">
        <f>ROUND((IF('Intl Economy Base'!$P$105&gt;ROUND(((1-IntEconomyDiscount-IntEoncomyIncentive)*'Intl Economy Base'!P83),2),ROUND('Intl Economy Base'!$P$105*(1+International_Fuel_Surcharge),2),ROUND(((1-IntEconomyDiscount-IntEoncomyIncentive)*'Intl Economy Base'!P83)*(1+International_Fuel_Surcharge),2)))*(1+FedEx_Markup),2)</f>
        <v>273.17</v>
      </c>
      <c r="Q86" s="346">
        <f>ROUND((IF('Intl Economy Base'!$Q$105&gt;ROUND(((1-PuertoRicoDiscount)*'Intl Economy Base'!Q83),2),ROUND('Intl Economy Base'!$Q$105*(1+International_Fuel_Surcharge),2),ROUND(((1-PuertoRicoDiscount)*'Intl Economy Base'!Q83)*(1+International_Fuel_Surcharge),2)))*(1+FedEx_Markup),2)</f>
        <v>396.19</v>
      </c>
      <c r="R86" s="63"/>
      <c r="S86" s="63"/>
      <c r="T86" s="63"/>
      <c r="U86" s="63"/>
      <c r="V86" s="63"/>
      <c r="W86" s="63"/>
      <c r="X86" s="63"/>
      <c r="Y86" s="63"/>
      <c r="Z86" s="63"/>
    </row>
    <row r="87" ht="12.75" customHeight="1">
      <c r="A87" s="345">
        <v>135.0</v>
      </c>
      <c r="B87" s="346">
        <f>ROUND((IF('Intl Economy Base'!$B$105&gt;ROUND(((1-IntEconomyDiscount-IntEoncomyIncentive)*'Intl Economy Base'!B84),2),ROUND('Intl Economy Base'!$B$105*(1+International_Fuel_Surcharge),2),ROUND(((1-IntEconomyDiscount-IntEoncomyIncentive)*'Intl Economy Base'!B84)*(1+International_Fuel_Surcharge),2)))*(1+FedEx_Markup),2)</f>
        <v>136.21</v>
      </c>
      <c r="C87" s="346">
        <f>ROUND((IF('Intl Economy Base'!$C$105&gt;ROUND(((1-IntEconomyDiscount-IntEoncomyIncentive)*'Intl Economy Base'!C84),2),ROUND('Intl Economy Base'!$C$105*(1+International_Fuel_Surcharge),2),ROUND(((1-IntEconomyDiscount-IntEoncomyIncentive)*'Intl Economy Base'!C84)*(1+International_Fuel_Surcharge),2)))*(1+FedEx_Markup),2)</f>
        <v>142.27</v>
      </c>
      <c r="D87" s="346">
        <f>ROUND((IF('Intl Economy Base'!$D$105&gt;ROUND(((1-IntEconomyDiscount-IntEoncomyIncentive)*'Intl Economy Base'!D84),2),ROUND('Intl Economy Base'!$D$105*(1+International_Fuel_Surcharge),2),ROUND(((1-IntEconomyDiscount-IntEoncomyIncentive)*'Intl Economy Base'!D84)*(1+International_Fuel_Surcharge),2)))*(1+FedEx_Markup),2)</f>
        <v>101.45</v>
      </c>
      <c r="E87" s="346">
        <f>ROUND((IF('Intl Economy Base'!$E$105&gt;ROUND(((1-IntEconomyDiscount-IntEoncomyIncentive)*'Intl Economy Base'!E84),2),ROUND('Intl Economy Base'!$E$105*(1+International_Fuel_Surcharge),2),ROUND(((1-IntEconomyDiscount-IntEoncomyIncentive)*'Intl Economy Base'!E84)*(1+International_Fuel_Surcharge),2)))*(1+FedEx_Markup),2)</f>
        <v>191.38</v>
      </c>
      <c r="F87" s="346">
        <f>ROUND((IF('Intl Economy Base'!$F$105&gt;ROUND(((1-IntEconomyDiscount-IntEoncomyIncentive)*'Intl Economy Base'!F84),2),ROUND('Intl Economy Base'!$F$105*(1+International_Fuel_Surcharge),2),ROUND(((1-IntEconomyDiscount-IntEoncomyIncentive)*'Intl Economy Base'!F84)*(1+International_Fuel_Surcharge),2)))*(1+FedEx_Markup),2)</f>
        <v>345.33</v>
      </c>
      <c r="G87" s="346">
        <f>ROUND((IF('Intl Economy Base'!$G$105&gt;ROUND(((1-IntEconomyDiscount-IntEoncomyIncentive)*'Intl Economy Base'!G84),2),ROUND('Intl Economy Base'!$G$105*(1+International_Fuel_Surcharge),2),ROUND(((1-IntEconomyDiscount-IntEoncomyIncentive)*'Intl Economy Base'!G84)*(1+International_Fuel_Surcharge),2)))*(1+FedEx_Markup),2)</f>
        <v>212.18</v>
      </c>
      <c r="H87" s="346">
        <f>ROUND((IF('Intl Economy Base'!$H$105&gt;ROUND(((1-IntEconomyDiscount-IntEoncomyIncentive)*'Intl Economy Base'!H84),2),ROUND('Intl Economy Base'!$H$105*(1+International_Fuel_Surcharge),2),ROUND(((1-IntEconomyDiscount-IntEoncomyIncentive)*'Intl Economy Base'!H84)*(1+International_Fuel_Surcharge),2)))*(1+FedEx_Markup),2)</f>
        <v>205.83</v>
      </c>
      <c r="I87" s="346">
        <f>ROUND((IF('Intl Economy Base'!$I$105&gt;ROUND(((1-IntEconomyDiscount-IntEoncomyIncentive)*'Intl Economy Base'!I84),2),ROUND('Intl Economy Base'!$I$105*(1+International_Fuel_Surcharge),2),ROUND(((1-IntEconomyDiscount-IntEoncomyIncentive)*'Intl Economy Base'!I84)*(1+International_Fuel_Surcharge),2)))*(1+FedEx_Markup),2)</f>
        <v>233.98</v>
      </c>
      <c r="J87" s="346">
        <f>ROUND((IF('Intl Economy Base'!$J$105&gt;ROUND(((1-IntEconomyDiscount-IntEoncomyIncentive)*'Intl Economy Base'!J84),2),ROUND('Intl Economy Base'!$J$105*(1+International_Fuel_Surcharge),2),ROUND(((1-IntEconomyDiscount-IntEoncomyIncentive)*'Intl Economy Base'!J84)*(1+International_Fuel_Surcharge),2)))*(1+FedEx_Markup),2)</f>
        <v>150.68</v>
      </c>
      <c r="K87" s="346">
        <f>ROUND((IF('Intl Economy Base'!$K$105&gt;ROUND(((1-IntEconomyDiscount-IntEoncomyIncentive)*'Intl Economy Base'!K84),2),ROUND('Intl Economy Base'!$K$105*(1+International_Fuel_Surcharge),2),ROUND(((1-IntEconomyDiscount-IntEoncomyIncentive)*'Intl Economy Base'!K84)*(1+International_Fuel_Surcharge),2)))*(1+FedEx_Markup),2)</f>
        <v>297.92</v>
      </c>
      <c r="L87" s="346">
        <f>ROUND((IF('Intl Economy Base'!$L$105&gt;ROUND(((1-IntEconomyDiscount-IntEoncomyIncentive)*'Intl Economy Base'!L84),2),ROUND('Intl Economy Base'!$L$105*(1+International_Fuel_Surcharge),2),ROUND(((1-IntEconomyDiscount-IntEoncomyIncentive)*'Intl Economy Base'!L84)*(1+International_Fuel_Surcharge),2)))*(1+FedEx_Markup),2)</f>
        <v>250.85</v>
      </c>
      <c r="M87" s="346">
        <f>ROUND((IF('Intl Economy Base'!$M$105&gt;ROUND(((1-IntEconomyDiscount-IntEoncomyIncentive)*'Intl Economy Base'!M84),2),ROUND('Intl Economy Base'!$M$105*(1+International_Fuel_Surcharge),2),ROUND(((1-IntEconomyDiscount-IntEoncomyIncentive)*'Intl Economy Base'!M84)*(1+International_Fuel_Surcharge),2)))*(1+FedEx_Markup),2)</f>
        <v>329.19</v>
      </c>
      <c r="N87" s="346">
        <f>ROUND((IF('Intl Economy Base'!$N$105&gt;ROUND(((1-IntEconomyDiscount-IntEoncomyIncentive)*'Intl Economy Base'!N84),2),ROUND('Intl Economy Base'!$N$105*(1+International_Fuel_Surcharge),2),ROUND(((1-IntEconomyDiscount-IntEoncomyIncentive)*'Intl Economy Base'!N84)*(1+International_Fuel_Surcharge),2)))*(1+FedEx_Markup),2)</f>
        <v>345.61</v>
      </c>
      <c r="O87" s="346">
        <f>ROUND((IF('Intl Economy Base'!$O$105&gt;ROUND(((1-IntEconomyDiscount-IntEoncomyIncentive)*'Intl Economy Base'!O84),2),ROUND('Intl Economy Base'!$O$105*(1+International_Fuel_Surcharge),2),ROUND(((1-IntEconomyDiscount-IntEoncomyIncentive)*'Intl Economy Base'!O84)*(1+International_Fuel_Surcharge),2)))*(1+FedEx_Markup),2)</f>
        <v>222.41</v>
      </c>
      <c r="P87" s="346">
        <f>ROUND((IF('Intl Economy Base'!$P$105&gt;ROUND(((1-IntEconomyDiscount-IntEoncomyIncentive)*'Intl Economy Base'!P84),2),ROUND('Intl Economy Base'!$P$105*(1+International_Fuel_Surcharge),2),ROUND(((1-IntEconomyDiscount-IntEoncomyIncentive)*'Intl Economy Base'!P84)*(1+International_Fuel_Surcharge),2)))*(1+FedEx_Markup),2)</f>
        <v>273.22</v>
      </c>
      <c r="Q87" s="346">
        <f>ROUND((IF('Intl Economy Base'!$Q$105&gt;ROUND(((1-PuertoRicoDiscount)*'Intl Economy Base'!Q84),2),ROUND('Intl Economy Base'!$Q$105*(1+International_Fuel_Surcharge),2),ROUND(((1-PuertoRicoDiscount)*'Intl Economy Base'!Q84)*(1+International_Fuel_Surcharge),2)))*(1+FedEx_Markup),2)</f>
        <v>413.62</v>
      </c>
      <c r="R87" s="63"/>
      <c r="S87" s="63"/>
      <c r="T87" s="63"/>
      <c r="U87" s="63"/>
      <c r="V87" s="63"/>
      <c r="W87" s="63"/>
      <c r="X87" s="63"/>
      <c r="Y87" s="63"/>
      <c r="Z87" s="63"/>
    </row>
    <row r="88" ht="12.75" customHeight="1">
      <c r="A88" s="345">
        <v>140.0</v>
      </c>
      <c r="B88" s="346">
        <f>ROUND((IF('Intl Economy Base'!$B$105&gt;ROUND(((1-IntEconomyDiscount-IntEoncomyIncentive)*'Intl Economy Base'!B85),2),ROUND('Intl Economy Base'!$B$105*(1+International_Fuel_Surcharge),2),ROUND(((1-IntEconomyDiscount-IntEoncomyIncentive)*'Intl Economy Base'!B85)*(1+International_Fuel_Surcharge),2)))*(1+FedEx_Markup),2)</f>
        <v>136.25</v>
      </c>
      <c r="C88" s="346">
        <f>ROUND((IF('Intl Economy Base'!$C$105&gt;ROUND(((1-IntEconomyDiscount-IntEoncomyIncentive)*'Intl Economy Base'!C85),2),ROUND('Intl Economy Base'!$C$105*(1+International_Fuel_Surcharge),2),ROUND(((1-IntEconomyDiscount-IntEoncomyIncentive)*'Intl Economy Base'!C85)*(1+International_Fuel_Surcharge),2)))*(1+FedEx_Markup),2)</f>
        <v>142.31</v>
      </c>
      <c r="D88" s="346">
        <f>ROUND((IF('Intl Economy Base'!$D$105&gt;ROUND(((1-IntEconomyDiscount-IntEoncomyIncentive)*'Intl Economy Base'!D85),2),ROUND('Intl Economy Base'!$D$105*(1+International_Fuel_Surcharge),2),ROUND(((1-IntEconomyDiscount-IntEoncomyIncentive)*'Intl Economy Base'!D85)*(1+International_Fuel_Surcharge),2)))*(1+FedEx_Markup),2)</f>
        <v>103.19</v>
      </c>
      <c r="E88" s="346">
        <f>ROUND((IF('Intl Economy Base'!$E$105&gt;ROUND(((1-IntEconomyDiscount-IntEoncomyIncentive)*'Intl Economy Base'!E85),2),ROUND('Intl Economy Base'!$E$105*(1+International_Fuel_Surcharge),2),ROUND(((1-IntEconomyDiscount-IntEoncomyIncentive)*'Intl Economy Base'!E85)*(1+International_Fuel_Surcharge),2)))*(1+FedEx_Markup),2)</f>
        <v>191.66</v>
      </c>
      <c r="F88" s="346">
        <f>ROUND((IF('Intl Economy Base'!$F$105&gt;ROUND(((1-IntEconomyDiscount-IntEoncomyIncentive)*'Intl Economy Base'!F85),2),ROUND('Intl Economy Base'!$F$105*(1+International_Fuel_Surcharge),2),ROUND(((1-IntEconomyDiscount-IntEoncomyIncentive)*'Intl Economy Base'!F85)*(1+International_Fuel_Surcharge),2)))*(1+FedEx_Markup),2)</f>
        <v>345.4</v>
      </c>
      <c r="G88" s="346">
        <f>ROUND((IF('Intl Economy Base'!$G$105&gt;ROUND(((1-IntEconomyDiscount-IntEoncomyIncentive)*'Intl Economy Base'!G85),2),ROUND('Intl Economy Base'!$G$105*(1+International_Fuel_Surcharge),2),ROUND(((1-IntEconomyDiscount-IntEoncomyIncentive)*'Intl Economy Base'!G85)*(1+International_Fuel_Surcharge),2)))*(1+FedEx_Markup),2)</f>
        <v>212.22</v>
      </c>
      <c r="H88" s="346">
        <f>ROUND((IF('Intl Economy Base'!$H$105&gt;ROUND(((1-IntEconomyDiscount-IntEoncomyIncentive)*'Intl Economy Base'!H85),2),ROUND('Intl Economy Base'!$H$105*(1+International_Fuel_Surcharge),2),ROUND(((1-IntEconomyDiscount-IntEoncomyIncentive)*'Intl Economy Base'!H85)*(1+International_Fuel_Surcharge),2)))*(1+FedEx_Markup),2)</f>
        <v>206.08</v>
      </c>
      <c r="I88" s="346">
        <f>ROUND((IF('Intl Economy Base'!$I$105&gt;ROUND(((1-IntEconomyDiscount-IntEoncomyIncentive)*'Intl Economy Base'!I85),2),ROUND('Intl Economy Base'!$I$105*(1+International_Fuel_Surcharge),2),ROUND(((1-IntEconomyDiscount-IntEoncomyIncentive)*'Intl Economy Base'!I85)*(1+International_Fuel_Surcharge),2)))*(1+FedEx_Markup),2)</f>
        <v>234.04</v>
      </c>
      <c r="J88" s="346">
        <f>ROUND((IF('Intl Economy Base'!$J$105&gt;ROUND(((1-IntEconomyDiscount-IntEoncomyIncentive)*'Intl Economy Base'!J85),2),ROUND('Intl Economy Base'!$J$105*(1+International_Fuel_Surcharge),2),ROUND(((1-IntEconomyDiscount-IntEoncomyIncentive)*'Intl Economy Base'!J85)*(1+International_Fuel_Surcharge),2)))*(1+FedEx_Markup),2)</f>
        <v>150.96</v>
      </c>
      <c r="K88" s="346">
        <f>ROUND((IF('Intl Economy Base'!$K$105&gt;ROUND(((1-IntEconomyDiscount-IntEoncomyIncentive)*'Intl Economy Base'!K85),2),ROUND('Intl Economy Base'!$K$105*(1+International_Fuel_Surcharge),2),ROUND(((1-IntEconomyDiscount-IntEoncomyIncentive)*'Intl Economy Base'!K85)*(1+International_Fuel_Surcharge),2)))*(1+FedEx_Markup),2)</f>
        <v>297.97</v>
      </c>
      <c r="L88" s="346">
        <f>ROUND((IF('Intl Economy Base'!$L$105&gt;ROUND(((1-IntEconomyDiscount-IntEoncomyIncentive)*'Intl Economy Base'!L85),2),ROUND('Intl Economy Base'!$L$105*(1+International_Fuel_Surcharge),2),ROUND(((1-IntEconomyDiscount-IntEoncomyIncentive)*'Intl Economy Base'!L85)*(1+International_Fuel_Surcharge),2)))*(1+FedEx_Markup),2)</f>
        <v>250.91</v>
      </c>
      <c r="M88" s="346">
        <f>ROUND((IF('Intl Economy Base'!$M$105&gt;ROUND(((1-IntEconomyDiscount-IntEoncomyIncentive)*'Intl Economy Base'!M85),2),ROUND('Intl Economy Base'!$M$105*(1+International_Fuel_Surcharge),2),ROUND(((1-IntEconomyDiscount-IntEoncomyIncentive)*'Intl Economy Base'!M85)*(1+International_Fuel_Surcharge),2)))*(1+FedEx_Markup),2)</f>
        <v>329.26</v>
      </c>
      <c r="N88" s="346">
        <f>ROUND((IF('Intl Economy Base'!$N$105&gt;ROUND(((1-IntEconomyDiscount-IntEoncomyIncentive)*'Intl Economy Base'!N85),2),ROUND('Intl Economy Base'!$N$105*(1+International_Fuel_Surcharge),2),ROUND(((1-IntEconomyDiscount-IntEoncomyIncentive)*'Intl Economy Base'!N85)*(1+International_Fuel_Surcharge),2)))*(1+FedEx_Markup),2)</f>
        <v>345.66</v>
      </c>
      <c r="O88" s="346">
        <f>ROUND((IF('Intl Economy Base'!$O$105&gt;ROUND(((1-IntEconomyDiscount-IntEoncomyIncentive)*'Intl Economy Base'!O85),2),ROUND('Intl Economy Base'!$O$105*(1+International_Fuel_Surcharge),2),ROUND(((1-IntEconomyDiscount-IntEoncomyIncentive)*'Intl Economy Base'!O85)*(1+International_Fuel_Surcharge),2)))*(1+FedEx_Markup),2)</f>
        <v>222.47</v>
      </c>
      <c r="P88" s="346">
        <f>ROUND((IF('Intl Economy Base'!$P$105&gt;ROUND(((1-IntEconomyDiscount-IntEoncomyIncentive)*'Intl Economy Base'!P85),2),ROUND('Intl Economy Base'!$P$105*(1+International_Fuel_Surcharge),2),ROUND(((1-IntEconomyDiscount-IntEoncomyIncentive)*'Intl Economy Base'!P85)*(1+International_Fuel_Surcharge),2)))*(1+FedEx_Markup),2)</f>
        <v>273.27</v>
      </c>
      <c r="Q88" s="346">
        <f>ROUND((IF('Intl Economy Base'!$Q$105&gt;ROUND(((1-PuertoRicoDiscount)*'Intl Economy Base'!Q85),2),ROUND('Intl Economy Base'!$Q$105*(1+International_Fuel_Surcharge),2),ROUND(((1-PuertoRicoDiscount)*'Intl Economy Base'!Q85)*(1+International_Fuel_Surcharge),2)))*(1+FedEx_Markup),2)</f>
        <v>416.74</v>
      </c>
      <c r="R88" s="63"/>
      <c r="S88" s="63"/>
      <c r="T88" s="63"/>
      <c r="U88" s="63"/>
      <c r="V88" s="63"/>
      <c r="W88" s="63"/>
      <c r="X88" s="63"/>
      <c r="Y88" s="63"/>
      <c r="Z88" s="63"/>
    </row>
    <row r="89" ht="12.75" customHeight="1">
      <c r="A89" s="345">
        <v>145.0</v>
      </c>
      <c r="B89" s="346">
        <f>ROUND((IF('Intl Economy Base'!$B$105&gt;ROUND(((1-IntEconomyDiscount-IntEoncomyIncentive)*'Intl Economy Base'!B86),2),ROUND('Intl Economy Base'!$B$105*(1+International_Fuel_Surcharge),2),ROUND(((1-IntEconomyDiscount-IntEoncomyIncentive)*'Intl Economy Base'!B86)*(1+International_Fuel_Surcharge),2)))*(1+FedEx_Markup),2)</f>
        <v>136.3</v>
      </c>
      <c r="C89" s="346">
        <f>ROUND((IF('Intl Economy Base'!$C$105&gt;ROUND(((1-IntEconomyDiscount-IntEoncomyIncentive)*'Intl Economy Base'!C86),2),ROUND('Intl Economy Base'!$C$105*(1+International_Fuel_Surcharge),2),ROUND(((1-IntEconomyDiscount-IntEoncomyIncentive)*'Intl Economy Base'!C86)*(1+International_Fuel_Surcharge),2)))*(1+FedEx_Markup),2)</f>
        <v>142.36</v>
      </c>
      <c r="D89" s="346">
        <f>ROUND((IF('Intl Economy Base'!$D$105&gt;ROUND(((1-IntEconomyDiscount-IntEoncomyIncentive)*'Intl Economy Base'!D86),2),ROUND('Intl Economy Base'!$D$105*(1+International_Fuel_Surcharge),2),ROUND(((1-IntEconomyDiscount-IntEoncomyIncentive)*'Intl Economy Base'!D86)*(1+International_Fuel_Surcharge),2)))*(1+FedEx_Markup),2)</f>
        <v>103.37</v>
      </c>
      <c r="E89" s="346">
        <f>ROUND((IF('Intl Economy Base'!$E$105&gt;ROUND(((1-IntEconomyDiscount-IntEoncomyIncentive)*'Intl Economy Base'!E86),2),ROUND('Intl Economy Base'!$E$105*(1+International_Fuel_Surcharge),2),ROUND(((1-IntEconomyDiscount-IntEoncomyIncentive)*'Intl Economy Base'!E86)*(1+International_Fuel_Surcharge),2)))*(1+FedEx_Markup),2)</f>
        <v>191.95</v>
      </c>
      <c r="F89" s="346">
        <f>ROUND((IF('Intl Economy Base'!$F$105&gt;ROUND(((1-IntEconomyDiscount-IntEoncomyIncentive)*'Intl Economy Base'!F86),2),ROUND('Intl Economy Base'!$F$105*(1+International_Fuel_Surcharge),2),ROUND(((1-IntEconomyDiscount-IntEoncomyIncentive)*'Intl Economy Base'!F86)*(1+International_Fuel_Surcharge),2)))*(1+FedEx_Markup),2)</f>
        <v>345.46</v>
      </c>
      <c r="G89" s="346">
        <f>ROUND((IF('Intl Economy Base'!$G$105&gt;ROUND(((1-IntEconomyDiscount-IntEoncomyIncentive)*'Intl Economy Base'!G86),2),ROUND('Intl Economy Base'!$G$105*(1+International_Fuel_Surcharge),2),ROUND(((1-IntEconomyDiscount-IntEoncomyIncentive)*'Intl Economy Base'!G86)*(1+International_Fuel_Surcharge),2)))*(1+FedEx_Markup),2)</f>
        <v>212.28</v>
      </c>
      <c r="H89" s="346">
        <f>ROUND((IF('Intl Economy Base'!$H$105&gt;ROUND(((1-IntEconomyDiscount-IntEoncomyIncentive)*'Intl Economy Base'!H86),2),ROUND('Intl Economy Base'!$H$105*(1+International_Fuel_Surcharge),2),ROUND(((1-IntEconomyDiscount-IntEoncomyIncentive)*'Intl Economy Base'!H86)*(1+International_Fuel_Surcharge),2)))*(1+FedEx_Markup),2)</f>
        <v>211.09</v>
      </c>
      <c r="I89" s="346">
        <f>ROUND((IF('Intl Economy Base'!$I$105&gt;ROUND(((1-IntEconomyDiscount-IntEoncomyIncentive)*'Intl Economy Base'!I86),2),ROUND('Intl Economy Base'!$I$105*(1+International_Fuel_Surcharge),2),ROUND(((1-IntEconomyDiscount-IntEoncomyIncentive)*'Intl Economy Base'!I86)*(1+International_Fuel_Surcharge),2)))*(1+FedEx_Markup),2)</f>
        <v>234.08</v>
      </c>
      <c r="J89" s="346">
        <f>ROUND((IF('Intl Economy Base'!$J$105&gt;ROUND(((1-IntEconomyDiscount-IntEoncomyIncentive)*'Intl Economy Base'!J86),2),ROUND('Intl Economy Base'!$J$105*(1+International_Fuel_Surcharge),2),ROUND(((1-IntEconomyDiscount-IntEoncomyIncentive)*'Intl Economy Base'!J86)*(1+International_Fuel_Surcharge),2)))*(1+FedEx_Markup),2)</f>
        <v>151.06</v>
      </c>
      <c r="K89" s="346">
        <f>ROUND((IF('Intl Economy Base'!$K$105&gt;ROUND(((1-IntEconomyDiscount-IntEoncomyIncentive)*'Intl Economy Base'!K86),2),ROUND('Intl Economy Base'!$K$105*(1+International_Fuel_Surcharge),2),ROUND(((1-IntEconomyDiscount-IntEoncomyIncentive)*'Intl Economy Base'!K86)*(1+International_Fuel_Surcharge),2)))*(1+FedEx_Markup),2)</f>
        <v>298.02</v>
      </c>
      <c r="L89" s="346">
        <f>ROUND((IF('Intl Economy Base'!$L$105&gt;ROUND(((1-IntEconomyDiscount-IntEoncomyIncentive)*'Intl Economy Base'!L86),2),ROUND('Intl Economy Base'!$L$105*(1+International_Fuel_Surcharge),2),ROUND(((1-IntEconomyDiscount-IntEoncomyIncentive)*'Intl Economy Base'!L86)*(1+International_Fuel_Surcharge),2)))*(1+FedEx_Markup),2)</f>
        <v>250.98</v>
      </c>
      <c r="M89" s="346">
        <f>ROUND((IF('Intl Economy Base'!$M$105&gt;ROUND(((1-IntEconomyDiscount-IntEoncomyIncentive)*'Intl Economy Base'!M86),2),ROUND('Intl Economy Base'!$M$105*(1+International_Fuel_Surcharge),2),ROUND(((1-IntEconomyDiscount-IntEoncomyIncentive)*'Intl Economy Base'!M86)*(1+International_Fuel_Surcharge),2)))*(1+FedEx_Markup),2)</f>
        <v>329.31</v>
      </c>
      <c r="N89" s="346">
        <f>ROUND((IF('Intl Economy Base'!$N$105&gt;ROUND(((1-IntEconomyDiscount-IntEoncomyIncentive)*'Intl Economy Base'!N86),2),ROUND('Intl Economy Base'!$N$105*(1+International_Fuel_Surcharge),2),ROUND(((1-IntEconomyDiscount-IntEoncomyIncentive)*'Intl Economy Base'!N86)*(1+International_Fuel_Surcharge),2)))*(1+FedEx_Markup),2)</f>
        <v>345.72</v>
      </c>
      <c r="O89" s="346">
        <f>ROUND((IF('Intl Economy Base'!$O$105&gt;ROUND(((1-IntEconomyDiscount-IntEoncomyIncentive)*'Intl Economy Base'!O86),2),ROUND('Intl Economy Base'!$O$105*(1+International_Fuel_Surcharge),2),ROUND(((1-IntEconomyDiscount-IntEoncomyIncentive)*'Intl Economy Base'!O86)*(1+International_Fuel_Surcharge),2)))*(1+FedEx_Markup),2)</f>
        <v>222.53</v>
      </c>
      <c r="P89" s="346">
        <f>ROUND((IF('Intl Economy Base'!$P$105&gt;ROUND(((1-IntEconomyDiscount-IntEoncomyIncentive)*'Intl Economy Base'!P86),2),ROUND('Intl Economy Base'!$P$105*(1+International_Fuel_Surcharge),2),ROUND(((1-IntEconomyDiscount-IntEoncomyIncentive)*'Intl Economy Base'!P86)*(1+International_Fuel_Surcharge),2)))*(1+FedEx_Markup),2)</f>
        <v>273.32</v>
      </c>
      <c r="Q89" s="346">
        <f>ROUND((IF('Intl Economy Base'!$Q$105&gt;ROUND(((1-PuertoRicoDiscount)*'Intl Economy Base'!Q86),2),ROUND('Intl Economy Base'!$Q$105*(1+International_Fuel_Surcharge),2),ROUND(((1-PuertoRicoDiscount)*'Intl Economy Base'!Q86)*(1+International_Fuel_Surcharge),2)))*(1+FedEx_Markup),2)</f>
        <v>416.88</v>
      </c>
      <c r="R89" s="63"/>
      <c r="S89" s="63"/>
      <c r="T89" s="63"/>
      <c r="U89" s="63"/>
      <c r="V89" s="63"/>
      <c r="W89" s="63"/>
      <c r="X89" s="63"/>
      <c r="Y89" s="63"/>
      <c r="Z89" s="63"/>
    </row>
    <row r="90" ht="12.75" customHeight="1">
      <c r="A90" s="345">
        <v>150.0</v>
      </c>
      <c r="B90" s="346">
        <f>ROUND((IF('Intl Economy Base'!$B$105&gt;ROUND(((1-IntEconomyDiscount-IntEoncomyIncentive)*'Intl Economy Base'!B87),2),ROUND('Intl Economy Base'!$B$105*(1+International_Fuel_Surcharge),2),ROUND(((1-IntEconomyDiscount-IntEoncomyIncentive)*'Intl Economy Base'!B87)*(1+International_Fuel_Surcharge),2)))*(1+FedEx_Markup),2)</f>
        <v>136.34</v>
      </c>
      <c r="C90" s="346">
        <f>ROUND((IF('Intl Economy Base'!$C$105&gt;ROUND(((1-IntEconomyDiscount-IntEoncomyIncentive)*'Intl Economy Base'!C87),2),ROUND('Intl Economy Base'!$C$105*(1+International_Fuel_Surcharge),2),ROUND(((1-IntEconomyDiscount-IntEoncomyIncentive)*'Intl Economy Base'!C87)*(1+International_Fuel_Surcharge),2)))*(1+FedEx_Markup),2)</f>
        <v>142.42</v>
      </c>
      <c r="D90" s="346">
        <f>ROUND((IF('Intl Economy Base'!$D$105&gt;ROUND(((1-IntEconomyDiscount-IntEoncomyIncentive)*'Intl Economy Base'!D87),2),ROUND('Intl Economy Base'!$D$105*(1+International_Fuel_Surcharge),2),ROUND(((1-IntEconomyDiscount-IntEoncomyIncentive)*'Intl Economy Base'!D87)*(1+International_Fuel_Surcharge),2)))*(1+FedEx_Markup),2)</f>
        <v>106.13</v>
      </c>
      <c r="E90" s="346">
        <f>ROUND((IF('Intl Economy Base'!$E$105&gt;ROUND(((1-IntEconomyDiscount-IntEoncomyIncentive)*'Intl Economy Base'!E87),2),ROUND('Intl Economy Base'!$E$105*(1+International_Fuel_Surcharge),2),ROUND(((1-IntEconomyDiscount-IntEoncomyIncentive)*'Intl Economy Base'!E87)*(1+International_Fuel_Surcharge),2)))*(1+FedEx_Markup),2)</f>
        <v>193.66</v>
      </c>
      <c r="F90" s="346">
        <f>ROUND((IF('Intl Economy Base'!$F$105&gt;ROUND(((1-IntEconomyDiscount-IntEoncomyIncentive)*'Intl Economy Base'!F87),2),ROUND('Intl Economy Base'!$F$105*(1+International_Fuel_Surcharge),2),ROUND(((1-IntEconomyDiscount-IntEoncomyIncentive)*'Intl Economy Base'!F87)*(1+International_Fuel_Surcharge),2)))*(1+FedEx_Markup),2)</f>
        <v>345.51</v>
      </c>
      <c r="G90" s="346">
        <f>ROUND((IF('Intl Economy Base'!$G$105&gt;ROUND(((1-IntEconomyDiscount-IntEoncomyIncentive)*'Intl Economy Base'!G87),2),ROUND('Intl Economy Base'!$G$105*(1+International_Fuel_Surcharge),2),ROUND(((1-IntEconomyDiscount-IntEoncomyIncentive)*'Intl Economy Base'!G87)*(1+International_Fuel_Surcharge),2)))*(1+FedEx_Markup),2)</f>
        <v>212.37</v>
      </c>
      <c r="H90" s="346">
        <f>ROUND((IF('Intl Economy Base'!$H$105&gt;ROUND(((1-IntEconomyDiscount-IntEoncomyIncentive)*'Intl Economy Base'!H87),2),ROUND('Intl Economy Base'!$H$105*(1+International_Fuel_Surcharge),2),ROUND(((1-IntEconomyDiscount-IntEoncomyIncentive)*'Intl Economy Base'!H87)*(1+International_Fuel_Surcharge),2)))*(1+FedEx_Markup),2)</f>
        <v>212.46</v>
      </c>
      <c r="I90" s="346">
        <f>ROUND((IF('Intl Economy Base'!$I$105&gt;ROUND(((1-IntEconomyDiscount-IntEoncomyIncentive)*'Intl Economy Base'!I87),2),ROUND('Intl Economy Base'!$I$105*(1+International_Fuel_Surcharge),2),ROUND(((1-IntEconomyDiscount-IntEoncomyIncentive)*'Intl Economy Base'!I87)*(1+International_Fuel_Surcharge),2)))*(1+FedEx_Markup),2)</f>
        <v>234.14</v>
      </c>
      <c r="J90" s="346">
        <f>ROUND((IF('Intl Economy Base'!$J$105&gt;ROUND(((1-IntEconomyDiscount-IntEoncomyIncentive)*'Intl Economy Base'!J87),2),ROUND('Intl Economy Base'!$J$105*(1+International_Fuel_Surcharge),2),ROUND(((1-IntEconomyDiscount-IntEoncomyIncentive)*'Intl Economy Base'!J87)*(1+International_Fuel_Surcharge),2)))*(1+FedEx_Markup),2)</f>
        <v>153.01</v>
      </c>
      <c r="K90" s="346">
        <f>ROUND((IF('Intl Economy Base'!$K$105&gt;ROUND(((1-IntEconomyDiscount-IntEoncomyIncentive)*'Intl Economy Base'!K87),2),ROUND('Intl Economy Base'!$K$105*(1+International_Fuel_Surcharge),2),ROUND(((1-IntEconomyDiscount-IntEoncomyIncentive)*'Intl Economy Base'!K87)*(1+International_Fuel_Surcharge),2)))*(1+FedEx_Markup),2)</f>
        <v>298.08</v>
      </c>
      <c r="L90" s="346">
        <f>ROUND((IF('Intl Economy Base'!$L$105&gt;ROUND(((1-IntEconomyDiscount-IntEoncomyIncentive)*'Intl Economy Base'!L87),2),ROUND('Intl Economy Base'!$L$105*(1+International_Fuel_Surcharge),2),ROUND(((1-IntEconomyDiscount-IntEoncomyIncentive)*'Intl Economy Base'!L87)*(1+International_Fuel_Surcharge),2)))*(1+FedEx_Markup),2)</f>
        <v>251.03</v>
      </c>
      <c r="M90" s="346">
        <f>ROUND((IF('Intl Economy Base'!$M$105&gt;ROUND(((1-IntEconomyDiscount-IntEoncomyIncentive)*'Intl Economy Base'!M87),2),ROUND('Intl Economy Base'!$M$105*(1+International_Fuel_Surcharge),2),ROUND(((1-IntEconomyDiscount-IntEoncomyIncentive)*'Intl Economy Base'!M87)*(1+International_Fuel_Surcharge),2)))*(1+FedEx_Markup),2)</f>
        <v>329.38</v>
      </c>
      <c r="N90" s="346">
        <f>ROUND((IF('Intl Economy Base'!$N$105&gt;ROUND(((1-IntEconomyDiscount-IntEoncomyIncentive)*'Intl Economy Base'!N87),2),ROUND('Intl Economy Base'!$N$105*(1+International_Fuel_Surcharge),2),ROUND(((1-IntEconomyDiscount-IntEoncomyIncentive)*'Intl Economy Base'!N87)*(1+International_Fuel_Surcharge),2)))*(1+FedEx_Markup),2)</f>
        <v>345.78</v>
      </c>
      <c r="O90" s="346">
        <f>ROUND((IF('Intl Economy Base'!$O$105&gt;ROUND(((1-IntEconomyDiscount-IntEoncomyIncentive)*'Intl Economy Base'!O87),2),ROUND('Intl Economy Base'!$O$105*(1+International_Fuel_Surcharge),2),ROUND(((1-IntEconomyDiscount-IntEoncomyIncentive)*'Intl Economy Base'!O87)*(1+International_Fuel_Surcharge),2)))*(1+FedEx_Markup),2)</f>
        <v>222.58</v>
      </c>
      <c r="P90" s="346">
        <f>ROUND((IF('Intl Economy Base'!$P$105&gt;ROUND(((1-IntEconomyDiscount-IntEoncomyIncentive)*'Intl Economy Base'!P87),2),ROUND('Intl Economy Base'!$P$105*(1+International_Fuel_Surcharge),2),ROUND(((1-IntEconomyDiscount-IntEoncomyIncentive)*'Intl Economy Base'!P87)*(1+International_Fuel_Surcharge),2)))*(1+FedEx_Markup),2)</f>
        <v>273.79</v>
      </c>
      <c r="Q90" s="346">
        <f>ROUND((IF('Intl Economy Base'!$Q$105&gt;ROUND(((1-PuertoRicoDiscount)*'Intl Economy Base'!Q87),2),ROUND('Intl Economy Base'!$Q$105*(1+International_Fuel_Surcharge),2),ROUND(((1-PuertoRicoDiscount)*'Intl Economy Base'!Q87)*(1+International_Fuel_Surcharge),2)))*(1+FedEx_Markup),2)</f>
        <v>418.85</v>
      </c>
      <c r="R90" s="63"/>
      <c r="S90" s="63"/>
      <c r="T90" s="63"/>
      <c r="U90" s="63"/>
      <c r="V90" s="63"/>
      <c r="W90" s="63"/>
      <c r="X90" s="63"/>
      <c r="Y90" s="63"/>
      <c r="Z90" s="63"/>
    </row>
    <row r="91" ht="13.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2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2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2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2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2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2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2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2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2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2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2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2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2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2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2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2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2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2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2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2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2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2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2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2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2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2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2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2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2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2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2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2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2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2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2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2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2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2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2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2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2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2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2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2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2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2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2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2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2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2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2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2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2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2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2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2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2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2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2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2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2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2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2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2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2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2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2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2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2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2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2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2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2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2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2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2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2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2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2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2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2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2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2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2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2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2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2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2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2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2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2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2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2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2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2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2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2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2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2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2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2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2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2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2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2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2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2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2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2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2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2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2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2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2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2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2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2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2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2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2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2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2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2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2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2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2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2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2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2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2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2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2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2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2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2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2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2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2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2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2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2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2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2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2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2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2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2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2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2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2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2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2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2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2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2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2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2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2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2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2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2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2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2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2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2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2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2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2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2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2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2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2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2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2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2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2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2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2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2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2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2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2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2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2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2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2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2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2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2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2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2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2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2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2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2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2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2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2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2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2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2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2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2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2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2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2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2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2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2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2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2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2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2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2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2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2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2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2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2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2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2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2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2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2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2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2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2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2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2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2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2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2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2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2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2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2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2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2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2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2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2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2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2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2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2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2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2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2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2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2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2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2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2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2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2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2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2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2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2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2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2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2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2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2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2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2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2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2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2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2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2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2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2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2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2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2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2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2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2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2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2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2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2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2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2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2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2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2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2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2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2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2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2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2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2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2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2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2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2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2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2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2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2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2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2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2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2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2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2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2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2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2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2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2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2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2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2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2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2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2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2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2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2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2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2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2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2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2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2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2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2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2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2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2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2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2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2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2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2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2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2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2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2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2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2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2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2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2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2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2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2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2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2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2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2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2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2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2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2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2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2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2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2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2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2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2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2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2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2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2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2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2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2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2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2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2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2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2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2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2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2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2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2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2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2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2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2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2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2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2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2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2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2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2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2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2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2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2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2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2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2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2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2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2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2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2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2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2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2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2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2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2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2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2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2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2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2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2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2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2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2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2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2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2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2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2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2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2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2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2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2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2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2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2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2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2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2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2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2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2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2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2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2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2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2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2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2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2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2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2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2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2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2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2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2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2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2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2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2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2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2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2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2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2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2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2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2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2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2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2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2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2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2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2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2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2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2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2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2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2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2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2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2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2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2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2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2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2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2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2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2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2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2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2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2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2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2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2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2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2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2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2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2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2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2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2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2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2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2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2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2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2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2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2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2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2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2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2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2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2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2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2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2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2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2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2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2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2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2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2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2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2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2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2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2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2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2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2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2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2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2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2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2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2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2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2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2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2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2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2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2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2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2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2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2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2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2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2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2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2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2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2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2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2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2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2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2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2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2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2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2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2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2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2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2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2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2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2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2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2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2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2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2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2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2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2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2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2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2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2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2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2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2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2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2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2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2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2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2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2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2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2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2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2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2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2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2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2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2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2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2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2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2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2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2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2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2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2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2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2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2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2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2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2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2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2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2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2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2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2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2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2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2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2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2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2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2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2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2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2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2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2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2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2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2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2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2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2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2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2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2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2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2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2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2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2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2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2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2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2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2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2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2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2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2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2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2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2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2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2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2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2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2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2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2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2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2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2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2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2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2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2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2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2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2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2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2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2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2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2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2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2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2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2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2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2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2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2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2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2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2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2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2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2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2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2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2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2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2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2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2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2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2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2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2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2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2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2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2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2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2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2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2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2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2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2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2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2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2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2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2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2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2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2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2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2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2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2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2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2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2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2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2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2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2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2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2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2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2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2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2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2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2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2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2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2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2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2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2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2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2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2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2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2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2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2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2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2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2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2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2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2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2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2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2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2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2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2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2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2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2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2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2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2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2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2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2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2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2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2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2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2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2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2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2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2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2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2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2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2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2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2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2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2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2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2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2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2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2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2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2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2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2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2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2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2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2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2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2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2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2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conditionalFormatting sqref="A6:Q90">
    <cfRule type="expression" dxfId="1" priority="1">
      <formula>MOD(ROW(),2)=0</formula>
    </cfRule>
  </conditionalFormatting>
  <printOptions/>
  <pageMargins bottom="0.57" footer="0.0" header="0.0" left="0.75" right="0.75" top="0.51"/>
  <pageSetup scale="68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5A5A5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6" width="8.63"/>
    <col customWidth="1" min="7" max="7" width="10.13"/>
    <col customWidth="1" min="8" max="8" width="11.0"/>
    <col customWidth="1" min="9" max="12" width="8.63"/>
    <col customWidth="1" min="13" max="13" width="10.0"/>
    <col customWidth="1" min="14" max="16" width="8.63"/>
    <col customWidth="1" min="17" max="26" width="9.38"/>
  </cols>
  <sheetData>
    <row r="1" ht="12.75" customHeight="1">
      <c r="A1" s="63"/>
      <c r="B1" s="339" t="s">
        <v>207</v>
      </c>
      <c r="C1" s="335"/>
      <c r="D1" s="335"/>
      <c r="E1" s="340"/>
      <c r="F1" s="63"/>
      <c r="G1" s="318" t="s">
        <v>185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2.75" customHeight="1">
      <c r="A2" s="63"/>
      <c r="B2" s="189" t="s">
        <v>187</v>
      </c>
      <c r="C2" s="63"/>
      <c r="D2" s="63"/>
      <c r="E2" s="63"/>
      <c r="F2" s="63"/>
      <c r="G2" s="318" t="s">
        <v>204</v>
      </c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75" customHeight="1">
      <c r="A3" s="63"/>
      <c r="B3" s="189" t="s">
        <v>206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2.75" customHeight="1">
      <c r="A4" s="341"/>
      <c r="B4" s="342" t="s">
        <v>16</v>
      </c>
      <c r="C4" s="342" t="s">
        <v>16</v>
      </c>
      <c r="D4" s="342" t="s">
        <v>29</v>
      </c>
      <c r="E4" s="342" t="s">
        <v>30</v>
      </c>
      <c r="F4" s="342" t="s">
        <v>31</v>
      </c>
      <c r="G4" s="342" t="s">
        <v>32</v>
      </c>
      <c r="H4" s="342" t="s">
        <v>33</v>
      </c>
      <c r="I4" s="342" t="s">
        <v>34</v>
      </c>
      <c r="J4" s="342" t="s">
        <v>35</v>
      </c>
      <c r="K4" s="342" t="s">
        <v>36</v>
      </c>
      <c r="L4" s="342" t="s">
        <v>37</v>
      </c>
      <c r="M4" s="342" t="s">
        <v>38</v>
      </c>
      <c r="N4" s="342" t="s">
        <v>39</v>
      </c>
      <c r="O4" s="342" t="s">
        <v>40</v>
      </c>
      <c r="P4" s="342" t="s">
        <v>41</v>
      </c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12.75" customHeight="1">
      <c r="A5" s="324" t="s">
        <v>1</v>
      </c>
      <c r="B5" s="325" t="s">
        <v>43</v>
      </c>
      <c r="C5" s="325" t="s">
        <v>44</v>
      </c>
      <c r="D5" s="325" t="s">
        <v>45</v>
      </c>
      <c r="E5" s="325" t="s">
        <v>46</v>
      </c>
      <c r="F5" s="325" t="s">
        <v>47</v>
      </c>
      <c r="G5" s="325" t="s">
        <v>48</v>
      </c>
      <c r="H5" s="325" t="s">
        <v>49</v>
      </c>
      <c r="I5" s="325" t="s">
        <v>50</v>
      </c>
      <c r="J5" s="325" t="s">
        <v>51</v>
      </c>
      <c r="K5" s="325" t="s">
        <v>52</v>
      </c>
      <c r="L5" s="325" t="s">
        <v>53</v>
      </c>
      <c r="M5" s="325" t="s">
        <v>54</v>
      </c>
      <c r="N5" s="325" t="s">
        <v>55</v>
      </c>
      <c r="O5" s="325" t="s">
        <v>56</v>
      </c>
      <c r="P5" s="325" t="s">
        <v>57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45">
        <v>1.0</v>
      </c>
      <c r="B6" s="346">
        <f>ROUND((IF('F Intl Con Plus Base'!$B$120&gt;ROUND(((1-'F Intl Con Plus Base'!B107)*'F Intl Con Plus Base'!B3),2),ROUND('F Intl Con Plus Base'!$B$120*(1+International_Fuel_Surcharge),2),ROUND(((1-'F Intl Con Plus Base'!B107)*'F Intl Con Plus Base'!B3)*(1+International_Fuel_Surcharge),2)))*(1+FedEx_Markup),2)</f>
        <v>20.39</v>
      </c>
      <c r="C6" s="346">
        <f>ROUND((IF('F Intl Con Plus Base'!$C$120&gt;ROUND(((1-'F Intl Con Plus Base'!C107)*'F Intl Con Plus Base'!C3),2),ROUND('F Intl Con Plus Base'!$C$120*(1+International_Fuel_Surcharge),2),ROUND(((1-'F Intl Con Plus Base'!C107)*'F Intl Con Plus Base'!C3)*(1+International_Fuel_Surcharge),2)))*(1+FedEx_Markup),2)</f>
        <v>21.9</v>
      </c>
      <c r="D6" s="346">
        <f>ROUND((IF('F Intl Con Plus Base'!$D$120&gt;ROUND(((1-'F Intl Con Plus Base'!D107)*'F Intl Con Plus Base'!D3),2),ROUND('F Intl Con Plus Base'!$D$120*(1+International_Fuel_Surcharge),2),ROUND(((1-'F Intl Con Plus Base'!D107)*'F Intl Con Plus Base'!D3)*(1+International_Fuel_Surcharge),2)))*(1+FedEx_Markup),2)</f>
        <v>17.16</v>
      </c>
      <c r="E6" s="346">
        <f>ROUND((IF('F Intl Con Plus Base'!$E$120&gt;ROUND(((1-'F Intl Con Plus Base'!E107)*'F Intl Con Plus Base'!E3),2),ROUND('F Intl Con Plus Base'!$E$120*(1+International_Fuel_Surcharge),2),ROUND(((1-'F Intl Con Plus Base'!E107)*'F Intl Con Plus Base'!E3)*(1+International_Fuel_Surcharge),2)))*(1+FedEx_Markup),2)</f>
        <v>21</v>
      </c>
      <c r="F6" s="346">
        <f>ROUND((IF('F Intl Con Plus Base'!$F$120&gt;ROUND(((1-'F Intl Con Plus Base'!F107)*'F Intl Con Plus Base'!F3),2),ROUND('F Intl Con Plus Base'!$F$120*(1+International_Fuel_Surcharge),2),ROUND(((1-'F Intl Con Plus Base'!F107)*'F Intl Con Plus Base'!F3)*(1+International_Fuel_Surcharge),2)))*(1+FedEx_Markup),2)</f>
        <v>22.8</v>
      </c>
      <c r="G6" s="346">
        <f>ROUND((IF('F Intl Con Plus Base'!$G$120&gt;ROUND(((1-'F Intl Con Plus Base'!G107)*'F Intl Con Plus Base'!G3),2),ROUND('F Intl Con Plus Base'!$G$120*(1+International_Fuel_Surcharge),2),ROUND(((1-'F Intl Con Plus Base'!G107)*'F Intl Con Plus Base'!G3)*(1+International_Fuel_Surcharge),2)))*(1+FedEx_Markup),2)</f>
        <v>22.26</v>
      </c>
      <c r="H6" s="346">
        <f>ROUND((IF('F Intl Con Plus Base'!$H$120&gt;ROUND(((1-'F Intl Con Plus Base'!H107)*'F Intl Con Plus Base'!H3),2),ROUND('F Intl Con Plus Base'!$H$120*(1+International_Fuel_Surcharge),2),ROUND(((1-'F Intl Con Plus Base'!H107)*'F Intl Con Plus Base'!H3)*(1+International_Fuel_Surcharge),2)))*(1+FedEx_Markup),2)</f>
        <v>20.79</v>
      </c>
      <c r="I6" s="346">
        <f>ROUND((IF('F Intl Con Plus Base'!$I$120&gt;ROUND(((1-'F Intl Con Plus Base'!I107)*'F Intl Con Plus Base'!I3),2),ROUND('F Intl Con Plus Base'!$I$120*(1+International_Fuel_Surcharge),2),ROUND(((1-'F Intl Con Plus Base'!I107)*'F Intl Con Plus Base'!I3)*(1+International_Fuel_Surcharge),2)))*(1+FedEx_Markup),2)</f>
        <v>22.07</v>
      </c>
      <c r="J6" s="346">
        <f>ROUND((IF('F Intl Con Plus Base'!$J$120&gt;ROUND(((1-'F Intl Con Plus Base'!J107)*'F Intl Con Plus Base'!J3),2),ROUND('F Intl Con Plus Base'!$J$120*(1+International_Fuel_Surcharge),2),ROUND(((1-'F Intl Con Plus Base'!J107)*'F Intl Con Plus Base'!J3)*(1+International_Fuel_Surcharge),2)))*(1+FedEx_Markup),2)</f>
        <v>17.6</v>
      </c>
      <c r="K6" s="346">
        <f>ROUND((IF('F Intl Con Plus Base'!$K$120&gt;ROUND(((1-'F Intl Con Plus Base'!K107)*'F Intl Con Plus Base'!K3),2),ROUND('F Intl Con Plus Base'!$K$120*(1+International_Fuel_Surcharge),2),ROUND(((1-'F Intl Con Plus Base'!K107)*'F Intl Con Plus Base'!K3)*(1+International_Fuel_Surcharge),2)))*(1+FedEx_Markup),2)</f>
        <v>24.66</v>
      </c>
      <c r="L6" s="346">
        <f>ROUND((IF('F Intl Con Plus Base'!$L$120&gt;ROUND(((1-'F Intl Con Plus Base'!L107)*'F Intl Con Plus Base'!L3),2),ROUND('F Intl Con Plus Base'!$L$120*(1+International_Fuel_Surcharge),2),ROUND(((1-'F Intl Con Plus Base'!L107)*'F Intl Con Plus Base'!L3)*(1+International_Fuel_Surcharge),2)))*(1+FedEx_Markup),2)</f>
        <v>22.89</v>
      </c>
      <c r="M6" s="346">
        <f>ROUND((IF('F Intl Con Plus Base'!$M$120&gt;ROUND(((1-'F Intl Con Plus Base'!M107)*'F Intl Con Plus Base'!M3),2),ROUND('F Intl Con Plus Base'!$M$120*(1+International_Fuel_Surcharge),2),ROUND(((1-'F Intl Con Plus Base'!M107)*'F Intl Con Plus Base'!M3)*(1+International_Fuel_Surcharge),2)))*(1+FedEx_Markup),2)</f>
        <v>31.58</v>
      </c>
      <c r="N6" s="346">
        <f>ROUND((IF('F Intl Con Plus Base'!$N$120&gt;ROUND(((1-'F Intl Con Plus Base'!N107)*'F Intl Con Plus Base'!N3),2),ROUND('F Intl Con Plus Base'!$N$120*(1+International_Fuel_Surcharge),2),ROUND(((1-'F Intl Con Plus Base'!N107)*'F Intl Con Plus Base'!N3)*(1+International_Fuel_Surcharge),2)))*(1+FedEx_Markup),2)</f>
        <v>22.24</v>
      </c>
      <c r="O6" s="346">
        <f>ROUND((IF('F Intl Con Plus Base'!$O$120&gt;ROUND(((1-'F Intl Con Plus Base'!O107)*'F Intl Con Plus Base'!O3),2),ROUND('F Intl Con Plus Base'!$O$120*(1+International_Fuel_Surcharge),2),ROUND(((1-'F Intl Con Plus Base'!O107)*'F Intl Con Plus Base'!O3)*(1+International_Fuel_Surcharge),2)))*(1+FedEx_Markup),2)</f>
        <v>23.76</v>
      </c>
      <c r="P6" s="346">
        <f>ROUND((IF('F Intl Con Plus Base'!$P$120&gt;ROUND(((1-'F Intl Con Plus Base'!P107)*'F Intl Con Plus Base'!P3),2),ROUND('F Intl Con Plus Base'!$P$120*(1+International_Fuel_Surcharge),2),ROUND(((1-'F Intl Con Plus Base'!P107)*'F Intl Con Plus Base'!P3)*(1+International_Fuel_Surcharge),2)))*(1+FedEx_Markup),2)</f>
        <v>24.04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345">
        <v>2.0</v>
      </c>
      <c r="B7" s="346">
        <f>ROUND((IF('F Intl Con Plus Base'!$B$120&gt;ROUND(((1-'F Intl Con Plus Base'!B108)*'F Intl Con Plus Base'!B4),2),ROUND('F Intl Con Plus Base'!$B$120*(1+International_Fuel_Surcharge),2),ROUND(((1-'F Intl Con Plus Base'!B108)*'F Intl Con Plus Base'!B4)*(1+International_Fuel_Surcharge),2)))*(1+FedEx_Markup),2)</f>
        <v>21.03</v>
      </c>
      <c r="C7" s="346">
        <f>ROUND((IF('F Intl Con Plus Base'!$C$120&gt;ROUND(((1-'F Intl Con Plus Base'!C108)*'F Intl Con Plus Base'!C4),2),ROUND('F Intl Con Plus Base'!$C$120*(1+International_Fuel_Surcharge),2),ROUND(((1-'F Intl Con Plus Base'!C108)*'F Intl Con Plus Base'!C4)*(1+International_Fuel_Surcharge),2)))*(1+FedEx_Markup),2)</f>
        <v>23.39</v>
      </c>
      <c r="D7" s="346">
        <f>ROUND((IF('F Intl Con Plus Base'!$D$120&gt;ROUND(((1-'F Intl Con Plus Base'!D108)*'F Intl Con Plus Base'!D4),2),ROUND('F Intl Con Plus Base'!$D$120*(1+International_Fuel_Surcharge),2),ROUND(((1-'F Intl Con Plus Base'!D108)*'F Intl Con Plus Base'!D4)*(1+International_Fuel_Surcharge),2)))*(1+FedEx_Markup),2)</f>
        <v>18.6</v>
      </c>
      <c r="E7" s="346">
        <f>ROUND((IF('F Intl Con Plus Base'!$E$120&gt;ROUND(((1-'F Intl Con Plus Base'!E108)*'F Intl Con Plus Base'!E4),2),ROUND('F Intl Con Plus Base'!$E$120*(1+International_Fuel_Surcharge),2),ROUND(((1-'F Intl Con Plus Base'!E108)*'F Intl Con Plus Base'!E4)*(1+International_Fuel_Surcharge),2)))*(1+FedEx_Markup),2)</f>
        <v>21</v>
      </c>
      <c r="F7" s="346">
        <f>ROUND((IF('F Intl Con Plus Base'!$F$120&gt;ROUND(((1-'F Intl Con Plus Base'!F108)*'F Intl Con Plus Base'!F4),2),ROUND('F Intl Con Plus Base'!$F$120*(1+International_Fuel_Surcharge),2),ROUND(((1-'F Intl Con Plus Base'!F108)*'F Intl Con Plus Base'!F4)*(1+International_Fuel_Surcharge),2)))*(1+FedEx_Markup),2)</f>
        <v>32.61</v>
      </c>
      <c r="G7" s="346">
        <f>ROUND((IF('F Intl Con Plus Base'!$G$120&gt;ROUND(((1-'F Intl Con Plus Base'!G108)*'F Intl Con Plus Base'!G4),2),ROUND('F Intl Con Plus Base'!$G$120*(1+International_Fuel_Surcharge),2),ROUND(((1-'F Intl Con Plus Base'!G108)*'F Intl Con Plus Base'!G4)*(1+International_Fuel_Surcharge),2)))*(1+FedEx_Markup),2)</f>
        <v>25.82</v>
      </c>
      <c r="H7" s="346">
        <f>ROUND((IF('F Intl Con Plus Base'!$H$120&gt;ROUND(((1-'F Intl Con Plus Base'!H108)*'F Intl Con Plus Base'!H4),2),ROUND('F Intl Con Plus Base'!$H$120*(1+International_Fuel_Surcharge),2),ROUND(((1-'F Intl Con Plus Base'!H108)*'F Intl Con Plus Base'!H4)*(1+International_Fuel_Surcharge),2)))*(1+FedEx_Markup),2)</f>
        <v>24.67</v>
      </c>
      <c r="I7" s="346">
        <f>ROUND((IF('F Intl Con Plus Base'!$I$120&gt;ROUND(((1-'F Intl Con Plus Base'!I108)*'F Intl Con Plus Base'!I4),2),ROUND('F Intl Con Plus Base'!$I$120*(1+International_Fuel_Surcharge),2),ROUND(((1-'F Intl Con Plus Base'!I108)*'F Intl Con Plus Base'!I4)*(1+International_Fuel_Surcharge),2)))*(1+FedEx_Markup),2)</f>
        <v>28.88</v>
      </c>
      <c r="J7" s="346">
        <f>ROUND((IF('F Intl Con Plus Base'!$J$120&gt;ROUND(((1-'F Intl Con Plus Base'!J108)*'F Intl Con Plus Base'!J4),2),ROUND('F Intl Con Plus Base'!$J$120*(1+International_Fuel_Surcharge),2),ROUND(((1-'F Intl Con Plus Base'!J108)*'F Intl Con Plus Base'!J4)*(1+International_Fuel_Surcharge),2)))*(1+FedEx_Markup),2)</f>
        <v>21.6</v>
      </c>
      <c r="K7" s="346">
        <f>ROUND((IF('F Intl Con Plus Base'!$K$120&gt;ROUND(((1-'F Intl Con Plus Base'!K108)*'F Intl Con Plus Base'!K4),2),ROUND('F Intl Con Plus Base'!$K$120*(1+International_Fuel_Surcharge),2),ROUND(((1-'F Intl Con Plus Base'!K108)*'F Intl Con Plus Base'!K4)*(1+International_Fuel_Surcharge),2)))*(1+FedEx_Markup),2)</f>
        <v>25.69</v>
      </c>
      <c r="L7" s="346">
        <f>ROUND((IF('F Intl Con Plus Base'!$L$120&gt;ROUND(((1-'F Intl Con Plus Base'!L108)*'F Intl Con Plus Base'!L4),2),ROUND('F Intl Con Plus Base'!$L$120*(1+International_Fuel_Surcharge),2),ROUND(((1-'F Intl Con Plus Base'!L108)*'F Intl Con Plus Base'!L4)*(1+International_Fuel_Surcharge),2)))*(1+FedEx_Markup),2)</f>
        <v>28.53</v>
      </c>
      <c r="M7" s="346">
        <f>ROUND((IF('F Intl Con Plus Base'!$M$120&gt;ROUND(((1-'F Intl Con Plus Base'!M108)*'F Intl Con Plus Base'!M4),2),ROUND('F Intl Con Plus Base'!$M$120*(1+International_Fuel_Surcharge),2),ROUND(((1-'F Intl Con Plus Base'!M108)*'F Intl Con Plus Base'!M4)*(1+International_Fuel_Surcharge),2)))*(1+FedEx_Markup),2)</f>
        <v>36.03</v>
      </c>
      <c r="N7" s="346">
        <f>ROUND((IF('F Intl Con Plus Base'!$N$120&gt;ROUND(((1-'F Intl Con Plus Base'!N108)*'F Intl Con Plus Base'!N4),2),ROUND('F Intl Con Plus Base'!$N$120*(1+International_Fuel_Surcharge),2),ROUND(((1-'F Intl Con Plus Base'!N108)*'F Intl Con Plus Base'!N4)*(1+International_Fuel_Surcharge),2)))*(1+FedEx_Markup),2)</f>
        <v>30.81</v>
      </c>
      <c r="O7" s="346">
        <f>ROUND((IF('F Intl Con Plus Base'!$O$120&gt;ROUND(((1-'F Intl Con Plus Base'!O108)*'F Intl Con Plus Base'!O4),2),ROUND('F Intl Con Plus Base'!$O$120*(1+International_Fuel_Surcharge),2),ROUND(((1-'F Intl Con Plus Base'!O108)*'F Intl Con Plus Base'!O4)*(1+International_Fuel_Surcharge),2)))*(1+FedEx_Markup),2)</f>
        <v>27.19</v>
      </c>
      <c r="P7" s="346">
        <f>ROUND((IF('F Intl Con Plus Base'!$P$120&gt;ROUND(((1-'F Intl Con Plus Base'!P108)*'F Intl Con Plus Base'!P4),2),ROUND('F Intl Con Plus Base'!$P$120*(1+International_Fuel_Surcharge),2),ROUND(((1-'F Intl Con Plus Base'!P108)*'F Intl Con Plus Base'!P4)*(1+International_Fuel_Surcharge),2)))*(1+FedEx_Markup),2)</f>
        <v>26.66</v>
      </c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345">
        <v>3.0</v>
      </c>
      <c r="B8" s="346">
        <f>ROUND((IF('F Intl Con Plus Base'!$B$120&gt;ROUND(((1-'F Intl Con Plus Base'!B109)*'F Intl Con Plus Base'!B5),2),ROUND('F Intl Con Plus Base'!$B$120*(1+International_Fuel_Surcharge),2),ROUND(((1-'F Intl Con Plus Base'!B109)*'F Intl Con Plus Base'!B5)*(1+International_Fuel_Surcharge),2)))*(1+FedEx_Markup),2)</f>
        <v>21.98</v>
      </c>
      <c r="C8" s="346">
        <f>ROUND((IF('F Intl Con Plus Base'!$C$120&gt;ROUND(((1-'F Intl Con Plus Base'!C109)*'F Intl Con Plus Base'!C5),2),ROUND('F Intl Con Plus Base'!$C$120*(1+International_Fuel_Surcharge),2),ROUND(((1-'F Intl Con Plus Base'!C109)*'F Intl Con Plus Base'!C5)*(1+International_Fuel_Surcharge),2)))*(1+FedEx_Markup),2)</f>
        <v>25.17</v>
      </c>
      <c r="D8" s="346">
        <f>ROUND((IF('F Intl Con Plus Base'!$D$120&gt;ROUND(((1-'F Intl Con Plus Base'!D109)*'F Intl Con Plus Base'!D5),2),ROUND('F Intl Con Plus Base'!$D$120*(1+International_Fuel_Surcharge),2),ROUND(((1-'F Intl Con Plus Base'!D109)*'F Intl Con Plus Base'!D5)*(1+International_Fuel_Surcharge),2)))*(1+FedEx_Markup),2)</f>
        <v>22.37</v>
      </c>
      <c r="E8" s="346">
        <f>ROUND((IF('F Intl Con Plus Base'!$E$120&gt;ROUND(((1-'F Intl Con Plus Base'!E109)*'F Intl Con Plus Base'!E5),2),ROUND('F Intl Con Plus Base'!$E$120*(1+International_Fuel_Surcharge),2),ROUND(((1-'F Intl Con Plus Base'!E109)*'F Intl Con Plus Base'!E5)*(1+International_Fuel_Surcharge),2)))*(1+FedEx_Markup),2)</f>
        <v>23.76</v>
      </c>
      <c r="F8" s="346">
        <f>ROUND((IF('F Intl Con Plus Base'!$F$120&gt;ROUND(((1-'F Intl Con Plus Base'!F109)*'F Intl Con Plus Base'!F5),2),ROUND('F Intl Con Plus Base'!$F$120*(1+International_Fuel_Surcharge),2),ROUND(((1-'F Intl Con Plus Base'!F109)*'F Intl Con Plus Base'!F5)*(1+International_Fuel_Surcharge),2)))*(1+FedEx_Markup),2)</f>
        <v>38.42</v>
      </c>
      <c r="G8" s="346">
        <f>ROUND((IF('F Intl Con Plus Base'!$G$120&gt;ROUND(((1-'F Intl Con Plus Base'!G109)*'F Intl Con Plus Base'!G5),2),ROUND('F Intl Con Plus Base'!$G$120*(1+International_Fuel_Surcharge),2),ROUND(((1-'F Intl Con Plus Base'!G109)*'F Intl Con Plus Base'!G5)*(1+International_Fuel_Surcharge),2)))*(1+FedEx_Markup),2)</f>
        <v>30.31</v>
      </c>
      <c r="H8" s="346">
        <f>ROUND((IF('F Intl Con Plus Base'!$H$120&gt;ROUND(((1-'F Intl Con Plus Base'!H109)*'F Intl Con Plus Base'!H5),2),ROUND('F Intl Con Plus Base'!$H$120*(1+International_Fuel_Surcharge),2),ROUND(((1-'F Intl Con Plus Base'!H109)*'F Intl Con Plus Base'!H5)*(1+International_Fuel_Surcharge),2)))*(1+FedEx_Markup),2)</f>
        <v>28.32</v>
      </c>
      <c r="I8" s="346">
        <f>ROUND((IF('F Intl Con Plus Base'!$I$120&gt;ROUND(((1-'F Intl Con Plus Base'!I109)*'F Intl Con Plus Base'!I5),2),ROUND('F Intl Con Plus Base'!$I$120*(1+International_Fuel_Surcharge),2),ROUND(((1-'F Intl Con Plus Base'!I109)*'F Intl Con Plus Base'!I5)*(1+International_Fuel_Surcharge),2)))*(1+FedEx_Markup),2)</f>
        <v>32.13</v>
      </c>
      <c r="J8" s="346">
        <f>ROUND((IF('F Intl Con Plus Base'!$J$120&gt;ROUND(((1-'F Intl Con Plus Base'!J109)*'F Intl Con Plus Base'!J5),2),ROUND('F Intl Con Plus Base'!$J$120*(1+International_Fuel_Surcharge),2),ROUND(((1-'F Intl Con Plus Base'!J109)*'F Intl Con Plus Base'!J5)*(1+International_Fuel_Surcharge),2)))*(1+FedEx_Markup),2)</f>
        <v>23.99</v>
      </c>
      <c r="K8" s="346">
        <f>ROUND((IF('F Intl Con Plus Base'!$K$120&gt;ROUND(((1-'F Intl Con Plus Base'!K109)*'F Intl Con Plus Base'!K5),2),ROUND('F Intl Con Plus Base'!$K$120*(1+International_Fuel_Surcharge),2),ROUND(((1-'F Intl Con Plus Base'!K109)*'F Intl Con Plus Base'!K5)*(1+International_Fuel_Surcharge),2)))*(1+FedEx_Markup),2)</f>
        <v>28.73</v>
      </c>
      <c r="L8" s="346">
        <f>ROUND((IF('F Intl Con Plus Base'!$L$120&gt;ROUND(((1-'F Intl Con Plus Base'!L109)*'F Intl Con Plus Base'!L5),2),ROUND('F Intl Con Plus Base'!$L$120*(1+International_Fuel_Surcharge),2),ROUND(((1-'F Intl Con Plus Base'!L109)*'F Intl Con Plus Base'!L5)*(1+International_Fuel_Surcharge),2)))*(1+FedEx_Markup),2)</f>
        <v>31.68</v>
      </c>
      <c r="M8" s="346">
        <f>ROUND((IF('F Intl Con Plus Base'!$M$120&gt;ROUND(((1-'F Intl Con Plus Base'!M109)*'F Intl Con Plus Base'!M5),2),ROUND('F Intl Con Plus Base'!$M$120*(1+International_Fuel_Surcharge),2),ROUND(((1-'F Intl Con Plus Base'!M109)*'F Intl Con Plus Base'!M5)*(1+International_Fuel_Surcharge),2)))*(1+FedEx_Markup),2)</f>
        <v>40.68</v>
      </c>
      <c r="N8" s="346">
        <f>ROUND((IF('F Intl Con Plus Base'!$N$120&gt;ROUND(((1-'F Intl Con Plus Base'!N109)*'F Intl Con Plus Base'!N5),2),ROUND('F Intl Con Plus Base'!$N$120*(1+International_Fuel_Surcharge),2),ROUND(((1-'F Intl Con Plus Base'!N109)*'F Intl Con Plus Base'!N5)*(1+International_Fuel_Surcharge),2)))*(1+FedEx_Markup),2)</f>
        <v>38.89</v>
      </c>
      <c r="O8" s="346">
        <f>ROUND((IF('F Intl Con Plus Base'!$O$120&gt;ROUND(((1-'F Intl Con Plus Base'!O109)*'F Intl Con Plus Base'!O5),2),ROUND('F Intl Con Plus Base'!$O$120*(1+International_Fuel_Surcharge),2),ROUND(((1-'F Intl Con Plus Base'!O109)*'F Intl Con Plus Base'!O5)*(1+International_Fuel_Surcharge),2)))*(1+FedEx_Markup),2)</f>
        <v>32.43</v>
      </c>
      <c r="P8" s="346">
        <f>ROUND((IF('F Intl Con Plus Base'!$P$120&gt;ROUND(((1-'F Intl Con Plus Base'!P109)*'F Intl Con Plus Base'!P5),2),ROUND('F Intl Con Plus Base'!$P$120*(1+International_Fuel_Surcharge),2),ROUND(((1-'F Intl Con Plus Base'!P109)*'F Intl Con Plus Base'!P5)*(1+International_Fuel_Surcharge),2)))*(1+FedEx_Markup),2)</f>
        <v>34.99</v>
      </c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345">
        <v>4.0</v>
      </c>
      <c r="B9" s="346">
        <f>ROUND((IF('F Intl Con Plus Base'!$B$120&gt;ROUND(((1-'F Intl Con Plus Base'!B110)*'F Intl Con Plus Base'!B6),2),ROUND('F Intl Con Plus Base'!$B$120*(1+International_Fuel_Surcharge),2),ROUND(((1-'F Intl Con Plus Base'!B110)*'F Intl Con Plus Base'!B6)*(1+International_Fuel_Surcharge),2)))*(1+FedEx_Markup),2)</f>
        <v>23.29</v>
      </c>
      <c r="C9" s="346">
        <f>ROUND((IF('F Intl Con Plus Base'!$C$120&gt;ROUND(((1-'F Intl Con Plus Base'!C110)*'F Intl Con Plus Base'!C6),2),ROUND('F Intl Con Plus Base'!$C$120*(1+International_Fuel_Surcharge),2),ROUND(((1-'F Intl Con Plus Base'!C110)*'F Intl Con Plus Base'!C6)*(1+International_Fuel_Surcharge),2)))*(1+FedEx_Markup),2)</f>
        <v>27.36</v>
      </c>
      <c r="D9" s="346">
        <f>ROUND((IF('F Intl Con Plus Base'!$D$120&gt;ROUND(((1-'F Intl Con Plus Base'!D110)*'F Intl Con Plus Base'!D6),2),ROUND('F Intl Con Plus Base'!$D$120*(1+International_Fuel_Surcharge),2),ROUND(((1-'F Intl Con Plus Base'!D110)*'F Intl Con Plus Base'!D6)*(1+International_Fuel_Surcharge),2)))*(1+FedEx_Markup),2)</f>
        <v>22.75</v>
      </c>
      <c r="E9" s="346">
        <f>ROUND((IF('F Intl Con Plus Base'!$E$120&gt;ROUND(((1-'F Intl Con Plus Base'!E110)*'F Intl Con Plus Base'!E6),2),ROUND('F Intl Con Plus Base'!$E$120*(1+International_Fuel_Surcharge),2),ROUND(((1-'F Intl Con Plus Base'!E110)*'F Intl Con Plus Base'!E6)*(1+International_Fuel_Surcharge),2)))*(1+FedEx_Markup),2)</f>
        <v>27.05</v>
      </c>
      <c r="F9" s="346">
        <f>ROUND((IF('F Intl Con Plus Base'!$F$120&gt;ROUND(((1-'F Intl Con Plus Base'!F110)*'F Intl Con Plus Base'!F6),2),ROUND('F Intl Con Plus Base'!$F$120*(1+International_Fuel_Surcharge),2),ROUND(((1-'F Intl Con Plus Base'!F110)*'F Intl Con Plus Base'!F6)*(1+International_Fuel_Surcharge),2)))*(1+FedEx_Markup),2)</f>
        <v>46.9</v>
      </c>
      <c r="G9" s="346">
        <f>ROUND((IF('F Intl Con Plus Base'!$G$120&gt;ROUND(((1-'F Intl Con Plus Base'!G110)*'F Intl Con Plus Base'!G6),2),ROUND('F Intl Con Plus Base'!$G$120*(1+International_Fuel_Surcharge),2),ROUND(((1-'F Intl Con Plus Base'!G110)*'F Intl Con Plus Base'!G6)*(1+International_Fuel_Surcharge),2)))*(1+FedEx_Markup),2)</f>
        <v>34.39</v>
      </c>
      <c r="H9" s="346">
        <f>ROUND((IF('F Intl Con Plus Base'!$H$120&gt;ROUND(((1-'F Intl Con Plus Base'!H110)*'F Intl Con Plus Base'!H6),2),ROUND('F Intl Con Plus Base'!$H$120*(1+International_Fuel_Surcharge),2),ROUND(((1-'F Intl Con Plus Base'!H110)*'F Intl Con Plus Base'!H6)*(1+International_Fuel_Surcharge),2)))*(1+FedEx_Markup),2)</f>
        <v>31.95</v>
      </c>
      <c r="I9" s="346">
        <f>ROUND((IF('F Intl Con Plus Base'!$I$120&gt;ROUND(((1-'F Intl Con Plus Base'!I110)*'F Intl Con Plus Base'!I6),2),ROUND('F Intl Con Plus Base'!$I$120*(1+International_Fuel_Surcharge),2),ROUND(((1-'F Intl Con Plus Base'!I110)*'F Intl Con Plus Base'!I6)*(1+International_Fuel_Surcharge),2)))*(1+FedEx_Markup),2)</f>
        <v>36.08</v>
      </c>
      <c r="J9" s="346">
        <f>ROUND((IF('F Intl Con Plus Base'!$J$120&gt;ROUND(((1-'F Intl Con Plus Base'!J110)*'F Intl Con Plus Base'!J6),2),ROUND('F Intl Con Plus Base'!$J$120*(1+International_Fuel_Surcharge),2),ROUND(((1-'F Intl Con Plus Base'!J110)*'F Intl Con Plus Base'!J6)*(1+International_Fuel_Surcharge),2)))*(1+FedEx_Markup),2)</f>
        <v>26.55</v>
      </c>
      <c r="K9" s="346">
        <f>ROUND((IF('F Intl Con Plus Base'!$K$120&gt;ROUND(((1-'F Intl Con Plus Base'!K110)*'F Intl Con Plus Base'!K6),2),ROUND('F Intl Con Plus Base'!$K$120*(1+International_Fuel_Surcharge),2),ROUND(((1-'F Intl Con Plus Base'!K110)*'F Intl Con Plus Base'!K6)*(1+International_Fuel_Surcharge),2)))*(1+FedEx_Markup),2)</f>
        <v>31.72</v>
      </c>
      <c r="L9" s="346">
        <f>ROUND((IF('F Intl Con Plus Base'!$L$120&gt;ROUND(((1-'F Intl Con Plus Base'!L110)*'F Intl Con Plus Base'!L6),2),ROUND('F Intl Con Plus Base'!$L$120*(1+International_Fuel_Surcharge),2),ROUND(((1-'F Intl Con Plus Base'!L110)*'F Intl Con Plus Base'!L6)*(1+International_Fuel_Surcharge),2)))*(1+FedEx_Markup),2)</f>
        <v>35.47</v>
      </c>
      <c r="M9" s="346">
        <f>ROUND((IF('F Intl Con Plus Base'!$M$120&gt;ROUND(((1-'F Intl Con Plus Base'!M110)*'F Intl Con Plus Base'!M6),2),ROUND('F Intl Con Plus Base'!$M$120*(1+International_Fuel_Surcharge),2),ROUND(((1-'F Intl Con Plus Base'!M110)*'F Intl Con Plus Base'!M6)*(1+International_Fuel_Surcharge),2)))*(1+FedEx_Markup),2)</f>
        <v>47.23</v>
      </c>
      <c r="N9" s="346">
        <f>ROUND((IF('F Intl Con Plus Base'!$N$120&gt;ROUND(((1-'F Intl Con Plus Base'!N110)*'F Intl Con Plus Base'!N6),2),ROUND('F Intl Con Plus Base'!$N$120*(1+International_Fuel_Surcharge),2),ROUND(((1-'F Intl Con Plus Base'!N110)*'F Intl Con Plus Base'!N6)*(1+International_Fuel_Surcharge),2)))*(1+FedEx_Markup),2)</f>
        <v>44.68</v>
      </c>
      <c r="O9" s="346">
        <f>ROUND((IF('F Intl Con Plus Base'!$O$120&gt;ROUND(((1-'F Intl Con Plus Base'!O110)*'F Intl Con Plus Base'!O6),2),ROUND('F Intl Con Plus Base'!$O$120*(1+International_Fuel_Surcharge),2),ROUND(((1-'F Intl Con Plus Base'!O110)*'F Intl Con Plus Base'!O6)*(1+International_Fuel_Surcharge),2)))*(1+FedEx_Markup),2)</f>
        <v>35.68</v>
      </c>
      <c r="P9" s="346">
        <f>ROUND((IF('F Intl Con Plus Base'!$P$120&gt;ROUND(((1-'F Intl Con Plus Base'!P110)*'F Intl Con Plus Base'!P6),2),ROUND('F Intl Con Plus Base'!$P$120*(1+International_Fuel_Surcharge),2),ROUND(((1-'F Intl Con Plus Base'!P110)*'F Intl Con Plus Base'!P6)*(1+International_Fuel_Surcharge),2)))*(1+FedEx_Markup),2)</f>
        <v>35.93</v>
      </c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345">
        <v>5.0</v>
      </c>
      <c r="B10" s="346">
        <f>ROUND((IF('F Intl Con Plus Base'!$B$120&gt;ROUND(((1-'F Intl Con Plus Base'!B111)*'F Intl Con Plus Base'!B7),2),ROUND('F Intl Con Plus Base'!$B$120*(1+International_Fuel_Surcharge),2),ROUND(((1-'F Intl Con Plus Base'!B111)*'F Intl Con Plus Base'!B7)*(1+International_Fuel_Surcharge),2)))*(1+FedEx_Markup),2)</f>
        <v>25.16</v>
      </c>
      <c r="C10" s="346">
        <f>ROUND((IF('F Intl Con Plus Base'!$C$120&gt;ROUND(((1-'F Intl Con Plus Base'!C111)*'F Intl Con Plus Base'!C7),2),ROUND('F Intl Con Plus Base'!$C$120*(1+International_Fuel_Surcharge),2),ROUND(((1-'F Intl Con Plus Base'!C111)*'F Intl Con Plus Base'!C7)*(1+International_Fuel_Surcharge),2)))*(1+FedEx_Markup),2)</f>
        <v>29.3</v>
      </c>
      <c r="D10" s="346">
        <f>ROUND((IF('F Intl Con Plus Base'!$D$120&gt;ROUND(((1-'F Intl Con Plus Base'!D111)*'F Intl Con Plus Base'!D7),2),ROUND('F Intl Con Plus Base'!$D$120*(1+International_Fuel_Surcharge),2),ROUND(((1-'F Intl Con Plus Base'!D111)*'F Intl Con Plus Base'!D7)*(1+International_Fuel_Surcharge),2)))*(1+FedEx_Markup),2)</f>
        <v>26.61</v>
      </c>
      <c r="E10" s="346">
        <f>ROUND((IF('F Intl Con Plus Base'!$E$120&gt;ROUND(((1-'F Intl Con Plus Base'!E111)*'F Intl Con Plus Base'!E7),2),ROUND('F Intl Con Plus Base'!$E$120*(1+International_Fuel_Surcharge),2),ROUND(((1-'F Intl Con Plus Base'!E111)*'F Intl Con Plus Base'!E7)*(1+International_Fuel_Surcharge),2)))*(1+FedEx_Markup),2)</f>
        <v>29.24</v>
      </c>
      <c r="F10" s="346">
        <f>ROUND((IF('F Intl Con Plus Base'!$F$120&gt;ROUND(((1-'F Intl Con Plus Base'!F111)*'F Intl Con Plus Base'!F7),2),ROUND('F Intl Con Plus Base'!$F$120*(1+International_Fuel_Surcharge),2),ROUND(((1-'F Intl Con Plus Base'!F111)*'F Intl Con Plus Base'!F7)*(1+International_Fuel_Surcharge),2)))*(1+FedEx_Markup),2)</f>
        <v>53.99</v>
      </c>
      <c r="G10" s="346">
        <f>ROUND((IF('F Intl Con Plus Base'!$G$120&gt;ROUND(((1-'F Intl Con Plus Base'!G111)*'F Intl Con Plus Base'!G7),2),ROUND('F Intl Con Plus Base'!$G$120*(1+International_Fuel_Surcharge),2),ROUND(((1-'F Intl Con Plus Base'!G111)*'F Intl Con Plus Base'!G7)*(1+International_Fuel_Surcharge),2)))*(1+FedEx_Markup),2)</f>
        <v>37.64</v>
      </c>
      <c r="H10" s="346">
        <f>ROUND((IF('F Intl Con Plus Base'!$H$120&gt;ROUND(((1-'F Intl Con Plus Base'!H111)*'F Intl Con Plus Base'!H7),2),ROUND('F Intl Con Plus Base'!$H$120*(1+International_Fuel_Surcharge),2),ROUND(((1-'F Intl Con Plus Base'!H111)*'F Intl Con Plus Base'!H7)*(1+International_Fuel_Surcharge),2)))*(1+FedEx_Markup),2)</f>
        <v>37.64</v>
      </c>
      <c r="I10" s="346">
        <f>ROUND((IF('F Intl Con Plus Base'!$I$120&gt;ROUND(((1-'F Intl Con Plus Base'!I111)*'F Intl Con Plus Base'!I7),2),ROUND('F Intl Con Plus Base'!$I$120*(1+International_Fuel_Surcharge),2),ROUND(((1-'F Intl Con Plus Base'!I111)*'F Intl Con Plus Base'!I7)*(1+International_Fuel_Surcharge),2)))*(1+FedEx_Markup),2)</f>
        <v>42.88</v>
      </c>
      <c r="J10" s="346">
        <f>ROUND((IF('F Intl Con Plus Base'!$J$120&gt;ROUND(((1-'F Intl Con Plus Base'!J111)*'F Intl Con Plus Base'!J7),2),ROUND('F Intl Con Plus Base'!$J$120*(1+International_Fuel_Surcharge),2),ROUND(((1-'F Intl Con Plus Base'!J111)*'F Intl Con Plus Base'!J7)*(1+International_Fuel_Surcharge),2)))*(1+FedEx_Markup),2)</f>
        <v>28.11</v>
      </c>
      <c r="K10" s="346">
        <f>ROUND((IF('F Intl Con Plus Base'!$K$120&gt;ROUND(((1-'F Intl Con Plus Base'!K111)*'F Intl Con Plus Base'!K7),2),ROUND('F Intl Con Plus Base'!$K$120*(1+International_Fuel_Surcharge),2),ROUND(((1-'F Intl Con Plus Base'!K111)*'F Intl Con Plus Base'!K7)*(1+International_Fuel_Surcharge),2)))*(1+FedEx_Markup),2)</f>
        <v>35.24</v>
      </c>
      <c r="L10" s="346">
        <f>ROUND((IF('F Intl Con Plus Base'!$L$120&gt;ROUND(((1-'F Intl Con Plus Base'!L111)*'F Intl Con Plus Base'!L7),2),ROUND('F Intl Con Plus Base'!$L$120*(1+International_Fuel_Surcharge),2),ROUND(((1-'F Intl Con Plus Base'!L111)*'F Intl Con Plus Base'!L7)*(1+International_Fuel_Surcharge),2)))*(1+FedEx_Markup),2)</f>
        <v>39.93</v>
      </c>
      <c r="M10" s="346">
        <f>ROUND((IF('F Intl Con Plus Base'!$M$120&gt;ROUND(((1-'F Intl Con Plus Base'!M111)*'F Intl Con Plus Base'!M7),2),ROUND('F Intl Con Plus Base'!$M$120*(1+International_Fuel_Surcharge),2),ROUND(((1-'F Intl Con Plus Base'!M111)*'F Intl Con Plus Base'!M7)*(1+International_Fuel_Surcharge),2)))*(1+FedEx_Markup),2)</f>
        <v>51</v>
      </c>
      <c r="N10" s="346">
        <f>ROUND((IF('F Intl Con Plus Base'!$N$120&gt;ROUND(((1-'F Intl Con Plus Base'!N111)*'F Intl Con Plus Base'!N7),2),ROUND('F Intl Con Plus Base'!$N$120*(1+International_Fuel_Surcharge),2),ROUND(((1-'F Intl Con Plus Base'!N111)*'F Intl Con Plus Base'!N7)*(1+International_Fuel_Surcharge),2)))*(1+FedEx_Markup),2)</f>
        <v>51.18</v>
      </c>
      <c r="O10" s="346">
        <f>ROUND((IF('F Intl Con Plus Base'!$O$120&gt;ROUND(((1-'F Intl Con Plus Base'!O111)*'F Intl Con Plus Base'!O7),2),ROUND('F Intl Con Plus Base'!$O$120*(1+International_Fuel_Surcharge),2),ROUND(((1-'F Intl Con Plus Base'!O111)*'F Intl Con Plus Base'!O7)*(1+International_Fuel_Surcharge),2)))*(1+FedEx_Markup),2)</f>
        <v>37.49</v>
      </c>
      <c r="P10" s="346">
        <f>ROUND((IF('F Intl Con Plus Base'!$P$120&gt;ROUND(((1-'F Intl Con Plus Base'!P111)*'F Intl Con Plus Base'!P7),2),ROUND('F Intl Con Plus Base'!$P$120*(1+International_Fuel_Surcharge),2),ROUND(((1-'F Intl Con Plus Base'!P111)*'F Intl Con Plus Base'!P7)*(1+International_Fuel_Surcharge),2)))*(1+FedEx_Markup),2)</f>
        <v>38.05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345">
        <v>6.0</v>
      </c>
      <c r="B11" s="346">
        <f>ROUND((IF('F Intl Con Plus Base'!$B$120&gt;ROUND(((1-'F Intl Con Plus Base'!B112)*'F Intl Con Plus Base'!B8),2),ROUND('F Intl Con Plus Base'!$B$120*(1+International_Fuel_Surcharge),2),ROUND(((1-'F Intl Con Plus Base'!B112)*'F Intl Con Plus Base'!B8)*(1+International_Fuel_Surcharge),2)))*(1+FedEx_Markup),2)</f>
        <v>25.31</v>
      </c>
      <c r="C11" s="346">
        <f>ROUND((IF('F Intl Con Plus Base'!$C$120&gt;ROUND(((1-'F Intl Con Plus Base'!C112)*'F Intl Con Plus Base'!C8),2),ROUND('F Intl Con Plus Base'!$C$120*(1+International_Fuel_Surcharge),2),ROUND(((1-'F Intl Con Plus Base'!C112)*'F Intl Con Plus Base'!C8)*(1+International_Fuel_Surcharge),2)))*(1+FedEx_Markup),2)</f>
        <v>29.38</v>
      </c>
      <c r="D11" s="346">
        <f>ROUND((IF('F Intl Con Plus Base'!$D$120&gt;ROUND(((1-'F Intl Con Plus Base'!D112)*'F Intl Con Plus Base'!D8),2),ROUND('F Intl Con Plus Base'!$D$120*(1+International_Fuel_Surcharge),2),ROUND(((1-'F Intl Con Plus Base'!D112)*'F Intl Con Plus Base'!D8)*(1+International_Fuel_Surcharge),2)))*(1+FedEx_Markup),2)</f>
        <v>27.65</v>
      </c>
      <c r="E11" s="346">
        <f>ROUND((IF('F Intl Con Plus Base'!$E$120&gt;ROUND(((1-'F Intl Con Plus Base'!E112)*'F Intl Con Plus Base'!E8),2),ROUND('F Intl Con Plus Base'!$E$120*(1+International_Fuel_Surcharge),2),ROUND(((1-'F Intl Con Plus Base'!E112)*'F Intl Con Plus Base'!E8)*(1+International_Fuel_Surcharge),2)))*(1+FedEx_Markup),2)</f>
        <v>29.75</v>
      </c>
      <c r="F11" s="346">
        <f>ROUND((IF('F Intl Con Plus Base'!$F$120&gt;ROUND(((1-'F Intl Con Plus Base'!F112)*'F Intl Con Plus Base'!F8),2),ROUND('F Intl Con Plus Base'!$F$120*(1+International_Fuel_Surcharge),2),ROUND(((1-'F Intl Con Plus Base'!F112)*'F Intl Con Plus Base'!F8)*(1+International_Fuel_Surcharge),2)))*(1+FedEx_Markup),2)</f>
        <v>57.26</v>
      </c>
      <c r="G11" s="346">
        <f>ROUND((IF('F Intl Con Plus Base'!$G$120&gt;ROUND(((1-'F Intl Con Plus Base'!G112)*'F Intl Con Plus Base'!G8),2),ROUND('F Intl Con Plus Base'!$G$120*(1+International_Fuel_Surcharge),2),ROUND(((1-'F Intl Con Plus Base'!G112)*'F Intl Con Plus Base'!G8)*(1+International_Fuel_Surcharge),2)))*(1+FedEx_Markup),2)</f>
        <v>44.19</v>
      </c>
      <c r="H11" s="346">
        <f>ROUND((IF('F Intl Con Plus Base'!$H$120&gt;ROUND(((1-'F Intl Con Plus Base'!H112)*'F Intl Con Plus Base'!H8),2),ROUND('F Intl Con Plus Base'!$H$120*(1+International_Fuel_Surcharge),2),ROUND(((1-'F Intl Con Plus Base'!H112)*'F Intl Con Plus Base'!H8)*(1+International_Fuel_Surcharge),2)))*(1+FedEx_Markup),2)</f>
        <v>40.61</v>
      </c>
      <c r="I11" s="346">
        <f>ROUND((IF('F Intl Con Plus Base'!$I$120&gt;ROUND(((1-'F Intl Con Plus Base'!I112)*'F Intl Con Plus Base'!I8),2),ROUND('F Intl Con Plus Base'!$I$120*(1+International_Fuel_Surcharge),2),ROUND(((1-'F Intl Con Plus Base'!I112)*'F Intl Con Plus Base'!I8)*(1+International_Fuel_Surcharge),2)))*(1+FedEx_Markup),2)</f>
        <v>45.55</v>
      </c>
      <c r="J11" s="346">
        <f>ROUND((IF('F Intl Con Plus Base'!$J$120&gt;ROUND(((1-'F Intl Con Plus Base'!J112)*'F Intl Con Plus Base'!J8),2),ROUND('F Intl Con Plus Base'!$J$120*(1+International_Fuel_Surcharge),2),ROUND(((1-'F Intl Con Plus Base'!J112)*'F Intl Con Plus Base'!J8)*(1+International_Fuel_Surcharge),2)))*(1+FedEx_Markup),2)</f>
        <v>31.41</v>
      </c>
      <c r="K11" s="346">
        <f>ROUND((IF('F Intl Con Plus Base'!$K$120&gt;ROUND(((1-'F Intl Con Plus Base'!K112)*'F Intl Con Plus Base'!K8),2),ROUND('F Intl Con Plus Base'!$K$120*(1+International_Fuel_Surcharge),2),ROUND(((1-'F Intl Con Plus Base'!K112)*'F Intl Con Plus Base'!K8)*(1+International_Fuel_Surcharge),2)))*(1+FedEx_Markup),2)</f>
        <v>33.98</v>
      </c>
      <c r="L11" s="346">
        <f>ROUND((IF('F Intl Con Plus Base'!$L$120&gt;ROUND(((1-'F Intl Con Plus Base'!L112)*'F Intl Con Plus Base'!L8),2),ROUND('F Intl Con Plus Base'!$L$120*(1+International_Fuel_Surcharge),2),ROUND(((1-'F Intl Con Plus Base'!L112)*'F Intl Con Plus Base'!L8)*(1+International_Fuel_Surcharge),2)))*(1+FedEx_Markup),2)</f>
        <v>42.16</v>
      </c>
      <c r="M11" s="346">
        <f>ROUND((IF('F Intl Con Plus Base'!$M$120&gt;ROUND(((1-'F Intl Con Plus Base'!M112)*'F Intl Con Plus Base'!M8),2),ROUND('F Intl Con Plus Base'!$M$120*(1+International_Fuel_Surcharge),2),ROUND(((1-'F Intl Con Plus Base'!M112)*'F Intl Con Plus Base'!M8)*(1+International_Fuel_Surcharge),2)))*(1+FedEx_Markup),2)</f>
        <v>63.35</v>
      </c>
      <c r="N11" s="346">
        <f>ROUND((IF('F Intl Con Plus Base'!$N$120&gt;ROUND(((1-'F Intl Con Plus Base'!N112)*'F Intl Con Plus Base'!N8),2),ROUND('F Intl Con Plus Base'!$N$120*(1+International_Fuel_Surcharge),2),ROUND(((1-'F Intl Con Plus Base'!N112)*'F Intl Con Plus Base'!N8)*(1+International_Fuel_Surcharge),2)))*(1+FedEx_Markup),2)</f>
        <v>58.87</v>
      </c>
      <c r="O11" s="346">
        <f>ROUND((IF('F Intl Con Plus Base'!$O$120&gt;ROUND(((1-'F Intl Con Plus Base'!O112)*'F Intl Con Plus Base'!O8),2),ROUND('F Intl Con Plus Base'!$O$120*(1+International_Fuel_Surcharge),2),ROUND(((1-'F Intl Con Plus Base'!O112)*'F Intl Con Plus Base'!O8)*(1+International_Fuel_Surcharge),2)))*(1+FedEx_Markup),2)</f>
        <v>43.85</v>
      </c>
      <c r="P11" s="346">
        <f>ROUND((IF('F Intl Con Plus Base'!$P$120&gt;ROUND(((1-'F Intl Con Plus Base'!P112)*'F Intl Con Plus Base'!P8),2),ROUND('F Intl Con Plus Base'!$P$120*(1+International_Fuel_Surcharge),2),ROUND(((1-'F Intl Con Plus Base'!P112)*'F Intl Con Plus Base'!P8)*(1+International_Fuel_Surcharge),2)))*(1+FedEx_Markup),2)</f>
        <v>40.87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345">
        <v>7.0</v>
      </c>
      <c r="B12" s="346">
        <f>ROUND((IF('F Intl Con Plus Base'!$B$120&gt;ROUND(((1-'F Intl Con Plus Base'!B113)*'F Intl Con Plus Base'!B9),2),ROUND('F Intl Con Plus Base'!$B$120*(1+International_Fuel_Surcharge),2),ROUND(((1-'F Intl Con Plus Base'!B113)*'F Intl Con Plus Base'!B9)*(1+International_Fuel_Surcharge),2)))*(1+FedEx_Markup),2)</f>
        <v>26.31</v>
      </c>
      <c r="C12" s="346">
        <f>ROUND((IF('F Intl Con Plus Base'!$C$120&gt;ROUND(((1-'F Intl Con Plus Base'!C113)*'F Intl Con Plus Base'!C9),2),ROUND('F Intl Con Plus Base'!$C$120*(1+International_Fuel_Surcharge),2),ROUND(((1-'F Intl Con Plus Base'!C113)*'F Intl Con Plus Base'!C9)*(1+International_Fuel_Surcharge),2)))*(1+FedEx_Markup),2)</f>
        <v>30.57</v>
      </c>
      <c r="D12" s="346">
        <f>ROUND((IF('F Intl Con Plus Base'!$D$120&gt;ROUND(((1-'F Intl Con Plus Base'!D113)*'F Intl Con Plus Base'!D9),2),ROUND('F Intl Con Plus Base'!$D$120*(1+International_Fuel_Surcharge),2),ROUND(((1-'F Intl Con Plus Base'!D113)*'F Intl Con Plus Base'!D9)*(1+International_Fuel_Surcharge),2)))*(1+FedEx_Markup),2)</f>
        <v>31.33</v>
      </c>
      <c r="E12" s="346">
        <f>ROUND((IF('F Intl Con Plus Base'!$E$120&gt;ROUND(((1-'F Intl Con Plus Base'!E113)*'F Intl Con Plus Base'!E9),2),ROUND('F Intl Con Plus Base'!$E$120*(1+International_Fuel_Surcharge),2),ROUND(((1-'F Intl Con Plus Base'!E113)*'F Intl Con Plus Base'!E9)*(1+International_Fuel_Surcharge),2)))*(1+FedEx_Markup),2)</f>
        <v>30.41</v>
      </c>
      <c r="F12" s="346">
        <f>ROUND((IF('F Intl Con Plus Base'!$F$120&gt;ROUND(((1-'F Intl Con Plus Base'!F113)*'F Intl Con Plus Base'!F9),2),ROUND('F Intl Con Plus Base'!$F$120*(1+International_Fuel_Surcharge),2),ROUND(((1-'F Intl Con Plus Base'!F113)*'F Intl Con Plus Base'!F9)*(1+International_Fuel_Surcharge),2)))*(1+FedEx_Markup),2)</f>
        <v>63.8</v>
      </c>
      <c r="G12" s="346">
        <f>ROUND((IF('F Intl Con Plus Base'!$G$120&gt;ROUND(((1-'F Intl Con Plus Base'!G113)*'F Intl Con Plus Base'!G9),2),ROUND('F Intl Con Plus Base'!$G$120*(1+International_Fuel_Surcharge),2),ROUND(((1-'F Intl Con Plus Base'!G113)*'F Intl Con Plus Base'!G9)*(1+International_Fuel_Surcharge),2)))*(1+FedEx_Markup),2)</f>
        <v>45.23</v>
      </c>
      <c r="H12" s="346">
        <f>ROUND((IF('F Intl Con Plus Base'!$H$120&gt;ROUND(((1-'F Intl Con Plus Base'!H113)*'F Intl Con Plus Base'!H9),2),ROUND('F Intl Con Plus Base'!$H$120*(1+International_Fuel_Surcharge),2),ROUND(((1-'F Intl Con Plus Base'!H113)*'F Intl Con Plus Base'!H9)*(1+International_Fuel_Surcharge),2)))*(1+FedEx_Markup),2)</f>
        <v>41.03</v>
      </c>
      <c r="I12" s="346">
        <f>ROUND((IF('F Intl Con Plus Base'!$I$120&gt;ROUND(((1-'F Intl Con Plus Base'!I113)*'F Intl Con Plus Base'!I9),2),ROUND('F Intl Con Plus Base'!$I$120*(1+International_Fuel_Surcharge),2),ROUND(((1-'F Intl Con Plus Base'!I113)*'F Intl Con Plus Base'!I9)*(1+International_Fuel_Surcharge),2)))*(1+FedEx_Markup),2)</f>
        <v>46.79</v>
      </c>
      <c r="J12" s="346">
        <f>ROUND((IF('F Intl Con Plus Base'!$J$120&gt;ROUND(((1-'F Intl Con Plus Base'!J113)*'F Intl Con Plus Base'!J9),2),ROUND('F Intl Con Plus Base'!$J$120*(1+International_Fuel_Surcharge),2),ROUND(((1-'F Intl Con Plus Base'!J113)*'F Intl Con Plus Base'!J9)*(1+International_Fuel_Surcharge),2)))*(1+FedEx_Markup),2)</f>
        <v>34.14</v>
      </c>
      <c r="K12" s="346">
        <f>ROUND((IF('F Intl Con Plus Base'!$K$120&gt;ROUND(((1-'F Intl Con Plus Base'!K113)*'F Intl Con Plus Base'!K9),2),ROUND('F Intl Con Plus Base'!$K$120*(1+International_Fuel_Surcharge),2),ROUND(((1-'F Intl Con Plus Base'!K113)*'F Intl Con Plus Base'!K9)*(1+International_Fuel_Surcharge),2)))*(1+FedEx_Markup),2)</f>
        <v>37.4</v>
      </c>
      <c r="L12" s="346">
        <f>ROUND((IF('F Intl Con Plus Base'!$L$120&gt;ROUND(((1-'F Intl Con Plus Base'!L113)*'F Intl Con Plus Base'!L9),2),ROUND('F Intl Con Plus Base'!$L$120*(1+International_Fuel_Surcharge),2),ROUND(((1-'F Intl Con Plus Base'!L113)*'F Intl Con Plus Base'!L9)*(1+International_Fuel_Surcharge),2)))*(1+FedEx_Markup),2)</f>
        <v>48.82</v>
      </c>
      <c r="M12" s="346">
        <f>ROUND((IF('F Intl Con Plus Base'!$M$120&gt;ROUND(((1-'F Intl Con Plus Base'!M113)*'F Intl Con Plus Base'!M9),2),ROUND('F Intl Con Plus Base'!$M$120*(1+International_Fuel_Surcharge),2),ROUND(((1-'F Intl Con Plus Base'!M113)*'F Intl Con Plus Base'!M9)*(1+International_Fuel_Surcharge),2)))*(1+FedEx_Markup),2)</f>
        <v>64.58</v>
      </c>
      <c r="N12" s="346">
        <f>ROUND((IF('F Intl Con Plus Base'!$N$120&gt;ROUND(((1-'F Intl Con Plus Base'!N113)*'F Intl Con Plus Base'!N9),2),ROUND('F Intl Con Plus Base'!$N$120*(1+International_Fuel_Surcharge),2),ROUND(((1-'F Intl Con Plus Base'!N113)*'F Intl Con Plus Base'!N9)*(1+International_Fuel_Surcharge),2)))*(1+FedEx_Markup),2)</f>
        <v>61.64</v>
      </c>
      <c r="O12" s="346">
        <f>ROUND((IF('F Intl Con Plus Base'!$O$120&gt;ROUND(((1-'F Intl Con Plus Base'!O113)*'F Intl Con Plus Base'!O9),2),ROUND('F Intl Con Plus Base'!$O$120*(1+International_Fuel_Surcharge),2),ROUND(((1-'F Intl Con Plus Base'!O113)*'F Intl Con Plus Base'!O9)*(1+International_Fuel_Surcharge),2)))*(1+FedEx_Markup),2)</f>
        <v>44.48</v>
      </c>
      <c r="P12" s="346">
        <f>ROUND((IF('F Intl Con Plus Base'!$P$120&gt;ROUND(((1-'F Intl Con Plus Base'!P113)*'F Intl Con Plus Base'!P9),2),ROUND('F Intl Con Plus Base'!$P$120*(1+International_Fuel_Surcharge),2),ROUND(((1-'F Intl Con Plus Base'!P113)*'F Intl Con Plus Base'!P9)*(1+International_Fuel_Surcharge),2)))*(1+FedEx_Markup),2)</f>
        <v>45.21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345">
        <v>8.0</v>
      </c>
      <c r="B13" s="346">
        <f>ROUND((IF('F Intl Con Plus Base'!$B$120&gt;ROUND(((1-'F Intl Con Plus Base'!B114)*'F Intl Con Plus Base'!B10),2),ROUND('F Intl Con Plus Base'!$B$120*(1+International_Fuel_Surcharge),2),ROUND(((1-'F Intl Con Plus Base'!B114)*'F Intl Con Plus Base'!B10)*(1+International_Fuel_Surcharge),2)))*(1+FedEx_Markup),2)</f>
        <v>27.47</v>
      </c>
      <c r="C13" s="346">
        <f>ROUND((IF('F Intl Con Plus Base'!$C$120&gt;ROUND(((1-'F Intl Con Plus Base'!C114)*'F Intl Con Plus Base'!C10),2),ROUND('F Intl Con Plus Base'!$C$120*(1+International_Fuel_Surcharge),2),ROUND(((1-'F Intl Con Plus Base'!C114)*'F Intl Con Plus Base'!C10)*(1+International_Fuel_Surcharge),2)))*(1+FedEx_Markup),2)</f>
        <v>31.75</v>
      </c>
      <c r="D13" s="346">
        <f>ROUND((IF('F Intl Con Plus Base'!$D$120&gt;ROUND(((1-'F Intl Con Plus Base'!D114)*'F Intl Con Plus Base'!D10),2),ROUND('F Intl Con Plus Base'!$D$120*(1+International_Fuel_Surcharge),2),ROUND(((1-'F Intl Con Plus Base'!D114)*'F Intl Con Plus Base'!D10)*(1+International_Fuel_Surcharge),2)))*(1+FedEx_Markup),2)</f>
        <v>33.27</v>
      </c>
      <c r="E13" s="346">
        <f>ROUND((IF('F Intl Con Plus Base'!$E$120&gt;ROUND(((1-'F Intl Con Plus Base'!E114)*'F Intl Con Plus Base'!E10),2),ROUND('F Intl Con Plus Base'!$E$120*(1+International_Fuel_Surcharge),2),ROUND(((1-'F Intl Con Plus Base'!E114)*'F Intl Con Plus Base'!E10)*(1+International_Fuel_Surcharge),2)))*(1+FedEx_Markup),2)</f>
        <v>31.51</v>
      </c>
      <c r="F13" s="346">
        <f>ROUND((IF('F Intl Con Plus Base'!$F$120&gt;ROUND(((1-'F Intl Con Plus Base'!F114)*'F Intl Con Plus Base'!F10),2),ROUND('F Intl Con Plus Base'!$F$120*(1+International_Fuel_Surcharge),2),ROUND(((1-'F Intl Con Plus Base'!F114)*'F Intl Con Plus Base'!F10)*(1+International_Fuel_Surcharge),2)))*(1+FedEx_Markup),2)</f>
        <v>64.47</v>
      </c>
      <c r="G13" s="346">
        <f>ROUND((IF('F Intl Con Plus Base'!$G$120&gt;ROUND(((1-'F Intl Con Plus Base'!G114)*'F Intl Con Plus Base'!G10),2),ROUND('F Intl Con Plus Base'!$G$120*(1+International_Fuel_Surcharge),2),ROUND(((1-'F Intl Con Plus Base'!G114)*'F Intl Con Plus Base'!G10)*(1+International_Fuel_Surcharge),2)))*(1+FedEx_Markup),2)</f>
        <v>46.81</v>
      </c>
      <c r="H13" s="346">
        <f>ROUND((IF('F Intl Con Plus Base'!$H$120&gt;ROUND(((1-'F Intl Con Plus Base'!H114)*'F Intl Con Plus Base'!H10),2),ROUND('F Intl Con Plus Base'!$H$120*(1+International_Fuel_Surcharge),2),ROUND(((1-'F Intl Con Plus Base'!H114)*'F Intl Con Plus Base'!H10)*(1+International_Fuel_Surcharge),2)))*(1+FedEx_Markup),2)</f>
        <v>41.4</v>
      </c>
      <c r="I13" s="346">
        <f>ROUND((IF('F Intl Con Plus Base'!$I$120&gt;ROUND(((1-'F Intl Con Plus Base'!I114)*'F Intl Con Plus Base'!I10),2),ROUND('F Intl Con Plus Base'!$I$120*(1+International_Fuel_Surcharge),2),ROUND(((1-'F Intl Con Plus Base'!I114)*'F Intl Con Plus Base'!I10)*(1+International_Fuel_Surcharge),2)))*(1+FedEx_Markup),2)</f>
        <v>49.75</v>
      </c>
      <c r="J13" s="346">
        <f>ROUND((IF('F Intl Con Plus Base'!$J$120&gt;ROUND(((1-'F Intl Con Plus Base'!J114)*'F Intl Con Plus Base'!J10),2),ROUND('F Intl Con Plus Base'!$J$120*(1+International_Fuel_Surcharge),2),ROUND(((1-'F Intl Con Plus Base'!J114)*'F Intl Con Plus Base'!J10)*(1+International_Fuel_Surcharge),2)))*(1+FedEx_Markup),2)</f>
        <v>34.42</v>
      </c>
      <c r="K13" s="346">
        <f>ROUND((IF('F Intl Con Plus Base'!$K$120&gt;ROUND(((1-'F Intl Con Plus Base'!K114)*'F Intl Con Plus Base'!K10),2),ROUND('F Intl Con Plus Base'!$K$120*(1+International_Fuel_Surcharge),2),ROUND(((1-'F Intl Con Plus Base'!K114)*'F Intl Con Plus Base'!K10)*(1+International_Fuel_Surcharge),2)))*(1+FedEx_Markup),2)</f>
        <v>38.42</v>
      </c>
      <c r="L13" s="346">
        <f>ROUND((IF('F Intl Con Plus Base'!$L$120&gt;ROUND(((1-'F Intl Con Plus Base'!L114)*'F Intl Con Plus Base'!L10),2),ROUND('F Intl Con Plus Base'!$L$120*(1+International_Fuel_Surcharge),2),ROUND(((1-'F Intl Con Plus Base'!L114)*'F Intl Con Plus Base'!L10)*(1+International_Fuel_Surcharge),2)))*(1+FedEx_Markup),2)</f>
        <v>49.47</v>
      </c>
      <c r="M13" s="346">
        <f>ROUND((IF('F Intl Con Plus Base'!$M$120&gt;ROUND(((1-'F Intl Con Plus Base'!M114)*'F Intl Con Plus Base'!M10),2),ROUND('F Intl Con Plus Base'!$M$120*(1+International_Fuel_Surcharge),2),ROUND(((1-'F Intl Con Plus Base'!M114)*'F Intl Con Plus Base'!M10)*(1+International_Fuel_Surcharge),2)))*(1+FedEx_Markup),2)</f>
        <v>73.12</v>
      </c>
      <c r="N13" s="346">
        <f>ROUND((IF('F Intl Con Plus Base'!$N$120&gt;ROUND(((1-'F Intl Con Plus Base'!N114)*'F Intl Con Plus Base'!N10),2),ROUND('F Intl Con Plus Base'!$N$120*(1+International_Fuel_Surcharge),2),ROUND(((1-'F Intl Con Plus Base'!N114)*'F Intl Con Plus Base'!N10)*(1+International_Fuel_Surcharge),2)))*(1+FedEx_Markup),2)</f>
        <v>68.89</v>
      </c>
      <c r="O13" s="346">
        <f>ROUND((IF('F Intl Con Plus Base'!$O$120&gt;ROUND(((1-'F Intl Con Plus Base'!O114)*'F Intl Con Plus Base'!O10),2),ROUND('F Intl Con Plus Base'!$O$120*(1+International_Fuel_Surcharge),2),ROUND(((1-'F Intl Con Plus Base'!O114)*'F Intl Con Plus Base'!O10)*(1+International_Fuel_Surcharge),2)))*(1+FedEx_Markup),2)</f>
        <v>51.3</v>
      </c>
      <c r="P13" s="346">
        <f>ROUND((IF('F Intl Con Plus Base'!$P$120&gt;ROUND(((1-'F Intl Con Plus Base'!P114)*'F Intl Con Plus Base'!P10),2),ROUND('F Intl Con Plus Base'!$P$120*(1+International_Fuel_Surcharge),2),ROUND(((1-'F Intl Con Plus Base'!P114)*'F Intl Con Plus Base'!P10)*(1+International_Fuel_Surcharge),2)))*(1+FedEx_Markup),2)</f>
        <v>49.51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345">
        <v>9.0</v>
      </c>
      <c r="B14" s="346">
        <f>ROUND((IF('F Intl Con Plus Base'!$B$120&gt;ROUND(((1-'F Intl Con Plus Base'!B115)*'F Intl Con Plus Base'!B11),2),ROUND('F Intl Con Plus Base'!$B$120*(1+International_Fuel_Surcharge),2),ROUND(((1-'F Intl Con Plus Base'!B115)*'F Intl Con Plus Base'!B11)*(1+International_Fuel_Surcharge),2)))*(1+FedEx_Markup),2)</f>
        <v>27.8</v>
      </c>
      <c r="C14" s="346">
        <f>ROUND((IF('F Intl Con Plus Base'!$C$120&gt;ROUND(((1-'F Intl Con Plus Base'!C115)*'F Intl Con Plus Base'!C11),2),ROUND('F Intl Con Plus Base'!$C$120*(1+International_Fuel_Surcharge),2),ROUND(((1-'F Intl Con Plus Base'!C115)*'F Intl Con Plus Base'!C11)*(1+International_Fuel_Surcharge),2)))*(1+FedEx_Markup),2)</f>
        <v>33.43</v>
      </c>
      <c r="D14" s="346">
        <f>ROUND((IF('F Intl Con Plus Base'!$D$120&gt;ROUND(((1-'F Intl Con Plus Base'!D115)*'F Intl Con Plus Base'!D11),2),ROUND('F Intl Con Plus Base'!$D$120*(1+International_Fuel_Surcharge),2),ROUND(((1-'F Intl Con Plus Base'!D115)*'F Intl Con Plus Base'!D11)*(1+International_Fuel_Surcharge),2)))*(1+FedEx_Markup),2)</f>
        <v>33.47</v>
      </c>
      <c r="E14" s="346">
        <f>ROUND((IF('F Intl Con Plus Base'!$E$120&gt;ROUND(((1-'F Intl Con Plus Base'!E115)*'F Intl Con Plus Base'!E11),2),ROUND('F Intl Con Plus Base'!$E$120*(1+International_Fuel_Surcharge),2),ROUND(((1-'F Intl Con Plus Base'!E115)*'F Intl Con Plus Base'!E11)*(1+International_Fuel_Surcharge),2)))*(1+FedEx_Markup),2)</f>
        <v>32.43</v>
      </c>
      <c r="F14" s="346">
        <f>ROUND((IF('F Intl Con Plus Base'!$F$120&gt;ROUND(((1-'F Intl Con Plus Base'!F115)*'F Intl Con Plus Base'!F11),2),ROUND('F Intl Con Plus Base'!$F$120*(1+International_Fuel_Surcharge),2),ROUND(((1-'F Intl Con Plus Base'!F115)*'F Intl Con Plus Base'!F11)*(1+International_Fuel_Surcharge),2)))*(1+FedEx_Markup),2)</f>
        <v>72.13</v>
      </c>
      <c r="G14" s="346">
        <f>ROUND((IF('F Intl Con Plus Base'!$G$120&gt;ROUND(((1-'F Intl Con Plus Base'!G115)*'F Intl Con Plus Base'!G11),2),ROUND('F Intl Con Plus Base'!$G$120*(1+International_Fuel_Surcharge),2),ROUND(((1-'F Intl Con Plus Base'!G115)*'F Intl Con Plus Base'!G11)*(1+International_Fuel_Surcharge),2)))*(1+FedEx_Markup),2)</f>
        <v>48</v>
      </c>
      <c r="H14" s="346">
        <f>ROUND((IF('F Intl Con Plus Base'!$H$120&gt;ROUND(((1-'F Intl Con Plus Base'!H115)*'F Intl Con Plus Base'!H11),2),ROUND('F Intl Con Plus Base'!$H$120*(1+International_Fuel_Surcharge),2),ROUND(((1-'F Intl Con Plus Base'!H115)*'F Intl Con Plus Base'!H11)*(1+International_Fuel_Surcharge),2)))*(1+FedEx_Markup),2)</f>
        <v>48.46</v>
      </c>
      <c r="I14" s="346">
        <f>ROUND((IF('F Intl Con Plus Base'!$I$120&gt;ROUND(((1-'F Intl Con Plus Base'!I115)*'F Intl Con Plus Base'!I11),2),ROUND('F Intl Con Plus Base'!$I$120*(1+International_Fuel_Surcharge),2),ROUND(((1-'F Intl Con Plus Base'!I115)*'F Intl Con Plus Base'!I11)*(1+International_Fuel_Surcharge),2)))*(1+FedEx_Markup),2)</f>
        <v>52.72</v>
      </c>
      <c r="J14" s="346">
        <f>ROUND((IF('F Intl Con Plus Base'!$J$120&gt;ROUND(((1-'F Intl Con Plus Base'!J115)*'F Intl Con Plus Base'!J11),2),ROUND('F Intl Con Plus Base'!$J$120*(1+International_Fuel_Surcharge),2),ROUND(((1-'F Intl Con Plus Base'!J115)*'F Intl Con Plus Base'!J11)*(1+International_Fuel_Surcharge),2)))*(1+FedEx_Markup),2)</f>
        <v>36.13</v>
      </c>
      <c r="K14" s="346">
        <f>ROUND((IF('F Intl Con Plus Base'!$K$120&gt;ROUND(((1-'F Intl Con Plus Base'!K115)*'F Intl Con Plus Base'!K11),2),ROUND('F Intl Con Plus Base'!$K$120*(1+International_Fuel_Surcharge),2),ROUND(((1-'F Intl Con Plus Base'!K115)*'F Intl Con Plus Base'!K11)*(1+International_Fuel_Surcharge),2)))*(1+FedEx_Markup),2)</f>
        <v>41.94</v>
      </c>
      <c r="L14" s="346">
        <f>ROUND((IF('F Intl Con Plus Base'!$L$120&gt;ROUND(((1-'F Intl Con Plus Base'!L115)*'F Intl Con Plus Base'!L11),2),ROUND('F Intl Con Plus Base'!$L$120*(1+International_Fuel_Surcharge),2),ROUND(((1-'F Intl Con Plus Base'!L115)*'F Intl Con Plus Base'!L11)*(1+International_Fuel_Surcharge),2)))*(1+FedEx_Markup),2)</f>
        <v>55.83</v>
      </c>
      <c r="M14" s="346">
        <f>ROUND((IF('F Intl Con Plus Base'!$M$120&gt;ROUND(((1-'F Intl Con Plus Base'!M115)*'F Intl Con Plus Base'!M11),2),ROUND('F Intl Con Plus Base'!$M$120*(1+International_Fuel_Surcharge),2),ROUND(((1-'F Intl Con Plus Base'!M115)*'F Intl Con Plus Base'!M11)*(1+International_Fuel_Surcharge),2)))*(1+FedEx_Markup),2)</f>
        <v>82.25</v>
      </c>
      <c r="N14" s="346">
        <f>ROUND((IF('F Intl Con Plus Base'!$N$120&gt;ROUND(((1-'F Intl Con Plus Base'!N115)*'F Intl Con Plus Base'!N11),2),ROUND('F Intl Con Plus Base'!$N$120*(1+International_Fuel_Surcharge),2),ROUND(((1-'F Intl Con Plus Base'!N115)*'F Intl Con Plus Base'!N11)*(1+International_Fuel_Surcharge),2)))*(1+FedEx_Markup),2)</f>
        <v>79.72</v>
      </c>
      <c r="O14" s="346">
        <f>ROUND((IF('F Intl Con Plus Base'!$O$120&gt;ROUND(((1-'F Intl Con Plus Base'!O115)*'F Intl Con Plus Base'!O11),2),ROUND('F Intl Con Plus Base'!$O$120*(1+International_Fuel_Surcharge),2),ROUND(((1-'F Intl Con Plus Base'!O115)*'F Intl Con Plus Base'!O11)*(1+International_Fuel_Surcharge),2)))*(1+FedEx_Markup),2)</f>
        <v>53.58</v>
      </c>
      <c r="P14" s="346">
        <f>ROUND((IF('F Intl Con Plus Base'!$P$120&gt;ROUND(((1-'F Intl Con Plus Base'!P115)*'F Intl Con Plus Base'!P11),2),ROUND('F Intl Con Plus Base'!$P$120*(1+International_Fuel_Surcharge),2),ROUND(((1-'F Intl Con Plus Base'!P115)*'F Intl Con Plus Base'!P11)*(1+International_Fuel_Surcharge),2)))*(1+FedEx_Markup),2)</f>
        <v>54.42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345">
        <v>10.0</v>
      </c>
      <c r="B15" s="346">
        <f>ROUND((IF('F Intl Con Plus Base'!$B$120&gt;ROUND(((1-'F Intl Con Plus Base'!B116)*'F Intl Con Plus Base'!B12),2),ROUND('F Intl Con Plus Base'!$B$120*(1+International_Fuel_Surcharge),2),ROUND(((1-'F Intl Con Plus Base'!B116)*'F Intl Con Plus Base'!B12)*(1+International_Fuel_Surcharge),2)))*(1+FedEx_Markup),2)</f>
        <v>28.61</v>
      </c>
      <c r="C15" s="346">
        <f>ROUND((IF('F Intl Con Plus Base'!$C$120&gt;ROUND(((1-'F Intl Con Plus Base'!C116)*'F Intl Con Plus Base'!C12),2),ROUND('F Intl Con Plus Base'!$C$120*(1+International_Fuel_Surcharge),2),ROUND(((1-'F Intl Con Plus Base'!C116)*'F Intl Con Plus Base'!C12)*(1+International_Fuel_Surcharge),2)))*(1+FedEx_Markup),2)</f>
        <v>34.49</v>
      </c>
      <c r="D15" s="346">
        <f>ROUND((IF('F Intl Con Plus Base'!$D$120&gt;ROUND(((1-'F Intl Con Plus Base'!D116)*'F Intl Con Plus Base'!D12),2),ROUND('F Intl Con Plus Base'!$D$120*(1+International_Fuel_Surcharge),2),ROUND(((1-'F Intl Con Plus Base'!D116)*'F Intl Con Plus Base'!D12)*(1+International_Fuel_Surcharge),2)))*(1+FedEx_Markup),2)</f>
        <v>33.68</v>
      </c>
      <c r="E15" s="346">
        <f>ROUND((IF('F Intl Con Plus Base'!$E$120&gt;ROUND(((1-'F Intl Con Plus Base'!E116)*'F Intl Con Plus Base'!E12),2),ROUND('F Intl Con Plus Base'!$E$120*(1+International_Fuel_Surcharge),2),ROUND(((1-'F Intl Con Plus Base'!E116)*'F Intl Con Plus Base'!E12)*(1+International_Fuel_Surcharge),2)))*(1+FedEx_Markup),2)</f>
        <v>33.71</v>
      </c>
      <c r="F15" s="346">
        <f>ROUND((IF('F Intl Con Plus Base'!$F$120&gt;ROUND(((1-'F Intl Con Plus Base'!F116)*'F Intl Con Plus Base'!F12),2),ROUND('F Intl Con Plus Base'!$F$120*(1+International_Fuel_Surcharge),2),ROUND(((1-'F Intl Con Plus Base'!F116)*'F Intl Con Plus Base'!F12)*(1+International_Fuel_Surcharge),2)))*(1+FedEx_Markup),2)</f>
        <v>72.9</v>
      </c>
      <c r="G15" s="346">
        <f>ROUND((IF('F Intl Con Plus Base'!$G$120&gt;ROUND(((1-'F Intl Con Plus Base'!G116)*'F Intl Con Plus Base'!G12),2),ROUND('F Intl Con Plus Base'!$G$120*(1+International_Fuel_Surcharge),2),ROUND(((1-'F Intl Con Plus Base'!G116)*'F Intl Con Plus Base'!G12)*(1+International_Fuel_Surcharge),2)))*(1+FedEx_Markup),2)</f>
        <v>48.13</v>
      </c>
      <c r="H15" s="346">
        <f>ROUND((IF('F Intl Con Plus Base'!$H$120&gt;ROUND(((1-'F Intl Con Plus Base'!H116)*'F Intl Con Plus Base'!H12),2),ROUND('F Intl Con Plus Base'!$H$120*(1+International_Fuel_Surcharge),2),ROUND(((1-'F Intl Con Plus Base'!H116)*'F Intl Con Plus Base'!H12)*(1+International_Fuel_Surcharge),2)))*(1+FedEx_Markup),2)</f>
        <v>49.17</v>
      </c>
      <c r="I15" s="346">
        <f>ROUND((IF('F Intl Con Plus Base'!$I$120&gt;ROUND(((1-'F Intl Con Plus Base'!I116)*'F Intl Con Plus Base'!I12),2),ROUND('F Intl Con Plus Base'!$I$120*(1+International_Fuel_Surcharge),2),ROUND(((1-'F Intl Con Plus Base'!I116)*'F Intl Con Plus Base'!I12)*(1+International_Fuel_Surcharge),2)))*(1+FedEx_Markup),2)</f>
        <v>53</v>
      </c>
      <c r="J15" s="346">
        <f>ROUND((IF('F Intl Con Plus Base'!$J$120&gt;ROUND(((1-'F Intl Con Plus Base'!J116)*'F Intl Con Plus Base'!J12),2),ROUND('F Intl Con Plus Base'!$J$120*(1+International_Fuel_Surcharge),2),ROUND(((1-'F Intl Con Plus Base'!J116)*'F Intl Con Plus Base'!J12)*(1+International_Fuel_Surcharge),2)))*(1+FedEx_Markup),2)</f>
        <v>37.9</v>
      </c>
      <c r="K15" s="346">
        <f>ROUND((IF('F Intl Con Plus Base'!$K$120&gt;ROUND(((1-'F Intl Con Plus Base'!K116)*'F Intl Con Plus Base'!K12),2),ROUND('F Intl Con Plus Base'!$K$120*(1+International_Fuel_Surcharge),2),ROUND(((1-'F Intl Con Plus Base'!K116)*'F Intl Con Plus Base'!K12)*(1+International_Fuel_Surcharge),2)))*(1+FedEx_Markup),2)</f>
        <v>42.33</v>
      </c>
      <c r="L15" s="346">
        <f>ROUND((IF('F Intl Con Plus Base'!$L$120&gt;ROUND(((1-'F Intl Con Plus Base'!L116)*'F Intl Con Plus Base'!L12),2),ROUND('F Intl Con Plus Base'!$L$120*(1+International_Fuel_Surcharge),2),ROUND(((1-'F Intl Con Plus Base'!L116)*'F Intl Con Plus Base'!L12)*(1+International_Fuel_Surcharge),2)))*(1+FedEx_Markup),2)</f>
        <v>56.47</v>
      </c>
      <c r="M15" s="346">
        <f>ROUND((IF('F Intl Con Plus Base'!$M$120&gt;ROUND(((1-'F Intl Con Plus Base'!M116)*'F Intl Con Plus Base'!M12),2),ROUND('F Intl Con Plus Base'!$M$120*(1+International_Fuel_Surcharge),2),ROUND(((1-'F Intl Con Plus Base'!M116)*'F Intl Con Plus Base'!M12)*(1+International_Fuel_Surcharge),2)))*(1+FedEx_Markup),2)</f>
        <v>83.16</v>
      </c>
      <c r="N15" s="346">
        <f>ROUND((IF('F Intl Con Plus Base'!$N$120&gt;ROUND(((1-'F Intl Con Plus Base'!N116)*'F Intl Con Plus Base'!N12),2),ROUND('F Intl Con Plus Base'!$N$120*(1+International_Fuel_Surcharge),2),ROUND(((1-'F Intl Con Plus Base'!N116)*'F Intl Con Plus Base'!N12)*(1+International_Fuel_Surcharge),2)))*(1+FedEx_Markup),2)</f>
        <v>80.81</v>
      </c>
      <c r="O15" s="346">
        <f>ROUND((IF('F Intl Con Plus Base'!$O$120&gt;ROUND(((1-'F Intl Con Plus Base'!O116)*'F Intl Con Plus Base'!O12),2),ROUND('F Intl Con Plus Base'!$O$120*(1+International_Fuel_Surcharge),2),ROUND(((1-'F Intl Con Plus Base'!O116)*'F Intl Con Plus Base'!O12)*(1+International_Fuel_Surcharge),2)))*(1+FedEx_Markup),2)</f>
        <v>55.48</v>
      </c>
      <c r="P15" s="346">
        <f>ROUND((IF('F Intl Con Plus Base'!$P$120&gt;ROUND(((1-'F Intl Con Plus Base'!P116)*'F Intl Con Plus Base'!P12),2),ROUND('F Intl Con Plus Base'!$P$120*(1+International_Fuel_Surcharge),2),ROUND(((1-'F Intl Con Plus Base'!P116)*'F Intl Con Plus Base'!P12)*(1+International_Fuel_Surcharge),2)))*(1+FedEx_Markup),2)</f>
        <v>54.91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345">
        <v>11.0</v>
      </c>
      <c r="B16" s="346">
        <f>ROUND((IF('F Intl Con Plus Base'!$B$120&gt;ROUND(((1-'F Intl Con Plus Base'!$B$117)*'F Intl Con Plus Base'!B13),2),ROUND('F Intl Con Plus Base'!$B$120*(1+International_Fuel_Surcharge),2),ROUND(((1-'F Intl Con Plus Base'!$B$117)*'F Intl Con Plus Base'!B13)*(1+International_Fuel_Surcharge),2)))*(1+FedEx_Markup),2)</f>
        <v>33.78</v>
      </c>
      <c r="C16" s="346">
        <f>ROUND((IF('F Intl Con Plus Base'!$C$120&gt;ROUND(((1-'F Intl Con Plus Base'!$C$117)*'F Intl Con Plus Base'!C13),2),ROUND('F Intl Con Plus Base'!$C$120*(1+International_Fuel_Surcharge),2),ROUND(((1-'F Intl Con Plus Base'!$C$117)*'F Intl Con Plus Base'!C13)*(1+International_Fuel_Surcharge),2)))*(1+FedEx_Markup),2)</f>
        <v>40.63</v>
      </c>
      <c r="D16" s="346">
        <f>ROUND((IF('F Intl Con Plus Base'!$D$120&gt;ROUND(((1-'F Intl Con Plus Base'!$D$117)*'F Intl Con Plus Base'!D13),2),ROUND('F Intl Con Plus Base'!$D$120*(1+International_Fuel_Surcharge),2),ROUND(((1-'F Intl Con Plus Base'!$D$117)*'F Intl Con Plus Base'!D13)*(1+International_Fuel_Surcharge),2)))*(1+FedEx_Markup),2)</f>
        <v>40.17</v>
      </c>
      <c r="E16" s="346">
        <f>ROUND((IF('F Intl Con Plus Base'!$E$120&gt;ROUND(((1-'F Intl Con Plus Base'!$E$117)*'F Intl Con Plus Base'!E13),2),ROUND('F Intl Con Plus Base'!$E$120*(1+International_Fuel_Surcharge),2),ROUND(((1-'F Intl Con Plus Base'!$E$117)*'F Intl Con Plus Base'!E13)*(1+International_Fuel_Surcharge),2)))*(1+FedEx_Markup),2)</f>
        <v>48.04</v>
      </c>
      <c r="F16" s="346">
        <f>ROUND((IF('F Intl Con Plus Base'!$F$120&gt;ROUND(((1-'F Intl Con Plus Base'!$F$117)*'F Intl Con Plus Base'!F13),2),ROUND('F Intl Con Plus Base'!$F$120*(1+International_Fuel_Surcharge),2),ROUND(((1-'F Intl Con Plus Base'!$F$117)*'F Intl Con Plus Base'!F13)*(1+International_Fuel_Surcharge),2)))*(1+FedEx_Markup),2)</f>
        <v>77.15</v>
      </c>
      <c r="G16" s="346">
        <f>ROUND((IF('F Intl Con Plus Base'!$G$120&gt;ROUND(((1-'F Intl Con Plus Base'!$G$117)*'F Intl Con Plus Base'!G13),2),ROUND('F Intl Con Plus Base'!$G$120*(1+International_Fuel_Surcharge),2),ROUND(((1-'F Intl Con Plus Base'!$G$117)*'F Intl Con Plus Base'!G13)*(1+International_Fuel_Surcharge),2)))*(1+FedEx_Markup),2)</f>
        <v>51.43</v>
      </c>
      <c r="H16" s="346">
        <f>ROUND((IF('F Intl Con Plus Base'!$H$120&gt;ROUND(((1-'F Intl Con Plus Base'!$H$117)*'F Intl Con Plus Base'!H13),2),ROUND('F Intl Con Plus Base'!$H$120*(1+International_Fuel_Surcharge),2),ROUND(((1-'F Intl Con Plus Base'!$H$117)*'F Intl Con Plus Base'!H13)*(1+International_Fuel_Surcharge),2)))*(1+FedEx_Markup),2)</f>
        <v>52.05</v>
      </c>
      <c r="I16" s="346">
        <f>ROUND((IF('F Intl Con Plus Base'!$I$120&gt;ROUND(((1-'F Intl Con Plus Base'!$I$117)*'F Intl Con Plus Base'!I13),2),ROUND('F Intl Con Plus Base'!$I$120*(1+International_Fuel_Surcharge),2),ROUND(((1-'F Intl Con Plus Base'!$I$117)*'F Intl Con Plus Base'!I13)*(1+International_Fuel_Surcharge),2)))*(1+FedEx_Markup),2)</f>
        <v>56.93</v>
      </c>
      <c r="J16" s="346">
        <f>ROUND((IF('F Intl Con Plus Base'!$J$120&gt;ROUND(((1-'F Intl Con Plus Base'!$J$117)*'F Intl Con Plus Base'!J13),2),ROUND('F Intl Con Plus Base'!$J$120*(1+International_Fuel_Surcharge),2),ROUND(((1-'F Intl Con Plus Base'!$J$117)*'F Intl Con Plus Base'!J13)*(1+International_Fuel_Surcharge),2)))*(1+FedEx_Markup),2)</f>
        <v>43.45</v>
      </c>
      <c r="K16" s="346">
        <f>ROUND((IF('F Intl Con Plus Base'!$K$120&gt;ROUND(((1-'F Intl Con Plus Base'!$K$117)*'F Intl Con Plus Base'!K13),2),ROUND('F Intl Con Plus Base'!$K$120*(1+International_Fuel_Surcharge),2),ROUND(((1-'F Intl Con Plus Base'!$K$117)*'F Intl Con Plus Base'!K13)*(1+International_Fuel_Surcharge),2)))*(1+FedEx_Markup),2)</f>
        <v>64.38</v>
      </c>
      <c r="L16" s="346">
        <f>ROUND((IF('F Intl Con Plus Base'!$L$120&gt;ROUND(((1-'F Intl Con Plus Base'!$L$117)*'F Intl Con Plus Base'!L13),2),ROUND('F Intl Con Plus Base'!$L$120*(1+International_Fuel_Surcharge),2),ROUND(((1-'F Intl Con Plus Base'!$L$117)*'F Intl Con Plus Base'!L13)*(1+International_Fuel_Surcharge),2)))*(1+FedEx_Markup),2)</f>
        <v>60.28</v>
      </c>
      <c r="M16" s="346">
        <f>ROUND((IF('F Intl Con Plus Base'!$M$120&gt;ROUND(((1-'F Intl Con Plus Base'!$M$117)*'F Intl Con Plus Base'!M13),2),ROUND('F Intl Con Plus Base'!$M$120*(1+International_Fuel_Surcharge),2),ROUND(((1-'F Intl Con Plus Base'!$M$117)*'F Intl Con Plus Base'!M13)*(1+International_Fuel_Surcharge),2)))*(1+FedEx_Markup),2)</f>
        <v>92.18</v>
      </c>
      <c r="N16" s="346">
        <f>ROUND((IF('F Intl Con Plus Base'!$N$120&gt;ROUND(((1-'F Intl Con Plus Base'!$N$117)*'F Intl Con Plus Base'!N13),2),ROUND('F Intl Con Plus Base'!$N$120*(1+International_Fuel_Surcharge),2),ROUND(((1-'F Intl Con Plus Base'!$N$117)*'F Intl Con Plus Base'!N13)*(1+International_Fuel_Surcharge),2)))*(1+FedEx_Markup),2)</f>
        <v>85.54</v>
      </c>
      <c r="O16" s="346">
        <f>ROUND((IF('F Intl Con Plus Base'!$O$120&gt;ROUND(((1-'F Intl Con Plus Base'!$O$117)*'F Intl Con Plus Base'!O13),2),ROUND('F Intl Con Plus Base'!$O$120*(1+International_Fuel_Surcharge),2),ROUND(((1-'F Intl Con Plus Base'!$O$117)*'F Intl Con Plus Base'!O13)*(1+International_Fuel_Surcharge),2)))*(1+FedEx_Markup),2)</f>
        <v>58.8</v>
      </c>
      <c r="P16" s="346">
        <f>ROUND((IF('F Intl Con Plus Base'!$P$120&gt;ROUND(((1-'F Intl Con Plus Base'!$P$117)*'F Intl Con Plus Base'!P13),2),ROUND('F Intl Con Plus Base'!$P$120*(1+International_Fuel_Surcharge),2),ROUND(((1-'F Intl Con Plus Base'!$P$117)*'F Intl Con Plus Base'!P13)*(1+International_Fuel_Surcharge),2)))*(1+FedEx_Markup),2)</f>
        <v>61.28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345">
        <v>12.0</v>
      </c>
      <c r="B17" s="346">
        <f>ROUND((IF('F Intl Con Plus Base'!$B$120&gt;ROUND(((1-'F Intl Con Plus Base'!$B$117)*'F Intl Con Plus Base'!B14),2),ROUND('F Intl Con Plus Base'!$B$120*(1+International_Fuel_Surcharge),2),ROUND(((1-'F Intl Con Plus Base'!$B$117)*'F Intl Con Plus Base'!B14)*(1+International_Fuel_Surcharge),2)))*(1+FedEx_Markup),2)</f>
        <v>34.11</v>
      </c>
      <c r="C17" s="346">
        <f>ROUND((IF('F Intl Con Plus Base'!$C$120&gt;ROUND(((1-'F Intl Con Plus Base'!$C$117)*'F Intl Con Plus Base'!C14),2),ROUND('F Intl Con Plus Base'!$C$120*(1+International_Fuel_Surcharge),2),ROUND(((1-'F Intl Con Plus Base'!$C$117)*'F Intl Con Plus Base'!C14)*(1+International_Fuel_Surcharge),2)))*(1+FedEx_Markup),2)</f>
        <v>43</v>
      </c>
      <c r="D17" s="346">
        <f>ROUND((IF('F Intl Con Plus Base'!$D$120&gt;ROUND(((1-'F Intl Con Plus Base'!$D$117)*'F Intl Con Plus Base'!D14),2),ROUND('F Intl Con Plus Base'!$D$120*(1+International_Fuel_Surcharge),2),ROUND(((1-'F Intl Con Plus Base'!$D$117)*'F Intl Con Plus Base'!D14)*(1+International_Fuel_Surcharge),2)))*(1+FedEx_Markup),2)</f>
        <v>41</v>
      </c>
      <c r="E17" s="346">
        <f>ROUND((IF('F Intl Con Plus Base'!$E$120&gt;ROUND(((1-'F Intl Con Plus Base'!$E$117)*'F Intl Con Plus Base'!E14),2),ROUND('F Intl Con Plus Base'!$E$120*(1+International_Fuel_Surcharge),2),ROUND(((1-'F Intl Con Plus Base'!$E$117)*'F Intl Con Plus Base'!E14)*(1+International_Fuel_Surcharge),2)))*(1+FedEx_Markup),2)</f>
        <v>49.28</v>
      </c>
      <c r="F17" s="346">
        <f>ROUND((IF('F Intl Con Plus Base'!$F$120&gt;ROUND(((1-'F Intl Con Plus Base'!$F$117)*'F Intl Con Plus Base'!F14),2),ROUND('F Intl Con Plus Base'!$F$120*(1+International_Fuel_Surcharge),2),ROUND(((1-'F Intl Con Plus Base'!$F$117)*'F Intl Con Plus Base'!F14)*(1+International_Fuel_Surcharge),2)))*(1+FedEx_Markup),2)</f>
        <v>79.88</v>
      </c>
      <c r="G17" s="346">
        <f>ROUND((IF('F Intl Con Plus Base'!$G$120&gt;ROUND(((1-'F Intl Con Plus Base'!$G$117)*'F Intl Con Plus Base'!G14),2),ROUND('F Intl Con Plus Base'!$G$120*(1+International_Fuel_Surcharge),2),ROUND(((1-'F Intl Con Plus Base'!$G$117)*'F Intl Con Plus Base'!G14)*(1+International_Fuel_Surcharge),2)))*(1+FedEx_Markup),2)</f>
        <v>52.23</v>
      </c>
      <c r="H17" s="346">
        <f>ROUND((IF('F Intl Con Plus Base'!$H$120&gt;ROUND(((1-'F Intl Con Plus Base'!$H$117)*'F Intl Con Plus Base'!H14),2),ROUND('F Intl Con Plus Base'!$H$120*(1+International_Fuel_Surcharge),2),ROUND(((1-'F Intl Con Plus Base'!$H$117)*'F Intl Con Plus Base'!H14)*(1+International_Fuel_Surcharge),2)))*(1+FedEx_Markup),2)</f>
        <v>52.96</v>
      </c>
      <c r="I17" s="346">
        <f>ROUND((IF('F Intl Con Plus Base'!$I$120&gt;ROUND(((1-'F Intl Con Plus Base'!$I$117)*'F Intl Con Plus Base'!I14),2),ROUND('F Intl Con Plus Base'!$I$120*(1+International_Fuel_Surcharge),2),ROUND(((1-'F Intl Con Plus Base'!$I$117)*'F Intl Con Plus Base'!I14)*(1+International_Fuel_Surcharge),2)))*(1+FedEx_Markup),2)</f>
        <v>57.51</v>
      </c>
      <c r="J17" s="346">
        <f>ROUND((IF('F Intl Con Plus Base'!$J$120&gt;ROUND(((1-'F Intl Con Plus Base'!$J$117)*'F Intl Con Plus Base'!J14),2),ROUND('F Intl Con Plus Base'!$J$120*(1+International_Fuel_Surcharge),2),ROUND(((1-'F Intl Con Plus Base'!$J$117)*'F Intl Con Plus Base'!J14)*(1+International_Fuel_Surcharge),2)))*(1+FedEx_Markup),2)</f>
        <v>43.79</v>
      </c>
      <c r="K17" s="346">
        <f>ROUND((IF('F Intl Con Plus Base'!$K$120&gt;ROUND(((1-'F Intl Con Plus Base'!$K$117)*'F Intl Con Plus Base'!K14),2),ROUND('F Intl Con Plus Base'!$K$120*(1+International_Fuel_Surcharge),2),ROUND(((1-'F Intl Con Plus Base'!$K$117)*'F Intl Con Plus Base'!K14)*(1+International_Fuel_Surcharge),2)))*(1+FedEx_Markup),2)</f>
        <v>67.56</v>
      </c>
      <c r="L17" s="346">
        <f>ROUND((IF('F Intl Con Plus Base'!$L$120&gt;ROUND(((1-'F Intl Con Plus Base'!$L$117)*'F Intl Con Plus Base'!L14),2),ROUND('F Intl Con Plus Base'!$L$120*(1+International_Fuel_Surcharge),2),ROUND(((1-'F Intl Con Plus Base'!$L$117)*'F Intl Con Plus Base'!L14)*(1+International_Fuel_Surcharge),2)))*(1+FedEx_Markup),2)</f>
        <v>61.13</v>
      </c>
      <c r="M17" s="346">
        <f>ROUND((IF('F Intl Con Plus Base'!$M$120&gt;ROUND(((1-'F Intl Con Plus Base'!$M$117)*'F Intl Con Plus Base'!M14),2),ROUND('F Intl Con Plus Base'!$M$120*(1+International_Fuel_Surcharge),2),ROUND(((1-'F Intl Con Plus Base'!$M$117)*'F Intl Con Plus Base'!M14)*(1+International_Fuel_Surcharge),2)))*(1+FedEx_Markup),2)</f>
        <v>93.18</v>
      </c>
      <c r="N17" s="346">
        <f>ROUND((IF('F Intl Con Plus Base'!$N$120&gt;ROUND(((1-'F Intl Con Plus Base'!$N$117)*'F Intl Con Plus Base'!N14),2),ROUND('F Intl Con Plus Base'!$N$120*(1+International_Fuel_Surcharge),2),ROUND(((1-'F Intl Con Plus Base'!$N$117)*'F Intl Con Plus Base'!N14)*(1+International_Fuel_Surcharge),2)))*(1+FedEx_Markup),2)</f>
        <v>86.86</v>
      </c>
      <c r="O17" s="346">
        <f>ROUND((IF('F Intl Con Plus Base'!$O$120&gt;ROUND(((1-'F Intl Con Plus Base'!$O$117)*'F Intl Con Plus Base'!O14),2),ROUND('F Intl Con Plus Base'!$O$120*(1+International_Fuel_Surcharge),2),ROUND(((1-'F Intl Con Plus Base'!$O$117)*'F Intl Con Plus Base'!O14)*(1+International_Fuel_Surcharge),2)))*(1+FedEx_Markup),2)</f>
        <v>59.65</v>
      </c>
      <c r="P17" s="346">
        <f>ROUND((IF('F Intl Con Plus Base'!$P$120&gt;ROUND(((1-'F Intl Con Plus Base'!$P$117)*'F Intl Con Plus Base'!P14),2),ROUND('F Intl Con Plus Base'!$P$120*(1+International_Fuel_Surcharge),2),ROUND(((1-'F Intl Con Plus Base'!$P$117)*'F Intl Con Plus Base'!P14)*(1+International_Fuel_Surcharge),2)))*(1+FedEx_Markup),2)</f>
        <v>61.61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45">
        <v>13.0</v>
      </c>
      <c r="B18" s="346">
        <f>ROUND((IF('F Intl Con Plus Base'!$B$120&gt;ROUND(((1-'F Intl Con Plus Base'!$B$117)*'F Intl Con Plus Base'!B15),2),ROUND('F Intl Con Plus Base'!$B$120*(1+International_Fuel_Surcharge),2),ROUND(((1-'F Intl Con Plus Base'!$B$117)*'F Intl Con Plus Base'!B15)*(1+International_Fuel_Surcharge),2)))*(1+FedEx_Markup),2)</f>
        <v>37.05</v>
      </c>
      <c r="C18" s="346">
        <f>ROUND((IF('F Intl Con Plus Base'!$C$120&gt;ROUND(((1-'F Intl Con Plus Base'!$C$117)*'F Intl Con Plus Base'!C15),2),ROUND('F Intl Con Plus Base'!$C$120*(1+International_Fuel_Surcharge),2),ROUND(((1-'F Intl Con Plus Base'!$C$117)*'F Intl Con Plus Base'!C15)*(1+International_Fuel_Surcharge),2)))*(1+FedEx_Markup),2)</f>
        <v>47.21</v>
      </c>
      <c r="D18" s="346">
        <f>ROUND((IF('F Intl Con Plus Base'!$D$120&gt;ROUND(((1-'F Intl Con Plus Base'!$D$117)*'F Intl Con Plus Base'!D15),2),ROUND('F Intl Con Plus Base'!$D$120*(1+International_Fuel_Surcharge),2),ROUND(((1-'F Intl Con Plus Base'!$D$117)*'F Intl Con Plus Base'!D15)*(1+International_Fuel_Surcharge),2)))*(1+FedEx_Markup),2)</f>
        <v>41.27</v>
      </c>
      <c r="E18" s="346">
        <f>ROUND((IF('F Intl Con Plus Base'!$E$120&gt;ROUND(((1-'F Intl Con Plus Base'!$E$117)*'F Intl Con Plus Base'!E15),2),ROUND('F Intl Con Plus Base'!$E$120*(1+International_Fuel_Surcharge),2),ROUND(((1-'F Intl Con Plus Base'!$E$117)*'F Intl Con Plus Base'!E15)*(1+International_Fuel_Surcharge),2)))*(1+FedEx_Markup),2)</f>
        <v>52.19</v>
      </c>
      <c r="F18" s="346">
        <f>ROUND((IF('F Intl Con Plus Base'!$F$120&gt;ROUND(((1-'F Intl Con Plus Base'!$F$117)*'F Intl Con Plus Base'!F15),2),ROUND('F Intl Con Plus Base'!$F$120*(1+International_Fuel_Surcharge),2),ROUND(((1-'F Intl Con Plus Base'!$F$117)*'F Intl Con Plus Base'!F15)*(1+International_Fuel_Surcharge),2)))*(1+FedEx_Markup),2)</f>
        <v>87.15</v>
      </c>
      <c r="G18" s="346">
        <f>ROUND((IF('F Intl Con Plus Base'!$G$120&gt;ROUND(((1-'F Intl Con Plus Base'!$G$117)*'F Intl Con Plus Base'!G15),2),ROUND('F Intl Con Plus Base'!$G$120*(1+International_Fuel_Surcharge),2),ROUND(((1-'F Intl Con Plus Base'!$G$117)*'F Intl Con Plus Base'!G15)*(1+International_Fuel_Surcharge),2)))*(1+FedEx_Markup),2)</f>
        <v>56.9</v>
      </c>
      <c r="H18" s="346">
        <f>ROUND((IF('F Intl Con Plus Base'!$H$120&gt;ROUND(((1-'F Intl Con Plus Base'!$H$117)*'F Intl Con Plus Base'!H15),2),ROUND('F Intl Con Plus Base'!$H$120*(1+International_Fuel_Surcharge),2),ROUND(((1-'F Intl Con Plus Base'!$H$117)*'F Intl Con Plus Base'!H15)*(1+International_Fuel_Surcharge),2)))*(1+FedEx_Markup),2)</f>
        <v>62.5</v>
      </c>
      <c r="I18" s="346">
        <f>ROUND((IF('F Intl Con Plus Base'!$I$120&gt;ROUND(((1-'F Intl Con Plus Base'!$I$117)*'F Intl Con Plus Base'!I15),2),ROUND('F Intl Con Plus Base'!$I$120*(1+International_Fuel_Surcharge),2),ROUND(((1-'F Intl Con Plus Base'!$I$117)*'F Intl Con Plus Base'!I15)*(1+International_Fuel_Surcharge),2)))*(1+FedEx_Markup),2)</f>
        <v>64.56</v>
      </c>
      <c r="J18" s="346">
        <f>ROUND((IF('F Intl Con Plus Base'!$J$120&gt;ROUND(((1-'F Intl Con Plus Base'!$J$117)*'F Intl Con Plus Base'!J15),2),ROUND('F Intl Con Plus Base'!$J$120*(1+International_Fuel_Surcharge),2),ROUND(((1-'F Intl Con Plus Base'!$J$117)*'F Intl Con Plus Base'!J15)*(1+International_Fuel_Surcharge),2)))*(1+FedEx_Markup),2)</f>
        <v>45.01</v>
      </c>
      <c r="K18" s="346">
        <f>ROUND((IF('F Intl Con Plus Base'!$K$120&gt;ROUND(((1-'F Intl Con Plus Base'!$K$117)*'F Intl Con Plus Base'!K15),2),ROUND('F Intl Con Plus Base'!$K$120*(1+International_Fuel_Surcharge),2),ROUND(((1-'F Intl Con Plus Base'!$K$117)*'F Intl Con Plus Base'!K15)*(1+International_Fuel_Surcharge),2)))*(1+FedEx_Markup),2)</f>
        <v>76.82</v>
      </c>
      <c r="L18" s="346">
        <f>ROUND((IF('F Intl Con Plus Base'!$L$120&gt;ROUND(((1-'F Intl Con Plus Base'!$L$117)*'F Intl Con Plus Base'!L15),2),ROUND('F Intl Con Plus Base'!$L$120*(1+International_Fuel_Surcharge),2),ROUND(((1-'F Intl Con Plus Base'!$L$117)*'F Intl Con Plus Base'!L15)*(1+International_Fuel_Surcharge),2)))*(1+FedEx_Markup),2)</f>
        <v>66.98</v>
      </c>
      <c r="M18" s="346">
        <f>ROUND((IF('F Intl Con Plus Base'!$M$120&gt;ROUND(((1-'F Intl Con Plus Base'!$M$117)*'F Intl Con Plus Base'!M15),2),ROUND('F Intl Con Plus Base'!$M$120*(1+International_Fuel_Surcharge),2),ROUND(((1-'F Intl Con Plus Base'!$M$117)*'F Intl Con Plus Base'!M15)*(1+International_Fuel_Surcharge),2)))*(1+FedEx_Markup),2)</f>
        <v>99.81</v>
      </c>
      <c r="N18" s="346">
        <f>ROUND((IF('F Intl Con Plus Base'!$N$120&gt;ROUND(((1-'F Intl Con Plus Base'!$N$117)*'F Intl Con Plus Base'!N15),2),ROUND('F Intl Con Plus Base'!$N$120*(1+International_Fuel_Surcharge),2),ROUND(((1-'F Intl Con Plus Base'!$N$117)*'F Intl Con Plus Base'!N15)*(1+International_Fuel_Surcharge),2)))*(1+FedEx_Markup),2)</f>
        <v>94.2</v>
      </c>
      <c r="O18" s="346">
        <f>ROUND((IF('F Intl Con Plus Base'!$O$120&gt;ROUND(((1-'F Intl Con Plus Base'!$O$117)*'F Intl Con Plus Base'!O15),2),ROUND('F Intl Con Plus Base'!$O$120*(1+International_Fuel_Surcharge),2),ROUND(((1-'F Intl Con Plus Base'!$O$117)*'F Intl Con Plus Base'!O15)*(1+International_Fuel_Surcharge),2)))*(1+FedEx_Markup),2)</f>
        <v>69.17</v>
      </c>
      <c r="P18" s="346">
        <f>ROUND((IF('F Intl Con Plus Base'!$P$120&gt;ROUND(((1-'F Intl Con Plus Base'!$P$117)*'F Intl Con Plus Base'!P15),2),ROUND('F Intl Con Plus Base'!$P$120*(1+International_Fuel_Surcharge),2),ROUND(((1-'F Intl Con Plus Base'!$P$117)*'F Intl Con Plus Base'!P15)*(1+International_Fuel_Surcharge),2)))*(1+FedEx_Markup),2)</f>
        <v>66.23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345">
        <v>14.0</v>
      </c>
      <c r="B19" s="346">
        <f>ROUND((IF('F Intl Con Plus Base'!$B$120&gt;ROUND(((1-'F Intl Con Plus Base'!$B$117)*'F Intl Con Plus Base'!B16),2),ROUND('F Intl Con Plus Base'!$B$120*(1+International_Fuel_Surcharge),2),ROUND(((1-'F Intl Con Plus Base'!$B$117)*'F Intl Con Plus Base'!B16)*(1+International_Fuel_Surcharge),2)))*(1+FedEx_Markup),2)</f>
        <v>38.33</v>
      </c>
      <c r="C19" s="346">
        <f>ROUND((IF('F Intl Con Plus Base'!$C$120&gt;ROUND(((1-'F Intl Con Plus Base'!$C$117)*'F Intl Con Plus Base'!C16),2),ROUND('F Intl Con Plus Base'!$C$120*(1+International_Fuel_Surcharge),2),ROUND(((1-'F Intl Con Plus Base'!$C$117)*'F Intl Con Plus Base'!C16)*(1+International_Fuel_Surcharge),2)))*(1+FedEx_Markup),2)</f>
        <v>48.68</v>
      </c>
      <c r="D19" s="346">
        <f>ROUND((IF('F Intl Con Plus Base'!$D$120&gt;ROUND(((1-'F Intl Con Plus Base'!$D$117)*'F Intl Con Plus Base'!D16),2),ROUND('F Intl Con Plus Base'!$D$120*(1+International_Fuel_Surcharge),2),ROUND(((1-'F Intl Con Plus Base'!$D$117)*'F Intl Con Plus Base'!D16)*(1+International_Fuel_Surcharge),2)))*(1+FedEx_Markup),2)</f>
        <v>41.38</v>
      </c>
      <c r="E19" s="346">
        <f>ROUND((IF('F Intl Con Plus Base'!$E$120&gt;ROUND(((1-'F Intl Con Plus Base'!$E$117)*'F Intl Con Plus Base'!E16),2),ROUND('F Intl Con Plus Base'!$E$120*(1+International_Fuel_Surcharge),2),ROUND(((1-'F Intl Con Plus Base'!$E$117)*'F Intl Con Plus Base'!E16)*(1+International_Fuel_Surcharge),2)))*(1+FedEx_Markup),2)</f>
        <v>56.52</v>
      </c>
      <c r="F19" s="346">
        <f>ROUND((IF('F Intl Con Plus Base'!$F$120&gt;ROUND(((1-'F Intl Con Plus Base'!$F$117)*'F Intl Con Plus Base'!F16),2),ROUND('F Intl Con Plus Base'!$F$120*(1+International_Fuel_Surcharge),2),ROUND(((1-'F Intl Con Plus Base'!$F$117)*'F Intl Con Plus Base'!F16)*(1+International_Fuel_Surcharge),2)))*(1+FedEx_Markup),2)</f>
        <v>100.91</v>
      </c>
      <c r="G19" s="346">
        <f>ROUND((IF('F Intl Con Plus Base'!$G$120&gt;ROUND(((1-'F Intl Con Plus Base'!$G$117)*'F Intl Con Plus Base'!G16),2),ROUND('F Intl Con Plus Base'!$G$120*(1+International_Fuel_Surcharge),2),ROUND(((1-'F Intl Con Plus Base'!$G$117)*'F Intl Con Plus Base'!G16)*(1+International_Fuel_Surcharge),2)))*(1+FedEx_Markup),2)</f>
        <v>61.13</v>
      </c>
      <c r="H19" s="346">
        <f>ROUND((IF('F Intl Con Plus Base'!$H$120&gt;ROUND(((1-'F Intl Con Plus Base'!$H$117)*'F Intl Con Plus Base'!H16),2),ROUND('F Intl Con Plus Base'!$H$120*(1+International_Fuel_Surcharge),2),ROUND(((1-'F Intl Con Plus Base'!$H$117)*'F Intl Con Plus Base'!H16)*(1+International_Fuel_Surcharge),2)))*(1+FedEx_Markup),2)</f>
        <v>63.46</v>
      </c>
      <c r="I19" s="346">
        <f>ROUND((IF('F Intl Con Plus Base'!$I$120&gt;ROUND(((1-'F Intl Con Plus Base'!$I$117)*'F Intl Con Plus Base'!I16),2),ROUND('F Intl Con Plus Base'!$I$120*(1+International_Fuel_Surcharge),2),ROUND(((1-'F Intl Con Plus Base'!$I$117)*'F Intl Con Plus Base'!I16)*(1+International_Fuel_Surcharge),2)))*(1+FedEx_Markup),2)</f>
        <v>72.96</v>
      </c>
      <c r="J19" s="346">
        <f>ROUND((IF('F Intl Con Plus Base'!$J$120&gt;ROUND(((1-'F Intl Con Plus Base'!$J$117)*'F Intl Con Plus Base'!J16),2),ROUND('F Intl Con Plus Base'!$J$120*(1+International_Fuel_Surcharge),2),ROUND(((1-'F Intl Con Plus Base'!$J$117)*'F Intl Con Plus Base'!J16)*(1+International_Fuel_Surcharge),2)))*(1+FedEx_Markup),2)</f>
        <v>46.32</v>
      </c>
      <c r="K19" s="346">
        <f>ROUND((IF('F Intl Con Plus Base'!$K$120&gt;ROUND(((1-'F Intl Con Plus Base'!$K$117)*'F Intl Con Plus Base'!K16),2),ROUND('F Intl Con Plus Base'!$K$120*(1+International_Fuel_Surcharge),2),ROUND(((1-'F Intl Con Plus Base'!$K$117)*'F Intl Con Plus Base'!K16)*(1+International_Fuel_Surcharge),2)))*(1+FedEx_Markup),2)</f>
        <v>81.27</v>
      </c>
      <c r="L19" s="346">
        <f>ROUND((IF('F Intl Con Plus Base'!$L$120&gt;ROUND(((1-'F Intl Con Plus Base'!$L$117)*'F Intl Con Plus Base'!L16),2),ROUND('F Intl Con Plus Base'!$L$120*(1+International_Fuel_Surcharge),2),ROUND(((1-'F Intl Con Plus Base'!$L$117)*'F Intl Con Plus Base'!L16)*(1+International_Fuel_Surcharge),2)))*(1+FedEx_Markup),2)</f>
        <v>73.84</v>
      </c>
      <c r="M19" s="346">
        <f>ROUND((IF('F Intl Con Plus Base'!$M$120&gt;ROUND(((1-'F Intl Con Plus Base'!$M$117)*'F Intl Con Plus Base'!M16),2),ROUND('F Intl Con Plus Base'!$M$120*(1+International_Fuel_Surcharge),2),ROUND(((1-'F Intl Con Plus Base'!$M$117)*'F Intl Con Plus Base'!M16)*(1+International_Fuel_Surcharge),2)))*(1+FedEx_Markup),2)</f>
        <v>116.21</v>
      </c>
      <c r="N19" s="346">
        <f>ROUND((IF('F Intl Con Plus Base'!$N$120&gt;ROUND(((1-'F Intl Con Plus Base'!$N$117)*'F Intl Con Plus Base'!N16),2),ROUND('F Intl Con Plus Base'!$N$120*(1+International_Fuel_Surcharge),2),ROUND(((1-'F Intl Con Plus Base'!$N$117)*'F Intl Con Plus Base'!N16)*(1+International_Fuel_Surcharge),2)))*(1+FedEx_Markup),2)</f>
        <v>107.17</v>
      </c>
      <c r="O19" s="346">
        <f>ROUND((IF('F Intl Con Plus Base'!$O$120&gt;ROUND(((1-'F Intl Con Plus Base'!$O$117)*'F Intl Con Plus Base'!O16),2),ROUND('F Intl Con Plus Base'!$O$120*(1+International_Fuel_Surcharge),2),ROUND(((1-'F Intl Con Plus Base'!$O$117)*'F Intl Con Plus Base'!O16)*(1+International_Fuel_Surcharge),2)))*(1+FedEx_Markup),2)</f>
        <v>76.04</v>
      </c>
      <c r="P19" s="346">
        <f>ROUND((IF('F Intl Con Plus Base'!$P$120&gt;ROUND(((1-'F Intl Con Plus Base'!$P$117)*'F Intl Con Plus Base'!P16),2),ROUND('F Intl Con Plus Base'!$P$120*(1+International_Fuel_Surcharge),2),ROUND(((1-'F Intl Con Plus Base'!$P$117)*'F Intl Con Plus Base'!P16)*(1+International_Fuel_Surcharge),2)))*(1+FedEx_Markup),2)</f>
        <v>77.37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345">
        <v>15.0</v>
      </c>
      <c r="B20" s="346">
        <f>ROUND((IF('F Intl Con Plus Base'!$B$120&gt;ROUND(((1-'F Intl Con Plus Base'!$B$117)*'F Intl Con Plus Base'!B17),2),ROUND('F Intl Con Plus Base'!$B$120*(1+International_Fuel_Surcharge),2),ROUND(((1-'F Intl Con Plus Base'!$B$117)*'F Intl Con Plus Base'!B17)*(1+International_Fuel_Surcharge),2)))*(1+FedEx_Markup),2)</f>
        <v>39.59</v>
      </c>
      <c r="C20" s="346">
        <f>ROUND((IF('F Intl Con Plus Base'!$C$120&gt;ROUND(((1-'F Intl Con Plus Base'!$C$117)*'F Intl Con Plus Base'!C17),2),ROUND('F Intl Con Plus Base'!$C$120*(1+International_Fuel_Surcharge),2),ROUND(((1-'F Intl Con Plus Base'!$C$117)*'F Intl Con Plus Base'!C17)*(1+International_Fuel_Surcharge),2)))*(1+FedEx_Markup),2)</f>
        <v>51.23</v>
      </c>
      <c r="D20" s="346">
        <f>ROUND((IF('F Intl Con Plus Base'!$D$120&gt;ROUND(((1-'F Intl Con Plus Base'!$D$117)*'F Intl Con Plus Base'!D17),2),ROUND('F Intl Con Plus Base'!$D$120*(1+International_Fuel_Surcharge),2),ROUND(((1-'F Intl Con Plus Base'!$D$117)*'F Intl Con Plus Base'!D17)*(1+International_Fuel_Surcharge),2)))*(1+FedEx_Markup),2)</f>
        <v>43.5</v>
      </c>
      <c r="E20" s="346">
        <f>ROUND((IF('F Intl Con Plus Base'!$E$120&gt;ROUND(((1-'F Intl Con Plus Base'!$E$117)*'F Intl Con Plus Base'!E17),2),ROUND('F Intl Con Plus Base'!$E$120*(1+International_Fuel_Surcharge),2),ROUND(((1-'F Intl Con Plus Base'!$E$117)*'F Intl Con Plus Base'!E17)*(1+International_Fuel_Surcharge),2)))*(1+FedEx_Markup),2)</f>
        <v>58.02</v>
      </c>
      <c r="F20" s="346">
        <f>ROUND((IF('F Intl Con Plus Base'!$F$120&gt;ROUND(((1-'F Intl Con Plus Base'!$F$117)*'F Intl Con Plus Base'!F17),2),ROUND('F Intl Con Plus Base'!$F$120*(1+International_Fuel_Surcharge),2),ROUND(((1-'F Intl Con Plus Base'!$F$117)*'F Intl Con Plus Base'!F17)*(1+International_Fuel_Surcharge),2)))*(1+FedEx_Markup),2)</f>
        <v>111.49</v>
      </c>
      <c r="G20" s="346">
        <f>ROUND((IF('F Intl Con Plus Base'!$G$120&gt;ROUND(((1-'F Intl Con Plus Base'!$G$117)*'F Intl Con Plus Base'!G17),2),ROUND('F Intl Con Plus Base'!$G$120*(1+International_Fuel_Surcharge),2),ROUND(((1-'F Intl Con Plus Base'!$G$117)*'F Intl Con Plus Base'!G17)*(1+International_Fuel_Surcharge),2)))*(1+FedEx_Markup),2)</f>
        <v>61.57</v>
      </c>
      <c r="H20" s="346">
        <f>ROUND((IF('F Intl Con Plus Base'!$H$120&gt;ROUND(((1-'F Intl Con Plus Base'!$H$117)*'F Intl Con Plus Base'!H17),2),ROUND('F Intl Con Plus Base'!$H$120*(1+International_Fuel_Surcharge),2),ROUND(((1-'F Intl Con Plus Base'!$H$117)*'F Intl Con Plus Base'!H17)*(1+International_Fuel_Surcharge),2)))*(1+FedEx_Markup),2)</f>
        <v>63.58</v>
      </c>
      <c r="I20" s="346">
        <f>ROUND((IF('F Intl Con Plus Base'!$I$120&gt;ROUND(((1-'F Intl Con Plus Base'!$I$117)*'F Intl Con Plus Base'!I17),2),ROUND('F Intl Con Plus Base'!$I$120*(1+International_Fuel_Surcharge),2),ROUND(((1-'F Intl Con Plus Base'!$I$117)*'F Intl Con Plus Base'!I17)*(1+International_Fuel_Surcharge),2)))*(1+FedEx_Markup),2)</f>
        <v>76.9</v>
      </c>
      <c r="J20" s="346">
        <f>ROUND((IF('F Intl Con Plus Base'!$J$120&gt;ROUND(((1-'F Intl Con Plus Base'!$J$117)*'F Intl Con Plus Base'!J17),2),ROUND('F Intl Con Plus Base'!$J$120*(1+International_Fuel_Surcharge),2),ROUND(((1-'F Intl Con Plus Base'!$J$117)*'F Intl Con Plus Base'!J17)*(1+International_Fuel_Surcharge),2)))*(1+FedEx_Markup),2)</f>
        <v>48.02</v>
      </c>
      <c r="K20" s="346">
        <f>ROUND((IF('F Intl Con Plus Base'!$K$120&gt;ROUND(((1-'F Intl Con Plus Base'!$K$117)*'F Intl Con Plus Base'!K17),2),ROUND('F Intl Con Plus Base'!$K$120*(1+International_Fuel_Surcharge),2),ROUND(((1-'F Intl Con Plus Base'!$K$117)*'F Intl Con Plus Base'!K17)*(1+International_Fuel_Surcharge),2)))*(1+FedEx_Markup),2)</f>
        <v>83.81</v>
      </c>
      <c r="L20" s="346">
        <f>ROUND((IF('F Intl Con Plus Base'!$L$120&gt;ROUND(((1-'F Intl Con Plus Base'!$L$117)*'F Intl Con Plus Base'!L17),2),ROUND('F Intl Con Plus Base'!$L$120*(1+International_Fuel_Surcharge),2),ROUND(((1-'F Intl Con Plus Base'!$L$117)*'F Intl Con Plus Base'!L17)*(1+International_Fuel_Surcharge),2)))*(1+FedEx_Markup),2)</f>
        <v>74.53</v>
      </c>
      <c r="M20" s="346">
        <f>ROUND((IF('F Intl Con Plus Base'!$M$120&gt;ROUND(((1-'F Intl Con Plus Base'!$M$117)*'F Intl Con Plus Base'!M17),2),ROUND('F Intl Con Plus Base'!$M$120*(1+International_Fuel_Surcharge),2),ROUND(((1-'F Intl Con Plus Base'!$M$117)*'F Intl Con Plus Base'!M17)*(1+International_Fuel_Surcharge),2)))*(1+FedEx_Markup),2)</f>
        <v>117.84</v>
      </c>
      <c r="N20" s="346">
        <f>ROUND((IF('F Intl Con Plus Base'!$N$120&gt;ROUND(((1-'F Intl Con Plus Base'!$N$117)*'F Intl Con Plus Base'!N17),2),ROUND('F Intl Con Plus Base'!$N$120*(1+International_Fuel_Surcharge),2),ROUND(((1-'F Intl Con Plus Base'!$N$117)*'F Intl Con Plus Base'!N17)*(1+International_Fuel_Surcharge),2)))*(1+FedEx_Markup),2)</f>
        <v>108.47</v>
      </c>
      <c r="O20" s="346">
        <f>ROUND((IF('F Intl Con Plus Base'!$O$120&gt;ROUND(((1-'F Intl Con Plus Base'!$O$117)*'F Intl Con Plus Base'!O17),2),ROUND('F Intl Con Plus Base'!$O$120*(1+International_Fuel_Surcharge),2),ROUND(((1-'F Intl Con Plus Base'!$O$117)*'F Intl Con Plus Base'!O17)*(1+International_Fuel_Surcharge),2)))*(1+FedEx_Markup),2)</f>
        <v>78.78</v>
      </c>
      <c r="P20" s="346">
        <f>ROUND((IF('F Intl Con Plus Base'!$P$120&gt;ROUND(((1-'F Intl Con Plus Base'!$P$117)*'F Intl Con Plus Base'!P17),2),ROUND('F Intl Con Plus Base'!$P$120*(1+International_Fuel_Surcharge),2),ROUND(((1-'F Intl Con Plus Base'!$P$117)*'F Intl Con Plus Base'!P17)*(1+International_Fuel_Surcharge),2)))*(1+FedEx_Markup),2)</f>
        <v>85.54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345">
        <v>16.0</v>
      </c>
      <c r="B21" s="346">
        <f>ROUND((IF('F Intl Con Plus Base'!$B$120&gt;ROUND(((1-'F Intl Con Plus Base'!$B$117)*'F Intl Con Plus Base'!B18),2),ROUND('F Intl Con Plus Base'!$B$120*(1+International_Fuel_Surcharge),2),ROUND(((1-'F Intl Con Plus Base'!$B$117)*'F Intl Con Plus Base'!B18)*(1+International_Fuel_Surcharge),2)))*(1+FedEx_Markup),2)</f>
        <v>41.45</v>
      </c>
      <c r="C21" s="346">
        <f>ROUND((IF('F Intl Con Plus Base'!$C$120&gt;ROUND(((1-'F Intl Con Plus Base'!$C$117)*'F Intl Con Plus Base'!C18),2),ROUND('F Intl Con Plus Base'!$C$120*(1+International_Fuel_Surcharge),2),ROUND(((1-'F Intl Con Plus Base'!$C$117)*'F Intl Con Plus Base'!C18)*(1+International_Fuel_Surcharge),2)))*(1+FedEx_Markup),2)</f>
        <v>52.39</v>
      </c>
      <c r="D21" s="346">
        <f>ROUND((IF('F Intl Con Plus Base'!$D$120&gt;ROUND(((1-'F Intl Con Plus Base'!$D$117)*'F Intl Con Plus Base'!D18),2),ROUND('F Intl Con Plus Base'!$D$120*(1+International_Fuel_Surcharge),2),ROUND(((1-'F Intl Con Plus Base'!$D$117)*'F Intl Con Plus Base'!D18)*(1+International_Fuel_Surcharge),2)))*(1+FedEx_Markup),2)</f>
        <v>43.71</v>
      </c>
      <c r="E21" s="346">
        <f>ROUND((IF('F Intl Con Plus Base'!$E$120&gt;ROUND(((1-'F Intl Con Plus Base'!$E$117)*'F Intl Con Plus Base'!E18),2),ROUND('F Intl Con Plus Base'!$E$120*(1+International_Fuel_Surcharge),2),ROUND(((1-'F Intl Con Plus Base'!$E$117)*'F Intl Con Plus Base'!E18)*(1+International_Fuel_Surcharge),2)))*(1+FedEx_Markup),2)</f>
        <v>62.57</v>
      </c>
      <c r="F21" s="346">
        <f>ROUND((IF('F Intl Con Plus Base'!$F$120&gt;ROUND(((1-'F Intl Con Plus Base'!$F$117)*'F Intl Con Plus Base'!F18),2),ROUND('F Intl Con Plus Base'!$F$120*(1+International_Fuel_Surcharge),2),ROUND(((1-'F Intl Con Plus Base'!$F$117)*'F Intl Con Plus Base'!F18)*(1+International_Fuel_Surcharge),2)))*(1+FedEx_Markup),2)</f>
        <v>112.55</v>
      </c>
      <c r="G21" s="346">
        <f>ROUND((IF('F Intl Con Plus Base'!$G$120&gt;ROUND(((1-'F Intl Con Plus Base'!$G$117)*'F Intl Con Plus Base'!G18),2),ROUND('F Intl Con Plus Base'!$G$120*(1+International_Fuel_Surcharge),2),ROUND(((1-'F Intl Con Plus Base'!$G$117)*'F Intl Con Plus Base'!G18)*(1+International_Fuel_Surcharge),2)))*(1+FedEx_Markup),2)</f>
        <v>65.38</v>
      </c>
      <c r="H21" s="346">
        <f>ROUND((IF('F Intl Con Plus Base'!$H$120&gt;ROUND(((1-'F Intl Con Plus Base'!$H$117)*'F Intl Con Plus Base'!H18),2),ROUND('F Intl Con Plus Base'!$H$120*(1+International_Fuel_Surcharge),2),ROUND(((1-'F Intl Con Plus Base'!$H$117)*'F Intl Con Plus Base'!H18)*(1+International_Fuel_Surcharge),2)))*(1+FedEx_Markup),2)</f>
        <v>63.72</v>
      </c>
      <c r="I21" s="346">
        <f>ROUND((IF('F Intl Con Plus Base'!$I$120&gt;ROUND(((1-'F Intl Con Plus Base'!$I$117)*'F Intl Con Plus Base'!I18),2),ROUND('F Intl Con Plus Base'!$I$120*(1+International_Fuel_Surcharge),2),ROUND(((1-'F Intl Con Plus Base'!$I$117)*'F Intl Con Plus Base'!I18)*(1+International_Fuel_Surcharge),2)))*(1+FedEx_Markup),2)</f>
        <v>77.3</v>
      </c>
      <c r="J21" s="346">
        <f>ROUND((IF('F Intl Con Plus Base'!$J$120&gt;ROUND(((1-'F Intl Con Plus Base'!$J$117)*'F Intl Con Plus Base'!J18),2),ROUND('F Intl Con Plus Base'!$J$120*(1+International_Fuel_Surcharge),2),ROUND(((1-'F Intl Con Plus Base'!$J$117)*'F Intl Con Plus Base'!J18)*(1+International_Fuel_Surcharge),2)))*(1+FedEx_Markup),2)</f>
        <v>54.27</v>
      </c>
      <c r="K21" s="346">
        <f>ROUND((IF('F Intl Con Plus Base'!$K$120&gt;ROUND(((1-'F Intl Con Plus Base'!$K$117)*'F Intl Con Plus Base'!K18),2),ROUND('F Intl Con Plus Base'!$K$120*(1+International_Fuel_Surcharge),2),ROUND(((1-'F Intl Con Plus Base'!$K$117)*'F Intl Con Plus Base'!K18)*(1+International_Fuel_Surcharge),2)))*(1+FedEx_Markup),2)</f>
        <v>89.23</v>
      </c>
      <c r="L21" s="346">
        <f>ROUND((IF('F Intl Con Plus Base'!$L$120&gt;ROUND(((1-'F Intl Con Plus Base'!$L$117)*'F Intl Con Plus Base'!L18),2),ROUND('F Intl Con Plus Base'!$L$120*(1+International_Fuel_Surcharge),2),ROUND(((1-'F Intl Con Plus Base'!$L$117)*'F Intl Con Plus Base'!L18)*(1+International_Fuel_Surcharge),2)))*(1+FedEx_Markup),2)</f>
        <v>83.19</v>
      </c>
      <c r="M21" s="346">
        <f>ROUND((IF('F Intl Con Plus Base'!$M$120&gt;ROUND(((1-'F Intl Con Plus Base'!$M$117)*'F Intl Con Plus Base'!M18),2),ROUND('F Intl Con Plus Base'!$M$120*(1+International_Fuel_Surcharge),2),ROUND(((1-'F Intl Con Plus Base'!$M$117)*'F Intl Con Plus Base'!M18)*(1+International_Fuel_Surcharge),2)))*(1+FedEx_Markup),2)</f>
        <v>122.45</v>
      </c>
      <c r="N21" s="346">
        <f>ROUND((IF('F Intl Con Plus Base'!$N$120&gt;ROUND(((1-'F Intl Con Plus Base'!$N$117)*'F Intl Con Plus Base'!N18),2),ROUND('F Intl Con Plus Base'!$N$120*(1+International_Fuel_Surcharge),2),ROUND(((1-'F Intl Con Plus Base'!$N$117)*'F Intl Con Plus Base'!N18)*(1+International_Fuel_Surcharge),2)))*(1+FedEx_Markup),2)</f>
        <v>108.8</v>
      </c>
      <c r="O21" s="346">
        <f>ROUND((IF('F Intl Con Plus Base'!$O$120&gt;ROUND(((1-'F Intl Con Plus Base'!$O$117)*'F Intl Con Plus Base'!O18),2),ROUND('F Intl Con Plus Base'!$O$120*(1+International_Fuel_Surcharge),2),ROUND(((1-'F Intl Con Plus Base'!$O$117)*'F Intl Con Plus Base'!O18)*(1+International_Fuel_Surcharge),2)))*(1+FedEx_Markup),2)</f>
        <v>80.26</v>
      </c>
      <c r="P21" s="346">
        <f>ROUND((IF('F Intl Con Plus Base'!$P$120&gt;ROUND(((1-'F Intl Con Plus Base'!$P$117)*'F Intl Con Plus Base'!P18),2),ROUND('F Intl Con Plus Base'!$P$120*(1+International_Fuel_Surcharge),2),ROUND(((1-'F Intl Con Plus Base'!$P$117)*'F Intl Con Plus Base'!P18)*(1+International_Fuel_Surcharge),2)))*(1+FedEx_Markup),2)</f>
        <v>89.78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345">
        <v>17.0</v>
      </c>
      <c r="B22" s="346">
        <f>ROUND((IF('F Intl Con Plus Base'!$B$120&gt;ROUND(((1-'F Intl Con Plus Base'!$B$117)*'F Intl Con Plus Base'!B19),2),ROUND('F Intl Con Plus Base'!$B$120*(1+International_Fuel_Surcharge),2),ROUND(((1-'F Intl Con Plus Base'!$B$117)*'F Intl Con Plus Base'!B19)*(1+International_Fuel_Surcharge),2)))*(1+FedEx_Markup),2)</f>
        <v>41.77</v>
      </c>
      <c r="C22" s="346">
        <f>ROUND((IF('F Intl Con Plus Base'!$C$120&gt;ROUND(((1-'F Intl Con Plus Base'!$C$117)*'F Intl Con Plus Base'!C19),2),ROUND('F Intl Con Plus Base'!$C$120*(1+International_Fuel_Surcharge),2),ROUND(((1-'F Intl Con Plus Base'!$C$117)*'F Intl Con Plus Base'!C19)*(1+International_Fuel_Surcharge),2)))*(1+FedEx_Markup),2)</f>
        <v>52.52</v>
      </c>
      <c r="D22" s="346">
        <f>ROUND((IF('F Intl Con Plus Base'!$D$120&gt;ROUND(((1-'F Intl Con Plus Base'!$D$117)*'F Intl Con Plus Base'!D19),2),ROUND('F Intl Con Plus Base'!$D$120*(1+International_Fuel_Surcharge),2),ROUND(((1-'F Intl Con Plus Base'!$D$117)*'F Intl Con Plus Base'!D19)*(1+International_Fuel_Surcharge),2)))*(1+FedEx_Markup),2)</f>
        <v>46.08</v>
      </c>
      <c r="E22" s="346">
        <f>ROUND((IF('F Intl Con Plus Base'!$E$120&gt;ROUND(((1-'F Intl Con Plus Base'!$E$117)*'F Intl Con Plus Base'!E19),2),ROUND('F Intl Con Plus Base'!$E$120*(1+International_Fuel_Surcharge),2),ROUND(((1-'F Intl Con Plus Base'!$E$117)*'F Intl Con Plus Base'!E19)*(1+International_Fuel_Surcharge),2)))*(1+FedEx_Markup),2)</f>
        <v>63.02</v>
      </c>
      <c r="F22" s="346">
        <f>ROUND((IF('F Intl Con Plus Base'!$F$120&gt;ROUND(((1-'F Intl Con Plus Base'!$F$117)*'F Intl Con Plus Base'!F19),2),ROUND('F Intl Con Plus Base'!$F$120*(1+International_Fuel_Surcharge),2),ROUND(((1-'F Intl Con Plus Base'!$F$117)*'F Intl Con Plus Base'!F19)*(1+International_Fuel_Surcharge),2)))*(1+FedEx_Markup),2)</f>
        <v>113.07</v>
      </c>
      <c r="G22" s="346">
        <f>ROUND((IF('F Intl Con Plus Base'!$G$120&gt;ROUND(((1-'F Intl Con Plus Base'!$G$117)*'F Intl Con Plus Base'!G19),2),ROUND('F Intl Con Plus Base'!$G$120*(1+International_Fuel_Surcharge),2),ROUND(((1-'F Intl Con Plus Base'!$G$117)*'F Intl Con Plus Base'!G19)*(1+International_Fuel_Surcharge),2)))*(1+FedEx_Markup),2)</f>
        <v>69.01</v>
      </c>
      <c r="H22" s="346">
        <f>ROUND((IF('F Intl Con Plus Base'!$H$120&gt;ROUND(((1-'F Intl Con Plus Base'!$H$117)*'F Intl Con Plus Base'!H19),2),ROUND('F Intl Con Plus Base'!$H$120*(1+International_Fuel_Surcharge),2),ROUND(((1-'F Intl Con Plus Base'!$H$117)*'F Intl Con Plus Base'!H19)*(1+International_Fuel_Surcharge),2)))*(1+FedEx_Markup),2)</f>
        <v>65.76</v>
      </c>
      <c r="I22" s="346">
        <f>ROUND((IF('F Intl Con Plus Base'!$I$120&gt;ROUND(((1-'F Intl Con Plus Base'!$I$117)*'F Intl Con Plus Base'!I19),2),ROUND('F Intl Con Plus Base'!$I$120*(1+International_Fuel_Surcharge),2),ROUND(((1-'F Intl Con Plus Base'!$I$117)*'F Intl Con Plus Base'!I19)*(1+International_Fuel_Surcharge),2)))*(1+FedEx_Markup),2)</f>
        <v>80.95</v>
      </c>
      <c r="J22" s="346">
        <f>ROUND((IF('F Intl Con Plus Base'!$J$120&gt;ROUND(((1-'F Intl Con Plus Base'!$J$117)*'F Intl Con Plus Base'!J19),2),ROUND('F Intl Con Plus Base'!$J$120*(1+International_Fuel_Surcharge),2),ROUND(((1-'F Intl Con Plus Base'!$J$117)*'F Intl Con Plus Base'!J19)*(1+International_Fuel_Surcharge),2)))*(1+FedEx_Markup),2)</f>
        <v>56.12</v>
      </c>
      <c r="K22" s="346">
        <f>ROUND((IF('F Intl Con Plus Base'!$K$120&gt;ROUND(((1-'F Intl Con Plus Base'!$K$117)*'F Intl Con Plus Base'!K19),2),ROUND('F Intl Con Plus Base'!$K$120*(1+International_Fuel_Surcharge),2),ROUND(((1-'F Intl Con Plus Base'!$K$117)*'F Intl Con Plus Base'!K19)*(1+International_Fuel_Surcharge),2)))*(1+FedEx_Markup),2)</f>
        <v>91.38</v>
      </c>
      <c r="L22" s="346">
        <f>ROUND((IF('F Intl Con Plus Base'!$L$120&gt;ROUND(((1-'F Intl Con Plus Base'!$L$117)*'F Intl Con Plus Base'!L19),2),ROUND('F Intl Con Plus Base'!$L$120*(1+International_Fuel_Surcharge),2),ROUND(((1-'F Intl Con Plus Base'!$L$117)*'F Intl Con Plus Base'!L19)*(1+International_Fuel_Surcharge),2)))*(1+FedEx_Markup),2)</f>
        <v>86.74</v>
      </c>
      <c r="M22" s="346">
        <f>ROUND((IF('F Intl Con Plus Base'!$M$120&gt;ROUND(((1-'F Intl Con Plus Base'!$M$117)*'F Intl Con Plus Base'!M19),2),ROUND('F Intl Con Plus Base'!$M$120*(1+International_Fuel_Surcharge),2),ROUND(((1-'F Intl Con Plus Base'!$M$117)*'F Intl Con Plus Base'!M19)*(1+International_Fuel_Surcharge),2)))*(1+FedEx_Markup),2)</f>
        <v>129.09</v>
      </c>
      <c r="N22" s="346">
        <f>ROUND((IF('F Intl Con Plus Base'!$N$120&gt;ROUND(((1-'F Intl Con Plus Base'!$N$117)*'F Intl Con Plus Base'!N19),2),ROUND('F Intl Con Plus Base'!$N$120*(1+International_Fuel_Surcharge),2),ROUND(((1-'F Intl Con Plus Base'!$N$117)*'F Intl Con Plus Base'!N19)*(1+International_Fuel_Surcharge),2)))*(1+FedEx_Markup),2)</f>
        <v>109.54</v>
      </c>
      <c r="O22" s="346">
        <f>ROUND((IF('F Intl Con Plus Base'!$O$120&gt;ROUND(((1-'F Intl Con Plus Base'!$O$117)*'F Intl Con Plus Base'!O19),2),ROUND('F Intl Con Plus Base'!$O$120*(1+International_Fuel_Surcharge),2),ROUND(((1-'F Intl Con Plus Base'!$O$117)*'F Intl Con Plus Base'!O19)*(1+International_Fuel_Surcharge),2)))*(1+FedEx_Markup),2)</f>
        <v>83.08</v>
      </c>
      <c r="P22" s="346">
        <f>ROUND((IF('F Intl Con Plus Base'!$P$120&gt;ROUND(((1-'F Intl Con Plus Base'!$P$117)*'F Intl Con Plus Base'!P19),2),ROUND('F Intl Con Plus Base'!$P$120*(1+International_Fuel_Surcharge),2),ROUND(((1-'F Intl Con Plus Base'!$P$117)*'F Intl Con Plus Base'!P19)*(1+International_Fuel_Surcharge),2)))*(1+FedEx_Markup),2)</f>
        <v>90.21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45">
        <v>18.0</v>
      </c>
      <c r="B23" s="346">
        <f>ROUND((IF('F Intl Con Plus Base'!$B$120&gt;ROUND(((1-'F Intl Con Plus Base'!$B$117)*'F Intl Con Plus Base'!B20),2),ROUND('F Intl Con Plus Base'!$B$120*(1+International_Fuel_Surcharge),2),ROUND(((1-'F Intl Con Plus Base'!$B$117)*'F Intl Con Plus Base'!B20)*(1+International_Fuel_Surcharge),2)))*(1+FedEx_Markup),2)</f>
        <v>42.86</v>
      </c>
      <c r="C23" s="346">
        <f>ROUND((IF('F Intl Con Plus Base'!$C$120&gt;ROUND(((1-'F Intl Con Plus Base'!$C$117)*'F Intl Con Plus Base'!C20),2),ROUND('F Intl Con Plus Base'!$C$120*(1+International_Fuel_Surcharge),2),ROUND(((1-'F Intl Con Plus Base'!$C$117)*'F Intl Con Plus Base'!C20)*(1+International_Fuel_Surcharge),2)))*(1+FedEx_Markup),2)</f>
        <v>53.83</v>
      </c>
      <c r="D23" s="346">
        <f>ROUND((IF('F Intl Con Plus Base'!$D$120&gt;ROUND(((1-'F Intl Con Plus Base'!$D$117)*'F Intl Con Plus Base'!D20),2),ROUND('F Intl Con Plus Base'!$D$120*(1+International_Fuel_Surcharge),2),ROUND(((1-'F Intl Con Plus Base'!$D$117)*'F Intl Con Plus Base'!D20)*(1+International_Fuel_Surcharge),2)))*(1+FedEx_Markup),2)</f>
        <v>46.4</v>
      </c>
      <c r="E23" s="346">
        <f>ROUND((IF('F Intl Con Plus Base'!$E$120&gt;ROUND(((1-'F Intl Con Plus Base'!$E$117)*'F Intl Con Plus Base'!E20),2),ROUND('F Intl Con Plus Base'!$E$120*(1+International_Fuel_Surcharge),2),ROUND(((1-'F Intl Con Plus Base'!$E$117)*'F Intl Con Plus Base'!E20)*(1+International_Fuel_Surcharge),2)))*(1+FedEx_Markup),2)</f>
        <v>63.58</v>
      </c>
      <c r="F23" s="346">
        <f>ROUND((IF('F Intl Con Plus Base'!$F$120&gt;ROUND(((1-'F Intl Con Plus Base'!$F$117)*'F Intl Con Plus Base'!F20),2),ROUND('F Intl Con Plus Base'!$F$120*(1+International_Fuel_Surcharge),2),ROUND(((1-'F Intl Con Plus Base'!$F$117)*'F Intl Con Plus Base'!F20)*(1+International_Fuel_Surcharge),2)))*(1+FedEx_Markup),2)</f>
        <v>123.35</v>
      </c>
      <c r="G23" s="346">
        <f>ROUND((IF('F Intl Con Plus Base'!$G$120&gt;ROUND(((1-'F Intl Con Plus Base'!$G$117)*'F Intl Con Plus Base'!G20),2),ROUND('F Intl Con Plus Base'!$G$120*(1+International_Fuel_Surcharge),2),ROUND(((1-'F Intl Con Plus Base'!$G$117)*'F Intl Con Plus Base'!G20)*(1+International_Fuel_Surcharge),2)))*(1+FedEx_Markup),2)</f>
        <v>69.38</v>
      </c>
      <c r="H23" s="346">
        <f>ROUND((IF('F Intl Con Plus Base'!$H$120&gt;ROUND(((1-'F Intl Con Plus Base'!$H$117)*'F Intl Con Plus Base'!H20),2),ROUND('F Intl Con Plus Base'!$H$120*(1+International_Fuel_Surcharge),2),ROUND(((1-'F Intl Con Plus Base'!$H$117)*'F Intl Con Plus Base'!H20)*(1+International_Fuel_Surcharge),2)))*(1+FedEx_Markup),2)</f>
        <v>71.5</v>
      </c>
      <c r="I23" s="346">
        <f>ROUND((IF('F Intl Con Plus Base'!$I$120&gt;ROUND(((1-'F Intl Con Plus Base'!$I$117)*'F Intl Con Plus Base'!I20),2),ROUND('F Intl Con Plus Base'!$I$120*(1+International_Fuel_Surcharge),2),ROUND(((1-'F Intl Con Plus Base'!$I$117)*'F Intl Con Plus Base'!I20)*(1+International_Fuel_Surcharge),2)))*(1+FedEx_Markup),2)</f>
        <v>84.15</v>
      </c>
      <c r="J23" s="346">
        <f>ROUND((IF('F Intl Con Plus Base'!$J$120&gt;ROUND(((1-'F Intl Con Plus Base'!$J$117)*'F Intl Con Plus Base'!J20),2),ROUND('F Intl Con Plus Base'!$J$120*(1+International_Fuel_Surcharge),2),ROUND(((1-'F Intl Con Plus Base'!$J$117)*'F Intl Con Plus Base'!J20)*(1+International_Fuel_Surcharge),2)))*(1+FedEx_Markup),2)</f>
        <v>56.3</v>
      </c>
      <c r="K23" s="346">
        <f>ROUND((IF('F Intl Con Plus Base'!$K$120&gt;ROUND(((1-'F Intl Con Plus Base'!$K$117)*'F Intl Con Plus Base'!K20),2),ROUND('F Intl Con Plus Base'!$K$120*(1+International_Fuel_Surcharge),2),ROUND(((1-'F Intl Con Plus Base'!$K$117)*'F Intl Con Plus Base'!K20)*(1+International_Fuel_Surcharge),2)))*(1+FedEx_Markup),2)</f>
        <v>93.12</v>
      </c>
      <c r="L23" s="346">
        <f>ROUND((IF('F Intl Con Plus Base'!$L$120&gt;ROUND(((1-'F Intl Con Plus Base'!$L$117)*'F Intl Con Plus Base'!L20),2),ROUND('F Intl Con Plus Base'!$L$120*(1+International_Fuel_Surcharge),2),ROUND(((1-'F Intl Con Plus Base'!$L$117)*'F Intl Con Plus Base'!L20)*(1+International_Fuel_Surcharge),2)))*(1+FedEx_Markup),2)</f>
        <v>89.17</v>
      </c>
      <c r="M23" s="346">
        <f>ROUND((IF('F Intl Con Plus Base'!$M$120&gt;ROUND(((1-'F Intl Con Plus Base'!$M$117)*'F Intl Con Plus Base'!M20),2),ROUND('F Intl Con Plus Base'!$M$120*(1+International_Fuel_Surcharge),2),ROUND(((1-'F Intl Con Plus Base'!$M$117)*'F Intl Con Plus Base'!M20)*(1+International_Fuel_Surcharge),2)))*(1+FedEx_Markup),2)</f>
        <v>139.5</v>
      </c>
      <c r="N23" s="346">
        <f>ROUND((IF('F Intl Con Plus Base'!$N$120&gt;ROUND(((1-'F Intl Con Plus Base'!$N$117)*'F Intl Con Plus Base'!N20),2),ROUND('F Intl Con Plus Base'!$N$120*(1+International_Fuel_Surcharge),2),ROUND(((1-'F Intl Con Plus Base'!$N$117)*'F Intl Con Plus Base'!N20)*(1+International_Fuel_Surcharge),2)))*(1+FedEx_Markup),2)</f>
        <v>124.3</v>
      </c>
      <c r="O23" s="346">
        <f>ROUND((IF('F Intl Con Plus Base'!$O$120&gt;ROUND(((1-'F Intl Con Plus Base'!$O$117)*'F Intl Con Plus Base'!O20),2),ROUND('F Intl Con Plus Base'!$O$120*(1+International_Fuel_Surcharge),2),ROUND(((1-'F Intl Con Plus Base'!$O$117)*'F Intl Con Plus Base'!O20)*(1+International_Fuel_Surcharge),2)))*(1+FedEx_Markup),2)</f>
        <v>84.44</v>
      </c>
      <c r="P23" s="346">
        <f>ROUND((IF('F Intl Con Plus Base'!$P$120&gt;ROUND(((1-'F Intl Con Plus Base'!$P$117)*'F Intl Con Plus Base'!P20),2),ROUND('F Intl Con Plus Base'!$P$120*(1+International_Fuel_Surcharge),2),ROUND(((1-'F Intl Con Plus Base'!$P$117)*'F Intl Con Plus Base'!P20)*(1+International_Fuel_Surcharge),2)))*(1+FedEx_Markup),2)</f>
        <v>94.99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345">
        <v>19.0</v>
      </c>
      <c r="B24" s="346">
        <f>ROUND((IF('F Intl Con Plus Base'!$B$120&gt;ROUND(((1-'F Intl Con Plus Base'!$B$117)*'F Intl Con Plus Base'!B21),2),ROUND('F Intl Con Plus Base'!$B$120*(1+International_Fuel_Surcharge),2),ROUND(((1-'F Intl Con Plus Base'!$B$117)*'F Intl Con Plus Base'!B21)*(1+International_Fuel_Surcharge),2)))*(1+FedEx_Markup),2)</f>
        <v>43.95</v>
      </c>
      <c r="C24" s="346">
        <f>ROUND((IF('F Intl Con Plus Base'!$C$120&gt;ROUND(((1-'F Intl Con Plus Base'!$C$117)*'F Intl Con Plus Base'!C21),2),ROUND('F Intl Con Plus Base'!$C$120*(1+International_Fuel_Surcharge),2),ROUND(((1-'F Intl Con Plus Base'!$C$117)*'F Intl Con Plus Base'!C21)*(1+International_Fuel_Surcharge),2)))*(1+FedEx_Markup),2)</f>
        <v>55.15</v>
      </c>
      <c r="D24" s="346">
        <f>ROUND((IF('F Intl Con Plus Base'!$D$120&gt;ROUND(((1-'F Intl Con Plus Base'!$D$117)*'F Intl Con Plus Base'!D21),2),ROUND('F Intl Con Plus Base'!$D$120*(1+International_Fuel_Surcharge),2),ROUND(((1-'F Intl Con Plus Base'!$D$117)*'F Intl Con Plus Base'!D21)*(1+International_Fuel_Surcharge),2)))*(1+FedEx_Markup),2)</f>
        <v>52.85</v>
      </c>
      <c r="E24" s="346">
        <f>ROUND((IF('F Intl Con Plus Base'!$E$120&gt;ROUND(((1-'F Intl Con Plus Base'!$E$117)*'F Intl Con Plus Base'!E21),2),ROUND('F Intl Con Plus Base'!$E$120*(1+International_Fuel_Surcharge),2),ROUND(((1-'F Intl Con Plus Base'!$E$117)*'F Intl Con Plus Base'!E21)*(1+International_Fuel_Surcharge),2)))*(1+FedEx_Markup),2)</f>
        <v>65.44</v>
      </c>
      <c r="F24" s="346">
        <f>ROUND((IF('F Intl Con Plus Base'!$F$120&gt;ROUND(((1-'F Intl Con Plus Base'!$F$117)*'F Intl Con Plus Base'!F21),2),ROUND('F Intl Con Plus Base'!$F$120*(1+International_Fuel_Surcharge),2),ROUND(((1-'F Intl Con Plus Base'!$F$117)*'F Intl Con Plus Base'!F21)*(1+International_Fuel_Surcharge),2)))*(1+FedEx_Markup),2)</f>
        <v>125.47</v>
      </c>
      <c r="G24" s="346">
        <f>ROUND((IF('F Intl Con Plus Base'!$G$120&gt;ROUND(((1-'F Intl Con Plus Base'!$G$117)*'F Intl Con Plus Base'!G21),2),ROUND('F Intl Con Plus Base'!$G$120*(1+International_Fuel_Surcharge),2),ROUND(((1-'F Intl Con Plus Base'!$G$117)*'F Intl Con Plus Base'!G21)*(1+International_Fuel_Surcharge),2)))*(1+FedEx_Markup),2)</f>
        <v>73.13</v>
      </c>
      <c r="H24" s="346">
        <f>ROUND((IF('F Intl Con Plus Base'!$H$120&gt;ROUND(((1-'F Intl Con Plus Base'!$H$117)*'F Intl Con Plus Base'!H21),2),ROUND('F Intl Con Plus Base'!$H$120*(1+International_Fuel_Surcharge),2),ROUND(((1-'F Intl Con Plus Base'!$H$117)*'F Intl Con Plus Base'!H21)*(1+International_Fuel_Surcharge),2)))*(1+FedEx_Markup),2)</f>
        <v>72.07</v>
      </c>
      <c r="I24" s="346">
        <f>ROUND((IF('F Intl Con Plus Base'!$I$120&gt;ROUND(((1-'F Intl Con Plus Base'!$I$117)*'F Intl Con Plus Base'!I21),2),ROUND('F Intl Con Plus Base'!$I$120*(1+International_Fuel_Surcharge),2),ROUND(((1-'F Intl Con Plus Base'!$I$117)*'F Intl Con Plus Base'!I21)*(1+International_Fuel_Surcharge),2)))*(1+FedEx_Markup),2)</f>
        <v>84.47</v>
      </c>
      <c r="J24" s="346">
        <f>ROUND((IF('F Intl Con Plus Base'!$J$120&gt;ROUND(((1-'F Intl Con Plus Base'!$J$117)*'F Intl Con Plus Base'!J21),2),ROUND('F Intl Con Plus Base'!$J$120*(1+International_Fuel_Surcharge),2),ROUND(((1-'F Intl Con Plus Base'!$J$117)*'F Intl Con Plus Base'!J21)*(1+International_Fuel_Surcharge),2)))*(1+FedEx_Markup),2)</f>
        <v>57.36</v>
      </c>
      <c r="K24" s="346">
        <f>ROUND((IF('F Intl Con Plus Base'!$K$120&gt;ROUND(((1-'F Intl Con Plus Base'!$K$117)*'F Intl Con Plus Base'!K21),2),ROUND('F Intl Con Plus Base'!$K$120*(1+International_Fuel_Surcharge),2),ROUND(((1-'F Intl Con Plus Base'!$K$117)*'F Intl Con Plus Base'!K21)*(1+International_Fuel_Surcharge),2)))*(1+FedEx_Markup),2)</f>
        <v>97.24</v>
      </c>
      <c r="L24" s="346">
        <f>ROUND((IF('F Intl Con Plus Base'!$L$120&gt;ROUND(((1-'F Intl Con Plus Base'!$L$117)*'F Intl Con Plus Base'!L21),2),ROUND('F Intl Con Plus Base'!$L$120*(1+International_Fuel_Surcharge),2),ROUND(((1-'F Intl Con Plus Base'!$L$117)*'F Intl Con Plus Base'!L21)*(1+International_Fuel_Surcharge),2)))*(1+FedEx_Markup),2)</f>
        <v>94.14</v>
      </c>
      <c r="M24" s="346">
        <f>ROUND((IF('F Intl Con Plus Base'!$M$120&gt;ROUND(((1-'F Intl Con Plus Base'!$M$117)*'F Intl Con Plus Base'!M21),2),ROUND('F Intl Con Plus Base'!$M$120*(1+International_Fuel_Surcharge),2),ROUND(((1-'F Intl Con Plus Base'!$M$117)*'F Intl Con Plus Base'!M21)*(1+International_Fuel_Surcharge),2)))*(1+FedEx_Markup),2)</f>
        <v>144.14</v>
      </c>
      <c r="N24" s="346">
        <f>ROUND((IF('F Intl Con Plus Base'!$N$120&gt;ROUND(((1-'F Intl Con Plus Base'!$N$117)*'F Intl Con Plus Base'!N21),2),ROUND('F Intl Con Plus Base'!$N$120*(1+International_Fuel_Surcharge),2),ROUND(((1-'F Intl Con Plus Base'!$N$117)*'F Intl Con Plus Base'!N21)*(1+International_Fuel_Surcharge),2)))*(1+FedEx_Markup),2)</f>
        <v>132.83</v>
      </c>
      <c r="O24" s="346">
        <f>ROUND((IF('F Intl Con Plus Base'!$O$120&gt;ROUND(((1-'F Intl Con Plus Base'!$O$117)*'F Intl Con Plus Base'!O21),2),ROUND('F Intl Con Plus Base'!$O$120*(1+International_Fuel_Surcharge),2),ROUND(((1-'F Intl Con Plus Base'!$O$117)*'F Intl Con Plus Base'!O21)*(1+International_Fuel_Surcharge),2)))*(1+FedEx_Markup),2)</f>
        <v>84.89</v>
      </c>
      <c r="P24" s="346">
        <f>ROUND((IF('F Intl Con Plus Base'!$P$120&gt;ROUND(((1-'F Intl Con Plus Base'!$P$117)*'F Intl Con Plus Base'!P21),2),ROUND('F Intl Con Plus Base'!$P$120*(1+International_Fuel_Surcharge),2),ROUND(((1-'F Intl Con Plus Base'!$P$117)*'F Intl Con Plus Base'!P21)*(1+International_Fuel_Surcharge),2)))*(1+FedEx_Markup),2)</f>
        <v>96.44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345">
        <v>20.0</v>
      </c>
      <c r="B25" s="346">
        <f>ROUND((IF('F Intl Con Plus Base'!$B$120&gt;ROUND(((1-'F Intl Con Plus Base'!$B$117)*'F Intl Con Plus Base'!B22),2),ROUND('F Intl Con Plus Base'!$B$120*(1+International_Fuel_Surcharge),2),ROUND(((1-'F Intl Con Plus Base'!$B$117)*'F Intl Con Plus Base'!B22)*(1+International_Fuel_Surcharge),2)))*(1+FedEx_Markup),2)</f>
        <v>45.05</v>
      </c>
      <c r="C25" s="346">
        <f>ROUND((IF('F Intl Con Plus Base'!$C$120&gt;ROUND(((1-'F Intl Con Plus Base'!$C$117)*'F Intl Con Plus Base'!C22),2),ROUND('F Intl Con Plus Base'!$C$120*(1+International_Fuel_Surcharge),2),ROUND(((1-'F Intl Con Plus Base'!$C$117)*'F Intl Con Plus Base'!C22)*(1+International_Fuel_Surcharge),2)))*(1+FedEx_Markup),2)</f>
        <v>56.48</v>
      </c>
      <c r="D25" s="346">
        <f>ROUND((IF('F Intl Con Plus Base'!$D$120&gt;ROUND(((1-'F Intl Con Plus Base'!$D$117)*'F Intl Con Plus Base'!D22),2),ROUND('F Intl Con Plus Base'!$D$120*(1+International_Fuel_Surcharge),2),ROUND(((1-'F Intl Con Plus Base'!$D$117)*'F Intl Con Plus Base'!D22)*(1+International_Fuel_Surcharge),2)))*(1+FedEx_Markup),2)</f>
        <v>53.97</v>
      </c>
      <c r="E25" s="346">
        <f>ROUND((IF('F Intl Con Plus Base'!$E$120&gt;ROUND(((1-'F Intl Con Plus Base'!$E$117)*'F Intl Con Plus Base'!E22),2),ROUND('F Intl Con Plus Base'!$E$120*(1+International_Fuel_Surcharge),2),ROUND(((1-'F Intl Con Plus Base'!$E$117)*'F Intl Con Plus Base'!E22)*(1+International_Fuel_Surcharge),2)))*(1+FedEx_Markup),2)</f>
        <v>67.55</v>
      </c>
      <c r="F25" s="346">
        <f>ROUND((IF('F Intl Con Plus Base'!$F$120&gt;ROUND(((1-'F Intl Con Plus Base'!$F$117)*'F Intl Con Plus Base'!F22),2),ROUND('F Intl Con Plus Base'!$F$120*(1+International_Fuel_Surcharge),2),ROUND(((1-'F Intl Con Plus Base'!$F$117)*'F Intl Con Plus Base'!F22)*(1+International_Fuel_Surcharge),2)))*(1+FedEx_Markup),2)</f>
        <v>139.58</v>
      </c>
      <c r="G25" s="346">
        <f>ROUND((IF('F Intl Con Plus Base'!$G$120&gt;ROUND(((1-'F Intl Con Plus Base'!$G$117)*'F Intl Con Plus Base'!G22),2),ROUND('F Intl Con Plus Base'!$G$120*(1+International_Fuel_Surcharge),2),ROUND(((1-'F Intl Con Plus Base'!$G$117)*'F Intl Con Plus Base'!G22)*(1+International_Fuel_Surcharge),2)))*(1+FedEx_Markup),2)</f>
        <v>75.5</v>
      </c>
      <c r="H25" s="346">
        <f>ROUND((IF('F Intl Con Plus Base'!$H$120&gt;ROUND(((1-'F Intl Con Plus Base'!$H$117)*'F Intl Con Plus Base'!H22),2),ROUND('F Intl Con Plus Base'!$H$120*(1+International_Fuel_Surcharge),2),ROUND(((1-'F Intl Con Plus Base'!$H$117)*'F Intl Con Plus Base'!H22)*(1+International_Fuel_Surcharge),2)))*(1+FedEx_Markup),2)</f>
        <v>72.22</v>
      </c>
      <c r="I25" s="346">
        <f>ROUND((IF('F Intl Con Plus Base'!$I$120&gt;ROUND(((1-'F Intl Con Plus Base'!$I$117)*'F Intl Con Plus Base'!I22),2),ROUND('F Intl Con Plus Base'!$I$120*(1+International_Fuel_Surcharge),2),ROUND(((1-'F Intl Con Plus Base'!$I$117)*'F Intl Con Plus Base'!I22)*(1+International_Fuel_Surcharge),2)))*(1+FedEx_Markup),2)</f>
        <v>84.78</v>
      </c>
      <c r="J25" s="346">
        <f>ROUND((IF('F Intl Con Plus Base'!$J$120&gt;ROUND(((1-'F Intl Con Plus Base'!$J$117)*'F Intl Con Plus Base'!J22),2),ROUND('F Intl Con Plus Base'!$J$120*(1+International_Fuel_Surcharge),2),ROUND(((1-'F Intl Con Plus Base'!$J$117)*'F Intl Con Plus Base'!J22)*(1+International_Fuel_Surcharge),2)))*(1+FedEx_Markup),2)</f>
        <v>57.57</v>
      </c>
      <c r="K25" s="346">
        <f>ROUND((IF('F Intl Con Plus Base'!$K$120&gt;ROUND(((1-'F Intl Con Plus Base'!$K$117)*'F Intl Con Plus Base'!K22),2),ROUND('F Intl Con Plus Base'!$K$120*(1+International_Fuel_Surcharge),2),ROUND(((1-'F Intl Con Plus Base'!$K$117)*'F Intl Con Plus Base'!K22)*(1+International_Fuel_Surcharge),2)))*(1+FedEx_Markup),2)</f>
        <v>98.95</v>
      </c>
      <c r="L25" s="346">
        <f>ROUND((IF('F Intl Con Plus Base'!$L$120&gt;ROUND(((1-'F Intl Con Plus Base'!$L$117)*'F Intl Con Plus Base'!L22),2),ROUND('F Intl Con Plus Base'!$L$120*(1+International_Fuel_Surcharge),2),ROUND(((1-'F Intl Con Plus Base'!$L$117)*'F Intl Con Plus Base'!L22)*(1+International_Fuel_Surcharge),2)))*(1+FedEx_Markup),2)</f>
        <v>94.63</v>
      </c>
      <c r="M25" s="346">
        <f>ROUND((IF('F Intl Con Plus Base'!$M$120&gt;ROUND(((1-'F Intl Con Plus Base'!$M$117)*'F Intl Con Plus Base'!M22),2),ROUND('F Intl Con Plus Base'!$M$120*(1+International_Fuel_Surcharge),2),ROUND(((1-'F Intl Con Plus Base'!$M$117)*'F Intl Con Plus Base'!M22)*(1+International_Fuel_Surcharge),2)))*(1+FedEx_Markup),2)</f>
        <v>144.6</v>
      </c>
      <c r="N25" s="346">
        <f>ROUND((IF('F Intl Con Plus Base'!$N$120&gt;ROUND(((1-'F Intl Con Plus Base'!$N$117)*'F Intl Con Plus Base'!N22),2),ROUND('F Intl Con Plus Base'!$N$120*(1+International_Fuel_Surcharge),2),ROUND(((1-'F Intl Con Plus Base'!$N$117)*'F Intl Con Plus Base'!N22)*(1+International_Fuel_Surcharge),2)))*(1+FedEx_Markup),2)</f>
        <v>134.3</v>
      </c>
      <c r="O25" s="346">
        <f>ROUND((IF('F Intl Con Plus Base'!$O$120&gt;ROUND(((1-'F Intl Con Plus Base'!$O$117)*'F Intl Con Plus Base'!O22),2),ROUND('F Intl Con Plus Base'!$O$120*(1+International_Fuel_Surcharge),2),ROUND(((1-'F Intl Con Plus Base'!$O$117)*'F Intl Con Plus Base'!O22)*(1+International_Fuel_Surcharge),2)))*(1+FedEx_Markup),2)</f>
        <v>93.77</v>
      </c>
      <c r="P25" s="346">
        <f>ROUND((IF('F Intl Con Plus Base'!$P$120&gt;ROUND(((1-'F Intl Con Plus Base'!$P$117)*'F Intl Con Plus Base'!P22),2),ROUND('F Intl Con Plus Base'!$P$120*(1+International_Fuel_Surcharge),2),ROUND(((1-'F Intl Con Plus Base'!$P$117)*'F Intl Con Plus Base'!P22)*(1+International_Fuel_Surcharge),2)))*(1+FedEx_Markup),2)</f>
        <v>98.15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345">
        <v>21.0</v>
      </c>
      <c r="B26" s="346">
        <f>ROUND((IF('F Intl Con Plus Base'!$B$120&gt;ROUND(((1-'F Intl Con Plus Base'!$B$117)*'F Intl Con Plus Base'!B23),2),ROUND('F Intl Con Plus Base'!$B$120*(1+International_Fuel_Surcharge),2),ROUND(((1-'F Intl Con Plus Base'!$B$117)*'F Intl Con Plus Base'!B23)*(1+International_Fuel_Surcharge),2)))*(1+FedEx_Markup),2)</f>
        <v>51.11</v>
      </c>
      <c r="C26" s="346">
        <f>ROUND((IF('F Intl Con Plus Base'!$C$120&gt;ROUND(((1-'F Intl Con Plus Base'!$C$117)*'F Intl Con Plus Base'!C23),2),ROUND('F Intl Con Plus Base'!$C$120*(1+International_Fuel_Surcharge),2),ROUND(((1-'F Intl Con Plus Base'!$C$117)*'F Intl Con Plus Base'!C23)*(1+International_Fuel_Surcharge),2)))*(1+FedEx_Markup),2)</f>
        <v>64.49</v>
      </c>
      <c r="D26" s="346">
        <f>ROUND((IF('F Intl Con Plus Base'!$D$120&gt;ROUND(((1-'F Intl Con Plus Base'!$D$117)*'F Intl Con Plus Base'!D23),2),ROUND('F Intl Con Plus Base'!$D$120*(1+International_Fuel_Surcharge),2),ROUND(((1-'F Intl Con Plus Base'!$D$117)*'F Intl Con Plus Base'!D23)*(1+International_Fuel_Surcharge),2)))*(1+FedEx_Markup),2)</f>
        <v>54.08</v>
      </c>
      <c r="E26" s="346">
        <f>ROUND((IF('F Intl Con Plus Base'!$E$120&gt;ROUND(((1-'F Intl Con Plus Base'!$E$117)*'F Intl Con Plus Base'!E23),2),ROUND('F Intl Con Plus Base'!$E$120*(1+International_Fuel_Surcharge),2),ROUND(((1-'F Intl Con Plus Base'!$E$117)*'F Intl Con Plus Base'!E23)*(1+International_Fuel_Surcharge),2)))*(1+FedEx_Markup),2)</f>
        <v>73.08</v>
      </c>
      <c r="F26" s="346">
        <f>ROUND((IF('F Intl Con Plus Base'!$F$120&gt;ROUND(((1-'F Intl Con Plus Base'!$F$117)*'F Intl Con Plus Base'!F23),2),ROUND('F Intl Con Plus Base'!$F$120*(1+International_Fuel_Surcharge),2),ROUND(((1-'F Intl Con Plus Base'!$F$117)*'F Intl Con Plus Base'!F23)*(1+International_Fuel_Surcharge),2)))*(1+FedEx_Markup),2)</f>
        <v>149.55</v>
      </c>
      <c r="G26" s="346">
        <f>ROUND((IF('F Intl Con Plus Base'!$G$120&gt;ROUND(((1-'F Intl Con Plus Base'!$G$117)*'F Intl Con Plus Base'!G23),2),ROUND('F Intl Con Plus Base'!$G$120*(1+International_Fuel_Surcharge),2),ROUND(((1-'F Intl Con Plus Base'!$G$117)*'F Intl Con Plus Base'!G23)*(1+International_Fuel_Surcharge),2)))*(1+FedEx_Markup),2)</f>
        <v>75.74</v>
      </c>
      <c r="H26" s="346">
        <f>ROUND((IF('F Intl Con Plus Base'!$H$120&gt;ROUND(((1-'F Intl Con Plus Base'!$H$117)*'F Intl Con Plus Base'!H23),2),ROUND('F Intl Con Plus Base'!$H$120*(1+International_Fuel_Surcharge),2),ROUND(((1-'F Intl Con Plus Base'!$H$117)*'F Intl Con Plus Base'!H23)*(1+International_Fuel_Surcharge),2)))*(1+FedEx_Markup),2)</f>
        <v>75.12</v>
      </c>
      <c r="I26" s="346">
        <f>ROUND((IF('F Intl Con Plus Base'!$I$120&gt;ROUND(((1-'F Intl Con Plus Base'!$I$117)*'F Intl Con Plus Base'!I23),2),ROUND('F Intl Con Plus Base'!$I$120*(1+International_Fuel_Surcharge),2),ROUND(((1-'F Intl Con Plus Base'!$I$117)*'F Intl Con Plus Base'!I23)*(1+International_Fuel_Surcharge),2)))*(1+FedEx_Markup),2)</f>
        <v>85.7</v>
      </c>
      <c r="J26" s="346">
        <f>ROUND((IF('F Intl Con Plus Base'!$J$120&gt;ROUND(((1-'F Intl Con Plus Base'!$J$117)*'F Intl Con Plus Base'!J23),2),ROUND('F Intl Con Plus Base'!$J$120*(1+International_Fuel_Surcharge),2),ROUND(((1-'F Intl Con Plus Base'!$J$117)*'F Intl Con Plus Base'!J23)*(1+International_Fuel_Surcharge),2)))*(1+FedEx_Markup),2)</f>
        <v>61.72</v>
      </c>
      <c r="K26" s="346">
        <f>ROUND((IF('F Intl Con Plus Base'!$K$120&gt;ROUND(((1-'F Intl Con Plus Base'!$K$117)*'F Intl Con Plus Base'!K23),2),ROUND('F Intl Con Plus Base'!$K$120*(1+International_Fuel_Surcharge),2),ROUND(((1-'F Intl Con Plus Base'!$K$117)*'F Intl Con Plus Base'!K23)*(1+International_Fuel_Surcharge),2)))*(1+FedEx_Markup),2)</f>
        <v>108.62</v>
      </c>
      <c r="L26" s="346">
        <f>ROUND((IF('F Intl Con Plus Base'!$L$120&gt;ROUND(((1-'F Intl Con Plus Base'!$L$117)*'F Intl Con Plus Base'!L23),2),ROUND('F Intl Con Plus Base'!$L$120*(1+International_Fuel_Surcharge),2),ROUND(((1-'F Intl Con Plus Base'!$L$117)*'F Intl Con Plus Base'!L23)*(1+International_Fuel_Surcharge),2)))*(1+FedEx_Markup),2)</f>
        <v>98.53</v>
      </c>
      <c r="M26" s="346">
        <f>ROUND((IF('F Intl Con Plus Base'!$M$120&gt;ROUND(((1-'F Intl Con Plus Base'!$M$117)*'F Intl Con Plus Base'!M23),2),ROUND('F Intl Con Plus Base'!$M$120*(1+International_Fuel_Surcharge),2),ROUND(((1-'F Intl Con Plus Base'!$M$117)*'F Intl Con Plus Base'!M23)*(1+International_Fuel_Surcharge),2)))*(1+FedEx_Markup),2)</f>
        <v>150.1</v>
      </c>
      <c r="N26" s="346">
        <f>ROUND((IF('F Intl Con Plus Base'!$N$120&gt;ROUND(((1-'F Intl Con Plus Base'!$N$117)*'F Intl Con Plus Base'!N23),2),ROUND('F Intl Con Plus Base'!$N$120*(1+International_Fuel_Surcharge),2),ROUND(((1-'F Intl Con Plus Base'!$N$117)*'F Intl Con Plus Base'!N23)*(1+International_Fuel_Surcharge),2)))*(1+FedEx_Markup),2)</f>
        <v>142.67</v>
      </c>
      <c r="O26" s="346">
        <f>ROUND((IF('F Intl Con Plus Base'!$O$120&gt;ROUND(((1-'F Intl Con Plus Base'!$O$117)*'F Intl Con Plus Base'!O23),2),ROUND('F Intl Con Plus Base'!$O$120*(1+International_Fuel_Surcharge),2),ROUND(((1-'F Intl Con Plus Base'!$O$117)*'F Intl Con Plus Base'!O23)*(1+International_Fuel_Surcharge),2)))*(1+FedEx_Markup),2)</f>
        <v>95.85</v>
      </c>
      <c r="P26" s="346">
        <f>ROUND((IF('F Intl Con Plus Base'!$P$120&gt;ROUND(((1-'F Intl Con Plus Base'!$P$117)*'F Intl Con Plus Base'!P23),2),ROUND('F Intl Con Plus Base'!$P$120*(1+International_Fuel_Surcharge),2),ROUND(((1-'F Intl Con Plus Base'!$P$117)*'F Intl Con Plus Base'!P23)*(1+International_Fuel_Surcharge),2)))*(1+FedEx_Markup),2)</f>
        <v>98.33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345">
        <v>22.0</v>
      </c>
      <c r="B27" s="346">
        <f>ROUND((IF('F Intl Con Plus Base'!$B$120&gt;ROUND(((1-'F Intl Con Plus Base'!$B$117)*'F Intl Con Plus Base'!B24),2),ROUND('F Intl Con Plus Base'!$B$120*(1+International_Fuel_Surcharge),2),ROUND(((1-'F Intl Con Plus Base'!$B$117)*'F Intl Con Plus Base'!B24)*(1+International_Fuel_Surcharge),2)))*(1+FedEx_Markup),2)</f>
        <v>51.59</v>
      </c>
      <c r="C27" s="346">
        <f>ROUND((IF('F Intl Con Plus Base'!$C$120&gt;ROUND(((1-'F Intl Con Plus Base'!$C$117)*'F Intl Con Plus Base'!C24),2),ROUND('F Intl Con Plus Base'!$C$120*(1+International_Fuel_Surcharge),2),ROUND(((1-'F Intl Con Plus Base'!$C$117)*'F Intl Con Plus Base'!C24)*(1+International_Fuel_Surcharge),2)))*(1+FedEx_Markup),2)</f>
        <v>65.17</v>
      </c>
      <c r="D27" s="346">
        <f>ROUND((IF('F Intl Con Plus Base'!$D$120&gt;ROUND(((1-'F Intl Con Plus Base'!$D$117)*'F Intl Con Plus Base'!D24),2),ROUND('F Intl Con Plus Base'!$D$120*(1+International_Fuel_Surcharge),2),ROUND(((1-'F Intl Con Plus Base'!$D$117)*'F Intl Con Plus Base'!D24)*(1+International_Fuel_Surcharge),2)))*(1+FedEx_Markup),2)</f>
        <v>54.31</v>
      </c>
      <c r="E27" s="346">
        <f>ROUND((IF('F Intl Con Plus Base'!$E$120&gt;ROUND(((1-'F Intl Con Plus Base'!$E$117)*'F Intl Con Plus Base'!E24),2),ROUND('F Intl Con Plus Base'!$E$120*(1+International_Fuel_Surcharge),2),ROUND(((1-'F Intl Con Plus Base'!$E$117)*'F Intl Con Plus Base'!E24)*(1+International_Fuel_Surcharge),2)))*(1+FedEx_Markup),2)</f>
        <v>73.39</v>
      </c>
      <c r="F27" s="346">
        <f>ROUND((IF('F Intl Con Plus Base'!$F$120&gt;ROUND(((1-'F Intl Con Plus Base'!$F$117)*'F Intl Con Plus Base'!F24),2),ROUND('F Intl Con Plus Base'!$F$120*(1+International_Fuel_Surcharge),2),ROUND(((1-'F Intl Con Plus Base'!$F$117)*'F Intl Con Plus Base'!F24)*(1+International_Fuel_Surcharge),2)))*(1+FedEx_Markup),2)</f>
        <v>152.54</v>
      </c>
      <c r="G27" s="346">
        <f>ROUND((IF('F Intl Con Plus Base'!$G$120&gt;ROUND(((1-'F Intl Con Plus Base'!$G$117)*'F Intl Con Plus Base'!G24),2),ROUND('F Intl Con Plus Base'!$G$120*(1+International_Fuel_Surcharge),2),ROUND(((1-'F Intl Con Plus Base'!$G$117)*'F Intl Con Plus Base'!G24)*(1+International_Fuel_Surcharge),2)))*(1+FedEx_Markup),2)</f>
        <v>75.8</v>
      </c>
      <c r="H27" s="346">
        <f>ROUND((IF('F Intl Con Plus Base'!$H$120&gt;ROUND(((1-'F Intl Con Plus Base'!$H$117)*'F Intl Con Plus Base'!H24),2),ROUND('F Intl Con Plus Base'!$H$120*(1+International_Fuel_Surcharge),2),ROUND(((1-'F Intl Con Plus Base'!$H$117)*'F Intl Con Plus Base'!H24)*(1+International_Fuel_Surcharge),2)))*(1+FedEx_Markup),2)</f>
        <v>78.57</v>
      </c>
      <c r="I27" s="346">
        <f>ROUND((IF('F Intl Con Plus Base'!$I$120&gt;ROUND(((1-'F Intl Con Plus Base'!$I$117)*'F Intl Con Plus Base'!I24),2),ROUND('F Intl Con Plus Base'!$I$120*(1+International_Fuel_Surcharge),2),ROUND(((1-'F Intl Con Plus Base'!$I$117)*'F Intl Con Plus Base'!I24)*(1+International_Fuel_Surcharge),2)))*(1+FedEx_Markup),2)</f>
        <v>85.8</v>
      </c>
      <c r="J27" s="346">
        <f>ROUND((IF('F Intl Con Plus Base'!$J$120&gt;ROUND(((1-'F Intl Con Plus Base'!$J$117)*'F Intl Con Plus Base'!J24),2),ROUND('F Intl Con Plus Base'!$J$120*(1+International_Fuel_Surcharge),2),ROUND(((1-'F Intl Con Plus Base'!$J$117)*'F Intl Con Plus Base'!J24)*(1+International_Fuel_Surcharge),2)))*(1+FedEx_Markup),2)</f>
        <v>65.11</v>
      </c>
      <c r="K27" s="346">
        <f>ROUND((IF('F Intl Con Plus Base'!$K$120&gt;ROUND(((1-'F Intl Con Plus Base'!$K$117)*'F Intl Con Plus Base'!K24),2),ROUND('F Intl Con Plus Base'!$K$120*(1+International_Fuel_Surcharge),2),ROUND(((1-'F Intl Con Plus Base'!$K$117)*'F Intl Con Plus Base'!K24)*(1+International_Fuel_Surcharge),2)))*(1+FedEx_Markup),2)</f>
        <v>108.87</v>
      </c>
      <c r="L27" s="346">
        <f>ROUND((IF('F Intl Con Plus Base'!$L$120&gt;ROUND(((1-'F Intl Con Plus Base'!$L$117)*'F Intl Con Plus Base'!L24),2),ROUND('F Intl Con Plus Base'!$L$120*(1+International_Fuel_Surcharge),2),ROUND(((1-'F Intl Con Plus Base'!$L$117)*'F Intl Con Plus Base'!L24)*(1+International_Fuel_Surcharge),2)))*(1+FedEx_Markup),2)</f>
        <v>98.92</v>
      </c>
      <c r="M27" s="346">
        <f>ROUND((IF('F Intl Con Plus Base'!$M$120&gt;ROUND(((1-'F Intl Con Plus Base'!$M$117)*'F Intl Con Plus Base'!M24),2),ROUND('F Intl Con Plus Base'!$M$120*(1+International_Fuel_Surcharge),2),ROUND(((1-'F Intl Con Plus Base'!$M$117)*'F Intl Con Plus Base'!M24)*(1+International_Fuel_Surcharge),2)))*(1+FedEx_Markup),2)</f>
        <v>154.7</v>
      </c>
      <c r="N27" s="346">
        <f>ROUND((IF('F Intl Con Plus Base'!$N$120&gt;ROUND(((1-'F Intl Con Plus Base'!$N$117)*'F Intl Con Plus Base'!N24),2),ROUND('F Intl Con Plus Base'!$N$120*(1+International_Fuel_Surcharge),2),ROUND(((1-'F Intl Con Plus Base'!$N$117)*'F Intl Con Plus Base'!N24)*(1+International_Fuel_Surcharge),2)))*(1+FedEx_Markup),2)</f>
        <v>143.51</v>
      </c>
      <c r="O27" s="346">
        <f>ROUND((IF('F Intl Con Plus Base'!$O$120&gt;ROUND(((1-'F Intl Con Plus Base'!$O$117)*'F Intl Con Plus Base'!O24),2),ROUND('F Intl Con Plus Base'!$O$120*(1+International_Fuel_Surcharge),2),ROUND(((1-'F Intl Con Plus Base'!$O$117)*'F Intl Con Plus Base'!O24)*(1+International_Fuel_Surcharge),2)))*(1+FedEx_Markup),2)</f>
        <v>96.17</v>
      </c>
      <c r="P27" s="346">
        <f>ROUND((IF('F Intl Con Plus Base'!$P$120&gt;ROUND(((1-'F Intl Con Plus Base'!$P$117)*'F Intl Con Plus Base'!P24),2),ROUND('F Intl Con Plus Base'!$P$120*(1+International_Fuel_Surcharge),2),ROUND(((1-'F Intl Con Plus Base'!$P$117)*'F Intl Con Plus Base'!P24)*(1+International_Fuel_Surcharge),2)))*(1+FedEx_Markup),2)</f>
        <v>98.37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345">
        <v>23.0</v>
      </c>
      <c r="B28" s="346">
        <f>ROUND((IF('F Intl Con Plus Base'!$B$120&gt;ROUND(((1-'F Intl Con Plus Base'!$B$117)*'F Intl Con Plus Base'!B25),2),ROUND('F Intl Con Plus Base'!$B$120*(1+International_Fuel_Surcharge),2),ROUND(((1-'F Intl Con Plus Base'!$B$117)*'F Intl Con Plus Base'!B25)*(1+International_Fuel_Surcharge),2)))*(1+FedEx_Markup),2)</f>
        <v>53.38</v>
      </c>
      <c r="C28" s="346">
        <f>ROUND((IF('F Intl Con Plus Base'!$C$120&gt;ROUND(((1-'F Intl Con Plus Base'!$C$117)*'F Intl Con Plus Base'!C25),2),ROUND('F Intl Con Plus Base'!$C$120*(1+International_Fuel_Surcharge),2),ROUND(((1-'F Intl Con Plus Base'!$C$117)*'F Intl Con Plus Base'!C25)*(1+International_Fuel_Surcharge),2)))*(1+FedEx_Markup),2)</f>
        <v>65.26</v>
      </c>
      <c r="D28" s="346">
        <f>ROUND((IF('F Intl Con Plus Base'!$D$120&gt;ROUND(((1-'F Intl Con Plus Base'!$D$117)*'F Intl Con Plus Base'!D25),2),ROUND('F Intl Con Plus Base'!$D$120*(1+International_Fuel_Surcharge),2),ROUND(((1-'F Intl Con Plus Base'!$D$117)*'F Intl Con Plus Base'!D25)*(1+International_Fuel_Surcharge),2)))*(1+FedEx_Markup),2)</f>
        <v>58.87</v>
      </c>
      <c r="E28" s="346">
        <f>ROUND((IF('F Intl Con Plus Base'!$E$120&gt;ROUND(((1-'F Intl Con Plus Base'!$E$117)*'F Intl Con Plus Base'!E25),2),ROUND('F Intl Con Plus Base'!$E$120*(1+International_Fuel_Surcharge),2),ROUND(((1-'F Intl Con Plus Base'!$E$117)*'F Intl Con Plus Base'!E25)*(1+International_Fuel_Surcharge),2)))*(1+FedEx_Markup),2)</f>
        <v>73.44</v>
      </c>
      <c r="F28" s="346">
        <f>ROUND((IF('F Intl Con Plus Base'!$F$120&gt;ROUND(((1-'F Intl Con Plus Base'!$F$117)*'F Intl Con Plus Base'!F25),2),ROUND('F Intl Con Plus Base'!$F$120*(1+International_Fuel_Surcharge),2),ROUND(((1-'F Intl Con Plus Base'!$F$117)*'F Intl Con Plus Base'!F25)*(1+International_Fuel_Surcharge),2)))*(1+FedEx_Markup),2)</f>
        <v>152.82</v>
      </c>
      <c r="G28" s="346">
        <f>ROUND((IF('F Intl Con Plus Base'!$G$120&gt;ROUND(((1-'F Intl Con Plus Base'!$G$117)*'F Intl Con Plus Base'!G25),2),ROUND('F Intl Con Plus Base'!$G$120*(1+International_Fuel_Surcharge),2),ROUND(((1-'F Intl Con Plus Base'!$G$117)*'F Intl Con Plus Base'!G25)*(1+International_Fuel_Surcharge),2)))*(1+FedEx_Markup),2)</f>
        <v>75.84</v>
      </c>
      <c r="H28" s="346">
        <f>ROUND((IF('F Intl Con Plus Base'!$H$120&gt;ROUND(((1-'F Intl Con Plus Base'!$H$117)*'F Intl Con Plus Base'!H25),2),ROUND('F Intl Con Plus Base'!$H$120*(1+International_Fuel_Surcharge),2),ROUND(((1-'F Intl Con Plus Base'!$H$117)*'F Intl Con Plus Base'!H25)*(1+International_Fuel_Surcharge),2)))*(1+FedEx_Markup),2)</f>
        <v>78.91</v>
      </c>
      <c r="I28" s="346">
        <f>ROUND((IF('F Intl Con Plus Base'!$I$120&gt;ROUND(((1-'F Intl Con Plus Base'!$I$117)*'F Intl Con Plus Base'!I25),2),ROUND('F Intl Con Plus Base'!$I$120*(1+International_Fuel_Surcharge),2),ROUND(((1-'F Intl Con Plus Base'!$I$117)*'F Intl Con Plus Base'!I25)*(1+International_Fuel_Surcharge),2)))*(1+FedEx_Markup),2)</f>
        <v>85.86</v>
      </c>
      <c r="J28" s="346">
        <f>ROUND((IF('F Intl Con Plus Base'!$J$120&gt;ROUND(((1-'F Intl Con Plus Base'!$J$117)*'F Intl Con Plus Base'!J25),2),ROUND('F Intl Con Plus Base'!$J$120*(1+International_Fuel_Surcharge),2),ROUND(((1-'F Intl Con Plus Base'!$J$117)*'F Intl Con Plus Base'!J25)*(1+International_Fuel_Surcharge),2)))*(1+FedEx_Markup),2)</f>
        <v>65.46</v>
      </c>
      <c r="K28" s="346">
        <f>ROUND((IF('F Intl Con Plus Base'!$K$120&gt;ROUND(((1-'F Intl Con Plus Base'!$K$117)*'F Intl Con Plus Base'!K25),2),ROUND('F Intl Con Plus Base'!$K$120*(1+International_Fuel_Surcharge),2),ROUND(((1-'F Intl Con Plus Base'!$K$117)*'F Intl Con Plus Base'!K25)*(1+International_Fuel_Surcharge),2)))*(1+FedEx_Markup),2)</f>
        <v>108.93</v>
      </c>
      <c r="L28" s="346">
        <f>ROUND((IF('F Intl Con Plus Base'!$L$120&gt;ROUND(((1-'F Intl Con Plus Base'!$L$117)*'F Intl Con Plus Base'!L25),2),ROUND('F Intl Con Plus Base'!$L$120*(1+International_Fuel_Surcharge),2),ROUND(((1-'F Intl Con Plus Base'!$L$117)*'F Intl Con Plus Base'!L25)*(1+International_Fuel_Surcharge),2)))*(1+FedEx_Markup),2)</f>
        <v>98.98</v>
      </c>
      <c r="M28" s="346">
        <f>ROUND((IF('F Intl Con Plus Base'!$M$120&gt;ROUND(((1-'F Intl Con Plus Base'!$M$117)*'F Intl Con Plus Base'!M25),2),ROUND('F Intl Con Plus Base'!$M$120*(1+International_Fuel_Surcharge),2),ROUND(((1-'F Intl Con Plus Base'!$M$117)*'F Intl Con Plus Base'!M25)*(1+International_Fuel_Surcharge),2)))*(1+FedEx_Markup),2)</f>
        <v>155.16</v>
      </c>
      <c r="N28" s="346">
        <f>ROUND((IF('F Intl Con Plus Base'!$N$120&gt;ROUND(((1-'F Intl Con Plus Base'!$N$117)*'F Intl Con Plus Base'!N25),2),ROUND('F Intl Con Plus Base'!$N$120*(1+International_Fuel_Surcharge),2),ROUND(((1-'F Intl Con Plus Base'!$N$117)*'F Intl Con Plus Base'!N25)*(1+International_Fuel_Surcharge),2)))*(1+FedEx_Markup),2)</f>
        <v>143.59</v>
      </c>
      <c r="O28" s="346">
        <f>ROUND((IF('F Intl Con Plus Base'!$O$120&gt;ROUND(((1-'F Intl Con Plus Base'!$O$117)*'F Intl Con Plus Base'!O25),2),ROUND('F Intl Con Plus Base'!$O$120*(1+International_Fuel_Surcharge),2),ROUND(((1-'F Intl Con Plus Base'!$O$117)*'F Intl Con Plus Base'!O25)*(1+International_Fuel_Surcharge),2)))*(1+FedEx_Markup),2)</f>
        <v>96.22</v>
      </c>
      <c r="P28" s="346">
        <f>ROUND((IF('F Intl Con Plus Base'!$P$120&gt;ROUND(((1-'F Intl Con Plus Base'!$P$117)*'F Intl Con Plus Base'!P25),2),ROUND('F Intl Con Plus Base'!$P$120*(1+International_Fuel_Surcharge),2),ROUND(((1-'F Intl Con Plus Base'!$P$117)*'F Intl Con Plus Base'!P25)*(1+International_Fuel_Surcharge),2)))*(1+FedEx_Markup),2)</f>
        <v>98.42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345">
        <v>24.0</v>
      </c>
      <c r="B29" s="346">
        <f>ROUND((IF('F Intl Con Plus Base'!$B$120&gt;ROUND(((1-'F Intl Con Plus Base'!$B$117)*'F Intl Con Plus Base'!B26),2),ROUND('F Intl Con Plus Base'!$B$120*(1+International_Fuel_Surcharge),2),ROUND(((1-'F Intl Con Plus Base'!$B$117)*'F Intl Con Plus Base'!B26)*(1+International_Fuel_Surcharge),2)))*(1+FedEx_Markup),2)</f>
        <v>55.15</v>
      </c>
      <c r="C29" s="346">
        <f>ROUND((IF('F Intl Con Plus Base'!$C$120&gt;ROUND(((1-'F Intl Con Plus Base'!$C$117)*'F Intl Con Plus Base'!C26),2),ROUND('F Intl Con Plus Base'!$C$120*(1+International_Fuel_Surcharge),2),ROUND(((1-'F Intl Con Plus Base'!$C$117)*'F Intl Con Plus Base'!C26)*(1+International_Fuel_Surcharge),2)))*(1+FedEx_Markup),2)</f>
        <v>65.31</v>
      </c>
      <c r="D29" s="346">
        <f>ROUND((IF('F Intl Con Plus Base'!$D$120&gt;ROUND(((1-'F Intl Con Plus Base'!$D$117)*'F Intl Con Plus Base'!D26),2),ROUND('F Intl Con Plus Base'!$D$120*(1+International_Fuel_Surcharge),2),ROUND(((1-'F Intl Con Plus Base'!$D$117)*'F Intl Con Plus Base'!D26)*(1+International_Fuel_Surcharge),2)))*(1+FedEx_Markup),2)</f>
        <v>60.87</v>
      </c>
      <c r="E29" s="346">
        <f>ROUND((IF('F Intl Con Plus Base'!$E$120&gt;ROUND(((1-'F Intl Con Plus Base'!$E$117)*'F Intl Con Plus Base'!E26),2),ROUND('F Intl Con Plus Base'!$E$120*(1+International_Fuel_Surcharge),2),ROUND(((1-'F Intl Con Plus Base'!$E$117)*'F Intl Con Plus Base'!E26)*(1+International_Fuel_Surcharge),2)))*(1+FedEx_Markup),2)</f>
        <v>73.5</v>
      </c>
      <c r="F29" s="346">
        <f>ROUND((IF('F Intl Con Plus Base'!$F$120&gt;ROUND(((1-'F Intl Con Plus Base'!$F$117)*'F Intl Con Plus Base'!F26),2),ROUND('F Intl Con Plus Base'!$F$120*(1+International_Fuel_Surcharge),2),ROUND(((1-'F Intl Con Plus Base'!$F$117)*'F Intl Con Plus Base'!F26)*(1+International_Fuel_Surcharge),2)))*(1+FedEx_Markup),2)</f>
        <v>152.93</v>
      </c>
      <c r="G29" s="346">
        <f>ROUND((IF('F Intl Con Plus Base'!$G$120&gt;ROUND(((1-'F Intl Con Plus Base'!$G$117)*'F Intl Con Plus Base'!G26),2),ROUND('F Intl Con Plus Base'!$G$120*(1+International_Fuel_Surcharge),2),ROUND(((1-'F Intl Con Plus Base'!$G$117)*'F Intl Con Plus Base'!G26)*(1+International_Fuel_Surcharge),2)))*(1+FedEx_Markup),2)</f>
        <v>75.91</v>
      </c>
      <c r="H29" s="346">
        <f>ROUND((IF('F Intl Con Plus Base'!$H$120&gt;ROUND(((1-'F Intl Con Plus Base'!$H$117)*'F Intl Con Plus Base'!H26),2),ROUND('F Intl Con Plus Base'!$H$120*(1+International_Fuel_Surcharge),2),ROUND(((1-'F Intl Con Plus Base'!$H$117)*'F Intl Con Plus Base'!H26)*(1+International_Fuel_Surcharge),2)))*(1+FedEx_Markup),2)</f>
        <v>78.97</v>
      </c>
      <c r="I29" s="346">
        <f>ROUND((IF('F Intl Con Plus Base'!$I$120&gt;ROUND(((1-'F Intl Con Plus Base'!$I$117)*'F Intl Con Plus Base'!I26),2),ROUND('F Intl Con Plus Base'!$I$120*(1+International_Fuel_Surcharge),2),ROUND(((1-'F Intl Con Plus Base'!$I$117)*'F Intl Con Plus Base'!I26)*(1+International_Fuel_Surcharge),2)))*(1+FedEx_Markup),2)</f>
        <v>85.94</v>
      </c>
      <c r="J29" s="346">
        <f>ROUND((IF('F Intl Con Plus Base'!$J$120&gt;ROUND(((1-'F Intl Con Plus Base'!$J$117)*'F Intl Con Plus Base'!J26),2),ROUND('F Intl Con Plus Base'!$J$120*(1+International_Fuel_Surcharge),2),ROUND(((1-'F Intl Con Plus Base'!$J$117)*'F Intl Con Plus Base'!J26)*(1+International_Fuel_Surcharge),2)))*(1+FedEx_Markup),2)</f>
        <v>65.64</v>
      </c>
      <c r="K29" s="346">
        <f>ROUND((IF('F Intl Con Plus Base'!$K$120&gt;ROUND(((1-'F Intl Con Plus Base'!$K$117)*'F Intl Con Plus Base'!K26),2),ROUND('F Intl Con Plus Base'!$K$120*(1+International_Fuel_Surcharge),2),ROUND(((1-'F Intl Con Plus Base'!$K$117)*'F Intl Con Plus Base'!K26)*(1+International_Fuel_Surcharge),2)))*(1+FedEx_Markup),2)</f>
        <v>109.02</v>
      </c>
      <c r="L29" s="346">
        <f>ROUND((IF('F Intl Con Plus Base'!$L$120&gt;ROUND(((1-'F Intl Con Plus Base'!$L$117)*'F Intl Con Plus Base'!L26),2),ROUND('F Intl Con Plus Base'!$L$120*(1+International_Fuel_Surcharge),2),ROUND(((1-'F Intl Con Plus Base'!$L$117)*'F Intl Con Plus Base'!L26)*(1+International_Fuel_Surcharge),2)))*(1+FedEx_Markup),2)</f>
        <v>99.04</v>
      </c>
      <c r="M29" s="346">
        <f>ROUND((IF('F Intl Con Plus Base'!$M$120&gt;ROUND(((1-'F Intl Con Plus Base'!$M$117)*'F Intl Con Plus Base'!M26),2),ROUND('F Intl Con Plus Base'!$M$120*(1+International_Fuel_Surcharge),2),ROUND(((1-'F Intl Con Plus Base'!$M$117)*'F Intl Con Plus Base'!M26)*(1+International_Fuel_Surcharge),2)))*(1+FedEx_Markup),2)</f>
        <v>158.94</v>
      </c>
      <c r="N29" s="346">
        <f>ROUND((IF('F Intl Con Plus Base'!$N$120&gt;ROUND(((1-'F Intl Con Plus Base'!$N$117)*'F Intl Con Plus Base'!N26),2),ROUND('F Intl Con Plus Base'!$N$120*(1+International_Fuel_Surcharge),2),ROUND(((1-'F Intl Con Plus Base'!$N$117)*'F Intl Con Plus Base'!N26)*(1+International_Fuel_Surcharge),2)))*(1+FedEx_Markup),2)</f>
        <v>143.65</v>
      </c>
      <c r="O29" s="346">
        <f>ROUND((IF('F Intl Con Plus Base'!$O$120&gt;ROUND(((1-'F Intl Con Plus Base'!$O$117)*'F Intl Con Plus Base'!O26),2),ROUND('F Intl Con Plus Base'!$O$120*(1+International_Fuel_Surcharge),2),ROUND(((1-'F Intl Con Plus Base'!$O$117)*'F Intl Con Plus Base'!O26)*(1+International_Fuel_Surcharge),2)))*(1+FedEx_Markup),2)</f>
        <v>96.3</v>
      </c>
      <c r="P29" s="346">
        <f>ROUND((IF('F Intl Con Plus Base'!$P$120&gt;ROUND(((1-'F Intl Con Plus Base'!$P$117)*'F Intl Con Plus Base'!P26),2),ROUND('F Intl Con Plus Base'!$P$120*(1+International_Fuel_Surcharge),2),ROUND(((1-'F Intl Con Plus Base'!$P$117)*'F Intl Con Plus Base'!P26)*(1+International_Fuel_Surcharge),2)))*(1+FedEx_Markup),2)</f>
        <v>98.5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345">
        <v>25.0</v>
      </c>
      <c r="B30" s="346">
        <f>ROUND((IF('F Intl Con Plus Base'!$B$120&gt;ROUND(((1-'F Intl Con Plus Base'!$B$117)*'F Intl Con Plus Base'!B27),2),ROUND('F Intl Con Plus Base'!$B$120*(1+International_Fuel_Surcharge),2),ROUND(((1-'F Intl Con Plus Base'!$B$117)*'F Intl Con Plus Base'!B27)*(1+International_Fuel_Surcharge),2)))*(1+FedEx_Markup),2)</f>
        <v>55.86</v>
      </c>
      <c r="C30" s="346">
        <f>ROUND((IF('F Intl Con Plus Base'!$C$120&gt;ROUND(((1-'F Intl Con Plus Base'!$C$117)*'F Intl Con Plus Base'!C27),2),ROUND('F Intl Con Plus Base'!$C$120*(1+International_Fuel_Surcharge),2),ROUND(((1-'F Intl Con Plus Base'!$C$117)*'F Intl Con Plus Base'!C27)*(1+International_Fuel_Surcharge),2)))*(1+FedEx_Markup),2)</f>
        <v>66.21</v>
      </c>
      <c r="D30" s="346">
        <f>ROUND((IF('F Intl Con Plus Base'!$D$120&gt;ROUND(((1-'F Intl Con Plus Base'!$D$117)*'F Intl Con Plus Base'!D27),2),ROUND('F Intl Con Plus Base'!$D$120*(1+International_Fuel_Surcharge),2),ROUND(((1-'F Intl Con Plus Base'!$D$117)*'F Intl Con Plus Base'!D27)*(1+International_Fuel_Surcharge),2)))*(1+FedEx_Markup),2)</f>
        <v>61.08</v>
      </c>
      <c r="E30" s="346">
        <f>ROUND((IF('F Intl Con Plus Base'!$E$120&gt;ROUND(((1-'F Intl Con Plus Base'!$E$117)*'F Intl Con Plus Base'!E27),2),ROUND('F Intl Con Plus Base'!$E$120*(1+International_Fuel_Surcharge),2),ROUND(((1-'F Intl Con Plus Base'!$E$117)*'F Intl Con Plus Base'!E27)*(1+International_Fuel_Surcharge),2)))*(1+FedEx_Markup),2)</f>
        <v>74.77</v>
      </c>
      <c r="F30" s="346">
        <f>ROUND((IF('F Intl Con Plus Base'!$F$120&gt;ROUND(((1-'F Intl Con Plus Base'!$F$117)*'F Intl Con Plus Base'!F27),2),ROUND('F Intl Con Plus Base'!$F$120*(1+International_Fuel_Surcharge),2),ROUND(((1-'F Intl Con Plus Base'!$F$117)*'F Intl Con Plus Base'!F27)*(1+International_Fuel_Surcharge),2)))*(1+FedEx_Markup),2)</f>
        <v>154.56</v>
      </c>
      <c r="G30" s="346">
        <f>ROUND((IF('F Intl Con Plus Base'!$G$120&gt;ROUND(((1-'F Intl Con Plus Base'!$G$117)*'F Intl Con Plus Base'!G27),2),ROUND('F Intl Con Plus Base'!$G$120*(1+International_Fuel_Surcharge),2),ROUND(((1-'F Intl Con Plus Base'!$G$117)*'F Intl Con Plus Base'!G27)*(1+International_Fuel_Surcharge),2)))*(1+FedEx_Markup),2)</f>
        <v>77.06</v>
      </c>
      <c r="H30" s="346">
        <f>ROUND((IF('F Intl Con Plus Base'!$H$120&gt;ROUND(((1-'F Intl Con Plus Base'!$H$117)*'F Intl Con Plus Base'!H27),2),ROUND('F Intl Con Plus Base'!$H$120*(1+International_Fuel_Surcharge),2),ROUND(((1-'F Intl Con Plus Base'!$H$117)*'F Intl Con Plus Base'!H27)*(1+International_Fuel_Surcharge),2)))*(1+FedEx_Markup),2)</f>
        <v>80.05</v>
      </c>
      <c r="I30" s="346">
        <f>ROUND((IF('F Intl Con Plus Base'!$I$120&gt;ROUND(((1-'F Intl Con Plus Base'!$I$117)*'F Intl Con Plus Base'!I27),2),ROUND('F Intl Con Plus Base'!$I$120*(1+International_Fuel_Surcharge),2),ROUND(((1-'F Intl Con Plus Base'!$I$117)*'F Intl Con Plus Base'!I27)*(1+International_Fuel_Surcharge),2)))*(1+FedEx_Markup),2)</f>
        <v>87.66</v>
      </c>
      <c r="J30" s="346">
        <f>ROUND((IF('F Intl Con Plus Base'!$J$120&gt;ROUND(((1-'F Intl Con Plus Base'!$J$117)*'F Intl Con Plus Base'!J27),2),ROUND('F Intl Con Plus Base'!$J$120*(1+International_Fuel_Surcharge),2),ROUND(((1-'F Intl Con Plus Base'!$J$117)*'F Intl Con Plus Base'!J27)*(1+International_Fuel_Surcharge),2)))*(1+FedEx_Markup),2)</f>
        <v>66.03</v>
      </c>
      <c r="K30" s="346">
        <f>ROUND((IF('F Intl Con Plus Base'!$K$120&gt;ROUND(((1-'F Intl Con Plus Base'!$K$117)*'F Intl Con Plus Base'!K27),2),ROUND('F Intl Con Plus Base'!$K$120*(1+International_Fuel_Surcharge),2),ROUND(((1-'F Intl Con Plus Base'!$K$117)*'F Intl Con Plus Base'!K27)*(1+International_Fuel_Surcharge),2)))*(1+FedEx_Markup),2)</f>
        <v>111.01</v>
      </c>
      <c r="L30" s="346">
        <f>ROUND((IF('F Intl Con Plus Base'!$L$120&gt;ROUND(((1-'F Intl Con Plus Base'!$L$117)*'F Intl Con Plus Base'!L27),2),ROUND('F Intl Con Plus Base'!$L$120*(1+International_Fuel_Surcharge),2),ROUND(((1-'F Intl Con Plus Base'!$L$117)*'F Intl Con Plus Base'!L27)*(1+International_Fuel_Surcharge),2)))*(1+FedEx_Markup),2)</f>
        <v>100.34</v>
      </c>
      <c r="M30" s="346">
        <f>ROUND((IF('F Intl Con Plus Base'!$M$120&gt;ROUND(((1-'F Intl Con Plus Base'!$M$117)*'F Intl Con Plus Base'!M27),2),ROUND('F Intl Con Plus Base'!$M$120*(1+International_Fuel_Surcharge),2),ROUND(((1-'F Intl Con Plus Base'!$M$117)*'F Intl Con Plus Base'!M27)*(1+International_Fuel_Surcharge),2)))*(1+FedEx_Markup),2)</f>
        <v>160.64</v>
      </c>
      <c r="N30" s="346">
        <f>ROUND((IF('F Intl Con Plus Base'!$N$120&gt;ROUND(((1-'F Intl Con Plus Base'!$N$117)*'F Intl Con Plus Base'!N27),2),ROUND('F Intl Con Plus Base'!$N$120*(1+International_Fuel_Surcharge),2),ROUND(((1-'F Intl Con Plus Base'!$N$117)*'F Intl Con Plus Base'!N27)*(1+International_Fuel_Surcharge),2)))*(1+FedEx_Markup),2)</f>
        <v>144.88</v>
      </c>
      <c r="O30" s="346">
        <f>ROUND((IF('F Intl Con Plus Base'!$O$120&gt;ROUND(((1-'F Intl Con Plus Base'!$O$117)*'F Intl Con Plus Base'!O27),2),ROUND('F Intl Con Plus Base'!$O$120*(1+International_Fuel_Surcharge),2),ROUND(((1-'F Intl Con Plus Base'!$O$117)*'F Intl Con Plus Base'!O27)*(1+International_Fuel_Surcharge),2)))*(1+FedEx_Markup),2)</f>
        <v>98.03</v>
      </c>
      <c r="P30" s="346">
        <f>ROUND((IF('F Intl Con Plus Base'!$P$120&gt;ROUND(((1-'F Intl Con Plus Base'!$P$117)*'F Intl Con Plus Base'!P27),2),ROUND('F Intl Con Plus Base'!$P$120*(1+International_Fuel_Surcharge),2),ROUND(((1-'F Intl Con Plus Base'!$P$117)*'F Intl Con Plus Base'!P27)*(1+International_Fuel_Surcharge),2)))*(1+FedEx_Markup),2)</f>
        <v>100.02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345">
        <v>26.0</v>
      </c>
      <c r="B31" s="346">
        <f>ROUND((IF('F Intl Con Plus Base'!$B$120&gt;ROUND(((1-'F Intl Con Plus Base'!$B$117)*'F Intl Con Plus Base'!B28),2),ROUND('F Intl Con Plus Base'!$B$120*(1+International_Fuel_Surcharge),2),ROUND(((1-'F Intl Con Plus Base'!$B$117)*'F Intl Con Plus Base'!B28)*(1+International_Fuel_Surcharge),2)))*(1+FedEx_Markup),2)</f>
        <v>63.69</v>
      </c>
      <c r="C31" s="346">
        <f>ROUND((IF('F Intl Con Plus Base'!$C$120&gt;ROUND(((1-'F Intl Con Plus Base'!$C$117)*'F Intl Con Plus Base'!C28),2),ROUND('F Intl Con Plus Base'!$C$120*(1+International_Fuel_Surcharge),2),ROUND(((1-'F Intl Con Plus Base'!$C$117)*'F Intl Con Plus Base'!C28)*(1+International_Fuel_Surcharge),2)))*(1+FedEx_Markup),2)</f>
        <v>75.83</v>
      </c>
      <c r="D31" s="346">
        <f>ROUND((IF('F Intl Con Plus Base'!$D$120&gt;ROUND(((1-'F Intl Con Plus Base'!$D$117)*'F Intl Con Plus Base'!D28),2),ROUND('F Intl Con Plus Base'!$D$120*(1+International_Fuel_Surcharge),2),ROUND(((1-'F Intl Con Plus Base'!$D$117)*'F Intl Con Plus Base'!D28)*(1+International_Fuel_Surcharge),2)))*(1+FedEx_Markup),2)</f>
        <v>61.12</v>
      </c>
      <c r="E31" s="346">
        <f>ROUND((IF('F Intl Con Plus Base'!$E$120&gt;ROUND(((1-'F Intl Con Plus Base'!$E$117)*'F Intl Con Plus Base'!E28),2),ROUND('F Intl Con Plus Base'!$E$120*(1+International_Fuel_Surcharge),2),ROUND(((1-'F Intl Con Plus Base'!$E$117)*'F Intl Con Plus Base'!E28)*(1+International_Fuel_Surcharge),2)))*(1+FedEx_Markup),2)</f>
        <v>99.03</v>
      </c>
      <c r="F31" s="346">
        <f>ROUND((IF('F Intl Con Plus Base'!$F$120&gt;ROUND(((1-'F Intl Con Plus Base'!$F$117)*'F Intl Con Plus Base'!F28),2),ROUND('F Intl Con Plus Base'!$F$120*(1+International_Fuel_Surcharge),2),ROUND(((1-'F Intl Con Plus Base'!$F$117)*'F Intl Con Plus Base'!F28)*(1+International_Fuel_Surcharge),2)))*(1+FedEx_Markup),2)</f>
        <v>179.94</v>
      </c>
      <c r="G31" s="346">
        <f>ROUND((IF('F Intl Con Plus Base'!$G$120&gt;ROUND(((1-'F Intl Con Plus Base'!$G$117)*'F Intl Con Plus Base'!G28),2),ROUND('F Intl Con Plus Base'!$G$120*(1+International_Fuel_Surcharge),2),ROUND(((1-'F Intl Con Plus Base'!$G$117)*'F Intl Con Plus Base'!G28)*(1+International_Fuel_Surcharge),2)))*(1+FedEx_Markup),2)</f>
        <v>100.3</v>
      </c>
      <c r="H31" s="346">
        <f>ROUND((IF('F Intl Con Plus Base'!$H$120&gt;ROUND(((1-'F Intl Con Plus Base'!$H$117)*'F Intl Con Plus Base'!H28),2),ROUND('F Intl Con Plus Base'!$H$120*(1+International_Fuel_Surcharge),2),ROUND(((1-'F Intl Con Plus Base'!$H$117)*'F Intl Con Plus Base'!H28)*(1+International_Fuel_Surcharge),2)))*(1+FedEx_Markup),2)</f>
        <v>89.16</v>
      </c>
      <c r="I31" s="346">
        <f>ROUND((IF('F Intl Con Plus Base'!$I$120&gt;ROUND(((1-'F Intl Con Plus Base'!$I$117)*'F Intl Con Plus Base'!I28),2),ROUND('F Intl Con Plus Base'!$I$120*(1+International_Fuel_Surcharge),2),ROUND(((1-'F Intl Con Plus Base'!$I$117)*'F Intl Con Plus Base'!I28)*(1+International_Fuel_Surcharge),2)))*(1+FedEx_Markup),2)</f>
        <v>122.12</v>
      </c>
      <c r="J31" s="346">
        <f>ROUND((IF('F Intl Con Plus Base'!$J$120&gt;ROUND(((1-'F Intl Con Plus Base'!$J$117)*'F Intl Con Plus Base'!J28),2),ROUND('F Intl Con Plus Base'!$J$120*(1+International_Fuel_Surcharge),2),ROUND(((1-'F Intl Con Plus Base'!$J$117)*'F Intl Con Plus Base'!J28)*(1+International_Fuel_Surcharge),2)))*(1+FedEx_Markup),2)</f>
        <v>73.97</v>
      </c>
      <c r="K31" s="346">
        <f>ROUND((IF('F Intl Con Plus Base'!$K$120&gt;ROUND(((1-'F Intl Con Plus Base'!$K$117)*'F Intl Con Plus Base'!K28),2),ROUND('F Intl Con Plus Base'!$K$120*(1+International_Fuel_Surcharge),2),ROUND(((1-'F Intl Con Plus Base'!$K$117)*'F Intl Con Plus Base'!K28)*(1+International_Fuel_Surcharge),2)))*(1+FedEx_Markup),2)</f>
        <v>145.89</v>
      </c>
      <c r="L31" s="346">
        <f>ROUND((IF('F Intl Con Plus Base'!$L$120&gt;ROUND(((1-'F Intl Con Plus Base'!$L$117)*'F Intl Con Plus Base'!L28),2),ROUND('F Intl Con Plus Base'!$L$120*(1+International_Fuel_Surcharge),2),ROUND(((1-'F Intl Con Plus Base'!$L$117)*'F Intl Con Plus Base'!L28)*(1+International_Fuel_Surcharge),2)))*(1+FedEx_Markup),2)</f>
        <v>118.89</v>
      </c>
      <c r="M31" s="346">
        <f>ROUND((IF('F Intl Con Plus Base'!$M$120&gt;ROUND(((1-'F Intl Con Plus Base'!$M$117)*'F Intl Con Plus Base'!M28),2),ROUND('F Intl Con Plus Base'!$M$120*(1+International_Fuel_Surcharge),2),ROUND(((1-'F Intl Con Plus Base'!$M$117)*'F Intl Con Plus Base'!M28)*(1+International_Fuel_Surcharge),2)))*(1+FedEx_Markup),2)</f>
        <v>173.52</v>
      </c>
      <c r="N31" s="346">
        <f>ROUND((IF('F Intl Con Plus Base'!$N$120&gt;ROUND(((1-'F Intl Con Plus Base'!$N$117)*'F Intl Con Plus Base'!N28),2),ROUND('F Intl Con Plus Base'!$N$120*(1+International_Fuel_Surcharge),2),ROUND(((1-'F Intl Con Plus Base'!$N$117)*'F Intl Con Plus Base'!N28)*(1+International_Fuel_Surcharge),2)))*(1+FedEx_Markup),2)</f>
        <v>169.08</v>
      </c>
      <c r="O31" s="346">
        <f>ROUND((IF('F Intl Con Plus Base'!$O$120&gt;ROUND(((1-'F Intl Con Plus Base'!$O$117)*'F Intl Con Plus Base'!O28),2),ROUND('F Intl Con Plus Base'!$O$120*(1+International_Fuel_Surcharge),2),ROUND(((1-'F Intl Con Plus Base'!$O$117)*'F Intl Con Plus Base'!O28)*(1+International_Fuel_Surcharge),2)))*(1+FedEx_Markup),2)</f>
        <v>130.58</v>
      </c>
      <c r="P31" s="346">
        <f>ROUND((IF('F Intl Con Plus Base'!$P$120&gt;ROUND(((1-'F Intl Con Plus Base'!$P$117)*'F Intl Con Plus Base'!P28),2),ROUND('F Intl Con Plus Base'!$P$120*(1+International_Fuel_Surcharge),2),ROUND(((1-'F Intl Con Plus Base'!$P$117)*'F Intl Con Plus Base'!P28)*(1+International_Fuel_Surcharge),2)))*(1+FedEx_Markup),2)</f>
        <v>130.53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345">
        <v>27.0</v>
      </c>
      <c r="B32" s="346">
        <f>ROUND((IF('F Intl Con Plus Base'!$B$120&gt;ROUND(((1-'F Intl Con Plus Base'!$B$117)*'F Intl Con Plus Base'!B29),2),ROUND('F Intl Con Plus Base'!$B$120*(1+International_Fuel_Surcharge),2),ROUND(((1-'F Intl Con Plus Base'!$B$117)*'F Intl Con Plus Base'!B29)*(1+International_Fuel_Surcharge),2)))*(1+FedEx_Markup),2)</f>
        <v>66.77</v>
      </c>
      <c r="C32" s="346">
        <f>ROUND((IF('F Intl Con Plus Base'!$C$120&gt;ROUND(((1-'F Intl Con Plus Base'!$C$117)*'F Intl Con Plus Base'!C29),2),ROUND('F Intl Con Plus Base'!$C$120*(1+International_Fuel_Surcharge),2),ROUND(((1-'F Intl Con Plus Base'!$C$117)*'F Intl Con Plus Base'!C29)*(1+International_Fuel_Surcharge),2)))*(1+FedEx_Markup),2)</f>
        <v>79.48</v>
      </c>
      <c r="D32" s="346">
        <f>ROUND((IF('F Intl Con Plus Base'!$D$120&gt;ROUND(((1-'F Intl Con Plus Base'!$D$117)*'F Intl Con Plus Base'!D29),2),ROUND('F Intl Con Plus Base'!$D$120*(1+International_Fuel_Surcharge),2),ROUND(((1-'F Intl Con Plus Base'!$D$117)*'F Intl Con Plus Base'!D29)*(1+International_Fuel_Surcharge),2)))*(1+FedEx_Markup),2)</f>
        <v>61.17</v>
      </c>
      <c r="E32" s="346">
        <f>ROUND((IF('F Intl Con Plus Base'!$E$120&gt;ROUND(((1-'F Intl Con Plus Base'!$E$117)*'F Intl Con Plus Base'!E29),2),ROUND('F Intl Con Plus Base'!$E$120*(1+International_Fuel_Surcharge),2),ROUND(((1-'F Intl Con Plus Base'!$E$117)*'F Intl Con Plus Base'!E29)*(1+International_Fuel_Surcharge),2)))*(1+FedEx_Markup),2)</f>
        <v>104.52</v>
      </c>
      <c r="F32" s="346">
        <f>ROUND((IF('F Intl Con Plus Base'!$F$120&gt;ROUND(((1-'F Intl Con Plus Base'!$F$117)*'F Intl Con Plus Base'!F29),2),ROUND('F Intl Con Plus Base'!$F$120*(1+International_Fuel_Surcharge),2),ROUND(((1-'F Intl Con Plus Base'!$F$117)*'F Intl Con Plus Base'!F29)*(1+International_Fuel_Surcharge),2)))*(1+FedEx_Markup),2)</f>
        <v>182.48</v>
      </c>
      <c r="G32" s="346">
        <f>ROUND((IF('F Intl Con Plus Base'!$G$120&gt;ROUND(((1-'F Intl Con Plus Base'!$G$117)*'F Intl Con Plus Base'!G29),2),ROUND('F Intl Con Plus Base'!$G$120*(1+International_Fuel_Surcharge),2),ROUND(((1-'F Intl Con Plus Base'!$G$117)*'F Intl Con Plus Base'!G29)*(1+International_Fuel_Surcharge),2)))*(1+FedEx_Markup),2)</f>
        <v>105.63</v>
      </c>
      <c r="H32" s="346">
        <f>ROUND((IF('F Intl Con Plus Base'!$H$120&gt;ROUND(((1-'F Intl Con Plus Base'!$H$117)*'F Intl Con Plus Base'!H29),2),ROUND('F Intl Con Plus Base'!$H$120*(1+International_Fuel_Surcharge),2),ROUND(((1-'F Intl Con Plus Base'!$H$117)*'F Intl Con Plus Base'!H29)*(1+International_Fuel_Surcharge),2)))*(1+FedEx_Markup),2)</f>
        <v>94.38</v>
      </c>
      <c r="I32" s="346">
        <f>ROUND((IF('F Intl Con Plus Base'!$I$120&gt;ROUND(((1-'F Intl Con Plus Base'!$I$117)*'F Intl Con Plus Base'!I29),2),ROUND('F Intl Con Plus Base'!$I$120*(1+International_Fuel_Surcharge),2),ROUND(((1-'F Intl Con Plus Base'!$I$117)*'F Intl Con Plus Base'!I29)*(1+International_Fuel_Surcharge),2)))*(1+FedEx_Markup),2)</f>
        <v>125.61</v>
      </c>
      <c r="J32" s="346">
        <f>ROUND((IF('F Intl Con Plus Base'!$J$120&gt;ROUND(((1-'F Intl Con Plus Base'!$J$117)*'F Intl Con Plus Base'!J29),2),ROUND('F Intl Con Plus Base'!$J$120*(1+International_Fuel_Surcharge),2),ROUND(((1-'F Intl Con Plus Base'!$J$117)*'F Intl Con Plus Base'!J29)*(1+International_Fuel_Surcharge),2)))*(1+FedEx_Markup),2)</f>
        <v>75.53</v>
      </c>
      <c r="K32" s="346">
        <f>ROUND((IF('F Intl Con Plus Base'!$K$120&gt;ROUND(((1-'F Intl Con Plus Base'!$K$117)*'F Intl Con Plus Base'!K29),2),ROUND('F Intl Con Plus Base'!$K$120*(1+International_Fuel_Surcharge),2),ROUND(((1-'F Intl Con Plus Base'!$K$117)*'F Intl Con Plus Base'!K29)*(1+International_Fuel_Surcharge),2)))*(1+FedEx_Markup),2)</f>
        <v>149.73</v>
      </c>
      <c r="L32" s="346">
        <f>ROUND((IF('F Intl Con Plus Base'!$L$120&gt;ROUND(((1-'F Intl Con Plus Base'!$L$117)*'F Intl Con Plus Base'!L29),2),ROUND('F Intl Con Plus Base'!$L$120*(1+International_Fuel_Surcharge),2),ROUND(((1-'F Intl Con Plus Base'!$L$117)*'F Intl Con Plus Base'!L29)*(1+International_Fuel_Surcharge),2)))*(1+FedEx_Markup),2)</f>
        <v>124.75</v>
      </c>
      <c r="M32" s="346">
        <f>ROUND((IF('F Intl Con Plus Base'!$M$120&gt;ROUND(((1-'F Intl Con Plus Base'!$M$117)*'F Intl Con Plus Base'!M29),2),ROUND('F Intl Con Plus Base'!$M$120*(1+International_Fuel_Surcharge),2),ROUND(((1-'F Intl Con Plus Base'!$M$117)*'F Intl Con Plus Base'!M29)*(1+International_Fuel_Surcharge),2)))*(1+FedEx_Markup),2)</f>
        <v>174.81</v>
      </c>
      <c r="N32" s="346">
        <f>ROUND((IF('F Intl Con Plus Base'!$N$120&gt;ROUND(((1-'F Intl Con Plus Base'!$N$117)*'F Intl Con Plus Base'!N29),2),ROUND('F Intl Con Plus Base'!$N$120*(1+International_Fuel_Surcharge),2),ROUND(((1-'F Intl Con Plus Base'!$N$117)*'F Intl Con Plus Base'!N29)*(1+International_Fuel_Surcharge),2)))*(1+FedEx_Markup),2)</f>
        <v>190.12</v>
      </c>
      <c r="O32" s="346">
        <f>ROUND((IF('F Intl Con Plus Base'!$O$120&gt;ROUND(((1-'F Intl Con Plus Base'!$O$117)*'F Intl Con Plus Base'!O29),2),ROUND('F Intl Con Plus Base'!$O$120*(1+International_Fuel_Surcharge),2),ROUND(((1-'F Intl Con Plus Base'!$O$117)*'F Intl Con Plus Base'!O29)*(1+International_Fuel_Surcharge),2)))*(1+FedEx_Markup),2)</f>
        <v>135.37</v>
      </c>
      <c r="P32" s="346">
        <f>ROUND((IF('F Intl Con Plus Base'!$P$120&gt;ROUND(((1-'F Intl Con Plus Base'!$P$117)*'F Intl Con Plus Base'!P29),2),ROUND('F Intl Con Plus Base'!$P$120*(1+International_Fuel_Surcharge),2),ROUND(((1-'F Intl Con Plus Base'!$P$117)*'F Intl Con Plus Base'!P29)*(1+International_Fuel_Surcharge),2)))*(1+FedEx_Markup),2)</f>
        <v>140.59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345">
        <v>28.0</v>
      </c>
      <c r="B33" s="346">
        <f>ROUND((IF('F Intl Con Plus Base'!$B$120&gt;ROUND(((1-'F Intl Con Plus Base'!$B$117)*'F Intl Con Plus Base'!B30),2),ROUND('F Intl Con Plus Base'!$B$120*(1+International_Fuel_Surcharge),2),ROUND(((1-'F Intl Con Plus Base'!$B$117)*'F Intl Con Plus Base'!B30)*(1+International_Fuel_Surcharge),2)))*(1+FedEx_Markup),2)</f>
        <v>69.26</v>
      </c>
      <c r="C33" s="346">
        <f>ROUND((IF('F Intl Con Plus Base'!$C$120&gt;ROUND(((1-'F Intl Con Plus Base'!$C$117)*'F Intl Con Plus Base'!C30),2),ROUND('F Intl Con Plus Base'!$C$120*(1+International_Fuel_Surcharge),2),ROUND(((1-'F Intl Con Plus Base'!$C$117)*'F Intl Con Plus Base'!C30)*(1+International_Fuel_Surcharge),2)))*(1+FedEx_Markup),2)</f>
        <v>80.06</v>
      </c>
      <c r="D33" s="346">
        <f>ROUND((IF('F Intl Con Plus Base'!$D$120&gt;ROUND(((1-'F Intl Con Plus Base'!$D$117)*'F Intl Con Plus Base'!D30),2),ROUND('F Intl Con Plus Base'!$D$120*(1+International_Fuel_Surcharge),2),ROUND(((1-'F Intl Con Plus Base'!$D$117)*'F Intl Con Plus Base'!D30)*(1+International_Fuel_Surcharge),2)))*(1+FedEx_Markup),2)</f>
        <v>61.43</v>
      </c>
      <c r="E33" s="346">
        <f>ROUND((IF('F Intl Con Plus Base'!$E$120&gt;ROUND(((1-'F Intl Con Plus Base'!$E$117)*'F Intl Con Plus Base'!E30),2),ROUND('F Intl Con Plus Base'!$E$120*(1+International_Fuel_Surcharge),2),ROUND(((1-'F Intl Con Plus Base'!$E$117)*'F Intl Con Plus Base'!E30)*(1+International_Fuel_Surcharge),2)))*(1+FedEx_Markup),2)</f>
        <v>105.08</v>
      </c>
      <c r="F33" s="346">
        <f>ROUND((IF('F Intl Con Plus Base'!$F$120&gt;ROUND(((1-'F Intl Con Plus Base'!$F$117)*'F Intl Con Plus Base'!F30),2),ROUND('F Intl Con Plus Base'!$F$120*(1+International_Fuel_Surcharge),2),ROUND(((1-'F Intl Con Plus Base'!$F$117)*'F Intl Con Plus Base'!F30)*(1+International_Fuel_Surcharge),2)))*(1+FedEx_Markup),2)</f>
        <v>186.99</v>
      </c>
      <c r="G33" s="346">
        <f>ROUND((IF('F Intl Con Plus Base'!$G$120&gt;ROUND(((1-'F Intl Con Plus Base'!$G$117)*'F Intl Con Plus Base'!G30),2),ROUND('F Intl Con Plus Base'!$G$120*(1+International_Fuel_Surcharge),2),ROUND(((1-'F Intl Con Plus Base'!$G$117)*'F Intl Con Plus Base'!G30)*(1+International_Fuel_Surcharge),2)))*(1+FedEx_Markup),2)</f>
        <v>106.17</v>
      </c>
      <c r="H33" s="346">
        <f>ROUND((IF('F Intl Con Plus Base'!$H$120&gt;ROUND(((1-'F Intl Con Plus Base'!$H$117)*'F Intl Con Plus Base'!H30),2),ROUND('F Intl Con Plus Base'!$H$120*(1+International_Fuel_Surcharge),2),ROUND(((1-'F Intl Con Plus Base'!$H$117)*'F Intl Con Plus Base'!H30)*(1+International_Fuel_Surcharge),2)))*(1+FedEx_Markup),2)</f>
        <v>94.9</v>
      </c>
      <c r="I33" s="346">
        <f>ROUND((IF('F Intl Con Plus Base'!$I$120&gt;ROUND(((1-'F Intl Con Plus Base'!$I$117)*'F Intl Con Plus Base'!I30),2),ROUND('F Intl Con Plus Base'!$I$120*(1+International_Fuel_Surcharge),2),ROUND(((1-'F Intl Con Plus Base'!$I$117)*'F Intl Con Plus Base'!I30)*(1+International_Fuel_Surcharge),2)))*(1+FedEx_Markup),2)</f>
        <v>128.83</v>
      </c>
      <c r="J33" s="346">
        <f>ROUND((IF('F Intl Con Plus Base'!$J$120&gt;ROUND(((1-'F Intl Con Plus Base'!$J$117)*'F Intl Con Plus Base'!J30),2),ROUND('F Intl Con Plus Base'!$J$120*(1+International_Fuel_Surcharge),2),ROUND(((1-'F Intl Con Plus Base'!$J$117)*'F Intl Con Plus Base'!J30)*(1+International_Fuel_Surcharge),2)))*(1+FedEx_Markup),2)</f>
        <v>75.76</v>
      </c>
      <c r="K33" s="346">
        <f>ROUND((IF('F Intl Con Plus Base'!$K$120&gt;ROUND(((1-'F Intl Con Plus Base'!$K$117)*'F Intl Con Plus Base'!K30),2),ROUND('F Intl Con Plus Base'!$K$120*(1+International_Fuel_Surcharge),2),ROUND(((1-'F Intl Con Plus Base'!$K$117)*'F Intl Con Plus Base'!K30)*(1+International_Fuel_Surcharge),2)))*(1+FedEx_Markup),2)</f>
        <v>150.11</v>
      </c>
      <c r="L33" s="346">
        <f>ROUND((IF('F Intl Con Plus Base'!$L$120&gt;ROUND(((1-'F Intl Con Plus Base'!$L$117)*'F Intl Con Plus Base'!L30),2),ROUND('F Intl Con Plus Base'!$L$120*(1+International_Fuel_Surcharge),2),ROUND(((1-'F Intl Con Plus Base'!$L$117)*'F Intl Con Plus Base'!L30)*(1+International_Fuel_Surcharge),2)))*(1+FedEx_Markup),2)</f>
        <v>139.15</v>
      </c>
      <c r="M33" s="346">
        <f>ROUND((IF('F Intl Con Plus Base'!$M$120&gt;ROUND(((1-'F Intl Con Plus Base'!$M$117)*'F Intl Con Plus Base'!M30),2),ROUND('F Intl Con Plus Base'!$M$120*(1+International_Fuel_Surcharge),2),ROUND(((1-'F Intl Con Plus Base'!$M$117)*'F Intl Con Plus Base'!M30)*(1+International_Fuel_Surcharge),2)))*(1+FedEx_Markup),2)</f>
        <v>175.88</v>
      </c>
      <c r="N33" s="346">
        <f>ROUND((IF('F Intl Con Plus Base'!$N$120&gt;ROUND(((1-'F Intl Con Plus Base'!$N$117)*'F Intl Con Plus Base'!N30),2),ROUND('F Intl Con Plus Base'!$N$120*(1+International_Fuel_Surcharge),2),ROUND(((1-'F Intl Con Plus Base'!$N$117)*'F Intl Con Plus Base'!N30)*(1+International_Fuel_Surcharge),2)))*(1+FedEx_Markup),2)</f>
        <v>192.22</v>
      </c>
      <c r="O33" s="346">
        <f>ROUND((IF('F Intl Con Plus Base'!$O$120&gt;ROUND(((1-'F Intl Con Plus Base'!$O$117)*'F Intl Con Plus Base'!O30),2),ROUND('F Intl Con Plus Base'!$O$120*(1+International_Fuel_Surcharge),2),ROUND(((1-'F Intl Con Plus Base'!$O$117)*'F Intl Con Plus Base'!O30)*(1+International_Fuel_Surcharge),2)))*(1+FedEx_Markup),2)</f>
        <v>136.22</v>
      </c>
      <c r="P33" s="346">
        <f>ROUND((IF('F Intl Con Plus Base'!$P$120&gt;ROUND(((1-'F Intl Con Plus Base'!$P$117)*'F Intl Con Plus Base'!P30),2),ROUND('F Intl Con Plus Base'!$P$120*(1+International_Fuel_Surcharge),2),ROUND(((1-'F Intl Con Plus Base'!$P$117)*'F Intl Con Plus Base'!P30)*(1+International_Fuel_Surcharge),2)))*(1+FedEx_Markup),2)</f>
        <v>143.37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345">
        <v>29.0</v>
      </c>
      <c r="B34" s="346">
        <f>ROUND((IF('F Intl Con Plus Base'!$B$120&gt;ROUND(((1-'F Intl Con Plus Base'!$B$117)*'F Intl Con Plus Base'!B31),2),ROUND('F Intl Con Plus Base'!$B$120*(1+International_Fuel_Surcharge),2),ROUND(((1-'F Intl Con Plus Base'!$B$117)*'F Intl Con Plus Base'!B31)*(1+International_Fuel_Surcharge),2)))*(1+FedEx_Markup),2)</f>
        <v>70.32</v>
      </c>
      <c r="C34" s="346">
        <f>ROUND((IF('F Intl Con Plus Base'!$C$120&gt;ROUND(((1-'F Intl Con Plus Base'!$C$117)*'F Intl Con Plus Base'!C31),2),ROUND('F Intl Con Plus Base'!$C$120*(1+International_Fuel_Surcharge),2),ROUND(((1-'F Intl Con Plus Base'!$C$117)*'F Intl Con Plus Base'!C31)*(1+International_Fuel_Surcharge),2)))*(1+FedEx_Markup),2)</f>
        <v>80.32</v>
      </c>
      <c r="D34" s="346">
        <f>ROUND((IF('F Intl Con Plus Base'!$D$120&gt;ROUND(((1-'F Intl Con Plus Base'!$D$117)*'F Intl Con Plus Base'!D31),2),ROUND('F Intl Con Plus Base'!$D$120*(1+International_Fuel_Surcharge),2),ROUND(((1-'F Intl Con Plus Base'!$D$117)*'F Intl Con Plus Base'!D31)*(1+International_Fuel_Surcharge),2)))*(1+FedEx_Markup),2)</f>
        <v>66.73</v>
      </c>
      <c r="E34" s="346">
        <f>ROUND((IF('F Intl Con Plus Base'!$E$120&gt;ROUND(((1-'F Intl Con Plus Base'!$E$117)*'F Intl Con Plus Base'!E31),2),ROUND('F Intl Con Plus Base'!$E$120*(1+International_Fuel_Surcharge),2),ROUND(((1-'F Intl Con Plus Base'!$E$117)*'F Intl Con Plus Base'!E31)*(1+International_Fuel_Surcharge),2)))*(1+FedEx_Markup),2)</f>
        <v>105.14</v>
      </c>
      <c r="F34" s="346">
        <f>ROUND((IF('F Intl Con Plus Base'!$F$120&gt;ROUND(((1-'F Intl Con Plus Base'!$F$117)*'F Intl Con Plus Base'!F31),2),ROUND('F Intl Con Plus Base'!$F$120*(1+International_Fuel_Surcharge),2),ROUND(((1-'F Intl Con Plus Base'!$F$117)*'F Intl Con Plus Base'!F31)*(1+International_Fuel_Surcharge),2)))*(1+FedEx_Markup),2)</f>
        <v>187.96</v>
      </c>
      <c r="G34" s="346">
        <f>ROUND((IF('F Intl Con Plus Base'!$G$120&gt;ROUND(((1-'F Intl Con Plus Base'!$G$117)*'F Intl Con Plus Base'!G31),2),ROUND('F Intl Con Plus Base'!$G$120*(1+International_Fuel_Surcharge),2),ROUND(((1-'F Intl Con Plus Base'!$G$117)*'F Intl Con Plus Base'!G31)*(1+International_Fuel_Surcharge),2)))*(1+FedEx_Markup),2)</f>
        <v>106.27</v>
      </c>
      <c r="H34" s="346">
        <f>ROUND((IF('F Intl Con Plus Base'!$H$120&gt;ROUND(((1-'F Intl Con Plus Base'!$H$117)*'F Intl Con Plus Base'!H31),2),ROUND('F Intl Con Plus Base'!$H$120*(1+International_Fuel_Surcharge),2),ROUND(((1-'F Intl Con Plus Base'!$H$117)*'F Intl Con Plus Base'!H31)*(1+International_Fuel_Surcharge),2)))*(1+FedEx_Markup),2)</f>
        <v>102.83</v>
      </c>
      <c r="I34" s="346">
        <f>ROUND((IF('F Intl Con Plus Base'!$I$120&gt;ROUND(((1-'F Intl Con Plus Base'!$I$117)*'F Intl Con Plus Base'!I31),2),ROUND('F Intl Con Plus Base'!$I$120*(1+International_Fuel_Surcharge),2),ROUND(((1-'F Intl Con Plus Base'!$I$117)*'F Intl Con Plus Base'!I31)*(1+International_Fuel_Surcharge),2)))*(1+FedEx_Markup),2)</f>
        <v>129.2</v>
      </c>
      <c r="J34" s="346">
        <f>ROUND((IF('F Intl Con Plus Base'!$J$120&gt;ROUND(((1-'F Intl Con Plus Base'!$J$117)*'F Intl Con Plus Base'!J31),2),ROUND('F Intl Con Plus Base'!$J$120*(1+International_Fuel_Surcharge),2),ROUND(((1-'F Intl Con Plus Base'!$J$117)*'F Intl Con Plus Base'!J31)*(1+International_Fuel_Surcharge),2)))*(1+FedEx_Markup),2)</f>
        <v>80.27</v>
      </c>
      <c r="K34" s="346">
        <f>ROUND((IF('F Intl Con Plus Base'!$K$120&gt;ROUND(((1-'F Intl Con Plus Base'!$K$117)*'F Intl Con Plus Base'!K31),2),ROUND('F Intl Con Plus Base'!$K$120*(1+International_Fuel_Surcharge),2),ROUND(((1-'F Intl Con Plus Base'!$K$117)*'F Intl Con Plus Base'!K31)*(1+International_Fuel_Surcharge),2)))*(1+FedEx_Markup),2)</f>
        <v>150.75</v>
      </c>
      <c r="L34" s="346">
        <f>ROUND((IF('F Intl Con Plus Base'!$L$120&gt;ROUND(((1-'F Intl Con Plus Base'!$L$117)*'F Intl Con Plus Base'!L31),2),ROUND('F Intl Con Plus Base'!$L$120*(1+International_Fuel_Surcharge),2),ROUND(((1-'F Intl Con Plus Base'!$L$117)*'F Intl Con Plus Base'!L31)*(1+International_Fuel_Surcharge),2)))*(1+FedEx_Markup),2)</f>
        <v>140.59</v>
      </c>
      <c r="M34" s="346">
        <f>ROUND((IF('F Intl Con Plus Base'!$M$120&gt;ROUND(((1-'F Intl Con Plus Base'!$M$117)*'F Intl Con Plus Base'!M31),2),ROUND('F Intl Con Plus Base'!$M$120*(1+International_Fuel_Surcharge),2),ROUND(((1-'F Intl Con Plus Base'!$M$117)*'F Intl Con Plus Base'!M31)*(1+International_Fuel_Surcharge),2)))*(1+FedEx_Markup),2)</f>
        <v>184.85</v>
      </c>
      <c r="N34" s="346">
        <f>ROUND((IF('F Intl Con Plus Base'!$N$120&gt;ROUND(((1-'F Intl Con Plus Base'!$N$117)*'F Intl Con Plus Base'!N31),2),ROUND('F Intl Con Plus Base'!$N$120*(1+International_Fuel_Surcharge),2),ROUND(((1-'F Intl Con Plus Base'!$N$117)*'F Intl Con Plus Base'!N31)*(1+International_Fuel_Surcharge),2)))*(1+FedEx_Markup),2)</f>
        <v>192.43</v>
      </c>
      <c r="O34" s="346">
        <f>ROUND((IF('F Intl Con Plus Base'!$O$120&gt;ROUND(((1-'F Intl Con Plus Base'!$O$117)*'F Intl Con Plus Base'!O31),2),ROUND('F Intl Con Plus Base'!$O$120*(1+International_Fuel_Surcharge),2),ROUND(((1-'F Intl Con Plus Base'!$O$117)*'F Intl Con Plus Base'!O31)*(1+International_Fuel_Surcharge),2)))*(1+FedEx_Markup),2)</f>
        <v>143.8</v>
      </c>
      <c r="P34" s="346">
        <f>ROUND((IF('F Intl Con Plus Base'!$P$120&gt;ROUND(((1-'F Intl Con Plus Base'!$P$117)*'F Intl Con Plus Base'!P31),2),ROUND('F Intl Con Plus Base'!$P$120*(1+International_Fuel_Surcharge),2),ROUND(((1-'F Intl Con Plus Base'!$P$117)*'F Intl Con Plus Base'!P31)*(1+International_Fuel_Surcharge),2)))*(1+FedEx_Markup),2)</f>
        <v>143.65</v>
      </c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2.75" customHeight="1">
      <c r="A35" s="345">
        <v>30.0</v>
      </c>
      <c r="B35" s="346">
        <f>ROUND((IF('F Intl Con Plus Base'!$B$120&gt;ROUND(((1-'F Intl Con Plus Base'!$B$117)*'F Intl Con Plus Base'!B32),2),ROUND('F Intl Con Plus Base'!$B$120*(1+International_Fuel_Surcharge),2),ROUND(((1-'F Intl Con Plus Base'!$B$117)*'F Intl Con Plus Base'!B32)*(1+International_Fuel_Surcharge),2)))*(1+FedEx_Markup),2)</f>
        <v>70.44</v>
      </c>
      <c r="C35" s="346">
        <f>ROUND((IF('F Intl Con Plus Base'!$C$120&gt;ROUND(((1-'F Intl Con Plus Base'!$C$117)*'F Intl Con Plus Base'!C32),2),ROUND('F Intl Con Plus Base'!$C$120*(1+International_Fuel_Surcharge),2),ROUND(((1-'F Intl Con Plus Base'!$C$117)*'F Intl Con Plus Base'!C32)*(1+International_Fuel_Surcharge),2)))*(1+FedEx_Markup),2)</f>
        <v>83.34</v>
      </c>
      <c r="D35" s="346">
        <f>ROUND((IF('F Intl Con Plus Base'!$D$120&gt;ROUND(((1-'F Intl Con Plus Base'!$D$117)*'F Intl Con Plus Base'!D32),2),ROUND('F Intl Con Plus Base'!$D$120*(1+International_Fuel_Surcharge),2),ROUND(((1-'F Intl Con Plus Base'!$D$117)*'F Intl Con Plus Base'!D32)*(1+International_Fuel_Surcharge),2)))*(1+FedEx_Markup),2)</f>
        <v>67.28</v>
      </c>
      <c r="E35" s="346">
        <f>ROUND((IF('F Intl Con Plus Base'!$E$120&gt;ROUND(((1-'F Intl Con Plus Base'!$E$117)*'F Intl Con Plus Base'!E32),2),ROUND('F Intl Con Plus Base'!$E$120*(1+International_Fuel_Surcharge),2),ROUND(((1-'F Intl Con Plus Base'!$E$117)*'F Intl Con Plus Base'!E32)*(1+International_Fuel_Surcharge),2)))*(1+FedEx_Markup),2)</f>
        <v>105.28</v>
      </c>
      <c r="F35" s="346">
        <f>ROUND((IF('F Intl Con Plus Base'!$F$120&gt;ROUND(((1-'F Intl Con Plus Base'!$F$117)*'F Intl Con Plus Base'!F32),2),ROUND('F Intl Con Plus Base'!$F$120*(1+International_Fuel_Surcharge),2),ROUND(((1-'F Intl Con Plus Base'!$F$117)*'F Intl Con Plus Base'!F32)*(1+International_Fuel_Surcharge),2)))*(1+FedEx_Markup),2)</f>
        <v>188.05</v>
      </c>
      <c r="G35" s="346">
        <f>ROUND((IF('F Intl Con Plus Base'!$G$120&gt;ROUND(((1-'F Intl Con Plus Base'!$G$117)*'F Intl Con Plus Base'!G32),2),ROUND('F Intl Con Plus Base'!$G$120*(1+International_Fuel_Surcharge),2),ROUND(((1-'F Intl Con Plus Base'!$G$117)*'F Intl Con Plus Base'!G32)*(1+International_Fuel_Surcharge),2)))*(1+FedEx_Markup),2)</f>
        <v>106.33</v>
      </c>
      <c r="H35" s="346">
        <f>ROUND((IF('F Intl Con Plus Base'!$H$120&gt;ROUND(((1-'F Intl Con Plus Base'!$H$117)*'F Intl Con Plus Base'!H32),2),ROUND('F Intl Con Plus Base'!$H$120*(1+International_Fuel_Surcharge),2),ROUND(((1-'F Intl Con Plus Base'!$H$117)*'F Intl Con Plus Base'!H32)*(1+International_Fuel_Surcharge),2)))*(1+FedEx_Markup),2)</f>
        <v>109.25</v>
      </c>
      <c r="I35" s="346">
        <f>ROUND((IF('F Intl Con Plus Base'!$I$120&gt;ROUND(((1-'F Intl Con Plus Base'!$I$117)*'F Intl Con Plus Base'!I32),2),ROUND('F Intl Con Plus Base'!$I$120*(1+International_Fuel_Surcharge),2),ROUND(((1-'F Intl Con Plus Base'!$I$117)*'F Intl Con Plus Base'!I32)*(1+International_Fuel_Surcharge),2)))*(1+FedEx_Markup),2)</f>
        <v>132.41</v>
      </c>
      <c r="J35" s="346">
        <f>ROUND((IF('F Intl Con Plus Base'!$J$120&gt;ROUND(((1-'F Intl Con Plus Base'!$J$117)*'F Intl Con Plus Base'!J32),2),ROUND('F Intl Con Plus Base'!$J$120*(1+International_Fuel_Surcharge),2),ROUND(((1-'F Intl Con Plus Base'!$J$117)*'F Intl Con Plus Base'!J32)*(1+International_Fuel_Surcharge),2)))*(1+FedEx_Markup),2)</f>
        <v>80.72</v>
      </c>
      <c r="K35" s="346">
        <f>ROUND((IF('F Intl Con Plus Base'!$K$120&gt;ROUND(((1-'F Intl Con Plus Base'!$K$117)*'F Intl Con Plus Base'!K32),2),ROUND('F Intl Con Plus Base'!$K$120*(1+International_Fuel_Surcharge),2),ROUND(((1-'F Intl Con Plus Base'!$K$117)*'F Intl Con Plus Base'!K32)*(1+International_Fuel_Surcharge),2)))*(1+FedEx_Markup),2)</f>
        <v>150.81</v>
      </c>
      <c r="L35" s="346">
        <f>ROUND((IF('F Intl Con Plus Base'!$L$120&gt;ROUND(((1-'F Intl Con Plus Base'!$L$117)*'F Intl Con Plus Base'!L32),2),ROUND('F Intl Con Plus Base'!$L$120*(1+International_Fuel_Surcharge),2),ROUND(((1-'F Intl Con Plus Base'!$L$117)*'F Intl Con Plus Base'!L32)*(1+International_Fuel_Surcharge),2)))*(1+FedEx_Markup),2)</f>
        <v>140.74</v>
      </c>
      <c r="M35" s="346">
        <f>ROUND((IF('F Intl Con Plus Base'!$M$120&gt;ROUND(((1-'F Intl Con Plus Base'!$M$117)*'F Intl Con Plus Base'!M32),2),ROUND('F Intl Con Plus Base'!$M$120*(1+International_Fuel_Surcharge),2),ROUND(((1-'F Intl Con Plus Base'!$M$117)*'F Intl Con Plus Base'!M32)*(1+International_Fuel_Surcharge),2)))*(1+FedEx_Markup),2)</f>
        <v>185.76</v>
      </c>
      <c r="N35" s="346">
        <f>ROUND((IF('F Intl Con Plus Base'!$N$120&gt;ROUND(((1-'F Intl Con Plus Base'!$N$117)*'F Intl Con Plus Base'!N32),2),ROUND('F Intl Con Plus Base'!$N$120*(1+International_Fuel_Surcharge),2),ROUND(((1-'F Intl Con Plus Base'!$N$117)*'F Intl Con Plus Base'!N32)*(1+International_Fuel_Surcharge),2)))*(1+FedEx_Markup),2)</f>
        <v>192.49</v>
      </c>
      <c r="O35" s="346">
        <f>ROUND((IF('F Intl Con Plus Base'!$O$120&gt;ROUND(((1-'F Intl Con Plus Base'!$O$117)*'F Intl Con Plus Base'!O32),2),ROUND('F Intl Con Plus Base'!$O$120*(1+International_Fuel_Surcharge),2),ROUND(((1-'F Intl Con Plus Base'!$O$117)*'F Intl Con Plus Base'!O32)*(1+International_Fuel_Surcharge),2)))*(1+FedEx_Markup),2)</f>
        <v>144.56</v>
      </c>
      <c r="P35" s="346">
        <f>ROUND((IF('F Intl Con Plus Base'!$P$120&gt;ROUND(((1-'F Intl Con Plus Base'!$P$117)*'F Intl Con Plus Base'!P32),2),ROUND('F Intl Con Plus Base'!$P$120*(1+International_Fuel_Surcharge),2),ROUND(((1-'F Intl Con Plus Base'!$P$117)*'F Intl Con Plus Base'!P32)*(1+International_Fuel_Surcharge),2)))*(1+FedEx_Markup),2)</f>
        <v>143.76</v>
      </c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2.75" customHeight="1">
      <c r="A36" s="345">
        <v>31.0</v>
      </c>
      <c r="B36" s="346">
        <f>ROUND((IF('F Intl Con Plus Base'!$B$120&gt;ROUND(((1-'F Intl Con Plus Base'!$B$117)*'F Intl Con Plus Base'!B33),2),ROUND('F Intl Con Plus Base'!$B$120*(1+International_Fuel_Surcharge),2),ROUND(((1-'F Intl Con Plus Base'!$B$117)*'F Intl Con Plus Base'!B33)*(1+International_Fuel_Surcharge),2)))*(1+FedEx_Markup),2)</f>
        <v>70.96</v>
      </c>
      <c r="C36" s="346">
        <f>ROUND((IF('F Intl Con Plus Base'!$C$120&gt;ROUND(((1-'F Intl Con Plus Base'!$C$117)*'F Intl Con Plus Base'!C33),2),ROUND('F Intl Con Plus Base'!$C$120*(1+International_Fuel_Surcharge),2),ROUND(((1-'F Intl Con Plus Base'!$C$117)*'F Intl Con Plus Base'!C33)*(1+International_Fuel_Surcharge),2)))*(1+FedEx_Markup),2)</f>
        <v>83.65</v>
      </c>
      <c r="D36" s="346">
        <f>ROUND((IF('F Intl Con Plus Base'!$D$120&gt;ROUND(((1-'F Intl Con Plus Base'!$D$117)*'F Intl Con Plus Base'!D33),2),ROUND('F Intl Con Plus Base'!$D$120*(1+International_Fuel_Surcharge),2),ROUND(((1-'F Intl Con Plus Base'!$D$117)*'F Intl Con Plus Base'!D33)*(1+International_Fuel_Surcharge),2)))*(1+FedEx_Markup),2)</f>
        <v>67.32</v>
      </c>
      <c r="E36" s="346">
        <f>ROUND((IF('F Intl Con Plus Base'!$E$120&gt;ROUND(((1-'F Intl Con Plus Base'!$E$117)*'F Intl Con Plus Base'!E33),2),ROUND('F Intl Con Plus Base'!$E$120*(1+International_Fuel_Surcharge),2),ROUND(((1-'F Intl Con Plus Base'!$E$117)*'F Intl Con Plus Base'!E33)*(1+International_Fuel_Surcharge),2)))*(1+FedEx_Markup),2)</f>
        <v>107.18</v>
      </c>
      <c r="F36" s="346">
        <f>ROUND((IF('F Intl Con Plus Base'!$F$120&gt;ROUND(((1-'F Intl Con Plus Base'!$F$117)*'F Intl Con Plus Base'!F33),2),ROUND('F Intl Con Plus Base'!$F$120*(1+International_Fuel_Surcharge),2),ROUND(((1-'F Intl Con Plus Base'!$F$117)*'F Intl Con Plus Base'!F33)*(1+International_Fuel_Surcharge),2)))*(1+FedEx_Markup),2)</f>
        <v>188.96</v>
      </c>
      <c r="G36" s="346">
        <f>ROUND((IF('F Intl Con Plus Base'!$G$120&gt;ROUND(((1-'F Intl Con Plus Base'!$G$117)*'F Intl Con Plus Base'!G33),2),ROUND('F Intl Con Plus Base'!$G$120*(1+International_Fuel_Surcharge),2),ROUND(((1-'F Intl Con Plus Base'!$G$117)*'F Intl Con Plus Base'!G33)*(1+International_Fuel_Surcharge),2)))*(1+FedEx_Markup),2)</f>
        <v>106.64</v>
      </c>
      <c r="H36" s="346">
        <f>ROUND((IF('F Intl Con Plus Base'!$H$120&gt;ROUND(((1-'F Intl Con Plus Base'!$H$117)*'F Intl Con Plus Base'!H33),2),ROUND('F Intl Con Plus Base'!$H$120*(1+International_Fuel_Surcharge),2),ROUND(((1-'F Intl Con Plus Base'!$H$117)*'F Intl Con Plus Base'!H33)*(1+International_Fuel_Surcharge),2)))*(1+FedEx_Markup),2)</f>
        <v>111.44</v>
      </c>
      <c r="I36" s="346">
        <f>ROUND((IF('F Intl Con Plus Base'!$I$120&gt;ROUND(((1-'F Intl Con Plus Base'!$I$117)*'F Intl Con Plus Base'!I33),2),ROUND('F Intl Con Plus Base'!$I$120*(1+International_Fuel_Surcharge),2),ROUND(((1-'F Intl Con Plus Base'!$I$117)*'F Intl Con Plus Base'!I33)*(1+International_Fuel_Surcharge),2)))*(1+FedEx_Markup),2)</f>
        <v>132.77</v>
      </c>
      <c r="J36" s="346">
        <f>ROUND((IF('F Intl Con Plus Base'!$J$120&gt;ROUND(((1-'F Intl Con Plus Base'!$J$117)*'F Intl Con Plus Base'!J33),2),ROUND('F Intl Con Plus Base'!$J$120*(1+International_Fuel_Surcharge),2),ROUND(((1-'F Intl Con Plus Base'!$J$117)*'F Intl Con Plus Base'!J33)*(1+International_Fuel_Surcharge),2)))*(1+FedEx_Markup),2)</f>
        <v>80.8</v>
      </c>
      <c r="K36" s="346">
        <f>ROUND((IF('F Intl Con Plus Base'!$K$120&gt;ROUND(((1-'F Intl Con Plus Base'!$K$117)*'F Intl Con Plus Base'!K33),2),ROUND('F Intl Con Plus Base'!$K$120*(1+International_Fuel_Surcharge),2),ROUND(((1-'F Intl Con Plus Base'!$K$117)*'F Intl Con Plus Base'!K33)*(1+International_Fuel_Surcharge),2)))*(1+FedEx_Markup),2)</f>
        <v>150.86</v>
      </c>
      <c r="L36" s="346">
        <f>ROUND((IF('F Intl Con Plus Base'!$L$120&gt;ROUND(((1-'F Intl Con Plus Base'!$L$117)*'F Intl Con Plus Base'!L33),2),ROUND('F Intl Con Plus Base'!$L$120*(1+International_Fuel_Surcharge),2),ROUND(((1-'F Intl Con Plus Base'!$L$117)*'F Intl Con Plus Base'!L33)*(1+International_Fuel_Surcharge),2)))*(1+FedEx_Markup),2)</f>
        <v>143.69</v>
      </c>
      <c r="M36" s="346">
        <f>ROUND((IF('F Intl Con Plus Base'!$M$120&gt;ROUND(((1-'F Intl Con Plus Base'!$M$117)*'F Intl Con Plus Base'!M33),2),ROUND('F Intl Con Plus Base'!$M$120*(1+International_Fuel_Surcharge),2),ROUND(((1-'F Intl Con Plus Base'!$M$117)*'F Intl Con Plus Base'!M33)*(1+International_Fuel_Surcharge),2)))*(1+FedEx_Markup),2)</f>
        <v>201.85</v>
      </c>
      <c r="N36" s="346">
        <f>ROUND((IF('F Intl Con Plus Base'!$N$120&gt;ROUND(((1-'F Intl Con Plus Base'!$N$117)*'F Intl Con Plus Base'!N33),2),ROUND('F Intl Con Plus Base'!$N$120*(1+International_Fuel_Surcharge),2),ROUND(((1-'F Intl Con Plus Base'!$N$117)*'F Intl Con Plus Base'!N33)*(1+International_Fuel_Surcharge),2)))*(1+FedEx_Markup),2)</f>
        <v>192.53</v>
      </c>
      <c r="O36" s="346">
        <f>ROUND((IF('F Intl Con Plus Base'!$O$120&gt;ROUND(((1-'F Intl Con Plus Base'!$O$117)*'F Intl Con Plus Base'!O33),2),ROUND('F Intl Con Plus Base'!$O$120*(1+International_Fuel_Surcharge),2),ROUND(((1-'F Intl Con Plus Base'!$O$117)*'F Intl Con Plus Base'!O33)*(1+International_Fuel_Surcharge),2)))*(1+FedEx_Markup),2)</f>
        <v>144.64</v>
      </c>
      <c r="P36" s="346">
        <f>ROUND((IF('F Intl Con Plus Base'!$P$120&gt;ROUND(((1-'F Intl Con Plus Base'!$P$117)*'F Intl Con Plus Base'!P33),2),ROUND('F Intl Con Plus Base'!$P$120*(1+International_Fuel_Surcharge),2),ROUND(((1-'F Intl Con Plus Base'!$P$117)*'F Intl Con Plus Base'!P33)*(1+International_Fuel_Surcharge),2)))*(1+FedEx_Markup),2)</f>
        <v>143.81</v>
      </c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2.75" customHeight="1">
      <c r="A37" s="345">
        <v>32.0</v>
      </c>
      <c r="B37" s="346">
        <f>ROUND((IF('F Intl Con Plus Base'!$B$120&gt;ROUND(((1-'F Intl Con Plus Base'!$B$117)*'F Intl Con Plus Base'!B34),2),ROUND('F Intl Con Plus Base'!$B$120*(1+International_Fuel_Surcharge),2),ROUND(((1-'F Intl Con Plus Base'!$B$117)*'F Intl Con Plus Base'!B34)*(1+International_Fuel_Surcharge),2)))*(1+FedEx_Markup),2)</f>
        <v>71.01</v>
      </c>
      <c r="C37" s="346">
        <f>ROUND((IF('F Intl Con Plus Base'!$C$120&gt;ROUND(((1-'F Intl Con Plus Base'!$C$117)*'F Intl Con Plus Base'!C34),2),ROUND('F Intl Con Plus Base'!$C$120*(1+International_Fuel_Surcharge),2),ROUND(((1-'F Intl Con Plus Base'!$C$117)*'F Intl Con Plus Base'!C34)*(1+International_Fuel_Surcharge),2)))*(1+FedEx_Markup),2)</f>
        <v>83.71</v>
      </c>
      <c r="D37" s="346">
        <f>ROUND((IF('F Intl Con Plus Base'!$D$120&gt;ROUND(((1-'F Intl Con Plus Base'!$D$117)*'F Intl Con Plus Base'!D34),2),ROUND('F Intl Con Plus Base'!$D$120*(1+International_Fuel_Surcharge),2),ROUND(((1-'F Intl Con Plus Base'!$D$117)*'F Intl Con Plus Base'!D34)*(1+International_Fuel_Surcharge),2)))*(1+FedEx_Markup),2)</f>
        <v>67.39</v>
      </c>
      <c r="E37" s="346">
        <f>ROUND((IF('F Intl Con Plus Base'!$E$120&gt;ROUND(((1-'F Intl Con Plus Base'!$E$117)*'F Intl Con Plus Base'!E34),2),ROUND('F Intl Con Plus Base'!$E$120*(1+International_Fuel_Surcharge),2),ROUND(((1-'F Intl Con Plus Base'!$E$117)*'F Intl Con Plus Base'!E34)*(1+International_Fuel_Surcharge),2)))*(1+FedEx_Markup),2)</f>
        <v>107.38</v>
      </c>
      <c r="F37" s="346">
        <f>ROUND((IF('F Intl Con Plus Base'!$F$120&gt;ROUND(((1-'F Intl Con Plus Base'!$F$117)*'F Intl Con Plus Base'!F34),2),ROUND('F Intl Con Plus Base'!$F$120*(1+International_Fuel_Surcharge),2),ROUND(((1-'F Intl Con Plus Base'!$F$117)*'F Intl Con Plus Base'!F34)*(1+International_Fuel_Surcharge),2)))*(1+FedEx_Markup),2)</f>
        <v>207.01</v>
      </c>
      <c r="G37" s="346">
        <f>ROUND((IF('F Intl Con Plus Base'!$G$120&gt;ROUND(((1-'F Intl Con Plus Base'!$G$117)*'F Intl Con Plus Base'!G34),2),ROUND('F Intl Con Plus Base'!$G$120*(1+International_Fuel_Surcharge),2),ROUND(((1-'F Intl Con Plus Base'!$G$117)*'F Intl Con Plus Base'!G34)*(1+International_Fuel_Surcharge),2)))*(1+FedEx_Markup),2)</f>
        <v>112.87</v>
      </c>
      <c r="H37" s="346">
        <f>ROUND((IF('F Intl Con Plus Base'!$H$120&gt;ROUND(((1-'F Intl Con Plus Base'!$H$117)*'F Intl Con Plus Base'!H34),2),ROUND('F Intl Con Plus Base'!$H$120*(1+International_Fuel_Surcharge),2),ROUND(((1-'F Intl Con Plus Base'!$H$117)*'F Intl Con Plus Base'!H34)*(1+International_Fuel_Surcharge),2)))*(1+FedEx_Markup),2)</f>
        <v>118.66</v>
      </c>
      <c r="I37" s="346">
        <f>ROUND((IF('F Intl Con Plus Base'!$I$120&gt;ROUND(((1-'F Intl Con Plus Base'!$I$117)*'F Intl Con Plus Base'!I34),2),ROUND('F Intl Con Plus Base'!$I$120*(1+International_Fuel_Surcharge),2),ROUND(((1-'F Intl Con Plus Base'!$I$117)*'F Intl Con Plus Base'!I34)*(1+International_Fuel_Surcharge),2)))*(1+FedEx_Markup),2)</f>
        <v>133.49</v>
      </c>
      <c r="J37" s="346">
        <f>ROUND((IF('F Intl Con Plus Base'!$J$120&gt;ROUND(((1-'F Intl Con Plus Base'!$J$117)*'F Intl Con Plus Base'!J34),2),ROUND('F Intl Con Plus Base'!$J$120*(1+International_Fuel_Surcharge),2),ROUND(((1-'F Intl Con Plus Base'!$J$117)*'F Intl Con Plus Base'!J34)*(1+International_Fuel_Surcharge),2)))*(1+FedEx_Markup),2)</f>
        <v>82.23</v>
      </c>
      <c r="K37" s="346">
        <f>ROUND((IF('F Intl Con Plus Base'!$K$120&gt;ROUND(((1-'F Intl Con Plus Base'!$K$117)*'F Intl Con Plus Base'!K34),2),ROUND('F Intl Con Plus Base'!$K$120*(1+International_Fuel_Surcharge),2),ROUND(((1-'F Intl Con Plus Base'!$K$117)*'F Intl Con Plus Base'!K34)*(1+International_Fuel_Surcharge),2)))*(1+FedEx_Markup),2)</f>
        <v>150.9</v>
      </c>
      <c r="L37" s="346">
        <f>ROUND((IF('F Intl Con Plus Base'!$L$120&gt;ROUND(((1-'F Intl Con Plus Base'!$L$117)*'F Intl Con Plus Base'!L34),2),ROUND('F Intl Con Plus Base'!$L$120*(1+International_Fuel_Surcharge),2),ROUND(((1-'F Intl Con Plus Base'!$L$117)*'F Intl Con Plus Base'!L34)*(1+International_Fuel_Surcharge),2)))*(1+FedEx_Markup),2)</f>
        <v>143.99</v>
      </c>
      <c r="M37" s="346">
        <f>ROUND((IF('F Intl Con Plus Base'!$M$120&gt;ROUND(((1-'F Intl Con Plus Base'!$M$117)*'F Intl Con Plus Base'!M34),2),ROUND('F Intl Con Plus Base'!$M$120*(1+International_Fuel_Surcharge),2),ROUND(((1-'F Intl Con Plus Base'!$M$117)*'F Intl Con Plus Base'!M34)*(1+International_Fuel_Surcharge),2)))*(1+FedEx_Markup),2)</f>
        <v>203.46</v>
      </c>
      <c r="N37" s="346">
        <f>ROUND((IF('F Intl Con Plus Base'!$N$120&gt;ROUND(((1-'F Intl Con Plus Base'!$N$117)*'F Intl Con Plus Base'!N34),2),ROUND('F Intl Con Plus Base'!$N$120*(1+International_Fuel_Surcharge),2),ROUND(((1-'F Intl Con Plus Base'!$N$117)*'F Intl Con Plus Base'!N34)*(1+International_Fuel_Surcharge),2)))*(1+FedEx_Markup),2)</f>
        <v>192.6</v>
      </c>
      <c r="O37" s="346">
        <f>ROUND((IF('F Intl Con Plus Base'!$O$120&gt;ROUND(((1-'F Intl Con Plus Base'!$O$117)*'F Intl Con Plus Base'!O34),2),ROUND('F Intl Con Plus Base'!$O$120*(1+International_Fuel_Surcharge),2),ROUND(((1-'F Intl Con Plus Base'!$O$117)*'F Intl Con Plus Base'!O34)*(1+International_Fuel_Surcharge),2)))*(1+FedEx_Markup),2)</f>
        <v>145.34</v>
      </c>
      <c r="P37" s="346">
        <f>ROUND((IF('F Intl Con Plus Base'!$P$120&gt;ROUND(((1-'F Intl Con Plus Base'!$P$117)*'F Intl Con Plus Base'!P34),2),ROUND('F Intl Con Plus Base'!$P$120*(1+International_Fuel_Surcharge),2),ROUND(((1-'F Intl Con Plus Base'!$P$117)*'F Intl Con Plus Base'!P34)*(1+International_Fuel_Surcharge),2)))*(1+FedEx_Markup),2)</f>
        <v>144.24</v>
      </c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2.75" customHeight="1">
      <c r="A38" s="345">
        <v>33.0</v>
      </c>
      <c r="B38" s="346">
        <f>ROUND((IF('F Intl Con Plus Base'!$B$120&gt;ROUND(((1-'F Intl Con Plus Base'!$B$117)*'F Intl Con Plus Base'!B35),2),ROUND('F Intl Con Plus Base'!$B$120*(1+International_Fuel_Surcharge),2),ROUND(((1-'F Intl Con Plus Base'!$B$117)*'F Intl Con Plus Base'!B35)*(1+International_Fuel_Surcharge),2)))*(1+FedEx_Markup),2)</f>
        <v>71.06</v>
      </c>
      <c r="C38" s="346">
        <f>ROUND((IF('F Intl Con Plus Base'!$C$120&gt;ROUND(((1-'F Intl Con Plus Base'!$C$117)*'F Intl Con Plus Base'!C35),2),ROUND('F Intl Con Plus Base'!$C$120*(1+International_Fuel_Surcharge),2),ROUND(((1-'F Intl Con Plus Base'!$C$117)*'F Intl Con Plus Base'!C35)*(1+International_Fuel_Surcharge),2)))*(1+FedEx_Markup),2)</f>
        <v>83.75</v>
      </c>
      <c r="D38" s="346">
        <f>ROUND((IF('F Intl Con Plus Base'!$D$120&gt;ROUND(((1-'F Intl Con Plus Base'!$D$117)*'F Intl Con Plus Base'!D35),2),ROUND('F Intl Con Plus Base'!$D$120*(1+International_Fuel_Surcharge),2),ROUND(((1-'F Intl Con Plus Base'!$D$117)*'F Intl Con Plus Base'!D35)*(1+International_Fuel_Surcharge),2)))*(1+FedEx_Markup),2)</f>
        <v>67.45</v>
      </c>
      <c r="E38" s="346">
        <f>ROUND((IF('F Intl Con Plus Base'!$E$120&gt;ROUND(((1-'F Intl Con Plus Base'!$E$117)*'F Intl Con Plus Base'!E35),2),ROUND('F Intl Con Plus Base'!$E$120*(1+International_Fuel_Surcharge),2),ROUND(((1-'F Intl Con Plus Base'!$E$117)*'F Intl Con Plus Base'!E35)*(1+International_Fuel_Surcharge),2)))*(1+FedEx_Markup),2)</f>
        <v>108.01</v>
      </c>
      <c r="F38" s="346">
        <f>ROUND((IF('F Intl Con Plus Base'!$F$120&gt;ROUND(((1-'F Intl Con Plus Base'!$F$117)*'F Intl Con Plus Base'!F35),2),ROUND('F Intl Con Plus Base'!$F$120*(1+International_Fuel_Surcharge),2),ROUND(((1-'F Intl Con Plus Base'!$F$117)*'F Intl Con Plus Base'!F35)*(1+International_Fuel_Surcharge),2)))*(1+FedEx_Markup),2)</f>
        <v>208.82</v>
      </c>
      <c r="G38" s="346">
        <f>ROUND((IF('F Intl Con Plus Base'!$G$120&gt;ROUND(((1-'F Intl Con Plus Base'!$G$117)*'F Intl Con Plus Base'!G35),2),ROUND('F Intl Con Plus Base'!$G$120*(1+International_Fuel_Surcharge),2),ROUND(((1-'F Intl Con Plus Base'!$G$117)*'F Intl Con Plus Base'!G35)*(1+International_Fuel_Surcharge),2)))*(1+FedEx_Markup),2)</f>
        <v>123.3</v>
      </c>
      <c r="H38" s="346">
        <f>ROUND((IF('F Intl Con Plus Base'!$H$120&gt;ROUND(((1-'F Intl Con Plus Base'!$H$117)*'F Intl Con Plus Base'!H35),2),ROUND('F Intl Con Plus Base'!$H$120*(1+International_Fuel_Surcharge),2),ROUND(((1-'F Intl Con Plus Base'!$H$117)*'F Intl Con Plus Base'!H35)*(1+International_Fuel_Surcharge),2)))*(1+FedEx_Markup),2)</f>
        <v>119.38</v>
      </c>
      <c r="I38" s="346">
        <f>ROUND((IF('F Intl Con Plus Base'!$I$120&gt;ROUND(((1-'F Intl Con Plus Base'!$I$117)*'F Intl Con Plus Base'!I35),2),ROUND('F Intl Con Plus Base'!$I$120*(1+International_Fuel_Surcharge),2),ROUND(((1-'F Intl Con Plus Base'!$I$117)*'F Intl Con Plus Base'!I35)*(1+International_Fuel_Surcharge),2)))*(1+FedEx_Markup),2)</f>
        <v>137.23</v>
      </c>
      <c r="J38" s="346">
        <f>ROUND((IF('F Intl Con Plus Base'!$J$120&gt;ROUND(((1-'F Intl Con Plus Base'!$J$117)*'F Intl Con Plus Base'!J35),2),ROUND('F Intl Con Plus Base'!$J$120*(1+International_Fuel_Surcharge),2),ROUND(((1-'F Intl Con Plus Base'!$J$117)*'F Intl Con Plus Base'!J35)*(1+International_Fuel_Surcharge),2)))*(1+FedEx_Markup),2)</f>
        <v>84.84</v>
      </c>
      <c r="K38" s="346">
        <f>ROUND((IF('F Intl Con Plus Base'!$K$120&gt;ROUND(((1-'F Intl Con Plus Base'!$K$117)*'F Intl Con Plus Base'!K35),2),ROUND('F Intl Con Plus Base'!$K$120*(1+International_Fuel_Surcharge),2),ROUND(((1-'F Intl Con Plus Base'!$K$117)*'F Intl Con Plus Base'!K35)*(1+International_Fuel_Surcharge),2)))*(1+FedEx_Markup),2)</f>
        <v>150.96</v>
      </c>
      <c r="L38" s="346">
        <f>ROUND((IF('F Intl Con Plus Base'!$L$120&gt;ROUND(((1-'F Intl Con Plus Base'!$L$117)*'F Intl Con Plus Base'!L35),2),ROUND('F Intl Con Plus Base'!$L$120*(1+International_Fuel_Surcharge),2),ROUND(((1-'F Intl Con Plus Base'!$L$117)*'F Intl Con Plus Base'!L35)*(1+International_Fuel_Surcharge),2)))*(1+FedEx_Markup),2)</f>
        <v>144.05</v>
      </c>
      <c r="M38" s="346">
        <f>ROUND((IF('F Intl Con Plus Base'!$M$120&gt;ROUND(((1-'F Intl Con Plus Base'!$M$117)*'F Intl Con Plus Base'!M35),2),ROUND('F Intl Con Plus Base'!$M$120*(1+International_Fuel_Surcharge),2),ROUND(((1-'F Intl Con Plus Base'!$M$117)*'F Intl Con Plus Base'!M35)*(1+International_Fuel_Surcharge),2)))*(1+FedEx_Markup),2)</f>
        <v>205.28</v>
      </c>
      <c r="N38" s="346">
        <f>ROUND((IF('F Intl Con Plus Base'!$N$120&gt;ROUND(((1-'F Intl Con Plus Base'!$N$117)*'F Intl Con Plus Base'!N35),2),ROUND('F Intl Con Plus Base'!$N$120*(1+International_Fuel_Surcharge),2),ROUND(((1-'F Intl Con Plus Base'!$N$117)*'F Intl Con Plus Base'!N35)*(1+International_Fuel_Surcharge),2)))*(1+FedEx_Markup),2)</f>
        <v>192.68</v>
      </c>
      <c r="O38" s="346">
        <f>ROUND((IF('F Intl Con Plus Base'!$O$120&gt;ROUND(((1-'F Intl Con Plus Base'!$O$117)*'F Intl Con Plus Base'!O35),2),ROUND('F Intl Con Plus Base'!$O$120*(1+International_Fuel_Surcharge),2),ROUND(((1-'F Intl Con Plus Base'!$O$117)*'F Intl Con Plus Base'!O35)*(1+International_Fuel_Surcharge),2)))*(1+FedEx_Markup),2)</f>
        <v>159.32</v>
      </c>
      <c r="P38" s="346">
        <f>ROUND((IF('F Intl Con Plus Base'!$P$120&gt;ROUND(((1-'F Intl Con Plus Base'!$P$117)*'F Intl Con Plus Base'!P35),2),ROUND('F Intl Con Plus Base'!$P$120*(1+International_Fuel_Surcharge),2),ROUND(((1-'F Intl Con Plus Base'!$P$117)*'F Intl Con Plus Base'!P35)*(1+International_Fuel_Surcharge),2)))*(1+FedEx_Markup),2)</f>
        <v>152.8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345">
        <v>34.0</v>
      </c>
      <c r="B39" s="346">
        <f>ROUND((IF('F Intl Con Plus Base'!$B$120&gt;ROUND(((1-'F Intl Con Plus Base'!$B$117)*'F Intl Con Plus Base'!B36),2),ROUND('F Intl Con Plus Base'!$B$120*(1+International_Fuel_Surcharge),2),ROUND(((1-'F Intl Con Plus Base'!$B$117)*'F Intl Con Plus Base'!B36)*(1+International_Fuel_Surcharge),2)))*(1+FedEx_Markup),2)</f>
        <v>71.12</v>
      </c>
      <c r="C39" s="346">
        <f>ROUND((IF('F Intl Con Plus Base'!$C$120&gt;ROUND(((1-'F Intl Con Plus Base'!$C$117)*'F Intl Con Plus Base'!C36),2),ROUND('F Intl Con Plus Base'!$C$120*(1+International_Fuel_Surcharge),2),ROUND(((1-'F Intl Con Plus Base'!$C$117)*'F Intl Con Plus Base'!C36)*(1+International_Fuel_Surcharge),2)))*(1+FedEx_Markup),2)</f>
        <v>83.81</v>
      </c>
      <c r="D39" s="346">
        <f>ROUND((IF('F Intl Con Plus Base'!$D$120&gt;ROUND(((1-'F Intl Con Plus Base'!$D$117)*'F Intl Con Plus Base'!D36),2),ROUND('F Intl Con Plus Base'!$D$120*(1+International_Fuel_Surcharge),2),ROUND(((1-'F Intl Con Plus Base'!$D$117)*'F Intl Con Plus Base'!D36)*(1+International_Fuel_Surcharge),2)))*(1+FedEx_Markup),2)</f>
        <v>67.49</v>
      </c>
      <c r="E39" s="346">
        <f>ROUND((IF('F Intl Con Plus Base'!$E$120&gt;ROUND(((1-'F Intl Con Plus Base'!$E$117)*'F Intl Con Plus Base'!E36),2),ROUND('F Intl Con Plus Base'!$E$120*(1+International_Fuel_Surcharge),2),ROUND(((1-'F Intl Con Plus Base'!$E$117)*'F Intl Con Plus Base'!E36)*(1+International_Fuel_Surcharge),2)))*(1+FedEx_Markup),2)</f>
        <v>108.08</v>
      </c>
      <c r="F39" s="346">
        <f>ROUND((IF('F Intl Con Plus Base'!$F$120&gt;ROUND(((1-'F Intl Con Plus Base'!$F$117)*'F Intl Con Plus Base'!F36),2),ROUND('F Intl Con Plus Base'!$F$120*(1+International_Fuel_Surcharge),2),ROUND(((1-'F Intl Con Plus Base'!$F$117)*'F Intl Con Plus Base'!F36)*(1+International_Fuel_Surcharge),2)))*(1+FedEx_Markup),2)</f>
        <v>209</v>
      </c>
      <c r="G39" s="346">
        <f>ROUND((IF('F Intl Con Plus Base'!$G$120&gt;ROUND(((1-'F Intl Con Plus Base'!$G$117)*'F Intl Con Plus Base'!G36),2),ROUND('F Intl Con Plus Base'!$G$120*(1+International_Fuel_Surcharge),2),ROUND(((1-'F Intl Con Plus Base'!$G$117)*'F Intl Con Plus Base'!G36)*(1+International_Fuel_Surcharge),2)))*(1+FedEx_Markup),2)</f>
        <v>124.35</v>
      </c>
      <c r="H39" s="346">
        <f>ROUND((IF('F Intl Con Plus Base'!$H$120&gt;ROUND(((1-'F Intl Con Plus Base'!$H$117)*'F Intl Con Plus Base'!H36),2),ROUND('F Intl Con Plus Base'!$H$120*(1+International_Fuel_Surcharge),2),ROUND(((1-'F Intl Con Plus Base'!$H$117)*'F Intl Con Plus Base'!H36)*(1+International_Fuel_Surcharge),2)))*(1+FedEx_Markup),2)</f>
        <v>119.5</v>
      </c>
      <c r="I39" s="346">
        <f>ROUND((IF('F Intl Con Plus Base'!$I$120&gt;ROUND(((1-'F Intl Con Plus Base'!$I$117)*'F Intl Con Plus Base'!I36),2),ROUND('F Intl Con Plus Base'!$I$120*(1+International_Fuel_Surcharge),2),ROUND(((1-'F Intl Con Plus Base'!$I$117)*'F Intl Con Plus Base'!I36)*(1+International_Fuel_Surcharge),2)))*(1+FedEx_Markup),2)</f>
        <v>137.61</v>
      </c>
      <c r="J39" s="346">
        <f>ROUND((IF('F Intl Con Plus Base'!$J$120&gt;ROUND(((1-'F Intl Con Plus Base'!$J$117)*'F Intl Con Plus Base'!J36),2),ROUND('F Intl Con Plus Base'!$J$120*(1+International_Fuel_Surcharge),2),ROUND(((1-'F Intl Con Plus Base'!$J$117)*'F Intl Con Plus Base'!J36)*(1+International_Fuel_Surcharge),2)))*(1+FedEx_Markup),2)</f>
        <v>85.1</v>
      </c>
      <c r="K39" s="346">
        <f>ROUND((IF('F Intl Con Plus Base'!$K$120&gt;ROUND(((1-'F Intl Con Plus Base'!$K$117)*'F Intl Con Plus Base'!K36),2),ROUND('F Intl Con Plus Base'!$K$120*(1+International_Fuel_Surcharge),2),ROUND(((1-'F Intl Con Plus Base'!$K$117)*'F Intl Con Plus Base'!K36)*(1+International_Fuel_Surcharge),2)))*(1+FedEx_Markup),2)</f>
        <v>151.27</v>
      </c>
      <c r="L39" s="346">
        <f>ROUND((IF('F Intl Con Plus Base'!$L$120&gt;ROUND(((1-'F Intl Con Plus Base'!$L$117)*'F Intl Con Plus Base'!L36),2),ROUND('F Intl Con Plus Base'!$L$120*(1+International_Fuel_Surcharge),2),ROUND(((1-'F Intl Con Plus Base'!$L$117)*'F Intl Con Plus Base'!L36)*(1+International_Fuel_Surcharge),2)))*(1+FedEx_Markup),2)</f>
        <v>144.12</v>
      </c>
      <c r="M39" s="346">
        <f>ROUND((IF('F Intl Con Plus Base'!$M$120&gt;ROUND(((1-'F Intl Con Plus Base'!$M$117)*'F Intl Con Plus Base'!M36),2),ROUND('F Intl Con Plus Base'!$M$120*(1+International_Fuel_Surcharge),2),ROUND(((1-'F Intl Con Plus Base'!$M$117)*'F Intl Con Plus Base'!M36)*(1+International_Fuel_Surcharge),2)))*(1+FedEx_Markup),2)</f>
        <v>205.46</v>
      </c>
      <c r="N39" s="346">
        <f>ROUND((IF('F Intl Con Plus Base'!$N$120&gt;ROUND(((1-'F Intl Con Plus Base'!$N$117)*'F Intl Con Plus Base'!N36),2),ROUND('F Intl Con Plus Base'!$N$120*(1+International_Fuel_Surcharge),2),ROUND(((1-'F Intl Con Plus Base'!$N$117)*'F Intl Con Plus Base'!N36)*(1+International_Fuel_Surcharge),2)))*(1+FedEx_Markup),2)</f>
        <v>192.73</v>
      </c>
      <c r="O39" s="346">
        <f>ROUND((IF('F Intl Con Plus Base'!$O$120&gt;ROUND(((1-'F Intl Con Plus Base'!$O$117)*'F Intl Con Plus Base'!O36),2),ROUND('F Intl Con Plus Base'!$O$120*(1+International_Fuel_Surcharge),2),ROUND(((1-'F Intl Con Plus Base'!$O$117)*'F Intl Con Plus Base'!O36)*(1+International_Fuel_Surcharge),2)))*(1+FedEx_Markup),2)</f>
        <v>160.72</v>
      </c>
      <c r="P39" s="346">
        <f>ROUND((IF('F Intl Con Plus Base'!$P$120&gt;ROUND(((1-'F Intl Con Plus Base'!$P$117)*'F Intl Con Plus Base'!P36),2),ROUND('F Intl Con Plus Base'!$P$120*(1+International_Fuel_Surcharge),2),ROUND(((1-'F Intl Con Plus Base'!$P$117)*'F Intl Con Plus Base'!P36)*(1+International_Fuel_Surcharge),2)))*(1+FedEx_Markup),2)</f>
        <v>158.22</v>
      </c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2.75" customHeight="1">
      <c r="A40" s="345">
        <v>35.0</v>
      </c>
      <c r="B40" s="346">
        <f>ROUND((IF('F Intl Con Plus Base'!$B$120&gt;ROUND(((1-'F Intl Con Plus Base'!$B$117)*'F Intl Con Plus Base'!B37),2),ROUND('F Intl Con Plus Base'!$B$120*(1+International_Fuel_Surcharge),2),ROUND(((1-'F Intl Con Plus Base'!$B$117)*'F Intl Con Plus Base'!B37)*(1+International_Fuel_Surcharge),2)))*(1+FedEx_Markup),2)</f>
        <v>71.67</v>
      </c>
      <c r="C40" s="346">
        <f>ROUND((IF('F Intl Con Plus Base'!$C$120&gt;ROUND(((1-'F Intl Con Plus Base'!$C$117)*'F Intl Con Plus Base'!C37),2),ROUND('F Intl Con Plus Base'!$C$120*(1+International_Fuel_Surcharge),2),ROUND(((1-'F Intl Con Plus Base'!$C$117)*'F Intl Con Plus Base'!C37)*(1+International_Fuel_Surcharge),2)))*(1+FedEx_Markup),2)</f>
        <v>84.19</v>
      </c>
      <c r="D40" s="346">
        <f>ROUND((IF('F Intl Con Plus Base'!$D$120&gt;ROUND(((1-'F Intl Con Plus Base'!$D$117)*'F Intl Con Plus Base'!D37),2),ROUND('F Intl Con Plus Base'!$D$120*(1+International_Fuel_Surcharge),2),ROUND(((1-'F Intl Con Plus Base'!$D$117)*'F Intl Con Plus Base'!D37)*(1+International_Fuel_Surcharge),2)))*(1+FedEx_Markup),2)</f>
        <v>67.55</v>
      </c>
      <c r="E40" s="346">
        <f>ROUND((IF('F Intl Con Plus Base'!$E$120&gt;ROUND(((1-'F Intl Con Plus Base'!$E$117)*'F Intl Con Plus Base'!E37),2),ROUND('F Intl Con Plus Base'!$E$120*(1+International_Fuel_Surcharge),2),ROUND(((1-'F Intl Con Plus Base'!$E$117)*'F Intl Con Plus Base'!E37)*(1+International_Fuel_Surcharge),2)))*(1+FedEx_Markup),2)</f>
        <v>108.13</v>
      </c>
      <c r="F40" s="346">
        <f>ROUND((IF('F Intl Con Plus Base'!$F$120&gt;ROUND(((1-'F Intl Con Plus Base'!$F$117)*'F Intl Con Plus Base'!F37),2),ROUND('F Intl Con Plus Base'!$F$120*(1+International_Fuel_Surcharge),2),ROUND(((1-'F Intl Con Plus Base'!$F$117)*'F Intl Con Plus Base'!F37)*(1+International_Fuel_Surcharge),2)))*(1+FedEx_Markup),2)</f>
        <v>209.05</v>
      </c>
      <c r="G40" s="346">
        <f>ROUND((IF('F Intl Con Plus Base'!$G$120&gt;ROUND(((1-'F Intl Con Plus Base'!$G$117)*'F Intl Con Plus Base'!G37),2),ROUND('F Intl Con Plus Base'!$G$120*(1+International_Fuel_Surcharge),2),ROUND(((1-'F Intl Con Plus Base'!$G$117)*'F Intl Con Plus Base'!G37)*(1+International_Fuel_Surcharge),2)))*(1+FedEx_Markup),2)</f>
        <v>125.2</v>
      </c>
      <c r="H40" s="346">
        <f>ROUND((IF('F Intl Con Plus Base'!$H$120&gt;ROUND(((1-'F Intl Con Plus Base'!$H$117)*'F Intl Con Plus Base'!H37),2),ROUND('F Intl Con Plus Base'!$H$120*(1+International_Fuel_Surcharge),2),ROUND(((1-'F Intl Con Plus Base'!$H$117)*'F Intl Con Plus Base'!H37)*(1+International_Fuel_Surcharge),2)))*(1+FedEx_Markup),2)</f>
        <v>120</v>
      </c>
      <c r="I40" s="346">
        <f>ROUND((IF('F Intl Con Plus Base'!$I$120&gt;ROUND(((1-'F Intl Con Plus Base'!$I$117)*'F Intl Con Plus Base'!I37),2),ROUND('F Intl Con Plus Base'!$I$120*(1+International_Fuel_Surcharge),2),ROUND(((1-'F Intl Con Plus Base'!$I$117)*'F Intl Con Plus Base'!I37)*(1+International_Fuel_Surcharge),2)))*(1+FedEx_Markup),2)</f>
        <v>139.99</v>
      </c>
      <c r="J40" s="346">
        <f>ROUND((IF('F Intl Con Plus Base'!$J$120&gt;ROUND(((1-'F Intl Con Plus Base'!$J$117)*'F Intl Con Plus Base'!J37),2),ROUND('F Intl Con Plus Base'!$J$120*(1+International_Fuel_Surcharge),2),ROUND(((1-'F Intl Con Plus Base'!$J$117)*'F Intl Con Plus Base'!J37)*(1+International_Fuel_Surcharge),2)))*(1+FedEx_Markup),2)</f>
        <v>85.43</v>
      </c>
      <c r="K40" s="346">
        <f>ROUND((IF('F Intl Con Plus Base'!$K$120&gt;ROUND(((1-'F Intl Con Plus Base'!$K$117)*'F Intl Con Plus Base'!K37),2),ROUND('F Intl Con Plus Base'!$K$120*(1+International_Fuel_Surcharge),2),ROUND(((1-'F Intl Con Plus Base'!$K$117)*'F Intl Con Plus Base'!K37)*(1+International_Fuel_Surcharge),2)))*(1+FedEx_Markup),2)</f>
        <v>157.49</v>
      </c>
      <c r="L40" s="346">
        <f>ROUND((IF('F Intl Con Plus Base'!$L$120&gt;ROUND(((1-'F Intl Con Plus Base'!$L$117)*'F Intl Con Plus Base'!L37),2),ROUND('F Intl Con Plus Base'!$L$120*(1+International_Fuel_Surcharge),2),ROUND(((1-'F Intl Con Plus Base'!$L$117)*'F Intl Con Plus Base'!L37)*(1+International_Fuel_Surcharge),2)))*(1+FedEx_Markup),2)</f>
        <v>144.81</v>
      </c>
      <c r="M40" s="346">
        <f>ROUND((IF('F Intl Con Plus Base'!$M$120&gt;ROUND(((1-'F Intl Con Plus Base'!$M$117)*'F Intl Con Plus Base'!M37),2),ROUND('F Intl Con Plus Base'!$M$120*(1+International_Fuel_Surcharge),2),ROUND(((1-'F Intl Con Plus Base'!$M$117)*'F Intl Con Plus Base'!M37)*(1+International_Fuel_Surcharge),2)))*(1+FedEx_Markup),2)</f>
        <v>205.52</v>
      </c>
      <c r="N40" s="346">
        <f>ROUND((IF('F Intl Con Plus Base'!$N$120&gt;ROUND(((1-'F Intl Con Plus Base'!$N$117)*'F Intl Con Plus Base'!N37),2),ROUND('F Intl Con Plus Base'!$N$120*(1+International_Fuel_Surcharge),2),ROUND(((1-'F Intl Con Plus Base'!$N$117)*'F Intl Con Plus Base'!N37)*(1+International_Fuel_Surcharge),2)))*(1+FedEx_Markup),2)</f>
        <v>192.8</v>
      </c>
      <c r="O40" s="346">
        <f>ROUND((IF('F Intl Con Plus Base'!$O$120&gt;ROUND(((1-'F Intl Con Plus Base'!$O$117)*'F Intl Con Plus Base'!O37),2),ROUND('F Intl Con Plus Base'!$O$120*(1+International_Fuel_Surcharge),2),ROUND(((1-'F Intl Con Plus Base'!$O$117)*'F Intl Con Plus Base'!O37)*(1+International_Fuel_Surcharge),2)))*(1+FedEx_Markup),2)</f>
        <v>161.26</v>
      </c>
      <c r="P40" s="346">
        <f>ROUND((IF('F Intl Con Plus Base'!$P$120&gt;ROUND(((1-'F Intl Con Plus Base'!$P$117)*'F Intl Con Plus Base'!P37),2),ROUND('F Intl Con Plus Base'!$P$120*(1+International_Fuel_Surcharge),2),ROUND(((1-'F Intl Con Plus Base'!$P$117)*'F Intl Con Plus Base'!P37)*(1+International_Fuel_Surcharge),2)))*(1+FedEx_Markup),2)</f>
        <v>159.26</v>
      </c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2.75" customHeight="1">
      <c r="A41" s="345">
        <v>36.0</v>
      </c>
      <c r="B41" s="346">
        <f>ROUND((IF('F Intl Con Plus Base'!$B$120&gt;ROUND(((1-'F Intl Con Plus Base'!$B$117)*'F Intl Con Plus Base'!B38),2),ROUND('F Intl Con Plus Base'!$B$120*(1+International_Fuel_Surcharge),2),ROUND(((1-'F Intl Con Plus Base'!$B$117)*'F Intl Con Plus Base'!B38)*(1+International_Fuel_Surcharge),2)))*(1+FedEx_Markup),2)</f>
        <v>79.78</v>
      </c>
      <c r="C41" s="346">
        <f>ROUND((IF('F Intl Con Plus Base'!$C$120&gt;ROUND(((1-'F Intl Con Plus Base'!$C$117)*'F Intl Con Plus Base'!C38),2),ROUND('F Intl Con Plus Base'!$C$120*(1+International_Fuel_Surcharge),2),ROUND(((1-'F Intl Con Plus Base'!$C$117)*'F Intl Con Plus Base'!C38)*(1+International_Fuel_Surcharge),2)))*(1+FedEx_Markup),2)</f>
        <v>91.76</v>
      </c>
      <c r="D41" s="346">
        <f>ROUND((IF('F Intl Con Plus Base'!$D$120&gt;ROUND(((1-'F Intl Con Plus Base'!$D$117)*'F Intl Con Plus Base'!D38),2),ROUND('F Intl Con Plus Base'!$D$120*(1+International_Fuel_Surcharge),2),ROUND(((1-'F Intl Con Plus Base'!$D$117)*'F Intl Con Plus Base'!D38)*(1+International_Fuel_Surcharge),2)))*(1+FedEx_Markup),2)</f>
        <v>68.67</v>
      </c>
      <c r="E41" s="346">
        <f>ROUND((IF('F Intl Con Plus Base'!$E$120&gt;ROUND(((1-'F Intl Con Plus Base'!$E$117)*'F Intl Con Plus Base'!E38),2),ROUND('F Intl Con Plus Base'!$E$120*(1+International_Fuel_Surcharge),2),ROUND(((1-'F Intl Con Plus Base'!$E$117)*'F Intl Con Plus Base'!E38)*(1+International_Fuel_Surcharge),2)))*(1+FedEx_Markup),2)</f>
        <v>108.19</v>
      </c>
      <c r="F41" s="346">
        <f>ROUND((IF('F Intl Con Plus Base'!$F$120&gt;ROUND(((1-'F Intl Con Plus Base'!$F$117)*'F Intl Con Plus Base'!F38),2),ROUND('F Intl Con Plus Base'!$F$120*(1+International_Fuel_Surcharge),2),ROUND(((1-'F Intl Con Plus Base'!$F$117)*'F Intl Con Plus Base'!F38)*(1+International_Fuel_Surcharge),2)))*(1+FedEx_Markup),2)</f>
        <v>209.1</v>
      </c>
      <c r="G41" s="346">
        <f>ROUND((IF('F Intl Con Plus Base'!$G$120&gt;ROUND(((1-'F Intl Con Plus Base'!$G$117)*'F Intl Con Plus Base'!G38),2),ROUND('F Intl Con Plus Base'!$G$120*(1+International_Fuel_Surcharge),2),ROUND(((1-'F Intl Con Plus Base'!$G$117)*'F Intl Con Plus Base'!G38)*(1+International_Fuel_Surcharge),2)))*(1+FedEx_Markup),2)</f>
        <v>125.28</v>
      </c>
      <c r="H41" s="346">
        <f>ROUND((IF('F Intl Con Plus Base'!$H$120&gt;ROUND(((1-'F Intl Con Plus Base'!$H$117)*'F Intl Con Plus Base'!H38),2),ROUND('F Intl Con Plus Base'!$H$120*(1+International_Fuel_Surcharge),2),ROUND(((1-'F Intl Con Plus Base'!$H$117)*'F Intl Con Plus Base'!H38)*(1+International_Fuel_Surcharge),2)))*(1+FedEx_Markup),2)</f>
        <v>130.04</v>
      </c>
      <c r="I41" s="346">
        <f>ROUND((IF('F Intl Con Plus Base'!$I$120&gt;ROUND(((1-'F Intl Con Plus Base'!$I$117)*'F Intl Con Plus Base'!I38),2),ROUND('F Intl Con Plus Base'!$I$120*(1+International_Fuel_Surcharge),2),ROUND(((1-'F Intl Con Plus Base'!$I$117)*'F Intl Con Plus Base'!I38)*(1+International_Fuel_Surcharge),2)))*(1+FedEx_Markup),2)</f>
        <v>145.29</v>
      </c>
      <c r="J41" s="346">
        <f>ROUND((IF('F Intl Con Plus Base'!$J$120&gt;ROUND(((1-'F Intl Con Plus Base'!$J$117)*'F Intl Con Plus Base'!J38),2),ROUND('F Intl Con Plus Base'!$J$120*(1+International_Fuel_Surcharge),2),ROUND(((1-'F Intl Con Plus Base'!$J$117)*'F Intl Con Plus Base'!J38)*(1+International_Fuel_Surcharge),2)))*(1+FedEx_Markup),2)</f>
        <v>85.48</v>
      </c>
      <c r="K41" s="346">
        <f>ROUND((IF('F Intl Con Plus Base'!$K$120&gt;ROUND(((1-'F Intl Con Plus Base'!$K$117)*'F Intl Con Plus Base'!K38),2),ROUND('F Intl Con Plus Base'!$K$120*(1+International_Fuel_Surcharge),2),ROUND(((1-'F Intl Con Plus Base'!$K$117)*'F Intl Con Plus Base'!K38)*(1+International_Fuel_Surcharge),2)))*(1+FedEx_Markup),2)</f>
        <v>187.57</v>
      </c>
      <c r="L41" s="346">
        <f>ROUND((IF('F Intl Con Plus Base'!$L$120&gt;ROUND(((1-'F Intl Con Plus Base'!$L$117)*'F Intl Con Plus Base'!L38),2),ROUND('F Intl Con Plus Base'!$L$120*(1+International_Fuel_Surcharge),2),ROUND(((1-'F Intl Con Plus Base'!$L$117)*'F Intl Con Plus Base'!L38)*(1+International_Fuel_Surcharge),2)))*(1+FedEx_Markup),2)</f>
        <v>149.03</v>
      </c>
      <c r="M41" s="346">
        <f>ROUND((IF('F Intl Con Plus Base'!$M$120&gt;ROUND(((1-'F Intl Con Plus Base'!$M$117)*'F Intl Con Plus Base'!M38),2),ROUND('F Intl Con Plus Base'!$M$120*(1+International_Fuel_Surcharge),2),ROUND(((1-'F Intl Con Plus Base'!$M$117)*'F Intl Con Plus Base'!M38)*(1+International_Fuel_Surcharge),2)))*(1+FedEx_Markup),2)</f>
        <v>205.88</v>
      </c>
      <c r="N41" s="346">
        <f>ROUND((IF('F Intl Con Plus Base'!$N$120&gt;ROUND(((1-'F Intl Con Plus Base'!$N$117)*'F Intl Con Plus Base'!N38),2),ROUND('F Intl Con Plus Base'!$N$120*(1+International_Fuel_Surcharge),2),ROUND(((1-'F Intl Con Plus Base'!$N$117)*'F Intl Con Plus Base'!N38)*(1+International_Fuel_Surcharge),2)))*(1+FedEx_Markup),2)</f>
        <v>192.86</v>
      </c>
      <c r="O41" s="346">
        <f>ROUND((IF('F Intl Con Plus Base'!$O$120&gt;ROUND(((1-'F Intl Con Plus Base'!$O$117)*'F Intl Con Plus Base'!O38),2),ROUND('F Intl Con Plus Base'!$O$120*(1+International_Fuel_Surcharge),2),ROUND(((1-'F Intl Con Plus Base'!$O$117)*'F Intl Con Plus Base'!O38)*(1+International_Fuel_Surcharge),2)))*(1+FedEx_Markup),2)</f>
        <v>172.2</v>
      </c>
      <c r="P41" s="346">
        <f>ROUND((IF('F Intl Con Plus Base'!$P$120&gt;ROUND(((1-'F Intl Con Plus Base'!$P$117)*'F Intl Con Plus Base'!P38),2),ROUND('F Intl Con Plus Base'!$P$120*(1+International_Fuel_Surcharge),2),ROUND(((1-'F Intl Con Plus Base'!$P$117)*'F Intl Con Plus Base'!P38)*(1+International_Fuel_Surcharge),2)))*(1+FedEx_Markup),2)</f>
        <v>159.39</v>
      </c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2.75" customHeight="1">
      <c r="A42" s="345">
        <v>37.0</v>
      </c>
      <c r="B42" s="346">
        <f>ROUND((IF('F Intl Con Plus Base'!$B$120&gt;ROUND(((1-'F Intl Con Plus Base'!$B$117)*'F Intl Con Plus Base'!B39),2),ROUND('F Intl Con Plus Base'!$B$120*(1+International_Fuel_Surcharge),2),ROUND(((1-'F Intl Con Plus Base'!$B$117)*'F Intl Con Plus Base'!B39)*(1+International_Fuel_Surcharge),2)))*(1+FedEx_Markup),2)</f>
        <v>80.59</v>
      </c>
      <c r="C42" s="346">
        <f>ROUND((IF('F Intl Con Plus Base'!$C$120&gt;ROUND(((1-'F Intl Con Plus Base'!$C$117)*'F Intl Con Plus Base'!C39),2),ROUND('F Intl Con Plus Base'!$C$120*(1+International_Fuel_Surcharge),2),ROUND(((1-'F Intl Con Plus Base'!$C$117)*'F Intl Con Plus Base'!C39)*(1+International_Fuel_Surcharge),2)))*(1+FedEx_Markup),2)</f>
        <v>93.51</v>
      </c>
      <c r="D42" s="346">
        <f>ROUND((IF('F Intl Con Plus Base'!$D$120&gt;ROUND(((1-'F Intl Con Plus Base'!$D$117)*'F Intl Con Plus Base'!D39),2),ROUND('F Intl Con Plus Base'!$D$120*(1+International_Fuel_Surcharge),2),ROUND(((1-'F Intl Con Plus Base'!$D$117)*'F Intl Con Plus Base'!D39)*(1+International_Fuel_Surcharge),2)))*(1+FedEx_Markup),2)</f>
        <v>68.87</v>
      </c>
      <c r="E42" s="346">
        <f>ROUND((IF('F Intl Con Plus Base'!$E$120&gt;ROUND(((1-'F Intl Con Plus Base'!$E$117)*'F Intl Con Plus Base'!E39),2),ROUND('F Intl Con Plus Base'!$E$120*(1+International_Fuel_Surcharge),2),ROUND(((1-'F Intl Con Plus Base'!$E$117)*'F Intl Con Plus Base'!E39)*(1+International_Fuel_Surcharge),2)))*(1+FedEx_Markup),2)</f>
        <v>108.63</v>
      </c>
      <c r="F42" s="346">
        <f>ROUND((IF('F Intl Con Plus Base'!$F$120&gt;ROUND(((1-'F Intl Con Plus Base'!$F$117)*'F Intl Con Plus Base'!F39),2),ROUND('F Intl Con Plus Base'!$F$120*(1+International_Fuel_Surcharge),2),ROUND(((1-'F Intl Con Plus Base'!$F$117)*'F Intl Con Plus Base'!F39)*(1+International_Fuel_Surcharge),2)))*(1+FedEx_Markup),2)</f>
        <v>209.15</v>
      </c>
      <c r="G42" s="346">
        <f>ROUND((IF('F Intl Con Plus Base'!$G$120&gt;ROUND(((1-'F Intl Con Plus Base'!$G$117)*'F Intl Con Plus Base'!G39),2),ROUND('F Intl Con Plus Base'!$G$120*(1+International_Fuel_Surcharge),2),ROUND(((1-'F Intl Con Plus Base'!$G$117)*'F Intl Con Plus Base'!G39)*(1+International_Fuel_Surcharge),2)))*(1+FedEx_Markup),2)</f>
        <v>125.35</v>
      </c>
      <c r="H42" s="346">
        <f>ROUND((IF('F Intl Con Plus Base'!$H$120&gt;ROUND(((1-'F Intl Con Plus Base'!$H$117)*'F Intl Con Plus Base'!H39),2),ROUND('F Intl Con Plus Base'!$H$120*(1+International_Fuel_Surcharge),2),ROUND(((1-'F Intl Con Plus Base'!$H$117)*'F Intl Con Plus Base'!H39)*(1+International_Fuel_Surcharge),2)))*(1+FedEx_Markup),2)</f>
        <v>131.04</v>
      </c>
      <c r="I42" s="346">
        <f>ROUND((IF('F Intl Con Plus Base'!$I$120&gt;ROUND(((1-'F Intl Con Plus Base'!$I$117)*'F Intl Con Plus Base'!I39),2),ROUND('F Intl Con Plus Base'!$I$120*(1+International_Fuel_Surcharge),2),ROUND(((1-'F Intl Con Plus Base'!$I$117)*'F Intl Con Plus Base'!I39)*(1+International_Fuel_Surcharge),2)))*(1+FedEx_Markup),2)</f>
        <v>146</v>
      </c>
      <c r="J42" s="346">
        <f>ROUND((IF('F Intl Con Plus Base'!$J$120&gt;ROUND(((1-'F Intl Con Plus Base'!$J$117)*'F Intl Con Plus Base'!J39),2),ROUND('F Intl Con Plus Base'!$J$120*(1+International_Fuel_Surcharge),2),ROUND(((1-'F Intl Con Plus Base'!$J$117)*'F Intl Con Plus Base'!J39)*(1+International_Fuel_Surcharge),2)))*(1+FedEx_Markup),2)</f>
        <v>85.62</v>
      </c>
      <c r="K42" s="346">
        <f>ROUND((IF('F Intl Con Plus Base'!$K$120&gt;ROUND(((1-'F Intl Con Plus Base'!$K$117)*'F Intl Con Plus Base'!K39),2),ROUND('F Intl Con Plus Base'!$K$120*(1+International_Fuel_Surcharge),2),ROUND(((1-'F Intl Con Plus Base'!$K$117)*'F Intl Con Plus Base'!K39)*(1+International_Fuel_Surcharge),2)))*(1+FedEx_Markup),2)</f>
        <v>190.58</v>
      </c>
      <c r="L42" s="346">
        <f>ROUND((IF('F Intl Con Plus Base'!$L$120&gt;ROUND(((1-'F Intl Con Plus Base'!$L$117)*'F Intl Con Plus Base'!L39),2),ROUND('F Intl Con Plus Base'!$L$120*(1+International_Fuel_Surcharge),2),ROUND(((1-'F Intl Con Plus Base'!$L$117)*'F Intl Con Plus Base'!L39)*(1+International_Fuel_Surcharge),2)))*(1+FedEx_Markup),2)</f>
        <v>149.45</v>
      </c>
      <c r="M42" s="346">
        <f>ROUND((IF('F Intl Con Plus Base'!$M$120&gt;ROUND(((1-'F Intl Con Plus Base'!$M$117)*'F Intl Con Plus Base'!M39),2),ROUND('F Intl Con Plus Base'!$M$120*(1+International_Fuel_Surcharge),2),ROUND(((1-'F Intl Con Plus Base'!$M$117)*'F Intl Con Plus Base'!M39)*(1+International_Fuel_Surcharge),2)))*(1+FedEx_Markup),2)</f>
        <v>206.28</v>
      </c>
      <c r="N42" s="346">
        <f>ROUND((IF('F Intl Con Plus Base'!$N$120&gt;ROUND(((1-'F Intl Con Plus Base'!$N$117)*'F Intl Con Plus Base'!N39),2),ROUND('F Intl Con Plus Base'!$N$120*(1+International_Fuel_Surcharge),2),ROUND(((1-'F Intl Con Plus Base'!$N$117)*'F Intl Con Plus Base'!N39)*(1+International_Fuel_Surcharge),2)))*(1+FedEx_Markup),2)</f>
        <v>193.56</v>
      </c>
      <c r="O42" s="346">
        <f>ROUND((IF('F Intl Con Plus Base'!$O$120&gt;ROUND(((1-'F Intl Con Plus Base'!$O$117)*'F Intl Con Plus Base'!O39),2),ROUND('F Intl Con Plus Base'!$O$120*(1+International_Fuel_Surcharge),2),ROUND(((1-'F Intl Con Plus Base'!$O$117)*'F Intl Con Plus Base'!O39)*(1+International_Fuel_Surcharge),2)))*(1+FedEx_Markup),2)</f>
        <v>173.32</v>
      </c>
      <c r="P42" s="346">
        <f>ROUND((IF('F Intl Con Plus Base'!$P$120&gt;ROUND(((1-'F Intl Con Plus Base'!$P$117)*'F Intl Con Plus Base'!P39),2),ROUND('F Intl Con Plus Base'!$P$120*(1+International_Fuel_Surcharge),2),ROUND(((1-'F Intl Con Plus Base'!$P$117)*'F Intl Con Plus Base'!P39)*(1+International_Fuel_Surcharge),2)))*(1+FedEx_Markup),2)</f>
        <v>161.9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2.75" customHeight="1">
      <c r="A43" s="345">
        <v>38.0</v>
      </c>
      <c r="B43" s="346">
        <f>ROUND((IF('F Intl Con Plus Base'!$B$120&gt;ROUND(((1-'F Intl Con Plus Base'!$B$117)*'F Intl Con Plus Base'!B40),2),ROUND('F Intl Con Plus Base'!$B$120*(1+International_Fuel_Surcharge),2),ROUND(((1-'F Intl Con Plus Base'!$B$117)*'F Intl Con Plus Base'!B40)*(1+International_Fuel_Surcharge),2)))*(1+FedEx_Markup),2)</f>
        <v>82.9</v>
      </c>
      <c r="C43" s="346">
        <f>ROUND((IF('F Intl Con Plus Base'!$C$120&gt;ROUND(((1-'F Intl Con Plus Base'!$C$117)*'F Intl Con Plus Base'!C40),2),ROUND('F Intl Con Plus Base'!$C$120*(1+International_Fuel_Surcharge),2),ROUND(((1-'F Intl Con Plus Base'!$C$117)*'F Intl Con Plus Base'!C40)*(1+International_Fuel_Surcharge),2)))*(1+FedEx_Markup),2)</f>
        <v>95.23</v>
      </c>
      <c r="D43" s="346">
        <f>ROUND((IF('F Intl Con Plus Base'!$D$120&gt;ROUND(((1-'F Intl Con Plus Base'!$D$117)*'F Intl Con Plus Base'!D40),2),ROUND('F Intl Con Plus Base'!$D$120*(1+International_Fuel_Surcharge),2),ROUND(((1-'F Intl Con Plus Base'!$D$117)*'F Intl Con Plus Base'!D40)*(1+International_Fuel_Surcharge),2)))*(1+FedEx_Markup),2)</f>
        <v>69.63</v>
      </c>
      <c r="E43" s="346">
        <f>ROUND((IF('F Intl Con Plus Base'!$E$120&gt;ROUND(((1-'F Intl Con Plus Base'!$E$117)*'F Intl Con Plus Base'!E40),2),ROUND('F Intl Con Plus Base'!$E$120*(1+International_Fuel_Surcharge),2),ROUND(((1-'F Intl Con Plus Base'!$E$117)*'F Intl Con Plus Base'!E40)*(1+International_Fuel_Surcharge),2)))*(1+FedEx_Markup),2)</f>
        <v>110.79</v>
      </c>
      <c r="F43" s="346">
        <f>ROUND((IF('F Intl Con Plus Base'!$F$120&gt;ROUND(((1-'F Intl Con Plus Base'!$F$117)*'F Intl Con Plus Base'!F40),2),ROUND('F Intl Con Plus Base'!$F$120*(1+International_Fuel_Surcharge),2),ROUND(((1-'F Intl Con Plus Base'!$F$117)*'F Intl Con Plus Base'!F40)*(1+International_Fuel_Surcharge),2)))*(1+FedEx_Markup),2)</f>
        <v>209.22</v>
      </c>
      <c r="G43" s="346">
        <f>ROUND((IF('F Intl Con Plus Base'!$G$120&gt;ROUND(((1-'F Intl Con Plus Base'!$G$117)*'F Intl Con Plus Base'!G40),2),ROUND('F Intl Con Plus Base'!$G$120*(1+International_Fuel_Surcharge),2),ROUND(((1-'F Intl Con Plus Base'!$G$117)*'F Intl Con Plus Base'!G40)*(1+International_Fuel_Surcharge),2)))*(1+FedEx_Markup),2)</f>
        <v>125.42</v>
      </c>
      <c r="H43" s="346">
        <f>ROUND((IF('F Intl Con Plus Base'!$H$120&gt;ROUND(((1-'F Intl Con Plus Base'!$H$117)*'F Intl Con Plus Base'!H40),2),ROUND('F Intl Con Plus Base'!$H$120*(1+International_Fuel_Surcharge),2),ROUND(((1-'F Intl Con Plus Base'!$H$117)*'F Intl Con Plus Base'!H40)*(1+International_Fuel_Surcharge),2)))*(1+FedEx_Markup),2)</f>
        <v>133.31</v>
      </c>
      <c r="I43" s="346">
        <f>ROUND((IF('F Intl Con Plus Base'!$I$120&gt;ROUND(((1-'F Intl Con Plus Base'!$I$117)*'F Intl Con Plus Base'!I40),2),ROUND('F Intl Con Plus Base'!$I$120*(1+International_Fuel_Surcharge),2),ROUND(((1-'F Intl Con Plus Base'!$I$117)*'F Intl Con Plus Base'!I40)*(1+International_Fuel_Surcharge),2)))*(1+FedEx_Markup),2)</f>
        <v>146.31</v>
      </c>
      <c r="J43" s="346">
        <f>ROUND((IF('F Intl Con Plus Base'!$J$120&gt;ROUND(((1-'F Intl Con Plus Base'!$J$117)*'F Intl Con Plus Base'!J40),2),ROUND('F Intl Con Plus Base'!$J$120*(1+International_Fuel_Surcharge),2),ROUND(((1-'F Intl Con Plus Base'!$J$117)*'F Intl Con Plus Base'!J40)*(1+International_Fuel_Surcharge),2)))*(1+FedEx_Markup),2)</f>
        <v>85.66</v>
      </c>
      <c r="K43" s="346">
        <f>ROUND((IF('F Intl Con Plus Base'!$K$120&gt;ROUND(((1-'F Intl Con Plus Base'!$K$117)*'F Intl Con Plus Base'!K40),2),ROUND('F Intl Con Plus Base'!$K$120*(1+International_Fuel_Surcharge),2),ROUND(((1-'F Intl Con Plus Base'!$K$117)*'F Intl Con Plus Base'!K40)*(1+International_Fuel_Surcharge),2)))*(1+FedEx_Markup),2)</f>
        <v>196.87</v>
      </c>
      <c r="L43" s="346">
        <f>ROUND((IF('F Intl Con Plus Base'!$L$120&gt;ROUND(((1-'F Intl Con Plus Base'!$L$117)*'F Intl Con Plus Base'!L40),2),ROUND('F Intl Con Plus Base'!$L$120*(1+International_Fuel_Surcharge),2),ROUND(((1-'F Intl Con Plus Base'!$L$117)*'F Intl Con Plus Base'!L40)*(1+International_Fuel_Surcharge),2)))*(1+FedEx_Markup),2)</f>
        <v>153</v>
      </c>
      <c r="M43" s="346">
        <f>ROUND((IF('F Intl Con Plus Base'!$M$120&gt;ROUND(((1-'F Intl Con Plus Base'!$M$117)*'F Intl Con Plus Base'!M40),2),ROUND('F Intl Con Plus Base'!$M$120*(1+International_Fuel_Surcharge),2),ROUND(((1-'F Intl Con Plus Base'!$M$117)*'F Intl Con Plus Base'!M40)*(1+International_Fuel_Surcharge),2)))*(1+FedEx_Markup),2)</f>
        <v>213.99</v>
      </c>
      <c r="N43" s="346">
        <f>ROUND((IF('F Intl Con Plus Base'!$N$120&gt;ROUND(((1-'F Intl Con Plus Base'!$N$117)*'F Intl Con Plus Base'!N40),2),ROUND('F Intl Con Plus Base'!$N$120*(1+International_Fuel_Surcharge),2),ROUND(((1-'F Intl Con Plus Base'!$N$117)*'F Intl Con Plus Base'!N40)*(1+International_Fuel_Surcharge),2)))*(1+FedEx_Markup),2)</f>
        <v>197.73</v>
      </c>
      <c r="O43" s="346">
        <f>ROUND((IF('F Intl Con Plus Base'!$O$120&gt;ROUND(((1-'F Intl Con Plus Base'!$O$117)*'F Intl Con Plus Base'!O40),2),ROUND('F Intl Con Plus Base'!$O$120*(1+International_Fuel_Surcharge),2),ROUND(((1-'F Intl Con Plus Base'!$O$117)*'F Intl Con Plus Base'!O40)*(1+International_Fuel_Surcharge),2)))*(1+FedEx_Markup),2)</f>
        <v>173.43</v>
      </c>
      <c r="P43" s="346">
        <f>ROUND((IF('F Intl Con Plus Base'!$P$120&gt;ROUND(((1-'F Intl Con Plus Base'!$P$117)*'F Intl Con Plus Base'!P40),2),ROUND('F Intl Con Plus Base'!$P$120*(1+International_Fuel_Surcharge),2),ROUND(((1-'F Intl Con Plus Base'!$P$117)*'F Intl Con Plus Base'!P40)*(1+International_Fuel_Surcharge),2)))*(1+FedEx_Markup),2)</f>
        <v>164.22</v>
      </c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2.75" customHeight="1">
      <c r="A44" s="345">
        <v>39.0</v>
      </c>
      <c r="B44" s="346">
        <f>ROUND((IF('F Intl Con Plus Base'!$B$120&gt;ROUND(((1-'F Intl Con Plus Base'!$B$117)*'F Intl Con Plus Base'!B41),2),ROUND('F Intl Con Plus Base'!$B$120*(1+International_Fuel_Surcharge),2),ROUND(((1-'F Intl Con Plus Base'!$B$117)*'F Intl Con Plus Base'!B41)*(1+International_Fuel_Surcharge),2)))*(1+FedEx_Markup),2)</f>
        <v>84.46</v>
      </c>
      <c r="C44" s="346">
        <f>ROUND((IF('F Intl Con Plus Base'!$C$120&gt;ROUND(((1-'F Intl Con Plus Base'!$C$117)*'F Intl Con Plus Base'!C41),2),ROUND('F Intl Con Plus Base'!$C$120*(1+International_Fuel_Surcharge),2),ROUND(((1-'F Intl Con Plus Base'!$C$117)*'F Intl Con Plus Base'!C41)*(1+International_Fuel_Surcharge),2)))*(1+FedEx_Markup),2)</f>
        <v>96.97</v>
      </c>
      <c r="D44" s="346">
        <f>ROUND((IF('F Intl Con Plus Base'!$D$120&gt;ROUND(((1-'F Intl Con Plus Base'!$D$117)*'F Intl Con Plus Base'!D41),2),ROUND('F Intl Con Plus Base'!$D$120*(1+International_Fuel_Surcharge),2),ROUND(((1-'F Intl Con Plus Base'!$D$117)*'F Intl Con Plus Base'!D41)*(1+International_Fuel_Surcharge),2)))*(1+FedEx_Markup),2)</f>
        <v>70.1</v>
      </c>
      <c r="E44" s="346">
        <f>ROUND((IF('F Intl Con Plus Base'!$E$120&gt;ROUND(((1-'F Intl Con Plus Base'!$E$117)*'F Intl Con Plus Base'!E41),2),ROUND('F Intl Con Plus Base'!$E$120*(1+International_Fuel_Surcharge),2),ROUND(((1-'F Intl Con Plus Base'!$E$117)*'F Intl Con Plus Base'!E41)*(1+International_Fuel_Surcharge),2)))*(1+FedEx_Markup),2)</f>
        <v>122.3</v>
      </c>
      <c r="F44" s="346">
        <f>ROUND((IF('F Intl Con Plus Base'!$F$120&gt;ROUND(((1-'F Intl Con Plus Base'!$F$117)*'F Intl Con Plus Base'!F41),2),ROUND('F Intl Con Plus Base'!$F$120*(1+International_Fuel_Surcharge),2),ROUND(((1-'F Intl Con Plus Base'!$F$117)*'F Intl Con Plus Base'!F41)*(1+International_Fuel_Surcharge),2)))*(1+FedEx_Markup),2)</f>
        <v>210.8</v>
      </c>
      <c r="G44" s="346">
        <f>ROUND((IF('F Intl Con Plus Base'!$G$120&gt;ROUND(((1-'F Intl Con Plus Base'!$G$117)*'F Intl Con Plus Base'!G41),2),ROUND('F Intl Con Plus Base'!$G$120*(1+International_Fuel_Surcharge),2),ROUND(((1-'F Intl Con Plus Base'!$G$117)*'F Intl Con Plus Base'!G41)*(1+International_Fuel_Surcharge),2)))*(1+FedEx_Markup),2)</f>
        <v>125.48</v>
      </c>
      <c r="H44" s="346">
        <f>ROUND((IF('F Intl Con Plus Base'!$H$120&gt;ROUND(((1-'F Intl Con Plus Base'!$H$117)*'F Intl Con Plus Base'!H41),2),ROUND('F Intl Con Plus Base'!$H$120*(1+International_Fuel_Surcharge),2),ROUND(((1-'F Intl Con Plus Base'!$H$117)*'F Intl Con Plus Base'!H41)*(1+International_Fuel_Surcharge),2)))*(1+FedEx_Markup),2)</f>
        <v>135.15</v>
      </c>
      <c r="I44" s="346">
        <f>ROUND((IF('F Intl Con Plus Base'!$I$120&gt;ROUND(((1-'F Intl Con Plus Base'!$I$117)*'F Intl Con Plus Base'!I41),2),ROUND('F Intl Con Plus Base'!$I$120*(1+International_Fuel_Surcharge),2),ROUND(((1-'F Intl Con Plus Base'!$I$117)*'F Intl Con Plus Base'!I41)*(1+International_Fuel_Surcharge),2)))*(1+FedEx_Markup),2)</f>
        <v>152.32</v>
      </c>
      <c r="J44" s="346">
        <f>ROUND((IF('F Intl Con Plus Base'!$J$120&gt;ROUND(((1-'F Intl Con Plus Base'!$J$117)*'F Intl Con Plus Base'!J41),2),ROUND('F Intl Con Plus Base'!$J$120*(1+International_Fuel_Surcharge),2),ROUND(((1-'F Intl Con Plus Base'!$J$117)*'F Intl Con Plus Base'!J41)*(1+International_Fuel_Surcharge),2)))*(1+FedEx_Markup),2)</f>
        <v>86.07</v>
      </c>
      <c r="K44" s="346">
        <f>ROUND((IF('F Intl Con Plus Base'!$K$120&gt;ROUND(((1-'F Intl Con Plus Base'!$K$117)*'F Intl Con Plus Base'!K41),2),ROUND('F Intl Con Plus Base'!$K$120*(1+International_Fuel_Surcharge),2),ROUND(((1-'F Intl Con Plus Base'!$K$117)*'F Intl Con Plus Base'!K41)*(1+International_Fuel_Surcharge),2)))*(1+FedEx_Markup),2)</f>
        <v>202.4</v>
      </c>
      <c r="L44" s="346">
        <f>ROUND((IF('F Intl Con Plus Base'!$L$120&gt;ROUND(((1-'F Intl Con Plus Base'!$L$117)*'F Intl Con Plus Base'!L41),2),ROUND('F Intl Con Plus Base'!$L$120*(1+International_Fuel_Surcharge),2),ROUND(((1-'F Intl Con Plus Base'!$L$117)*'F Intl Con Plus Base'!L41)*(1+International_Fuel_Surcharge),2)))*(1+FedEx_Markup),2)</f>
        <v>167.16</v>
      </c>
      <c r="M44" s="346">
        <f>ROUND((IF('F Intl Con Plus Base'!$M$120&gt;ROUND(((1-'F Intl Con Plus Base'!$M$117)*'F Intl Con Plus Base'!M41),2),ROUND('F Intl Con Plus Base'!$M$120*(1+International_Fuel_Surcharge),2),ROUND(((1-'F Intl Con Plus Base'!$M$117)*'F Intl Con Plus Base'!M41)*(1+International_Fuel_Surcharge),2)))*(1+FedEx_Markup),2)</f>
        <v>235.7</v>
      </c>
      <c r="N44" s="346">
        <f>ROUND((IF('F Intl Con Plus Base'!$N$120&gt;ROUND(((1-'F Intl Con Plus Base'!$N$117)*'F Intl Con Plus Base'!N41),2),ROUND('F Intl Con Plus Base'!$N$120*(1+International_Fuel_Surcharge),2),ROUND(((1-'F Intl Con Plus Base'!$N$117)*'F Intl Con Plus Base'!N41)*(1+International_Fuel_Surcharge),2)))*(1+FedEx_Markup),2)</f>
        <v>203.19</v>
      </c>
      <c r="O44" s="346">
        <f>ROUND((IF('F Intl Con Plus Base'!$O$120&gt;ROUND(((1-'F Intl Con Plus Base'!$O$117)*'F Intl Con Plus Base'!O41),2),ROUND('F Intl Con Plus Base'!$O$120*(1+International_Fuel_Surcharge),2),ROUND(((1-'F Intl Con Plus Base'!$O$117)*'F Intl Con Plus Base'!O41)*(1+International_Fuel_Surcharge),2)))*(1+FedEx_Markup),2)</f>
        <v>173.49</v>
      </c>
      <c r="P44" s="346">
        <f>ROUND((IF('F Intl Con Plus Base'!$P$120&gt;ROUND(((1-'F Intl Con Plus Base'!$P$117)*'F Intl Con Plus Base'!P41),2),ROUND('F Intl Con Plus Base'!$P$120*(1+International_Fuel_Surcharge),2),ROUND(((1-'F Intl Con Plus Base'!$P$117)*'F Intl Con Plus Base'!P41)*(1+International_Fuel_Surcharge),2)))*(1+FedEx_Markup),2)</f>
        <v>171.48</v>
      </c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2.75" customHeight="1">
      <c r="A45" s="345">
        <v>40.0</v>
      </c>
      <c r="B45" s="346">
        <f>ROUND((IF('F Intl Con Plus Base'!$B$120&gt;ROUND(((1-'F Intl Con Plus Base'!$B$117)*'F Intl Con Plus Base'!B42),2),ROUND('F Intl Con Plus Base'!$B$120*(1+International_Fuel_Surcharge),2),ROUND(((1-'F Intl Con Plus Base'!$B$117)*'F Intl Con Plus Base'!B42)*(1+International_Fuel_Surcharge),2)))*(1+FedEx_Markup),2)</f>
        <v>86.02</v>
      </c>
      <c r="C45" s="346">
        <f>ROUND((IF('F Intl Con Plus Base'!$C$120&gt;ROUND(((1-'F Intl Con Plus Base'!$C$117)*'F Intl Con Plus Base'!C42),2),ROUND('F Intl Con Plus Base'!$C$120*(1+International_Fuel_Surcharge),2),ROUND(((1-'F Intl Con Plus Base'!$C$117)*'F Intl Con Plus Base'!C42)*(1+International_Fuel_Surcharge),2)))*(1+FedEx_Markup),2)</f>
        <v>99.6</v>
      </c>
      <c r="D45" s="346">
        <f>ROUND((IF('F Intl Con Plus Base'!$D$120&gt;ROUND(((1-'F Intl Con Plus Base'!$D$117)*'F Intl Con Plus Base'!D42),2),ROUND('F Intl Con Plus Base'!$D$120*(1+International_Fuel_Surcharge),2),ROUND(((1-'F Intl Con Plus Base'!$D$117)*'F Intl Con Plus Base'!D42)*(1+International_Fuel_Surcharge),2)))*(1+FedEx_Markup),2)</f>
        <v>70.16</v>
      </c>
      <c r="E45" s="346">
        <f>ROUND((IF('F Intl Con Plus Base'!$E$120&gt;ROUND(((1-'F Intl Con Plus Base'!$E$117)*'F Intl Con Plus Base'!E42),2),ROUND('F Intl Con Plus Base'!$E$120*(1+International_Fuel_Surcharge),2),ROUND(((1-'F Intl Con Plus Base'!$E$117)*'F Intl Con Plus Base'!E42)*(1+International_Fuel_Surcharge),2)))*(1+FedEx_Markup),2)</f>
        <v>123.46</v>
      </c>
      <c r="F45" s="346">
        <f>ROUND((IF('F Intl Con Plus Base'!$F$120&gt;ROUND(((1-'F Intl Con Plus Base'!$F$117)*'F Intl Con Plus Base'!F42),2),ROUND('F Intl Con Plus Base'!$F$120*(1+International_Fuel_Surcharge),2),ROUND(((1-'F Intl Con Plus Base'!$F$117)*'F Intl Con Plus Base'!F42)*(1+International_Fuel_Surcharge),2)))*(1+FedEx_Markup),2)</f>
        <v>241.9</v>
      </c>
      <c r="G45" s="346">
        <f>ROUND((IF('F Intl Con Plus Base'!$G$120&gt;ROUND(((1-'F Intl Con Plus Base'!$G$117)*'F Intl Con Plus Base'!G42),2),ROUND('F Intl Con Plus Base'!$G$120*(1+International_Fuel_Surcharge),2),ROUND(((1-'F Intl Con Plus Base'!$G$117)*'F Intl Con Plus Base'!G42)*(1+International_Fuel_Surcharge),2)))*(1+FedEx_Markup),2)</f>
        <v>125.64</v>
      </c>
      <c r="H45" s="346">
        <f>ROUND((IF('F Intl Con Plus Base'!$H$120&gt;ROUND(((1-'F Intl Con Plus Base'!$H$117)*'F Intl Con Plus Base'!H42),2),ROUND('F Intl Con Plus Base'!$H$120*(1+International_Fuel_Surcharge),2),ROUND(((1-'F Intl Con Plus Base'!$H$117)*'F Intl Con Plus Base'!H42)*(1+International_Fuel_Surcharge),2)))*(1+FedEx_Markup),2)</f>
        <v>135.62</v>
      </c>
      <c r="I45" s="346">
        <f>ROUND((IF('F Intl Con Plus Base'!$I$120&gt;ROUND(((1-'F Intl Con Plus Base'!$I$117)*'F Intl Con Plus Base'!I42),2),ROUND('F Intl Con Plus Base'!$I$120*(1+International_Fuel_Surcharge),2),ROUND(((1-'F Intl Con Plus Base'!$I$117)*'F Intl Con Plus Base'!I42)*(1+International_Fuel_Surcharge),2)))*(1+FedEx_Markup),2)</f>
        <v>159.36</v>
      </c>
      <c r="J45" s="346">
        <f>ROUND((IF('F Intl Con Plus Base'!$J$120&gt;ROUND(((1-'F Intl Con Plus Base'!$J$117)*'F Intl Con Plus Base'!J42),2),ROUND('F Intl Con Plus Base'!$J$120*(1+International_Fuel_Surcharge),2),ROUND(((1-'F Intl Con Plus Base'!$J$117)*'F Intl Con Plus Base'!J42)*(1+International_Fuel_Surcharge),2)))*(1+FedEx_Markup),2)</f>
        <v>94.08</v>
      </c>
      <c r="K45" s="346">
        <f>ROUND((IF('F Intl Con Plus Base'!$K$120&gt;ROUND(((1-'F Intl Con Plus Base'!$K$117)*'F Intl Con Plus Base'!K42),2),ROUND('F Intl Con Plus Base'!$K$120*(1+International_Fuel_Surcharge),2),ROUND(((1-'F Intl Con Plus Base'!$K$117)*'F Intl Con Plus Base'!K42)*(1+International_Fuel_Surcharge),2)))*(1+FedEx_Markup),2)</f>
        <v>203.14</v>
      </c>
      <c r="L45" s="346">
        <f>ROUND((IF('F Intl Con Plus Base'!$L$120&gt;ROUND(((1-'F Intl Con Plus Base'!$L$117)*'F Intl Con Plus Base'!L42),2),ROUND('F Intl Con Plus Base'!$L$120*(1+International_Fuel_Surcharge),2),ROUND(((1-'F Intl Con Plus Base'!$L$117)*'F Intl Con Plus Base'!L42)*(1+International_Fuel_Surcharge),2)))*(1+FedEx_Markup),2)</f>
        <v>168.58</v>
      </c>
      <c r="M45" s="346">
        <f>ROUND((IF('F Intl Con Plus Base'!$M$120&gt;ROUND(((1-'F Intl Con Plus Base'!$M$117)*'F Intl Con Plus Base'!M42),2),ROUND('F Intl Con Plus Base'!$M$120*(1+International_Fuel_Surcharge),2),ROUND(((1-'F Intl Con Plus Base'!$M$117)*'F Intl Con Plus Base'!M42)*(1+International_Fuel_Surcharge),2)))*(1+FedEx_Markup),2)</f>
        <v>237.87</v>
      </c>
      <c r="N45" s="346">
        <f>ROUND((IF('F Intl Con Plus Base'!$N$120&gt;ROUND(((1-'F Intl Con Plus Base'!$N$117)*'F Intl Con Plus Base'!N42),2),ROUND('F Intl Con Plus Base'!$N$120*(1+International_Fuel_Surcharge),2),ROUND(((1-'F Intl Con Plus Base'!$N$117)*'F Intl Con Plus Base'!N42)*(1+International_Fuel_Surcharge),2)))*(1+FedEx_Markup),2)</f>
        <v>220.72</v>
      </c>
      <c r="O45" s="346">
        <f>ROUND((IF('F Intl Con Plus Base'!$O$120&gt;ROUND(((1-'F Intl Con Plus Base'!$O$117)*'F Intl Con Plus Base'!O42),2),ROUND('F Intl Con Plus Base'!$O$120*(1+International_Fuel_Surcharge),2),ROUND(((1-'F Intl Con Plus Base'!$O$117)*'F Intl Con Plus Base'!O42)*(1+International_Fuel_Surcharge),2)))*(1+FedEx_Markup),2)</f>
        <v>174.26</v>
      </c>
      <c r="P45" s="346">
        <f>ROUND((IF('F Intl Con Plus Base'!$P$120&gt;ROUND(((1-'F Intl Con Plus Base'!$P$117)*'F Intl Con Plus Base'!P42),2),ROUND('F Intl Con Plus Base'!$P$120*(1+International_Fuel_Surcharge),2),ROUND(((1-'F Intl Con Plus Base'!$P$117)*'F Intl Con Plus Base'!P42)*(1+International_Fuel_Surcharge),2)))*(1+FedEx_Markup),2)</f>
        <v>179.34</v>
      </c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2.75" customHeight="1">
      <c r="A46" s="345">
        <v>41.0</v>
      </c>
      <c r="B46" s="346">
        <f>ROUND((IF('F Intl Con Plus Base'!$B$120&gt;ROUND(((1-'F Intl Con Plus Base'!$B$117)*'F Intl Con Plus Base'!B43),2),ROUND('F Intl Con Plus Base'!$B$120*(1+International_Fuel_Surcharge),2),ROUND(((1-'F Intl Con Plus Base'!$B$117)*'F Intl Con Plus Base'!B43)*(1+International_Fuel_Surcharge),2)))*(1+FedEx_Markup),2)</f>
        <v>87.58</v>
      </c>
      <c r="C46" s="346">
        <f>ROUND((IF('F Intl Con Plus Base'!$C$120&gt;ROUND(((1-'F Intl Con Plus Base'!$C$117)*'F Intl Con Plus Base'!C43),2),ROUND('F Intl Con Plus Base'!$C$120*(1+International_Fuel_Surcharge),2),ROUND(((1-'F Intl Con Plus Base'!$C$117)*'F Intl Con Plus Base'!C43)*(1+International_Fuel_Surcharge),2)))*(1+FedEx_Markup),2)</f>
        <v>99.87</v>
      </c>
      <c r="D46" s="346">
        <f>ROUND((IF('F Intl Con Plus Base'!$D$120&gt;ROUND(((1-'F Intl Con Plus Base'!$D$117)*'F Intl Con Plus Base'!D43),2),ROUND('F Intl Con Plus Base'!$D$120*(1+International_Fuel_Surcharge),2),ROUND(((1-'F Intl Con Plus Base'!$D$117)*'F Intl Con Plus Base'!D43)*(1+International_Fuel_Surcharge),2)))*(1+FedEx_Markup),2)</f>
        <v>70.91</v>
      </c>
      <c r="E46" s="346">
        <f>ROUND((IF('F Intl Con Plus Base'!$E$120&gt;ROUND(((1-'F Intl Con Plus Base'!$E$117)*'F Intl Con Plus Base'!E43),2),ROUND('F Intl Con Plus Base'!$E$120*(1+International_Fuel_Surcharge),2),ROUND(((1-'F Intl Con Plus Base'!$E$117)*'F Intl Con Plus Base'!E43)*(1+International_Fuel_Surcharge),2)))*(1+FedEx_Markup),2)</f>
        <v>124.5</v>
      </c>
      <c r="F46" s="346">
        <f>ROUND((IF('F Intl Con Plus Base'!$F$120&gt;ROUND(((1-'F Intl Con Plus Base'!$F$117)*'F Intl Con Plus Base'!F43),2),ROUND('F Intl Con Plus Base'!$F$120*(1+International_Fuel_Surcharge),2),ROUND(((1-'F Intl Con Plus Base'!$F$117)*'F Intl Con Plus Base'!F43)*(1+International_Fuel_Surcharge),2)))*(1+FedEx_Markup),2)</f>
        <v>248.94</v>
      </c>
      <c r="G46" s="346">
        <f>ROUND((IF('F Intl Con Plus Base'!$G$120&gt;ROUND(((1-'F Intl Con Plus Base'!$G$117)*'F Intl Con Plus Base'!G43),2),ROUND('F Intl Con Plus Base'!$G$120*(1+International_Fuel_Surcharge),2),ROUND(((1-'F Intl Con Plus Base'!$G$117)*'F Intl Con Plus Base'!G43)*(1+International_Fuel_Surcharge),2)))*(1+FedEx_Markup),2)</f>
        <v>128.92</v>
      </c>
      <c r="H46" s="346">
        <f>ROUND((IF('F Intl Con Plus Base'!$H$120&gt;ROUND(((1-'F Intl Con Plus Base'!$H$117)*'F Intl Con Plus Base'!H43),2),ROUND('F Intl Con Plus Base'!$H$120*(1+International_Fuel_Surcharge),2),ROUND(((1-'F Intl Con Plus Base'!$H$117)*'F Intl Con Plus Base'!H43)*(1+International_Fuel_Surcharge),2)))*(1+FedEx_Markup),2)</f>
        <v>138.14</v>
      </c>
      <c r="I46" s="346">
        <f>ROUND((IF('F Intl Con Plus Base'!$I$120&gt;ROUND(((1-'F Intl Con Plus Base'!$I$117)*'F Intl Con Plus Base'!I43),2),ROUND('F Intl Con Plus Base'!$I$120*(1+International_Fuel_Surcharge),2),ROUND(((1-'F Intl Con Plus Base'!$I$117)*'F Intl Con Plus Base'!I43)*(1+International_Fuel_Surcharge),2)))*(1+FedEx_Markup),2)</f>
        <v>162.36</v>
      </c>
      <c r="J46" s="346">
        <f>ROUND((IF('F Intl Con Plus Base'!$J$120&gt;ROUND(((1-'F Intl Con Plus Base'!$J$117)*'F Intl Con Plus Base'!J43),2),ROUND('F Intl Con Plus Base'!$J$120*(1+International_Fuel_Surcharge),2),ROUND(((1-'F Intl Con Plus Base'!$J$117)*'F Intl Con Plus Base'!J43)*(1+International_Fuel_Surcharge),2)))*(1+FedEx_Markup),2)</f>
        <v>95.32</v>
      </c>
      <c r="K46" s="346">
        <f>ROUND((IF('F Intl Con Plus Base'!$K$120&gt;ROUND(((1-'F Intl Con Plus Base'!$K$117)*'F Intl Con Plus Base'!K43),2),ROUND('F Intl Con Plus Base'!$K$120*(1+International_Fuel_Surcharge),2),ROUND(((1-'F Intl Con Plus Base'!$K$117)*'F Intl Con Plus Base'!K43)*(1+International_Fuel_Surcharge),2)))*(1+FedEx_Markup),2)</f>
        <v>208.29</v>
      </c>
      <c r="L46" s="346">
        <f>ROUND((IF('F Intl Con Plus Base'!$L$120&gt;ROUND(((1-'F Intl Con Plus Base'!$L$117)*'F Intl Con Plus Base'!L43),2),ROUND('F Intl Con Plus Base'!$L$120*(1+International_Fuel_Surcharge),2),ROUND(((1-'F Intl Con Plus Base'!$L$117)*'F Intl Con Plus Base'!L43)*(1+International_Fuel_Surcharge),2)))*(1+FedEx_Markup),2)</f>
        <v>168.75</v>
      </c>
      <c r="M46" s="346">
        <f>ROUND((IF('F Intl Con Plus Base'!$M$120&gt;ROUND(((1-'F Intl Con Plus Base'!$M$117)*'F Intl Con Plus Base'!M43),2),ROUND('F Intl Con Plus Base'!$M$120*(1+International_Fuel_Surcharge),2),ROUND(((1-'F Intl Con Plus Base'!$M$117)*'F Intl Con Plus Base'!M43)*(1+International_Fuel_Surcharge),2)))*(1+FedEx_Markup),2)</f>
        <v>238.1</v>
      </c>
      <c r="N46" s="346">
        <f>ROUND((IF('F Intl Con Plus Base'!$N$120&gt;ROUND(((1-'F Intl Con Plus Base'!$N$117)*'F Intl Con Plus Base'!N43),2),ROUND('F Intl Con Plus Base'!$N$120*(1+International_Fuel_Surcharge),2),ROUND(((1-'F Intl Con Plus Base'!$N$117)*'F Intl Con Plus Base'!N43)*(1+International_Fuel_Surcharge),2)))*(1+FedEx_Markup),2)</f>
        <v>222.47</v>
      </c>
      <c r="O46" s="346">
        <f>ROUND((IF('F Intl Con Plus Base'!$O$120&gt;ROUND(((1-'F Intl Con Plus Base'!$O$117)*'F Intl Con Plus Base'!O43),2),ROUND('F Intl Con Plus Base'!$O$120*(1+International_Fuel_Surcharge),2),ROUND(((1-'F Intl Con Plus Base'!$O$117)*'F Intl Con Plus Base'!O43)*(1+International_Fuel_Surcharge),2)))*(1+FedEx_Markup),2)</f>
        <v>189.28</v>
      </c>
      <c r="P46" s="346">
        <f>ROUND((IF('F Intl Con Plus Base'!$P$120&gt;ROUND(((1-'F Intl Con Plus Base'!$P$117)*'F Intl Con Plus Base'!P43),2),ROUND('F Intl Con Plus Base'!$P$120*(1+International_Fuel_Surcharge),2),ROUND(((1-'F Intl Con Plus Base'!$P$117)*'F Intl Con Plus Base'!P43)*(1+International_Fuel_Surcharge),2)))*(1+FedEx_Markup),2)</f>
        <v>180.62</v>
      </c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2.75" customHeight="1">
      <c r="A47" s="345">
        <v>42.0</v>
      </c>
      <c r="B47" s="346">
        <f>ROUND((IF('F Intl Con Plus Base'!$B$120&gt;ROUND(((1-'F Intl Con Plus Base'!$B$117)*'F Intl Con Plus Base'!B44),2),ROUND('F Intl Con Plus Base'!$B$120*(1+International_Fuel_Surcharge),2),ROUND(((1-'F Intl Con Plus Base'!$B$117)*'F Intl Con Plus Base'!B44)*(1+International_Fuel_Surcharge),2)))*(1+FedEx_Markup),2)</f>
        <v>89.16</v>
      </c>
      <c r="C47" s="346">
        <f>ROUND((IF('F Intl Con Plus Base'!$C$120&gt;ROUND(((1-'F Intl Con Plus Base'!$C$117)*'F Intl Con Plus Base'!C44),2),ROUND('F Intl Con Plus Base'!$C$120*(1+International_Fuel_Surcharge),2),ROUND(((1-'F Intl Con Plus Base'!$C$117)*'F Intl Con Plus Base'!C44)*(1+International_Fuel_Surcharge),2)))*(1+FedEx_Markup),2)</f>
        <v>101.32</v>
      </c>
      <c r="D47" s="346">
        <f>ROUND((IF('F Intl Con Plus Base'!$D$120&gt;ROUND(((1-'F Intl Con Plus Base'!$D$117)*'F Intl Con Plus Base'!D44),2),ROUND('F Intl Con Plus Base'!$D$120*(1+International_Fuel_Surcharge),2),ROUND(((1-'F Intl Con Plus Base'!$D$117)*'F Intl Con Plus Base'!D44)*(1+International_Fuel_Surcharge),2)))*(1+FedEx_Markup),2)</f>
        <v>70.98</v>
      </c>
      <c r="E47" s="346">
        <f>ROUND((IF('F Intl Con Plus Base'!$E$120&gt;ROUND(((1-'F Intl Con Plus Base'!$E$117)*'F Intl Con Plus Base'!E44),2),ROUND('F Intl Con Plus Base'!$E$120*(1+International_Fuel_Surcharge),2),ROUND(((1-'F Intl Con Plus Base'!$E$117)*'F Intl Con Plus Base'!E44)*(1+International_Fuel_Surcharge),2)))*(1+FedEx_Markup),2)</f>
        <v>128.51</v>
      </c>
      <c r="F47" s="346">
        <f>ROUND((IF('F Intl Con Plus Base'!$F$120&gt;ROUND(((1-'F Intl Con Plus Base'!$F$117)*'F Intl Con Plus Base'!F44),2),ROUND('F Intl Con Plus Base'!$F$120*(1+International_Fuel_Surcharge),2),ROUND(((1-'F Intl Con Plus Base'!$F$117)*'F Intl Con Plus Base'!F44)*(1+International_Fuel_Surcharge),2)))*(1+FedEx_Markup),2)</f>
        <v>249.64</v>
      </c>
      <c r="G47" s="346">
        <f>ROUND((IF('F Intl Con Plus Base'!$G$120&gt;ROUND(((1-'F Intl Con Plus Base'!$G$117)*'F Intl Con Plus Base'!G44),2),ROUND('F Intl Con Plus Base'!$G$120*(1+International_Fuel_Surcharge),2),ROUND(((1-'F Intl Con Plus Base'!$G$117)*'F Intl Con Plus Base'!G44)*(1+International_Fuel_Surcharge),2)))*(1+FedEx_Markup),2)</f>
        <v>139.84</v>
      </c>
      <c r="H47" s="346">
        <f>ROUND((IF('F Intl Con Plus Base'!$H$120&gt;ROUND(((1-'F Intl Con Plus Base'!$H$117)*'F Intl Con Plus Base'!H44),2),ROUND('F Intl Con Plus Base'!$H$120*(1+International_Fuel_Surcharge),2),ROUND(((1-'F Intl Con Plus Base'!$H$117)*'F Intl Con Plus Base'!H44)*(1+International_Fuel_Surcharge),2)))*(1+FedEx_Markup),2)</f>
        <v>138.39</v>
      </c>
      <c r="I47" s="346">
        <f>ROUND((IF('F Intl Con Plus Base'!$I$120&gt;ROUND(((1-'F Intl Con Plus Base'!$I$117)*'F Intl Con Plus Base'!I44),2),ROUND('F Intl Con Plus Base'!$I$120*(1+International_Fuel_Surcharge),2),ROUND(((1-'F Intl Con Plus Base'!$I$117)*'F Intl Con Plus Base'!I44)*(1+International_Fuel_Surcharge),2)))*(1+FedEx_Markup),2)</f>
        <v>162.87</v>
      </c>
      <c r="J47" s="346">
        <f>ROUND((IF('F Intl Con Plus Base'!$J$120&gt;ROUND(((1-'F Intl Con Plus Base'!$J$117)*'F Intl Con Plus Base'!J44),2),ROUND('F Intl Con Plus Base'!$J$120*(1+International_Fuel_Surcharge),2),ROUND(((1-'F Intl Con Plus Base'!$J$117)*'F Intl Con Plus Base'!J44)*(1+International_Fuel_Surcharge),2)))*(1+FedEx_Markup),2)</f>
        <v>96.28</v>
      </c>
      <c r="K47" s="346">
        <f>ROUND((IF('F Intl Con Plus Base'!$K$120&gt;ROUND(((1-'F Intl Con Plus Base'!$K$117)*'F Intl Con Plus Base'!K44),2),ROUND('F Intl Con Plus Base'!$K$120*(1+International_Fuel_Surcharge),2),ROUND(((1-'F Intl Con Plus Base'!$K$117)*'F Intl Con Plus Base'!K44)*(1+International_Fuel_Surcharge),2)))*(1+FedEx_Markup),2)</f>
        <v>208.81</v>
      </c>
      <c r="L47" s="346">
        <f>ROUND((IF('F Intl Con Plus Base'!$L$120&gt;ROUND(((1-'F Intl Con Plus Base'!$L$117)*'F Intl Con Plus Base'!L44),2),ROUND('F Intl Con Plus Base'!$L$120*(1+International_Fuel_Surcharge),2),ROUND(((1-'F Intl Con Plus Base'!$L$117)*'F Intl Con Plus Base'!L44)*(1+International_Fuel_Surcharge),2)))*(1+FedEx_Markup),2)</f>
        <v>169.31</v>
      </c>
      <c r="M47" s="346">
        <f>ROUND((IF('F Intl Con Plus Base'!$M$120&gt;ROUND(((1-'F Intl Con Plus Base'!$M$117)*'F Intl Con Plus Base'!M44),2),ROUND('F Intl Con Plus Base'!$M$120*(1+International_Fuel_Surcharge),2),ROUND(((1-'F Intl Con Plus Base'!$M$117)*'F Intl Con Plus Base'!M44)*(1+International_Fuel_Surcharge),2)))*(1+FedEx_Markup),2)</f>
        <v>238.19</v>
      </c>
      <c r="N47" s="346">
        <f>ROUND((IF('F Intl Con Plus Base'!$N$120&gt;ROUND(((1-'F Intl Con Plus Base'!$N$117)*'F Intl Con Plus Base'!N44),2),ROUND('F Intl Con Plus Base'!$N$120*(1+International_Fuel_Surcharge),2),ROUND(((1-'F Intl Con Plus Base'!$N$117)*'F Intl Con Plus Base'!N44)*(1+International_Fuel_Surcharge),2)))*(1+FedEx_Markup),2)</f>
        <v>234.44</v>
      </c>
      <c r="O47" s="346">
        <f>ROUND((IF('F Intl Con Plus Base'!$O$120&gt;ROUND(((1-'F Intl Con Plus Base'!$O$117)*'F Intl Con Plus Base'!O44),2),ROUND('F Intl Con Plus Base'!$O$120*(1+International_Fuel_Surcharge),2),ROUND(((1-'F Intl Con Plus Base'!$O$117)*'F Intl Con Plus Base'!O44)*(1+International_Fuel_Surcharge),2)))*(1+FedEx_Markup),2)</f>
        <v>191.38</v>
      </c>
      <c r="P47" s="346">
        <f>ROUND((IF('F Intl Con Plus Base'!$P$120&gt;ROUND(((1-'F Intl Con Plus Base'!$P$117)*'F Intl Con Plus Base'!P44),2),ROUND('F Intl Con Plus Base'!$P$120*(1+International_Fuel_Surcharge),2),ROUND(((1-'F Intl Con Plus Base'!$P$117)*'F Intl Con Plus Base'!P44)*(1+International_Fuel_Surcharge),2)))*(1+FedEx_Markup),2)</f>
        <v>180.77</v>
      </c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2.75" customHeight="1">
      <c r="A48" s="345">
        <v>43.0</v>
      </c>
      <c r="B48" s="346">
        <f>ROUND((IF('F Intl Con Plus Base'!$B$120&gt;ROUND(((1-'F Intl Con Plus Base'!$B$117)*'F Intl Con Plus Base'!B45),2),ROUND('F Intl Con Plus Base'!$B$120*(1+International_Fuel_Surcharge),2),ROUND(((1-'F Intl Con Plus Base'!$B$117)*'F Intl Con Plus Base'!B45)*(1+International_Fuel_Surcharge),2)))*(1+FedEx_Markup),2)</f>
        <v>90.72</v>
      </c>
      <c r="C48" s="346">
        <f>ROUND((IF('F Intl Con Plus Base'!$C$120&gt;ROUND(((1-'F Intl Con Plus Base'!$C$117)*'F Intl Con Plus Base'!C45),2),ROUND('F Intl Con Plus Base'!$C$120*(1+International_Fuel_Surcharge),2),ROUND(((1-'F Intl Con Plus Base'!$C$117)*'F Intl Con Plus Base'!C45)*(1+International_Fuel_Surcharge),2)))*(1+FedEx_Markup),2)</f>
        <v>103.19</v>
      </c>
      <c r="D48" s="346">
        <f>ROUND((IF('F Intl Con Plus Base'!$D$120&gt;ROUND(((1-'F Intl Con Plus Base'!$D$117)*'F Intl Con Plus Base'!D45),2),ROUND('F Intl Con Plus Base'!$D$120*(1+International_Fuel_Surcharge),2),ROUND(((1-'F Intl Con Plus Base'!$D$117)*'F Intl Con Plus Base'!D45)*(1+International_Fuel_Surcharge),2)))*(1+FedEx_Markup),2)</f>
        <v>71.19</v>
      </c>
      <c r="E48" s="346">
        <f>ROUND((IF('F Intl Con Plus Base'!$E$120&gt;ROUND(((1-'F Intl Con Plus Base'!$E$117)*'F Intl Con Plus Base'!E45),2),ROUND('F Intl Con Plus Base'!$E$120*(1+International_Fuel_Surcharge),2),ROUND(((1-'F Intl Con Plus Base'!$E$117)*'F Intl Con Plus Base'!E45)*(1+International_Fuel_Surcharge),2)))*(1+FedEx_Markup),2)</f>
        <v>128.92</v>
      </c>
      <c r="F48" s="346">
        <f>ROUND((IF('F Intl Con Plus Base'!$F$120&gt;ROUND(((1-'F Intl Con Plus Base'!$F$117)*'F Intl Con Plus Base'!F45),2),ROUND('F Intl Con Plus Base'!$F$120*(1+International_Fuel_Surcharge),2),ROUND(((1-'F Intl Con Plus Base'!$F$117)*'F Intl Con Plus Base'!F45)*(1+International_Fuel_Surcharge),2)))*(1+FedEx_Markup),2)</f>
        <v>256.47</v>
      </c>
      <c r="G48" s="346">
        <f>ROUND((IF('F Intl Con Plus Base'!$G$120&gt;ROUND(((1-'F Intl Con Plus Base'!$G$117)*'F Intl Con Plus Base'!G45),2),ROUND('F Intl Con Plus Base'!$G$120*(1+International_Fuel_Surcharge),2),ROUND(((1-'F Intl Con Plus Base'!$G$117)*'F Intl Con Plus Base'!G45)*(1+International_Fuel_Surcharge),2)))*(1+FedEx_Markup),2)</f>
        <v>141.21</v>
      </c>
      <c r="H48" s="346">
        <f>ROUND((IF('F Intl Con Plus Base'!$H$120&gt;ROUND(((1-'F Intl Con Plus Base'!$H$117)*'F Intl Con Plus Base'!H45),2),ROUND('F Intl Con Plus Base'!$H$120*(1+International_Fuel_Surcharge),2),ROUND(((1-'F Intl Con Plus Base'!$H$117)*'F Intl Con Plus Base'!H45)*(1+International_Fuel_Surcharge),2)))*(1+FedEx_Markup),2)</f>
        <v>138.51</v>
      </c>
      <c r="I48" s="346">
        <f>ROUND((IF('F Intl Con Plus Base'!$I$120&gt;ROUND(((1-'F Intl Con Plus Base'!$I$117)*'F Intl Con Plus Base'!I45),2),ROUND('F Intl Con Plus Base'!$I$120*(1+International_Fuel_Surcharge),2),ROUND(((1-'F Intl Con Plus Base'!$I$117)*'F Intl Con Plus Base'!I45)*(1+International_Fuel_Surcharge),2)))*(1+FedEx_Markup),2)</f>
        <v>170.78</v>
      </c>
      <c r="J48" s="346">
        <f>ROUND((IF('F Intl Con Plus Base'!$J$120&gt;ROUND(((1-'F Intl Con Plus Base'!$J$117)*'F Intl Con Plus Base'!J45),2),ROUND('F Intl Con Plus Base'!$J$120*(1+International_Fuel_Surcharge),2),ROUND(((1-'F Intl Con Plus Base'!$J$117)*'F Intl Con Plus Base'!J45)*(1+International_Fuel_Surcharge),2)))*(1+FedEx_Markup),2)</f>
        <v>97.61</v>
      </c>
      <c r="K48" s="346">
        <f>ROUND((IF('F Intl Con Plus Base'!$K$120&gt;ROUND(((1-'F Intl Con Plus Base'!$K$117)*'F Intl Con Plus Base'!K45),2),ROUND('F Intl Con Plus Base'!$K$120*(1+International_Fuel_Surcharge),2),ROUND(((1-'F Intl Con Plus Base'!$K$117)*'F Intl Con Plus Base'!K45)*(1+International_Fuel_Surcharge),2)))*(1+FedEx_Markup),2)</f>
        <v>215.59</v>
      </c>
      <c r="L48" s="346">
        <f>ROUND((IF('F Intl Con Plus Base'!$L$120&gt;ROUND(((1-'F Intl Con Plus Base'!$L$117)*'F Intl Con Plus Base'!L45),2),ROUND('F Intl Con Plus Base'!$L$120*(1+International_Fuel_Surcharge),2),ROUND(((1-'F Intl Con Plus Base'!$L$117)*'F Intl Con Plus Base'!L45)*(1+International_Fuel_Surcharge),2)))*(1+FedEx_Markup),2)</f>
        <v>180.6</v>
      </c>
      <c r="M48" s="346">
        <f>ROUND((IF('F Intl Con Plus Base'!$M$120&gt;ROUND(((1-'F Intl Con Plus Base'!$M$117)*'F Intl Con Plus Base'!M45),2),ROUND('F Intl Con Plus Base'!$M$120*(1+International_Fuel_Surcharge),2),ROUND(((1-'F Intl Con Plus Base'!$M$117)*'F Intl Con Plus Base'!M45)*(1+International_Fuel_Surcharge),2)))*(1+FedEx_Markup),2)</f>
        <v>238.25</v>
      </c>
      <c r="N48" s="346">
        <f>ROUND((IF('F Intl Con Plus Base'!$N$120&gt;ROUND(((1-'F Intl Con Plus Base'!$N$117)*'F Intl Con Plus Base'!N45),2),ROUND('F Intl Con Plus Base'!$N$120*(1+International_Fuel_Surcharge),2),ROUND(((1-'F Intl Con Plus Base'!$N$117)*'F Intl Con Plus Base'!N45)*(1+International_Fuel_Surcharge),2)))*(1+FedEx_Markup),2)</f>
        <v>253.06</v>
      </c>
      <c r="O48" s="346">
        <f>ROUND((IF('F Intl Con Plus Base'!$O$120&gt;ROUND(((1-'F Intl Con Plus Base'!$O$117)*'F Intl Con Plus Base'!O45),2),ROUND('F Intl Con Plus Base'!$O$120*(1+International_Fuel_Surcharge),2),ROUND(((1-'F Intl Con Plus Base'!$O$117)*'F Intl Con Plus Base'!O45)*(1+International_Fuel_Surcharge),2)))*(1+FedEx_Markup),2)</f>
        <v>191.88</v>
      </c>
      <c r="P48" s="346">
        <f>ROUND((IF('F Intl Con Plus Base'!$P$120&gt;ROUND(((1-'F Intl Con Plus Base'!$P$117)*'F Intl Con Plus Base'!P45),2),ROUND('F Intl Con Plus Base'!$P$120*(1+International_Fuel_Surcharge),2),ROUND(((1-'F Intl Con Plus Base'!$P$117)*'F Intl Con Plus Base'!P45)*(1+International_Fuel_Surcharge),2)))*(1+FedEx_Markup),2)</f>
        <v>180.81</v>
      </c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2.75" customHeight="1">
      <c r="A49" s="345">
        <v>44.0</v>
      </c>
      <c r="B49" s="346">
        <f>ROUND((IF('F Intl Con Plus Base'!$B$120&gt;ROUND(((1-'F Intl Con Plus Base'!$B$117)*'F Intl Con Plus Base'!B46),2),ROUND('F Intl Con Plus Base'!$B$120*(1+International_Fuel_Surcharge),2),ROUND(((1-'F Intl Con Plus Base'!$B$117)*'F Intl Con Plus Base'!B46)*(1+International_Fuel_Surcharge),2)))*(1+FedEx_Markup),2)</f>
        <v>92.3</v>
      </c>
      <c r="C49" s="346">
        <f>ROUND((IF('F Intl Con Plus Base'!$C$120&gt;ROUND(((1-'F Intl Con Plus Base'!$C$117)*'F Intl Con Plus Base'!C46),2),ROUND('F Intl Con Plus Base'!$C$120*(1+International_Fuel_Surcharge),2),ROUND(((1-'F Intl Con Plus Base'!$C$117)*'F Intl Con Plus Base'!C46)*(1+International_Fuel_Surcharge),2)))*(1+FedEx_Markup),2)</f>
        <v>104.63</v>
      </c>
      <c r="D49" s="346">
        <f>ROUND((IF('F Intl Con Plus Base'!$D$120&gt;ROUND(((1-'F Intl Con Plus Base'!$D$117)*'F Intl Con Plus Base'!D46),2),ROUND('F Intl Con Plus Base'!$D$120*(1+International_Fuel_Surcharge),2),ROUND(((1-'F Intl Con Plus Base'!$D$117)*'F Intl Con Plus Base'!D46)*(1+International_Fuel_Surcharge),2)))*(1+FedEx_Markup),2)</f>
        <v>75.39</v>
      </c>
      <c r="E49" s="346">
        <f>ROUND((IF('F Intl Con Plus Base'!$E$120&gt;ROUND(((1-'F Intl Con Plus Base'!$E$117)*'F Intl Con Plus Base'!E46),2),ROUND('F Intl Con Plus Base'!$E$120*(1+International_Fuel_Surcharge),2),ROUND(((1-'F Intl Con Plus Base'!$E$117)*'F Intl Con Plus Base'!E46)*(1+International_Fuel_Surcharge),2)))*(1+FedEx_Markup),2)</f>
        <v>128.96</v>
      </c>
      <c r="F49" s="346">
        <f>ROUND((IF('F Intl Con Plus Base'!$F$120&gt;ROUND(((1-'F Intl Con Plus Base'!$F$117)*'F Intl Con Plus Base'!F46),2),ROUND('F Intl Con Plus Base'!$F$120*(1+International_Fuel_Surcharge),2),ROUND(((1-'F Intl Con Plus Base'!$F$117)*'F Intl Con Plus Base'!F46)*(1+International_Fuel_Surcharge),2)))*(1+FedEx_Markup),2)</f>
        <v>257.16</v>
      </c>
      <c r="G49" s="346">
        <f>ROUND((IF('F Intl Con Plus Base'!$G$120&gt;ROUND(((1-'F Intl Con Plus Base'!$G$117)*'F Intl Con Plus Base'!G46),2),ROUND('F Intl Con Plus Base'!$G$120*(1+International_Fuel_Surcharge),2),ROUND(((1-'F Intl Con Plus Base'!$G$117)*'F Intl Con Plus Base'!G46)*(1+International_Fuel_Surcharge),2)))*(1+FedEx_Markup),2)</f>
        <v>141.35</v>
      </c>
      <c r="H49" s="346">
        <f>ROUND((IF('F Intl Con Plus Base'!$H$120&gt;ROUND(((1-'F Intl Con Plus Base'!$H$117)*'F Intl Con Plus Base'!H46),2),ROUND('F Intl Con Plus Base'!$H$120*(1+International_Fuel_Surcharge),2),ROUND(((1-'F Intl Con Plus Base'!$H$117)*'F Intl Con Plus Base'!H46)*(1+International_Fuel_Surcharge),2)))*(1+FedEx_Markup),2)</f>
        <v>139.58</v>
      </c>
      <c r="I49" s="346">
        <f>ROUND((IF('F Intl Con Plus Base'!$I$120&gt;ROUND(((1-'F Intl Con Plus Base'!$I$117)*'F Intl Con Plus Base'!I46),2),ROUND('F Intl Con Plus Base'!$I$120*(1+International_Fuel_Surcharge),2),ROUND(((1-'F Intl Con Plus Base'!$I$117)*'F Intl Con Plus Base'!I46)*(1+International_Fuel_Surcharge),2)))*(1+FedEx_Markup),2)</f>
        <v>174.35</v>
      </c>
      <c r="J49" s="346">
        <f>ROUND((IF('F Intl Con Plus Base'!$J$120&gt;ROUND(((1-'F Intl Con Plus Base'!$J$117)*'F Intl Con Plus Base'!J46),2),ROUND('F Intl Con Plus Base'!$J$120*(1+International_Fuel_Surcharge),2),ROUND(((1-'F Intl Con Plus Base'!$J$117)*'F Intl Con Plus Base'!J46)*(1+International_Fuel_Surcharge),2)))*(1+FedEx_Markup),2)</f>
        <v>98.84</v>
      </c>
      <c r="K49" s="346">
        <f>ROUND((IF('F Intl Con Plus Base'!$K$120&gt;ROUND(((1-'F Intl Con Plus Base'!$K$117)*'F Intl Con Plus Base'!K46),2),ROUND('F Intl Con Plus Base'!$K$120*(1+International_Fuel_Surcharge),2),ROUND(((1-'F Intl Con Plus Base'!$K$117)*'F Intl Con Plus Base'!K46)*(1+International_Fuel_Surcharge),2)))*(1+FedEx_Markup),2)</f>
        <v>218.55</v>
      </c>
      <c r="L49" s="346">
        <f>ROUND((IF('F Intl Con Plus Base'!$L$120&gt;ROUND(((1-'F Intl Con Plus Base'!$L$117)*'F Intl Con Plus Base'!L46),2),ROUND('F Intl Con Plus Base'!$L$120*(1+International_Fuel_Surcharge),2),ROUND(((1-'F Intl Con Plus Base'!$L$117)*'F Intl Con Plus Base'!L46)*(1+International_Fuel_Surcharge),2)))*(1+FedEx_Markup),2)</f>
        <v>181.72</v>
      </c>
      <c r="M49" s="346">
        <f>ROUND((IF('F Intl Con Plus Base'!$M$120&gt;ROUND(((1-'F Intl Con Plus Base'!$M$117)*'F Intl Con Plus Base'!M46),2),ROUND('F Intl Con Plus Base'!$M$120*(1+International_Fuel_Surcharge),2),ROUND(((1-'F Intl Con Plus Base'!$M$117)*'F Intl Con Plus Base'!M46)*(1+International_Fuel_Surcharge),2)))*(1+FedEx_Markup),2)</f>
        <v>238.3</v>
      </c>
      <c r="N49" s="346">
        <f>ROUND((IF('F Intl Con Plus Base'!$N$120&gt;ROUND(((1-'F Intl Con Plus Base'!$N$117)*'F Intl Con Plus Base'!N46),2),ROUND('F Intl Con Plus Base'!$N$120*(1+International_Fuel_Surcharge),2),ROUND(((1-'F Intl Con Plus Base'!$N$117)*'F Intl Con Plus Base'!N46)*(1+International_Fuel_Surcharge),2)))*(1+FedEx_Markup),2)</f>
        <v>261.87</v>
      </c>
      <c r="O49" s="346">
        <f>ROUND((IF('F Intl Con Plus Base'!$O$120&gt;ROUND(((1-'F Intl Con Plus Base'!$O$117)*'F Intl Con Plus Base'!O46),2),ROUND('F Intl Con Plus Base'!$O$120*(1+International_Fuel_Surcharge),2),ROUND(((1-'F Intl Con Plus Base'!$O$117)*'F Intl Con Plus Base'!O46)*(1+International_Fuel_Surcharge),2)))*(1+FedEx_Markup),2)</f>
        <v>192.52</v>
      </c>
      <c r="P49" s="346">
        <f>ROUND((IF('F Intl Con Plus Base'!$P$120&gt;ROUND(((1-'F Intl Con Plus Base'!$P$117)*'F Intl Con Plus Base'!P46),2),ROUND('F Intl Con Plus Base'!$P$120*(1+International_Fuel_Surcharge),2),ROUND(((1-'F Intl Con Plus Base'!$P$117)*'F Intl Con Plus Base'!P46)*(1+International_Fuel_Surcharge),2)))*(1+FedEx_Markup),2)</f>
        <v>180.86</v>
      </c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2.75" customHeight="1">
      <c r="A50" s="345">
        <v>45.0</v>
      </c>
      <c r="B50" s="346">
        <f>ROUND((IF('F Intl Con Plus Base'!$B$120&gt;ROUND(((1-'F Intl Con Plus Base'!$B$117)*'F Intl Con Plus Base'!B47),2),ROUND('F Intl Con Plus Base'!$B$120*(1+International_Fuel_Surcharge),2),ROUND(((1-'F Intl Con Plus Base'!$B$117)*'F Intl Con Plus Base'!B47)*(1+International_Fuel_Surcharge),2)))*(1+FedEx_Markup),2)</f>
        <v>93.87</v>
      </c>
      <c r="C50" s="346">
        <f>ROUND((IF('F Intl Con Plus Base'!$C$120&gt;ROUND(((1-'F Intl Con Plus Base'!$C$117)*'F Intl Con Plus Base'!C47),2),ROUND('F Intl Con Plus Base'!$C$120*(1+International_Fuel_Surcharge),2),ROUND(((1-'F Intl Con Plus Base'!$C$117)*'F Intl Con Plus Base'!C47)*(1+International_Fuel_Surcharge),2)))*(1+FedEx_Markup),2)</f>
        <v>106.09</v>
      </c>
      <c r="D50" s="346">
        <f>ROUND((IF('F Intl Con Plus Base'!$D$120&gt;ROUND(((1-'F Intl Con Plus Base'!$D$117)*'F Intl Con Plus Base'!D47),2),ROUND('F Intl Con Plus Base'!$D$120*(1+International_Fuel_Surcharge),2),ROUND(((1-'F Intl Con Plus Base'!$D$117)*'F Intl Con Plus Base'!D47)*(1+International_Fuel_Surcharge),2)))*(1+FedEx_Markup),2)</f>
        <v>75.81</v>
      </c>
      <c r="E50" s="346">
        <f>ROUND((IF('F Intl Con Plus Base'!$E$120&gt;ROUND(((1-'F Intl Con Plus Base'!$E$117)*'F Intl Con Plus Base'!E47),2),ROUND('F Intl Con Plus Base'!$E$120*(1+International_Fuel_Surcharge),2),ROUND(((1-'F Intl Con Plus Base'!$E$117)*'F Intl Con Plus Base'!E47)*(1+International_Fuel_Surcharge),2)))*(1+FedEx_Markup),2)</f>
        <v>129.48</v>
      </c>
      <c r="F50" s="346">
        <f>ROUND((IF('F Intl Con Plus Base'!$F$120&gt;ROUND(((1-'F Intl Con Plus Base'!$F$117)*'F Intl Con Plus Base'!F47),2),ROUND('F Intl Con Plus Base'!$F$120*(1+International_Fuel_Surcharge),2),ROUND(((1-'F Intl Con Plus Base'!$F$117)*'F Intl Con Plus Base'!F47)*(1+International_Fuel_Surcharge),2)))*(1+FedEx_Markup),2)</f>
        <v>257.23</v>
      </c>
      <c r="G50" s="346">
        <f>ROUND((IF('F Intl Con Plus Base'!$G$120&gt;ROUND(((1-'F Intl Con Plus Base'!$G$117)*'F Intl Con Plus Base'!G47),2),ROUND('F Intl Con Plus Base'!$G$120*(1+International_Fuel_Surcharge),2),ROUND(((1-'F Intl Con Plus Base'!$G$117)*'F Intl Con Plus Base'!G47)*(1+International_Fuel_Surcharge),2)))*(1+FedEx_Markup),2)</f>
        <v>141.44</v>
      </c>
      <c r="H50" s="346">
        <f>ROUND((IF('F Intl Con Plus Base'!$H$120&gt;ROUND(((1-'F Intl Con Plus Base'!$H$117)*'F Intl Con Plus Base'!H47),2),ROUND('F Intl Con Plus Base'!$H$120*(1+International_Fuel_Surcharge),2),ROUND(((1-'F Intl Con Plus Base'!$H$117)*'F Intl Con Plus Base'!H47)*(1+International_Fuel_Surcharge),2)))*(1+FedEx_Markup),2)</f>
        <v>148.2</v>
      </c>
      <c r="I50" s="346">
        <f>ROUND((IF('F Intl Con Plus Base'!$I$120&gt;ROUND(((1-'F Intl Con Plus Base'!$I$117)*'F Intl Con Plus Base'!I47),2),ROUND('F Intl Con Plus Base'!$I$120*(1+International_Fuel_Surcharge),2),ROUND(((1-'F Intl Con Plus Base'!$I$117)*'F Intl Con Plus Base'!I47)*(1+International_Fuel_Surcharge),2)))*(1+FedEx_Markup),2)</f>
        <v>181.73</v>
      </c>
      <c r="J50" s="346">
        <f>ROUND((IF('F Intl Con Plus Base'!$J$120&gt;ROUND(((1-'F Intl Con Plus Base'!$J$117)*'F Intl Con Plus Base'!J47),2),ROUND('F Intl Con Plus Base'!$J$120*(1+International_Fuel_Surcharge),2),ROUND(((1-'F Intl Con Plus Base'!$J$117)*'F Intl Con Plus Base'!J47)*(1+International_Fuel_Surcharge),2)))*(1+FedEx_Markup),2)</f>
        <v>100.06</v>
      </c>
      <c r="K50" s="346">
        <f>ROUND((IF('F Intl Con Plus Base'!$K$120&gt;ROUND(((1-'F Intl Con Plus Base'!$K$117)*'F Intl Con Plus Base'!K47),2),ROUND('F Intl Con Plus Base'!$K$120*(1+International_Fuel_Surcharge),2),ROUND(((1-'F Intl Con Plus Base'!$K$117)*'F Intl Con Plus Base'!K47)*(1+International_Fuel_Surcharge),2)))*(1+FedEx_Markup),2)</f>
        <v>222.79</v>
      </c>
      <c r="L50" s="346">
        <f>ROUND((IF('F Intl Con Plus Base'!$L$120&gt;ROUND(((1-'F Intl Con Plus Base'!$L$117)*'F Intl Con Plus Base'!L47),2),ROUND('F Intl Con Plus Base'!$L$120*(1+International_Fuel_Surcharge),2),ROUND(((1-'F Intl Con Plus Base'!$L$117)*'F Intl Con Plus Base'!L47)*(1+International_Fuel_Surcharge),2)))*(1+FedEx_Markup),2)</f>
        <v>181.84</v>
      </c>
      <c r="M50" s="346">
        <f>ROUND((IF('F Intl Con Plus Base'!$M$120&gt;ROUND(((1-'F Intl Con Plus Base'!$M$117)*'F Intl Con Plus Base'!M47),2),ROUND('F Intl Con Plus Base'!$M$120*(1+International_Fuel_Surcharge),2),ROUND(((1-'F Intl Con Plus Base'!$M$117)*'F Intl Con Plus Base'!M47)*(1+International_Fuel_Surcharge),2)))*(1+FedEx_Markup),2)</f>
        <v>239.02</v>
      </c>
      <c r="N50" s="346">
        <f>ROUND((IF('F Intl Con Plus Base'!$N$120&gt;ROUND(((1-'F Intl Con Plus Base'!$N$117)*'F Intl Con Plus Base'!N47),2),ROUND('F Intl Con Plus Base'!$N$120*(1+International_Fuel_Surcharge),2),ROUND(((1-'F Intl Con Plus Base'!$N$117)*'F Intl Con Plus Base'!N47)*(1+International_Fuel_Surcharge),2)))*(1+FedEx_Markup),2)</f>
        <v>262.74</v>
      </c>
      <c r="O50" s="346">
        <f>ROUND((IF('F Intl Con Plus Base'!$O$120&gt;ROUND(((1-'F Intl Con Plus Base'!$O$117)*'F Intl Con Plus Base'!O47),2),ROUND('F Intl Con Plus Base'!$O$120*(1+International_Fuel_Surcharge),2),ROUND(((1-'F Intl Con Plus Base'!$O$117)*'F Intl Con Plus Base'!O47)*(1+International_Fuel_Surcharge),2)))*(1+FedEx_Markup),2)</f>
        <v>205.44</v>
      </c>
      <c r="P50" s="346">
        <f>ROUND((IF('F Intl Con Plus Base'!$P$120&gt;ROUND(((1-'F Intl Con Plus Base'!$P$117)*'F Intl Con Plus Base'!P47),2),ROUND('F Intl Con Plus Base'!$P$120*(1+International_Fuel_Surcharge),2),ROUND(((1-'F Intl Con Plus Base'!$P$117)*'F Intl Con Plus Base'!P47)*(1+International_Fuel_Surcharge),2)))*(1+FedEx_Markup),2)</f>
        <v>180.92</v>
      </c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2.75" customHeight="1">
      <c r="A51" s="345">
        <v>46.0</v>
      </c>
      <c r="B51" s="346">
        <f>ROUND((IF('F Intl Con Plus Base'!$B$120&gt;ROUND(((1-'F Intl Con Plus Base'!$B$117)*'F Intl Con Plus Base'!B48),2),ROUND('F Intl Con Plus Base'!$B$120*(1+International_Fuel_Surcharge),2),ROUND(((1-'F Intl Con Plus Base'!$B$117)*'F Intl Con Plus Base'!B48)*(1+International_Fuel_Surcharge),2)))*(1+FedEx_Markup),2)</f>
        <v>95.44</v>
      </c>
      <c r="C51" s="346">
        <f>ROUND((IF('F Intl Con Plus Base'!$C$120&gt;ROUND(((1-'F Intl Con Plus Base'!$C$117)*'F Intl Con Plus Base'!C48),2),ROUND('F Intl Con Plus Base'!$C$120*(1+International_Fuel_Surcharge),2),ROUND(((1-'F Intl Con Plus Base'!$C$117)*'F Intl Con Plus Base'!C48)*(1+International_Fuel_Surcharge),2)))*(1+FedEx_Markup),2)</f>
        <v>107.4</v>
      </c>
      <c r="D51" s="346">
        <f>ROUND((IF('F Intl Con Plus Base'!$D$120&gt;ROUND(((1-'F Intl Con Plus Base'!$D$117)*'F Intl Con Plus Base'!D48),2),ROUND('F Intl Con Plus Base'!$D$120*(1+International_Fuel_Surcharge),2),ROUND(((1-'F Intl Con Plus Base'!$D$117)*'F Intl Con Plus Base'!D48)*(1+International_Fuel_Surcharge),2)))*(1+FedEx_Markup),2)</f>
        <v>75.85</v>
      </c>
      <c r="E51" s="346">
        <f>ROUND((IF('F Intl Con Plus Base'!$E$120&gt;ROUND(((1-'F Intl Con Plus Base'!$E$117)*'F Intl Con Plus Base'!E48),2),ROUND('F Intl Con Plus Base'!$E$120*(1+International_Fuel_Surcharge),2),ROUND(((1-'F Intl Con Plus Base'!$E$117)*'F Intl Con Plus Base'!E48)*(1+International_Fuel_Surcharge),2)))*(1+FedEx_Markup),2)</f>
        <v>130.1</v>
      </c>
      <c r="F51" s="346">
        <f>ROUND((IF('F Intl Con Plus Base'!$F$120&gt;ROUND(((1-'F Intl Con Plus Base'!$F$117)*'F Intl Con Plus Base'!F48),2),ROUND('F Intl Con Plus Base'!$F$120*(1+International_Fuel_Surcharge),2),ROUND(((1-'F Intl Con Plus Base'!$F$117)*'F Intl Con Plus Base'!F48)*(1+International_Fuel_Surcharge),2)))*(1+FedEx_Markup),2)</f>
        <v>258.23</v>
      </c>
      <c r="G51" s="346">
        <f>ROUND((IF('F Intl Con Plus Base'!$G$120&gt;ROUND(((1-'F Intl Con Plus Base'!$G$117)*'F Intl Con Plus Base'!G48),2),ROUND('F Intl Con Plus Base'!$G$120*(1+International_Fuel_Surcharge),2),ROUND(((1-'F Intl Con Plus Base'!$G$117)*'F Intl Con Plus Base'!G48)*(1+International_Fuel_Surcharge),2)))*(1+FedEx_Markup),2)</f>
        <v>143.19</v>
      </c>
      <c r="H51" s="346">
        <f>ROUND((IF('F Intl Con Plus Base'!$H$120&gt;ROUND(((1-'F Intl Con Plus Base'!$H$117)*'F Intl Con Plus Base'!H48),2),ROUND('F Intl Con Plus Base'!$H$120*(1+International_Fuel_Surcharge),2),ROUND(((1-'F Intl Con Plus Base'!$H$117)*'F Intl Con Plus Base'!H48)*(1+International_Fuel_Surcharge),2)))*(1+FedEx_Markup),2)</f>
        <v>150.27</v>
      </c>
      <c r="I51" s="346">
        <f>ROUND((IF('F Intl Con Plus Base'!$I$120&gt;ROUND(((1-'F Intl Con Plus Base'!$I$117)*'F Intl Con Plus Base'!I48),2),ROUND('F Intl Con Plus Base'!$I$120*(1+International_Fuel_Surcharge),2),ROUND(((1-'F Intl Con Plus Base'!$I$117)*'F Intl Con Plus Base'!I48)*(1+International_Fuel_Surcharge),2)))*(1+FedEx_Markup),2)</f>
        <v>182.47</v>
      </c>
      <c r="J51" s="346">
        <f>ROUND((IF('F Intl Con Plus Base'!$J$120&gt;ROUND(((1-'F Intl Con Plus Base'!$J$117)*'F Intl Con Plus Base'!J48),2),ROUND('F Intl Con Plus Base'!$J$120*(1+International_Fuel_Surcharge),2),ROUND(((1-'F Intl Con Plus Base'!$J$117)*'F Intl Con Plus Base'!J48)*(1+International_Fuel_Surcharge),2)))*(1+FedEx_Markup),2)</f>
        <v>101.5</v>
      </c>
      <c r="K51" s="346">
        <f>ROUND((IF('F Intl Con Plus Base'!$K$120&gt;ROUND(((1-'F Intl Con Plus Base'!$K$117)*'F Intl Con Plus Base'!K48),2),ROUND('F Intl Con Plus Base'!$K$120*(1+International_Fuel_Surcharge),2),ROUND(((1-'F Intl Con Plus Base'!$K$117)*'F Intl Con Plus Base'!K48)*(1+International_Fuel_Surcharge),2)))*(1+FedEx_Markup),2)</f>
        <v>223.22</v>
      </c>
      <c r="L51" s="346">
        <f>ROUND((IF('F Intl Con Plus Base'!$L$120&gt;ROUND(((1-'F Intl Con Plus Base'!$L$117)*'F Intl Con Plus Base'!L48),2),ROUND('F Intl Con Plus Base'!$L$120*(1+International_Fuel_Surcharge),2),ROUND(((1-'F Intl Con Plus Base'!$L$117)*'F Intl Con Plus Base'!L48)*(1+International_Fuel_Surcharge),2)))*(1+FedEx_Markup),2)</f>
        <v>181.9</v>
      </c>
      <c r="M51" s="346">
        <f>ROUND((IF('F Intl Con Plus Base'!$M$120&gt;ROUND(((1-'F Intl Con Plus Base'!$M$117)*'F Intl Con Plus Base'!M48),2),ROUND('F Intl Con Plus Base'!$M$120*(1+International_Fuel_Surcharge),2),ROUND(((1-'F Intl Con Plus Base'!$M$117)*'F Intl Con Plus Base'!M48)*(1+International_Fuel_Surcharge),2)))*(1+FedEx_Markup),2)</f>
        <v>239.09</v>
      </c>
      <c r="N51" s="346">
        <f>ROUND((IF('F Intl Con Plus Base'!$N$120&gt;ROUND(((1-'F Intl Con Plus Base'!$N$117)*'F Intl Con Plus Base'!N48),2),ROUND('F Intl Con Plus Base'!$N$120*(1+International_Fuel_Surcharge),2),ROUND(((1-'F Intl Con Plus Base'!$N$117)*'F Intl Con Plus Base'!N48)*(1+International_Fuel_Surcharge),2)))*(1+FedEx_Markup),2)</f>
        <v>262.83</v>
      </c>
      <c r="O51" s="346">
        <f>ROUND((IF('F Intl Con Plus Base'!$O$120&gt;ROUND(((1-'F Intl Con Plus Base'!$O$117)*'F Intl Con Plus Base'!O48),2),ROUND('F Intl Con Plus Base'!$O$120*(1+International_Fuel_Surcharge),2),ROUND(((1-'F Intl Con Plus Base'!$O$117)*'F Intl Con Plus Base'!O48)*(1+International_Fuel_Surcharge),2)))*(1+FedEx_Markup),2)</f>
        <v>206.75</v>
      </c>
      <c r="P51" s="346">
        <f>ROUND((IF('F Intl Con Plus Base'!$P$120&gt;ROUND(((1-'F Intl Con Plus Base'!$P$117)*'F Intl Con Plus Base'!P48),2),ROUND('F Intl Con Plus Base'!$P$120*(1+International_Fuel_Surcharge),2),ROUND(((1-'F Intl Con Plus Base'!$P$117)*'F Intl Con Plus Base'!P48)*(1+International_Fuel_Surcharge),2)))*(1+FedEx_Markup),2)</f>
        <v>181.56</v>
      </c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2.75" customHeight="1">
      <c r="A52" s="345">
        <v>47.0</v>
      </c>
      <c r="B52" s="346">
        <f>ROUND((IF('F Intl Con Plus Base'!$B$120&gt;ROUND(((1-'F Intl Con Plus Base'!$B$117)*'F Intl Con Plus Base'!B49),2),ROUND('F Intl Con Plus Base'!$B$120*(1+International_Fuel_Surcharge),2),ROUND(((1-'F Intl Con Plus Base'!$B$117)*'F Intl Con Plus Base'!B49)*(1+International_Fuel_Surcharge),2)))*(1+FedEx_Markup),2)</f>
        <v>98.05</v>
      </c>
      <c r="C52" s="346">
        <f>ROUND((IF('F Intl Con Plus Base'!$C$120&gt;ROUND(((1-'F Intl Con Plus Base'!$C$117)*'F Intl Con Plus Base'!C49),2),ROUND('F Intl Con Plus Base'!$C$120*(1+International_Fuel_Surcharge),2),ROUND(((1-'F Intl Con Plus Base'!$C$117)*'F Intl Con Plus Base'!C49)*(1+International_Fuel_Surcharge),2)))*(1+FedEx_Markup),2)</f>
        <v>108.97</v>
      </c>
      <c r="D52" s="346">
        <f>ROUND((IF('F Intl Con Plus Base'!$D$120&gt;ROUND(((1-'F Intl Con Plus Base'!$D$117)*'F Intl Con Plus Base'!D49),2),ROUND('F Intl Con Plus Base'!$D$120*(1+International_Fuel_Surcharge),2),ROUND(((1-'F Intl Con Plus Base'!$D$117)*'F Intl Con Plus Base'!D49)*(1+International_Fuel_Surcharge),2)))*(1+FedEx_Markup),2)</f>
        <v>75.91</v>
      </c>
      <c r="E52" s="346">
        <f>ROUND((IF('F Intl Con Plus Base'!$E$120&gt;ROUND(((1-'F Intl Con Plus Base'!$E$117)*'F Intl Con Plus Base'!E49),2),ROUND('F Intl Con Plus Base'!$E$120*(1+International_Fuel_Surcharge),2),ROUND(((1-'F Intl Con Plus Base'!$E$117)*'F Intl Con Plus Base'!E49)*(1+International_Fuel_Surcharge),2)))*(1+FedEx_Markup),2)</f>
        <v>130.16</v>
      </c>
      <c r="F52" s="346">
        <f>ROUND((IF('F Intl Con Plus Base'!$F$120&gt;ROUND(((1-'F Intl Con Plus Base'!$F$117)*'F Intl Con Plus Base'!F49),2),ROUND('F Intl Con Plus Base'!$F$120*(1+International_Fuel_Surcharge),2),ROUND(((1-'F Intl Con Plus Base'!$F$117)*'F Intl Con Plus Base'!F49)*(1+International_Fuel_Surcharge),2)))*(1+FedEx_Markup),2)</f>
        <v>273.36</v>
      </c>
      <c r="G52" s="346">
        <f>ROUND((IF('F Intl Con Plus Base'!$G$120&gt;ROUND(((1-'F Intl Con Plus Base'!$G$117)*'F Intl Con Plus Base'!G49),2),ROUND('F Intl Con Plus Base'!$G$120*(1+International_Fuel_Surcharge),2),ROUND(((1-'F Intl Con Plus Base'!$G$117)*'F Intl Con Plus Base'!G49)*(1+International_Fuel_Surcharge),2)))*(1+FedEx_Markup),2)</f>
        <v>143.36</v>
      </c>
      <c r="H52" s="346">
        <f>ROUND((IF('F Intl Con Plus Base'!$H$120&gt;ROUND(((1-'F Intl Con Plus Base'!$H$117)*'F Intl Con Plus Base'!H49),2),ROUND('F Intl Con Plus Base'!$H$120*(1+International_Fuel_Surcharge),2),ROUND(((1-'F Intl Con Plus Base'!$H$117)*'F Intl Con Plus Base'!H49)*(1+International_Fuel_Surcharge),2)))*(1+FedEx_Markup),2)</f>
        <v>150.48</v>
      </c>
      <c r="I52" s="346">
        <f>ROUND((IF('F Intl Con Plus Base'!$I$120&gt;ROUND(((1-'F Intl Con Plus Base'!$I$117)*'F Intl Con Plus Base'!I49),2),ROUND('F Intl Con Plus Base'!$I$120*(1+International_Fuel_Surcharge),2),ROUND(((1-'F Intl Con Plus Base'!$I$117)*'F Intl Con Plus Base'!I49)*(1+International_Fuel_Surcharge),2)))*(1+FedEx_Markup),2)</f>
        <v>182.59</v>
      </c>
      <c r="J52" s="346">
        <f>ROUND((IF('F Intl Con Plus Base'!$J$120&gt;ROUND(((1-'F Intl Con Plus Base'!$J$117)*'F Intl Con Plus Base'!J49),2),ROUND('F Intl Con Plus Base'!$J$120*(1+International_Fuel_Surcharge),2),ROUND(((1-'F Intl Con Plus Base'!$J$117)*'F Intl Con Plus Base'!J49)*(1+International_Fuel_Surcharge),2)))*(1+FedEx_Markup),2)</f>
        <v>105.21</v>
      </c>
      <c r="K52" s="346">
        <f>ROUND((IF('F Intl Con Plus Base'!$K$120&gt;ROUND(((1-'F Intl Con Plus Base'!$K$117)*'F Intl Con Plus Base'!K49),2),ROUND('F Intl Con Plus Base'!$K$120*(1+International_Fuel_Surcharge),2),ROUND(((1-'F Intl Con Plus Base'!$K$117)*'F Intl Con Plus Base'!K49)*(1+International_Fuel_Surcharge),2)))*(1+FedEx_Markup),2)</f>
        <v>223.38</v>
      </c>
      <c r="L52" s="346">
        <f>ROUND((IF('F Intl Con Plus Base'!$L$120&gt;ROUND(((1-'F Intl Con Plus Base'!$L$117)*'F Intl Con Plus Base'!L49),2),ROUND('F Intl Con Plus Base'!$L$120*(1+International_Fuel_Surcharge),2),ROUND(((1-'F Intl Con Plus Base'!$L$117)*'F Intl Con Plus Base'!L49)*(1+International_Fuel_Surcharge),2)))*(1+FedEx_Markup),2)</f>
        <v>182.37</v>
      </c>
      <c r="M52" s="346">
        <f>ROUND((IF('F Intl Con Plus Base'!$M$120&gt;ROUND(((1-'F Intl Con Plus Base'!$M$117)*'F Intl Con Plus Base'!M49),2),ROUND('F Intl Con Plus Base'!$M$120*(1+International_Fuel_Surcharge),2),ROUND(((1-'F Intl Con Plus Base'!$M$117)*'F Intl Con Plus Base'!M49)*(1+International_Fuel_Surcharge),2)))*(1+FedEx_Markup),2)</f>
        <v>240.35</v>
      </c>
      <c r="N52" s="346">
        <f>ROUND((IF('F Intl Con Plus Base'!$N$120&gt;ROUND(((1-'F Intl Con Plus Base'!$N$117)*'F Intl Con Plus Base'!N49),2),ROUND('F Intl Con Plus Base'!$N$120*(1+International_Fuel_Surcharge),2),ROUND(((1-'F Intl Con Plus Base'!$N$117)*'F Intl Con Plus Base'!N49)*(1+International_Fuel_Surcharge),2)))*(1+FedEx_Markup),2)</f>
        <v>262.91</v>
      </c>
      <c r="O52" s="346">
        <f>ROUND((IF('F Intl Con Plus Base'!$O$120&gt;ROUND(((1-'F Intl Con Plus Base'!$O$117)*'F Intl Con Plus Base'!O49),2),ROUND('F Intl Con Plus Base'!$O$120*(1+International_Fuel_Surcharge),2),ROUND(((1-'F Intl Con Plus Base'!$O$117)*'F Intl Con Plus Base'!O49)*(1+International_Fuel_Surcharge),2)))*(1+FedEx_Markup),2)</f>
        <v>207</v>
      </c>
      <c r="P52" s="346">
        <f>ROUND((IF('F Intl Con Plus Base'!$P$120&gt;ROUND(((1-'F Intl Con Plus Base'!$P$117)*'F Intl Con Plus Base'!P49),2),ROUND('F Intl Con Plus Base'!$P$120*(1+International_Fuel_Surcharge),2),ROUND(((1-'F Intl Con Plus Base'!$P$117)*'F Intl Con Plus Base'!P49)*(1+International_Fuel_Surcharge),2)))*(1+FedEx_Markup),2)</f>
        <v>194.36</v>
      </c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2.75" customHeight="1">
      <c r="A53" s="345">
        <v>48.0</v>
      </c>
      <c r="B53" s="346">
        <f>ROUND((IF('F Intl Con Plus Base'!$B$120&gt;ROUND(((1-'F Intl Con Plus Base'!$B$117)*'F Intl Con Plus Base'!B50),2),ROUND('F Intl Con Plus Base'!$B$120*(1+International_Fuel_Surcharge),2),ROUND(((1-'F Intl Con Plus Base'!$B$117)*'F Intl Con Plus Base'!B50)*(1+International_Fuel_Surcharge),2)))*(1+FedEx_Markup),2)</f>
        <v>98.31</v>
      </c>
      <c r="C53" s="346">
        <f>ROUND((IF('F Intl Con Plus Base'!$C$120&gt;ROUND(((1-'F Intl Con Plus Base'!$C$117)*'F Intl Con Plus Base'!C50),2),ROUND('F Intl Con Plus Base'!$C$120*(1+International_Fuel_Surcharge),2),ROUND(((1-'F Intl Con Plus Base'!$C$117)*'F Intl Con Plus Base'!C50)*(1+International_Fuel_Surcharge),2)))*(1+FedEx_Markup),2)</f>
        <v>111.48</v>
      </c>
      <c r="D53" s="346">
        <f>ROUND((IF('F Intl Con Plus Base'!$D$120&gt;ROUND(((1-'F Intl Con Plus Base'!$D$117)*'F Intl Con Plus Base'!D50),2),ROUND('F Intl Con Plus Base'!$D$120*(1+International_Fuel_Surcharge),2),ROUND(((1-'F Intl Con Plus Base'!$D$117)*'F Intl Con Plus Base'!D50)*(1+International_Fuel_Surcharge),2)))*(1+FedEx_Markup),2)</f>
        <v>76</v>
      </c>
      <c r="E53" s="346">
        <f>ROUND((IF('F Intl Con Plus Base'!$E$120&gt;ROUND(((1-'F Intl Con Plus Base'!$E$117)*'F Intl Con Plus Base'!E50),2),ROUND('F Intl Con Plus Base'!$E$120*(1+International_Fuel_Surcharge),2),ROUND(((1-'F Intl Con Plus Base'!$E$117)*'F Intl Con Plus Base'!E50)*(1+International_Fuel_Surcharge),2)))*(1+FedEx_Markup),2)</f>
        <v>130.21</v>
      </c>
      <c r="F53" s="346">
        <f>ROUND((IF('F Intl Con Plus Base'!$F$120&gt;ROUND(((1-'F Intl Con Plus Base'!$F$117)*'F Intl Con Plus Base'!F50),2),ROUND('F Intl Con Plus Base'!$F$120*(1+International_Fuel_Surcharge),2),ROUND(((1-'F Intl Con Plus Base'!$F$117)*'F Intl Con Plus Base'!F50)*(1+International_Fuel_Surcharge),2)))*(1+FedEx_Markup),2)</f>
        <v>274.86</v>
      </c>
      <c r="G53" s="346">
        <f>ROUND((IF('F Intl Con Plus Base'!$G$120&gt;ROUND(((1-'F Intl Con Plus Base'!$G$117)*'F Intl Con Plus Base'!G50),2),ROUND('F Intl Con Plus Base'!$G$120*(1+International_Fuel_Surcharge),2),ROUND(((1-'F Intl Con Plus Base'!$G$117)*'F Intl Con Plus Base'!G50)*(1+International_Fuel_Surcharge),2)))*(1+FedEx_Markup),2)</f>
        <v>143.72</v>
      </c>
      <c r="H53" s="346">
        <f>ROUND((IF('F Intl Con Plus Base'!$H$120&gt;ROUND(((1-'F Intl Con Plus Base'!$H$117)*'F Intl Con Plus Base'!H50),2),ROUND('F Intl Con Plus Base'!$H$120*(1+International_Fuel_Surcharge),2),ROUND(((1-'F Intl Con Plus Base'!$H$117)*'F Intl Con Plus Base'!H50)*(1+International_Fuel_Surcharge),2)))*(1+FedEx_Markup),2)</f>
        <v>150.52</v>
      </c>
      <c r="I53" s="346">
        <f>ROUND((IF('F Intl Con Plus Base'!$I$120&gt;ROUND(((1-'F Intl Con Plus Base'!$I$117)*'F Intl Con Plus Base'!I50),2),ROUND('F Intl Con Plus Base'!$I$120*(1+International_Fuel_Surcharge),2),ROUND(((1-'F Intl Con Plus Base'!$I$117)*'F Intl Con Plus Base'!I50)*(1+International_Fuel_Surcharge),2)))*(1+FedEx_Markup),2)</f>
        <v>184.91</v>
      </c>
      <c r="J53" s="346">
        <f>ROUND((IF('F Intl Con Plus Base'!$J$120&gt;ROUND(((1-'F Intl Con Plus Base'!$J$117)*'F Intl Con Plus Base'!J50),2),ROUND('F Intl Con Plus Base'!$J$120*(1+International_Fuel_Surcharge),2),ROUND(((1-'F Intl Con Plus Base'!$J$117)*'F Intl Con Plus Base'!J50)*(1+International_Fuel_Surcharge),2)))*(1+FedEx_Markup),2)</f>
        <v>113.33</v>
      </c>
      <c r="K53" s="346">
        <f>ROUND((IF('F Intl Con Plus Base'!$K$120&gt;ROUND(((1-'F Intl Con Plus Base'!$K$117)*'F Intl Con Plus Base'!K50),2),ROUND('F Intl Con Plus Base'!$K$120*(1+International_Fuel_Surcharge),2),ROUND(((1-'F Intl Con Plus Base'!$K$117)*'F Intl Con Plus Base'!K50)*(1+International_Fuel_Surcharge),2)))*(1+FedEx_Markup),2)</f>
        <v>226.26</v>
      </c>
      <c r="L53" s="346">
        <f>ROUND((IF('F Intl Con Plus Base'!$L$120&gt;ROUND(((1-'F Intl Con Plus Base'!$L$117)*'F Intl Con Plus Base'!L50),2),ROUND('F Intl Con Plus Base'!$L$120*(1+International_Fuel_Surcharge),2),ROUND(((1-'F Intl Con Plus Base'!$L$117)*'F Intl Con Plus Base'!L50)*(1+International_Fuel_Surcharge),2)))*(1+FedEx_Markup),2)</f>
        <v>186</v>
      </c>
      <c r="M53" s="346">
        <f>ROUND((IF('F Intl Con Plus Base'!$M$120&gt;ROUND(((1-'F Intl Con Plus Base'!$M$117)*'F Intl Con Plus Base'!M50),2),ROUND('F Intl Con Plus Base'!$M$120*(1+International_Fuel_Surcharge),2),ROUND(((1-'F Intl Con Plus Base'!$M$117)*'F Intl Con Plus Base'!M50)*(1+International_Fuel_Surcharge),2)))*(1+FedEx_Markup),2)</f>
        <v>243.88</v>
      </c>
      <c r="N53" s="346">
        <f>ROUND((IF('F Intl Con Plus Base'!$N$120&gt;ROUND(((1-'F Intl Con Plus Base'!$N$117)*'F Intl Con Plus Base'!N50),2),ROUND('F Intl Con Plus Base'!$N$120*(1+International_Fuel_Surcharge),2),ROUND(((1-'F Intl Con Plus Base'!$N$117)*'F Intl Con Plus Base'!N50)*(1+International_Fuel_Surcharge),2)))*(1+FedEx_Markup),2)</f>
        <v>264.45</v>
      </c>
      <c r="O53" s="346">
        <f>ROUND((IF('F Intl Con Plus Base'!$O$120&gt;ROUND(((1-'F Intl Con Plus Base'!$O$117)*'F Intl Con Plus Base'!O50),2),ROUND('F Intl Con Plus Base'!$O$120*(1+International_Fuel_Surcharge),2),ROUND(((1-'F Intl Con Plus Base'!$O$117)*'F Intl Con Plus Base'!O50)*(1+International_Fuel_Surcharge),2)))*(1+FedEx_Markup),2)</f>
        <v>207.1</v>
      </c>
      <c r="P53" s="346">
        <f>ROUND((IF('F Intl Con Plus Base'!$P$120&gt;ROUND(((1-'F Intl Con Plus Base'!$P$117)*'F Intl Con Plus Base'!P50),2),ROUND('F Intl Con Plus Base'!$P$120*(1+International_Fuel_Surcharge),2),ROUND(((1-'F Intl Con Plus Base'!$P$117)*'F Intl Con Plus Base'!P50)*(1+International_Fuel_Surcharge),2)))*(1+FedEx_Markup),2)</f>
        <v>195.64</v>
      </c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345">
        <v>49.0</v>
      </c>
      <c r="B54" s="346">
        <f>ROUND((IF('F Intl Con Plus Base'!$B$120&gt;ROUND(((1-'F Intl Con Plus Base'!$B$117)*'F Intl Con Plus Base'!B51),2),ROUND('F Intl Con Plus Base'!$B$120*(1+International_Fuel_Surcharge),2),ROUND(((1-'F Intl Con Plus Base'!$B$117)*'F Intl Con Plus Base'!B51)*(1+International_Fuel_Surcharge),2)))*(1+FedEx_Markup),2)</f>
        <v>99.46</v>
      </c>
      <c r="C54" s="346">
        <f>ROUND((IF('F Intl Con Plus Base'!$C$120&gt;ROUND(((1-'F Intl Con Plus Base'!$C$117)*'F Intl Con Plus Base'!C51),2),ROUND('F Intl Con Plus Base'!$C$120*(1+International_Fuel_Surcharge),2),ROUND(((1-'F Intl Con Plus Base'!$C$117)*'F Intl Con Plus Base'!C51)*(1+International_Fuel_Surcharge),2)))*(1+FedEx_Markup),2)</f>
        <v>111.75</v>
      </c>
      <c r="D54" s="346">
        <f>ROUND((IF('F Intl Con Plus Base'!$D$120&gt;ROUND(((1-'F Intl Con Plus Base'!$D$117)*'F Intl Con Plus Base'!D51),2),ROUND('F Intl Con Plus Base'!$D$120*(1+International_Fuel_Surcharge),2),ROUND(((1-'F Intl Con Plus Base'!$D$117)*'F Intl Con Plus Base'!D51)*(1+International_Fuel_Surcharge),2)))*(1+FedEx_Markup),2)</f>
        <v>76.05</v>
      </c>
      <c r="E54" s="346">
        <f>ROUND((IF('F Intl Con Plus Base'!$E$120&gt;ROUND(((1-'F Intl Con Plus Base'!$E$117)*'F Intl Con Plus Base'!E51),2),ROUND('F Intl Con Plus Base'!$E$120*(1+International_Fuel_Surcharge),2),ROUND(((1-'F Intl Con Plus Base'!$E$117)*'F Intl Con Plus Base'!E51)*(1+International_Fuel_Surcharge),2)))*(1+FedEx_Markup),2)</f>
        <v>130.27</v>
      </c>
      <c r="F54" s="346">
        <f>ROUND((IF('F Intl Con Plus Base'!$F$120&gt;ROUND(((1-'F Intl Con Plus Base'!$F$117)*'F Intl Con Plus Base'!F51),2),ROUND('F Intl Con Plus Base'!$F$120*(1+International_Fuel_Surcharge),2),ROUND(((1-'F Intl Con Plus Base'!$F$117)*'F Intl Con Plus Base'!F51)*(1+International_Fuel_Surcharge),2)))*(1+FedEx_Markup),2)</f>
        <v>275.84</v>
      </c>
      <c r="G54" s="346">
        <f>ROUND((IF('F Intl Con Plus Base'!$G$120&gt;ROUND(((1-'F Intl Con Plus Base'!$G$117)*'F Intl Con Plus Base'!G51),2),ROUND('F Intl Con Plus Base'!$G$120*(1+International_Fuel_Surcharge),2),ROUND(((1-'F Intl Con Plus Base'!$G$117)*'F Intl Con Plus Base'!G51)*(1+International_Fuel_Surcharge),2)))*(1+FedEx_Markup),2)</f>
        <v>150.74</v>
      </c>
      <c r="H54" s="346">
        <f>ROUND((IF('F Intl Con Plus Base'!$H$120&gt;ROUND(((1-'F Intl Con Plus Base'!$H$117)*'F Intl Con Plus Base'!H51),2),ROUND('F Intl Con Plus Base'!$H$120*(1+International_Fuel_Surcharge),2),ROUND(((1-'F Intl Con Plus Base'!$H$117)*'F Intl Con Plus Base'!H51)*(1+International_Fuel_Surcharge),2)))*(1+FedEx_Markup),2)</f>
        <v>150.66</v>
      </c>
      <c r="I54" s="346">
        <f>ROUND((IF('F Intl Con Plus Base'!$I$120&gt;ROUND(((1-'F Intl Con Plus Base'!$I$117)*'F Intl Con Plus Base'!I51),2),ROUND('F Intl Con Plus Base'!$I$120*(1+International_Fuel_Surcharge),2),ROUND(((1-'F Intl Con Plus Base'!$I$117)*'F Intl Con Plus Base'!I51)*(1+International_Fuel_Surcharge),2)))*(1+FedEx_Markup),2)</f>
        <v>190.52</v>
      </c>
      <c r="J54" s="346">
        <f>ROUND((IF('F Intl Con Plus Base'!$J$120&gt;ROUND(((1-'F Intl Con Plus Base'!$J$117)*'F Intl Con Plus Base'!J51),2),ROUND('F Intl Con Plus Base'!$J$120*(1+International_Fuel_Surcharge),2),ROUND(((1-'F Intl Con Plus Base'!$J$117)*'F Intl Con Plus Base'!J51)*(1+International_Fuel_Surcharge),2)))*(1+FedEx_Markup),2)</f>
        <v>114.15</v>
      </c>
      <c r="K54" s="346">
        <f>ROUND((IF('F Intl Con Plus Base'!$K$120&gt;ROUND(((1-'F Intl Con Plus Base'!$K$117)*'F Intl Con Plus Base'!K51),2),ROUND('F Intl Con Plus Base'!$K$120*(1+International_Fuel_Surcharge),2),ROUND(((1-'F Intl Con Plus Base'!$K$117)*'F Intl Con Plus Base'!K51)*(1+International_Fuel_Surcharge),2)))*(1+FedEx_Markup),2)</f>
        <v>233.15</v>
      </c>
      <c r="L54" s="346">
        <f>ROUND((IF('F Intl Con Plus Base'!$L$120&gt;ROUND(((1-'F Intl Con Plus Base'!$L$117)*'F Intl Con Plus Base'!L51),2),ROUND('F Intl Con Plus Base'!$L$120*(1+International_Fuel_Surcharge),2),ROUND(((1-'F Intl Con Plus Base'!$L$117)*'F Intl Con Plus Base'!L51)*(1+International_Fuel_Surcharge),2)))*(1+FedEx_Markup),2)</f>
        <v>191.83</v>
      </c>
      <c r="M54" s="346">
        <f>ROUND((IF('F Intl Con Plus Base'!$M$120&gt;ROUND(((1-'F Intl Con Plus Base'!$M$117)*'F Intl Con Plus Base'!M51),2),ROUND('F Intl Con Plus Base'!$M$120*(1+International_Fuel_Surcharge),2),ROUND(((1-'F Intl Con Plus Base'!$M$117)*'F Intl Con Plus Base'!M51)*(1+International_Fuel_Surcharge),2)))*(1+FedEx_Markup),2)</f>
        <v>266.11</v>
      </c>
      <c r="N54" s="346">
        <f>ROUND((IF('F Intl Con Plus Base'!$N$120&gt;ROUND(((1-'F Intl Con Plus Base'!$N$117)*'F Intl Con Plus Base'!N51),2),ROUND('F Intl Con Plus Base'!$N$120*(1+International_Fuel_Surcharge),2),ROUND(((1-'F Intl Con Plus Base'!$N$117)*'F Intl Con Plus Base'!N51)*(1+International_Fuel_Surcharge),2)))*(1+FedEx_Markup),2)</f>
        <v>273.91</v>
      </c>
      <c r="O54" s="346">
        <f>ROUND((IF('F Intl Con Plus Base'!$O$120&gt;ROUND(((1-'F Intl Con Plus Base'!$O$117)*'F Intl Con Plus Base'!O51),2),ROUND('F Intl Con Plus Base'!$O$120*(1+International_Fuel_Surcharge),2),ROUND(((1-'F Intl Con Plus Base'!$O$117)*'F Intl Con Plus Base'!O51)*(1+International_Fuel_Surcharge),2)))*(1+FedEx_Markup),2)</f>
        <v>208.99</v>
      </c>
      <c r="P54" s="346">
        <f>ROUND((IF('F Intl Con Plus Base'!$P$120&gt;ROUND(((1-'F Intl Con Plus Base'!$P$117)*'F Intl Con Plus Base'!P51),2),ROUND('F Intl Con Plus Base'!$P$120*(1+International_Fuel_Surcharge),2),ROUND(((1-'F Intl Con Plus Base'!$P$117)*'F Intl Con Plus Base'!P51)*(1+International_Fuel_Surcharge),2)))*(1+FedEx_Markup),2)</f>
        <v>195.9</v>
      </c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2.75" customHeight="1">
      <c r="A55" s="345">
        <v>50.0</v>
      </c>
      <c r="B55" s="346">
        <f>ROUND((IF('F Intl Con Plus Base'!$B$120&gt;ROUND(((1-'F Intl Con Plus Base'!$B$117)*'F Intl Con Plus Base'!B52),2),ROUND('F Intl Con Plus Base'!$B$120*(1+International_Fuel_Surcharge),2),ROUND(((1-'F Intl Con Plus Base'!$B$117)*'F Intl Con Plus Base'!B52)*(1+International_Fuel_Surcharge),2)))*(1+FedEx_Markup),2)</f>
        <v>100.76</v>
      </c>
      <c r="C55" s="346">
        <f>ROUND((IF('F Intl Con Plus Base'!$C$120&gt;ROUND(((1-'F Intl Con Plus Base'!$C$117)*'F Intl Con Plus Base'!C52),2),ROUND('F Intl Con Plus Base'!$C$120*(1+International_Fuel_Surcharge),2),ROUND(((1-'F Intl Con Plus Base'!$C$117)*'F Intl Con Plus Base'!C52)*(1+International_Fuel_Surcharge),2)))*(1+FedEx_Markup),2)</f>
        <v>113.19</v>
      </c>
      <c r="D55" s="346">
        <f>ROUND((IF('F Intl Con Plus Base'!$D$120&gt;ROUND(((1-'F Intl Con Plus Base'!$D$117)*'F Intl Con Plus Base'!D52),2),ROUND('F Intl Con Plus Base'!$D$120*(1+International_Fuel_Surcharge),2),ROUND(((1-'F Intl Con Plus Base'!$D$117)*'F Intl Con Plus Base'!D52)*(1+International_Fuel_Surcharge),2)))*(1+FedEx_Markup),2)</f>
        <v>76.1</v>
      </c>
      <c r="E55" s="346">
        <f>ROUND((IF('F Intl Con Plus Base'!$E$120&gt;ROUND(((1-'F Intl Con Plus Base'!$E$117)*'F Intl Con Plus Base'!E52),2),ROUND('F Intl Con Plus Base'!$E$120*(1+International_Fuel_Surcharge),2),ROUND(((1-'F Intl Con Plus Base'!$E$117)*'F Intl Con Plus Base'!E52)*(1+International_Fuel_Surcharge),2)))*(1+FedEx_Markup),2)</f>
        <v>130.33</v>
      </c>
      <c r="F55" s="346">
        <f>ROUND((IF('F Intl Con Plus Base'!$F$120&gt;ROUND(((1-'F Intl Con Plus Base'!$F$117)*'F Intl Con Plus Base'!F52),2),ROUND('F Intl Con Plus Base'!$F$120*(1+International_Fuel_Surcharge),2),ROUND(((1-'F Intl Con Plus Base'!$F$117)*'F Intl Con Plus Base'!F52)*(1+International_Fuel_Surcharge),2)))*(1+FedEx_Markup),2)</f>
        <v>295.37</v>
      </c>
      <c r="G55" s="346">
        <f>ROUND((IF('F Intl Con Plus Base'!$G$120&gt;ROUND(((1-'F Intl Con Plus Base'!$G$117)*'F Intl Con Plus Base'!G52),2),ROUND('F Intl Con Plus Base'!$G$120*(1+International_Fuel_Surcharge),2),ROUND(((1-'F Intl Con Plus Base'!$G$117)*'F Intl Con Plus Base'!G52)*(1+International_Fuel_Surcharge),2)))*(1+FedEx_Markup),2)</f>
        <v>151.46</v>
      </c>
      <c r="H55" s="346">
        <f>ROUND((IF('F Intl Con Plus Base'!$H$120&gt;ROUND(((1-'F Intl Con Plus Base'!$H$117)*'F Intl Con Plus Base'!H52),2),ROUND('F Intl Con Plus Base'!$H$120*(1+International_Fuel_Surcharge),2),ROUND(((1-'F Intl Con Plus Base'!$H$117)*'F Intl Con Plus Base'!H52)*(1+International_Fuel_Surcharge),2)))*(1+FedEx_Markup),2)</f>
        <v>150.97</v>
      </c>
      <c r="I55" s="346">
        <f>ROUND((IF('F Intl Con Plus Base'!$I$120&gt;ROUND(((1-'F Intl Con Plus Base'!$I$117)*'F Intl Con Plus Base'!I52),2),ROUND('F Intl Con Plus Base'!$I$120*(1+International_Fuel_Surcharge),2),ROUND(((1-'F Intl Con Plus Base'!$I$117)*'F Intl Con Plus Base'!I52)*(1+International_Fuel_Surcharge),2)))*(1+FedEx_Markup),2)</f>
        <v>191.08</v>
      </c>
      <c r="J55" s="346">
        <f>ROUND((IF('F Intl Con Plus Base'!$J$120&gt;ROUND(((1-'F Intl Con Plus Base'!$J$117)*'F Intl Con Plus Base'!J52),2),ROUND('F Intl Con Plus Base'!$J$120*(1+International_Fuel_Surcharge),2),ROUND(((1-'F Intl Con Plus Base'!$J$117)*'F Intl Con Plus Base'!J52)*(1+International_Fuel_Surcharge),2)))*(1+FedEx_Markup),2)</f>
        <v>114.23</v>
      </c>
      <c r="K55" s="346">
        <f>ROUND((IF('F Intl Con Plus Base'!$K$120&gt;ROUND(((1-'F Intl Con Plus Base'!$K$117)*'F Intl Con Plus Base'!K52),2),ROUND('F Intl Con Plus Base'!$K$120*(1+International_Fuel_Surcharge),2),ROUND(((1-'F Intl Con Plus Base'!$K$117)*'F Intl Con Plus Base'!K52)*(1+International_Fuel_Surcharge),2)))*(1+FedEx_Markup),2)</f>
        <v>233.84</v>
      </c>
      <c r="L55" s="346">
        <f>ROUND((IF('F Intl Con Plus Base'!$L$120&gt;ROUND(((1-'F Intl Con Plus Base'!$L$117)*'F Intl Con Plus Base'!L52),2),ROUND('F Intl Con Plus Base'!$L$120*(1+International_Fuel_Surcharge),2),ROUND(((1-'F Intl Con Plus Base'!$L$117)*'F Intl Con Plus Base'!L52)*(1+International_Fuel_Surcharge),2)))*(1+FedEx_Markup),2)</f>
        <v>192.41</v>
      </c>
      <c r="M55" s="346">
        <f>ROUND((IF('F Intl Con Plus Base'!$M$120&gt;ROUND(((1-'F Intl Con Plus Base'!$M$117)*'F Intl Con Plus Base'!M52),2),ROUND('F Intl Con Plus Base'!$M$120*(1+International_Fuel_Surcharge),2),ROUND(((1-'F Intl Con Plus Base'!$M$117)*'F Intl Con Plus Base'!M52)*(1+International_Fuel_Surcharge),2)))*(1+FedEx_Markup),2)</f>
        <v>268.34</v>
      </c>
      <c r="N55" s="346">
        <f>ROUND((IF('F Intl Con Plus Base'!$N$120&gt;ROUND(((1-'F Intl Con Plus Base'!$N$117)*'F Intl Con Plus Base'!N52),2),ROUND('F Intl Con Plus Base'!$N$120*(1+International_Fuel_Surcharge),2),ROUND(((1-'F Intl Con Plus Base'!$N$117)*'F Intl Con Plus Base'!N52)*(1+International_Fuel_Surcharge),2)))*(1+FedEx_Markup),2)</f>
        <v>276.56</v>
      </c>
      <c r="O55" s="346">
        <f>ROUND((IF('F Intl Con Plus Base'!$O$120&gt;ROUND(((1-'F Intl Con Plus Base'!$O$117)*'F Intl Con Plus Base'!O52),2),ROUND('F Intl Con Plus Base'!$O$120*(1+International_Fuel_Surcharge),2),ROUND(((1-'F Intl Con Plus Base'!$O$117)*'F Intl Con Plus Base'!O52)*(1+International_Fuel_Surcharge),2)))*(1+FedEx_Markup),2)</f>
        <v>209.19</v>
      </c>
      <c r="P55" s="346">
        <f>ROUND((IF('F Intl Con Plus Base'!$P$120&gt;ROUND(((1-'F Intl Con Plus Base'!$P$117)*'F Intl Con Plus Base'!P52),2),ROUND('F Intl Con Plus Base'!$P$120*(1+International_Fuel_Surcharge),2),ROUND(((1-'F Intl Con Plus Base'!$P$117)*'F Intl Con Plus Base'!P52)*(1+International_Fuel_Surcharge),2)))*(1+FedEx_Markup),2)</f>
        <v>201.02</v>
      </c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2.75" customHeight="1">
      <c r="A56" s="345">
        <v>51.0</v>
      </c>
      <c r="B56" s="346">
        <f>ROUND((IF('F Intl Con Plus Base'!$B$120&gt;ROUND(((1-'F Intl Con Plus Base'!$B$117)*'F Intl Con Plus Base'!B53),2),ROUND('F Intl Con Plus Base'!$B$120*(1+International_Fuel_Surcharge),2),ROUND(((1-'F Intl Con Plus Base'!$B$117)*'F Intl Con Plus Base'!B53)*(1+International_Fuel_Surcharge),2)))*(1+FedEx_Markup),2)</f>
        <v>104.54</v>
      </c>
      <c r="C56" s="346">
        <f>ROUND((IF('F Intl Con Plus Base'!$C$120&gt;ROUND(((1-'F Intl Con Plus Base'!$C$117)*'F Intl Con Plus Base'!C53),2),ROUND('F Intl Con Plus Base'!$C$120*(1+International_Fuel_Surcharge),2),ROUND(((1-'F Intl Con Plus Base'!$C$117)*'F Intl Con Plus Base'!C53)*(1+International_Fuel_Surcharge),2)))*(1+FedEx_Markup),2)</f>
        <v>116.87</v>
      </c>
      <c r="D56" s="346">
        <f>ROUND((IF('F Intl Con Plus Base'!$D$120&gt;ROUND(((1-'F Intl Con Plus Base'!$D$117)*'F Intl Con Plus Base'!D53),2),ROUND('F Intl Con Plus Base'!$D$120*(1+International_Fuel_Surcharge),2),ROUND(((1-'F Intl Con Plus Base'!$D$117)*'F Intl Con Plus Base'!D53)*(1+International_Fuel_Surcharge),2)))*(1+FedEx_Markup),2)</f>
        <v>77</v>
      </c>
      <c r="E56" s="346">
        <f>ROUND((IF('F Intl Con Plus Base'!$E$120&gt;ROUND(((1-'F Intl Con Plus Base'!$E$117)*'F Intl Con Plus Base'!E53),2),ROUND('F Intl Con Plus Base'!$E$120*(1+International_Fuel_Surcharge),2),ROUND(((1-'F Intl Con Plus Base'!$E$117)*'F Intl Con Plus Base'!E53)*(1+International_Fuel_Surcharge),2)))*(1+FedEx_Markup),2)</f>
        <v>130.4</v>
      </c>
      <c r="F56" s="346">
        <f>ROUND((IF('F Intl Con Plus Base'!$F$120&gt;ROUND(((1-'F Intl Con Plus Base'!$F$117)*'F Intl Con Plus Base'!F53),2),ROUND('F Intl Con Plus Base'!$F$120*(1+International_Fuel_Surcharge),2),ROUND(((1-'F Intl Con Plus Base'!$F$117)*'F Intl Con Plus Base'!F53)*(1+International_Fuel_Surcharge),2)))*(1+FedEx_Markup),2)</f>
        <v>297.32</v>
      </c>
      <c r="G56" s="346">
        <f>ROUND((IF('F Intl Con Plus Base'!$G$120&gt;ROUND(((1-'F Intl Con Plus Base'!$G$117)*'F Intl Con Plus Base'!G53),2),ROUND('F Intl Con Plus Base'!$G$120*(1+International_Fuel_Surcharge),2),ROUND(((1-'F Intl Con Plus Base'!$G$117)*'F Intl Con Plus Base'!G53)*(1+International_Fuel_Surcharge),2)))*(1+FedEx_Markup),2)</f>
        <v>151.52</v>
      </c>
      <c r="H56" s="346">
        <f>ROUND((IF('F Intl Con Plus Base'!$H$120&gt;ROUND(((1-'F Intl Con Plus Base'!$H$117)*'F Intl Con Plus Base'!H53),2),ROUND('F Intl Con Plus Base'!$H$120*(1+International_Fuel_Surcharge),2),ROUND(((1-'F Intl Con Plus Base'!$H$117)*'F Intl Con Plus Base'!H53)*(1+International_Fuel_Surcharge),2)))*(1+FedEx_Markup),2)</f>
        <v>156.12</v>
      </c>
      <c r="I56" s="346">
        <f>ROUND((IF('F Intl Con Plus Base'!$I$120&gt;ROUND(((1-'F Intl Con Plus Base'!$I$117)*'F Intl Con Plus Base'!I53),2),ROUND('F Intl Con Plus Base'!$I$120*(1+International_Fuel_Surcharge),2),ROUND(((1-'F Intl Con Plus Base'!$I$117)*'F Intl Con Plus Base'!I53)*(1+International_Fuel_Surcharge),2)))*(1+FedEx_Markup),2)</f>
        <v>191.14</v>
      </c>
      <c r="J56" s="346">
        <f>ROUND((IF('F Intl Con Plus Base'!$J$120&gt;ROUND(((1-'F Intl Con Plus Base'!$J$117)*'F Intl Con Plus Base'!J53),2),ROUND('F Intl Con Plus Base'!$J$120*(1+International_Fuel_Surcharge),2),ROUND(((1-'F Intl Con Plus Base'!$J$117)*'F Intl Con Plus Base'!J53)*(1+International_Fuel_Surcharge),2)))*(1+FedEx_Markup),2)</f>
        <v>114.29</v>
      </c>
      <c r="K56" s="346">
        <f>ROUND((IF('F Intl Con Plus Base'!$K$120&gt;ROUND(((1-'F Intl Con Plus Base'!$K$117)*'F Intl Con Plus Base'!K53),2),ROUND('F Intl Con Plus Base'!$K$120*(1+International_Fuel_Surcharge),2),ROUND(((1-'F Intl Con Plus Base'!$K$117)*'F Intl Con Plus Base'!K53)*(1+International_Fuel_Surcharge),2)))*(1+FedEx_Markup),2)</f>
        <v>236.56</v>
      </c>
      <c r="L56" s="346">
        <f>ROUND((IF('F Intl Con Plus Base'!$L$120&gt;ROUND(((1-'F Intl Con Plus Base'!$L$117)*'F Intl Con Plus Base'!L53),2),ROUND('F Intl Con Plus Base'!$L$120*(1+International_Fuel_Surcharge),2),ROUND(((1-'F Intl Con Plus Base'!$L$117)*'F Intl Con Plus Base'!L53)*(1+International_Fuel_Surcharge),2)))*(1+FedEx_Markup),2)</f>
        <v>194.57</v>
      </c>
      <c r="M56" s="346">
        <f>ROUND((IF('F Intl Con Plus Base'!$M$120&gt;ROUND(((1-'F Intl Con Plus Base'!$M$117)*'F Intl Con Plus Base'!M53),2),ROUND('F Intl Con Plus Base'!$M$120*(1+International_Fuel_Surcharge),2),ROUND(((1-'F Intl Con Plus Base'!$M$117)*'F Intl Con Plus Base'!M53)*(1+International_Fuel_Surcharge),2)))*(1+FedEx_Markup),2)</f>
        <v>268.7</v>
      </c>
      <c r="N56" s="346">
        <f>ROUND((IF('F Intl Con Plus Base'!$N$120&gt;ROUND(((1-'F Intl Con Plus Base'!$N$117)*'F Intl Con Plus Base'!N53),2),ROUND('F Intl Con Plus Base'!$N$120*(1+International_Fuel_Surcharge),2),ROUND(((1-'F Intl Con Plus Base'!$N$117)*'F Intl Con Plus Base'!N53)*(1+International_Fuel_Surcharge),2)))*(1+FedEx_Markup),2)</f>
        <v>276.83</v>
      </c>
      <c r="O56" s="346">
        <f>ROUND((IF('F Intl Con Plus Base'!$O$120&gt;ROUND(((1-'F Intl Con Plus Base'!$O$117)*'F Intl Con Plus Base'!O53),2),ROUND('F Intl Con Plus Base'!$O$120*(1+International_Fuel_Surcharge),2),ROUND(((1-'F Intl Con Plus Base'!$O$117)*'F Intl Con Plus Base'!O53)*(1+International_Fuel_Surcharge),2)))*(1+FedEx_Markup),2)</f>
        <v>209.23</v>
      </c>
      <c r="P56" s="346">
        <f>ROUND((IF('F Intl Con Plus Base'!$P$120&gt;ROUND(((1-'F Intl Con Plus Base'!$P$117)*'F Intl Con Plus Base'!P53),2),ROUND('F Intl Con Plus Base'!$P$120*(1+International_Fuel_Surcharge),2),ROUND(((1-'F Intl Con Plus Base'!$P$117)*'F Intl Con Plus Base'!P53)*(1+International_Fuel_Surcharge),2)))*(1+FedEx_Markup),2)</f>
        <v>201.54</v>
      </c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2.75" customHeight="1">
      <c r="A57" s="345">
        <v>52.0</v>
      </c>
      <c r="B57" s="346">
        <f>ROUND((IF('F Intl Con Plus Base'!$B$120&gt;ROUND(((1-'F Intl Con Plus Base'!$B$117)*'F Intl Con Plus Base'!B54),2),ROUND('F Intl Con Plus Base'!$B$120*(1+International_Fuel_Surcharge),2),ROUND(((1-'F Intl Con Plus Base'!$B$117)*'F Intl Con Plus Base'!B54)*(1+International_Fuel_Surcharge),2)))*(1+FedEx_Markup),2)</f>
        <v>105.31</v>
      </c>
      <c r="C57" s="346">
        <f>ROUND((IF('F Intl Con Plus Base'!$C$120&gt;ROUND(((1-'F Intl Con Plus Base'!$C$117)*'F Intl Con Plus Base'!C54),2),ROUND('F Intl Con Plus Base'!$C$120*(1+International_Fuel_Surcharge),2),ROUND(((1-'F Intl Con Plus Base'!$C$117)*'F Intl Con Plus Base'!C54)*(1+International_Fuel_Surcharge),2)))*(1+FedEx_Markup),2)</f>
        <v>117.24</v>
      </c>
      <c r="D57" s="346">
        <f>ROUND((IF('F Intl Con Plus Base'!$D$120&gt;ROUND(((1-'F Intl Con Plus Base'!$D$117)*'F Intl Con Plus Base'!D54),2),ROUND('F Intl Con Plus Base'!$D$120*(1+International_Fuel_Surcharge),2),ROUND(((1-'F Intl Con Plus Base'!$D$117)*'F Intl Con Plus Base'!D54)*(1+International_Fuel_Surcharge),2)))*(1+FedEx_Markup),2)</f>
        <v>78.97</v>
      </c>
      <c r="E57" s="346">
        <f>ROUND((IF('F Intl Con Plus Base'!$E$120&gt;ROUND(((1-'F Intl Con Plus Base'!$E$117)*'F Intl Con Plus Base'!E54),2),ROUND('F Intl Con Plus Base'!$E$120*(1+International_Fuel_Surcharge),2),ROUND(((1-'F Intl Con Plus Base'!$E$117)*'F Intl Con Plus Base'!E54)*(1+International_Fuel_Surcharge),2)))*(1+FedEx_Markup),2)</f>
        <v>130.53</v>
      </c>
      <c r="F57" s="346">
        <f>ROUND((IF('F Intl Con Plus Base'!$F$120&gt;ROUND(((1-'F Intl Con Plus Base'!$F$117)*'F Intl Con Plus Base'!F54),2),ROUND('F Intl Con Plus Base'!$F$120*(1+International_Fuel_Surcharge),2),ROUND(((1-'F Intl Con Plus Base'!$F$117)*'F Intl Con Plus Base'!F54)*(1+International_Fuel_Surcharge),2)))*(1+FedEx_Markup),2)</f>
        <v>306.53</v>
      </c>
      <c r="G57" s="346">
        <f>ROUND((IF('F Intl Con Plus Base'!$G$120&gt;ROUND(((1-'F Intl Con Plus Base'!$G$117)*'F Intl Con Plus Base'!G54),2),ROUND('F Intl Con Plus Base'!$G$120*(1+International_Fuel_Surcharge),2),ROUND(((1-'F Intl Con Plus Base'!$G$117)*'F Intl Con Plus Base'!G54)*(1+International_Fuel_Surcharge),2)))*(1+FedEx_Markup),2)</f>
        <v>151.58</v>
      </c>
      <c r="H57" s="346">
        <f>ROUND((IF('F Intl Con Plus Base'!$H$120&gt;ROUND(((1-'F Intl Con Plus Base'!$H$117)*'F Intl Con Plus Base'!H54),2),ROUND('F Intl Con Plus Base'!$H$120*(1+International_Fuel_Surcharge),2),ROUND(((1-'F Intl Con Plus Base'!$H$117)*'F Intl Con Plus Base'!H54)*(1+International_Fuel_Surcharge),2)))*(1+FedEx_Markup),2)</f>
        <v>156.64</v>
      </c>
      <c r="I57" s="346">
        <f>ROUND((IF('F Intl Con Plus Base'!$I$120&gt;ROUND(((1-'F Intl Con Plus Base'!$I$117)*'F Intl Con Plus Base'!I54),2),ROUND('F Intl Con Plus Base'!$I$120*(1+International_Fuel_Surcharge),2),ROUND(((1-'F Intl Con Plus Base'!$I$117)*'F Intl Con Plus Base'!I54)*(1+International_Fuel_Surcharge),2)))*(1+FedEx_Markup),2)</f>
        <v>191.83</v>
      </c>
      <c r="J57" s="346">
        <f>ROUND((IF('F Intl Con Plus Base'!$J$120&gt;ROUND(((1-'F Intl Con Plus Base'!$J$117)*'F Intl Con Plus Base'!J54),2),ROUND('F Intl Con Plus Base'!$J$120*(1+International_Fuel_Surcharge),2),ROUND(((1-'F Intl Con Plus Base'!$J$117)*'F Intl Con Plus Base'!J54)*(1+International_Fuel_Surcharge),2)))*(1+FedEx_Markup),2)</f>
        <v>114.34</v>
      </c>
      <c r="K57" s="346">
        <f>ROUND((IF('F Intl Con Plus Base'!$K$120&gt;ROUND(((1-'F Intl Con Plus Base'!$K$117)*'F Intl Con Plus Base'!K54),2),ROUND('F Intl Con Plus Base'!$K$120*(1+International_Fuel_Surcharge),2),ROUND(((1-'F Intl Con Plus Base'!$K$117)*'F Intl Con Plus Base'!K54)*(1+International_Fuel_Surcharge),2)))*(1+FedEx_Markup),2)</f>
        <v>239.26</v>
      </c>
      <c r="L57" s="346">
        <f>ROUND((IF('F Intl Con Plus Base'!$L$120&gt;ROUND(((1-'F Intl Con Plus Base'!$L$117)*'F Intl Con Plus Base'!L54),2),ROUND('F Intl Con Plus Base'!$L$120*(1+International_Fuel_Surcharge),2),ROUND(((1-'F Intl Con Plus Base'!$L$117)*'F Intl Con Plus Base'!L54)*(1+International_Fuel_Surcharge),2)))*(1+FedEx_Markup),2)</f>
        <v>194.99</v>
      </c>
      <c r="M57" s="346">
        <f>ROUND((IF('F Intl Con Plus Base'!$M$120&gt;ROUND(((1-'F Intl Con Plus Base'!$M$117)*'F Intl Con Plus Base'!M54),2),ROUND('F Intl Con Plus Base'!$M$120*(1+International_Fuel_Surcharge),2),ROUND(((1-'F Intl Con Plus Base'!$M$117)*'F Intl Con Plus Base'!M54)*(1+International_Fuel_Surcharge),2)))*(1+FedEx_Markup),2)</f>
        <v>275.75</v>
      </c>
      <c r="N57" s="346">
        <f>ROUND((IF('F Intl Con Plus Base'!$N$120&gt;ROUND(((1-'F Intl Con Plus Base'!$N$117)*'F Intl Con Plus Base'!N54),2),ROUND('F Intl Con Plus Base'!$N$120*(1+International_Fuel_Surcharge),2),ROUND(((1-'F Intl Con Plus Base'!$N$117)*'F Intl Con Plus Base'!N54)*(1+International_Fuel_Surcharge),2)))*(1+FedEx_Markup),2)</f>
        <v>276.87</v>
      </c>
      <c r="O57" s="346">
        <f>ROUND((IF('F Intl Con Plus Base'!$O$120&gt;ROUND(((1-'F Intl Con Plus Base'!$O$117)*'F Intl Con Plus Base'!O54),2),ROUND('F Intl Con Plus Base'!$O$120*(1+International_Fuel_Surcharge),2),ROUND(((1-'F Intl Con Plus Base'!$O$117)*'F Intl Con Plus Base'!O54)*(1+International_Fuel_Surcharge),2)))*(1+FedEx_Markup),2)</f>
        <v>209.3</v>
      </c>
      <c r="P57" s="346">
        <f>ROUND((IF('F Intl Con Plus Base'!$P$120&gt;ROUND(((1-'F Intl Con Plus Base'!$P$117)*'F Intl Con Plus Base'!P54),2),ROUND('F Intl Con Plus Base'!$P$120*(1+International_Fuel_Surcharge),2),ROUND(((1-'F Intl Con Plus Base'!$P$117)*'F Intl Con Plus Base'!P54)*(1+International_Fuel_Surcharge),2)))*(1+FedEx_Markup),2)</f>
        <v>202.19</v>
      </c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2.75" customHeight="1">
      <c r="A58" s="345">
        <v>53.0</v>
      </c>
      <c r="B58" s="346">
        <f>ROUND((IF('F Intl Con Plus Base'!$B$120&gt;ROUND(((1-'F Intl Con Plus Base'!$B$117)*'F Intl Con Plus Base'!B55),2),ROUND('F Intl Con Plus Base'!$B$120*(1+International_Fuel_Surcharge),2),ROUND(((1-'F Intl Con Plus Base'!$B$117)*'F Intl Con Plus Base'!B55)*(1+International_Fuel_Surcharge),2)))*(1+FedEx_Markup),2)</f>
        <v>105.42</v>
      </c>
      <c r="C58" s="346">
        <f>ROUND((IF('F Intl Con Plus Base'!$C$120&gt;ROUND(((1-'F Intl Con Plus Base'!$C$117)*'F Intl Con Plus Base'!C55),2),ROUND('F Intl Con Plus Base'!$C$120*(1+International_Fuel_Surcharge),2),ROUND(((1-'F Intl Con Plus Base'!$C$117)*'F Intl Con Plus Base'!C55)*(1+International_Fuel_Surcharge),2)))*(1+FedEx_Markup),2)</f>
        <v>117.52</v>
      </c>
      <c r="D58" s="346">
        <f>ROUND((IF('F Intl Con Plus Base'!$D$120&gt;ROUND(((1-'F Intl Con Plus Base'!$D$117)*'F Intl Con Plus Base'!D55),2),ROUND('F Intl Con Plus Base'!$D$120*(1+International_Fuel_Surcharge),2),ROUND(((1-'F Intl Con Plus Base'!$D$117)*'F Intl Con Plus Base'!D55)*(1+International_Fuel_Surcharge),2)))*(1+FedEx_Markup),2)</f>
        <v>80.59</v>
      </c>
      <c r="E58" s="346">
        <f>ROUND((IF('F Intl Con Plus Base'!$E$120&gt;ROUND(((1-'F Intl Con Plus Base'!$E$117)*'F Intl Con Plus Base'!E55),2),ROUND('F Intl Con Plus Base'!$E$120*(1+International_Fuel_Surcharge),2),ROUND(((1-'F Intl Con Plus Base'!$E$117)*'F Intl Con Plus Base'!E55)*(1+International_Fuel_Surcharge),2)))*(1+FedEx_Markup),2)</f>
        <v>130.65</v>
      </c>
      <c r="F58" s="346">
        <f>ROUND((IF('F Intl Con Plus Base'!$F$120&gt;ROUND(((1-'F Intl Con Plus Base'!$F$117)*'F Intl Con Plus Base'!F55),2),ROUND('F Intl Con Plus Base'!$F$120*(1+International_Fuel_Surcharge),2),ROUND(((1-'F Intl Con Plus Base'!$F$117)*'F Intl Con Plus Base'!F55)*(1+International_Fuel_Surcharge),2)))*(1+FedEx_Markup),2)</f>
        <v>310.1</v>
      </c>
      <c r="G58" s="346">
        <f>ROUND((IF('F Intl Con Plus Base'!$G$120&gt;ROUND(((1-'F Intl Con Plus Base'!$G$117)*'F Intl Con Plus Base'!G55),2),ROUND('F Intl Con Plus Base'!$G$120*(1+International_Fuel_Surcharge),2),ROUND(((1-'F Intl Con Plus Base'!$G$117)*'F Intl Con Plus Base'!G55)*(1+International_Fuel_Surcharge),2)))*(1+FedEx_Markup),2)</f>
        <v>151.98</v>
      </c>
      <c r="H58" s="346">
        <f>ROUND((IF('F Intl Con Plus Base'!$H$120&gt;ROUND(((1-'F Intl Con Plus Base'!$H$117)*'F Intl Con Plus Base'!H55),2),ROUND('F Intl Con Plus Base'!$H$120*(1+International_Fuel_Surcharge),2),ROUND(((1-'F Intl Con Plus Base'!$H$117)*'F Intl Con Plus Base'!H55)*(1+International_Fuel_Surcharge),2)))*(1+FedEx_Markup),2)</f>
        <v>156.85</v>
      </c>
      <c r="I58" s="346">
        <f>ROUND((IF('F Intl Con Plus Base'!$I$120&gt;ROUND(((1-'F Intl Con Plus Base'!$I$117)*'F Intl Con Plus Base'!I55),2),ROUND('F Intl Con Plus Base'!$I$120*(1+International_Fuel_Surcharge),2),ROUND(((1-'F Intl Con Plus Base'!$I$117)*'F Intl Con Plus Base'!I55)*(1+International_Fuel_Surcharge),2)))*(1+FedEx_Markup),2)</f>
        <v>198.47</v>
      </c>
      <c r="J58" s="346">
        <f>ROUND((IF('F Intl Con Plus Base'!$J$120&gt;ROUND(((1-'F Intl Con Plus Base'!$J$117)*'F Intl Con Plus Base'!J55),2),ROUND('F Intl Con Plus Base'!$J$120*(1+International_Fuel_Surcharge),2),ROUND(((1-'F Intl Con Plus Base'!$J$117)*'F Intl Con Plus Base'!J55)*(1+International_Fuel_Surcharge),2)))*(1+FedEx_Markup),2)</f>
        <v>114.39</v>
      </c>
      <c r="K58" s="346">
        <f>ROUND((IF('F Intl Con Plus Base'!$K$120&gt;ROUND(((1-'F Intl Con Plus Base'!$K$117)*'F Intl Con Plus Base'!K55),2),ROUND('F Intl Con Plus Base'!$K$120*(1+International_Fuel_Surcharge),2),ROUND(((1-'F Intl Con Plus Base'!$K$117)*'F Intl Con Plus Base'!K55)*(1+International_Fuel_Surcharge),2)))*(1+FedEx_Markup),2)</f>
        <v>241.95</v>
      </c>
      <c r="L58" s="346">
        <f>ROUND((IF('F Intl Con Plus Base'!$L$120&gt;ROUND(((1-'F Intl Con Plus Base'!$L$117)*'F Intl Con Plus Base'!L55),2),ROUND('F Intl Con Plus Base'!$L$120*(1+International_Fuel_Surcharge),2),ROUND(((1-'F Intl Con Plus Base'!$L$117)*'F Intl Con Plus Base'!L55)*(1+International_Fuel_Surcharge),2)))*(1+FedEx_Markup),2)</f>
        <v>203.71</v>
      </c>
      <c r="M58" s="346">
        <f>ROUND((IF('F Intl Con Plus Base'!$M$120&gt;ROUND(((1-'F Intl Con Plus Base'!$M$117)*'F Intl Con Plus Base'!M55),2),ROUND('F Intl Con Plus Base'!$M$120*(1+International_Fuel_Surcharge),2),ROUND(((1-'F Intl Con Plus Base'!$M$117)*'F Intl Con Plus Base'!M55)*(1+International_Fuel_Surcharge),2)))*(1+FedEx_Markup),2)</f>
        <v>276.46</v>
      </c>
      <c r="N58" s="346">
        <f>ROUND((IF('F Intl Con Plus Base'!$N$120&gt;ROUND(((1-'F Intl Con Plus Base'!$N$117)*'F Intl Con Plus Base'!N55),2),ROUND('F Intl Con Plus Base'!$N$120*(1+International_Fuel_Surcharge),2),ROUND(((1-'F Intl Con Plus Base'!$N$117)*'F Intl Con Plus Base'!N55)*(1+International_Fuel_Surcharge),2)))*(1+FedEx_Markup),2)</f>
        <v>276.93</v>
      </c>
      <c r="O58" s="346">
        <f>ROUND((IF('F Intl Con Plus Base'!$O$120&gt;ROUND(((1-'F Intl Con Plus Base'!$O$117)*'F Intl Con Plus Base'!O55),2),ROUND('F Intl Con Plus Base'!$O$120*(1+International_Fuel_Surcharge),2),ROUND(((1-'F Intl Con Plus Base'!$O$117)*'F Intl Con Plus Base'!O55)*(1+International_Fuel_Surcharge),2)))*(1+FedEx_Markup),2)</f>
        <v>210.51</v>
      </c>
      <c r="P58" s="346">
        <f>ROUND((IF('F Intl Con Plus Base'!$P$120&gt;ROUND(((1-'F Intl Con Plus Base'!$P$117)*'F Intl Con Plus Base'!P55),2),ROUND('F Intl Con Plus Base'!$P$120*(1+International_Fuel_Surcharge),2),ROUND(((1-'F Intl Con Plus Base'!$P$117)*'F Intl Con Plus Base'!P55)*(1+International_Fuel_Surcharge),2)))*(1+FedEx_Markup),2)</f>
        <v>209.63</v>
      </c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2.75" customHeight="1">
      <c r="A59" s="345">
        <v>54.0</v>
      </c>
      <c r="B59" s="346">
        <f>ROUND((IF('F Intl Con Plus Base'!$B$120&gt;ROUND(((1-'F Intl Con Plus Base'!$B$117)*'F Intl Con Plus Base'!B56),2),ROUND('F Intl Con Plus Base'!$B$120*(1+International_Fuel_Surcharge),2),ROUND(((1-'F Intl Con Plus Base'!$B$117)*'F Intl Con Plus Base'!B56)*(1+International_Fuel_Surcharge),2)))*(1+FedEx_Markup),2)</f>
        <v>106.26</v>
      </c>
      <c r="C59" s="346">
        <f>ROUND((IF('F Intl Con Plus Base'!$C$120&gt;ROUND(((1-'F Intl Con Plus Base'!$C$117)*'F Intl Con Plus Base'!C56),2),ROUND('F Intl Con Plus Base'!$C$120*(1+International_Fuel_Surcharge),2),ROUND(((1-'F Intl Con Plus Base'!$C$117)*'F Intl Con Plus Base'!C56)*(1+International_Fuel_Surcharge),2)))*(1+FedEx_Markup),2)</f>
        <v>118.67</v>
      </c>
      <c r="D59" s="346">
        <f>ROUND((IF('F Intl Con Plus Base'!$D$120&gt;ROUND(((1-'F Intl Con Plus Base'!$D$117)*'F Intl Con Plus Base'!D56),2),ROUND('F Intl Con Plus Base'!$D$120*(1+International_Fuel_Surcharge),2),ROUND(((1-'F Intl Con Plus Base'!$D$117)*'F Intl Con Plus Base'!D56)*(1+International_Fuel_Surcharge),2)))*(1+FedEx_Markup),2)</f>
        <v>80.94</v>
      </c>
      <c r="E59" s="346">
        <f>ROUND((IF('F Intl Con Plus Base'!$E$120&gt;ROUND(((1-'F Intl Con Plus Base'!$E$117)*'F Intl Con Plus Base'!E56),2),ROUND('F Intl Con Plus Base'!$E$120*(1+International_Fuel_Surcharge),2),ROUND(((1-'F Intl Con Plus Base'!$E$117)*'F Intl Con Plus Base'!E56)*(1+International_Fuel_Surcharge),2)))*(1+FedEx_Markup),2)</f>
        <v>133.23</v>
      </c>
      <c r="F59" s="346">
        <f>ROUND((IF('F Intl Con Plus Base'!$F$120&gt;ROUND(((1-'F Intl Con Plus Base'!$F$117)*'F Intl Con Plus Base'!F56),2),ROUND('F Intl Con Plus Base'!$F$120*(1+International_Fuel_Surcharge),2),ROUND(((1-'F Intl Con Plus Base'!$F$117)*'F Intl Con Plus Base'!F56)*(1+International_Fuel_Surcharge),2)))*(1+FedEx_Markup),2)</f>
        <v>310.45</v>
      </c>
      <c r="G59" s="346">
        <f>ROUND((IF('F Intl Con Plus Base'!$G$120&gt;ROUND(((1-'F Intl Con Plus Base'!$G$117)*'F Intl Con Plus Base'!G56),2),ROUND('F Intl Con Plus Base'!$G$120*(1+International_Fuel_Surcharge),2),ROUND(((1-'F Intl Con Plus Base'!$G$117)*'F Intl Con Plus Base'!G56)*(1+International_Fuel_Surcharge),2)))*(1+FedEx_Markup),2)</f>
        <v>160.02</v>
      </c>
      <c r="H59" s="346">
        <f>ROUND((IF('F Intl Con Plus Base'!$H$120&gt;ROUND(((1-'F Intl Con Plus Base'!$H$117)*'F Intl Con Plus Base'!H56),2),ROUND('F Intl Con Plus Base'!$H$120*(1+International_Fuel_Surcharge),2),ROUND(((1-'F Intl Con Plus Base'!$H$117)*'F Intl Con Plus Base'!H56)*(1+International_Fuel_Surcharge),2)))*(1+FedEx_Markup),2)</f>
        <v>161.01</v>
      </c>
      <c r="I59" s="346">
        <f>ROUND((IF('F Intl Con Plus Base'!$I$120&gt;ROUND(((1-'F Intl Con Plus Base'!$I$117)*'F Intl Con Plus Base'!I56),2),ROUND('F Intl Con Plus Base'!$I$120*(1+International_Fuel_Surcharge),2),ROUND(((1-'F Intl Con Plus Base'!$I$117)*'F Intl Con Plus Base'!I56)*(1+International_Fuel_Surcharge),2)))*(1+FedEx_Markup),2)</f>
        <v>199.16</v>
      </c>
      <c r="J59" s="346">
        <f>ROUND((IF('F Intl Con Plus Base'!$J$120&gt;ROUND(((1-'F Intl Con Plus Base'!$J$117)*'F Intl Con Plus Base'!J56),2),ROUND('F Intl Con Plus Base'!$J$120*(1+International_Fuel_Surcharge),2),ROUND(((1-'F Intl Con Plus Base'!$J$117)*'F Intl Con Plus Base'!J56)*(1+International_Fuel_Surcharge),2)))*(1+FedEx_Markup),2)</f>
        <v>114.46</v>
      </c>
      <c r="K59" s="346">
        <f>ROUND((IF('F Intl Con Plus Base'!$K$120&gt;ROUND(((1-'F Intl Con Plus Base'!$K$117)*'F Intl Con Plus Base'!K56),2),ROUND('F Intl Con Plus Base'!$K$120*(1+International_Fuel_Surcharge),2),ROUND(((1-'F Intl Con Plus Base'!$K$117)*'F Intl Con Plus Base'!K56)*(1+International_Fuel_Surcharge),2)))*(1+FedEx_Markup),2)</f>
        <v>244.21</v>
      </c>
      <c r="L59" s="346">
        <f>ROUND((IF('F Intl Con Plus Base'!$L$120&gt;ROUND(((1-'F Intl Con Plus Base'!$L$117)*'F Intl Con Plus Base'!L56),2),ROUND('F Intl Con Plus Base'!$L$120*(1+International_Fuel_Surcharge),2),ROUND(((1-'F Intl Con Plus Base'!$L$117)*'F Intl Con Plus Base'!L56)*(1+International_Fuel_Surcharge),2)))*(1+FedEx_Markup),2)</f>
        <v>211.8</v>
      </c>
      <c r="M59" s="346">
        <f>ROUND((IF('F Intl Con Plus Base'!$M$120&gt;ROUND(((1-'F Intl Con Plus Base'!$M$117)*'F Intl Con Plus Base'!M56),2),ROUND('F Intl Con Plus Base'!$M$120*(1+International_Fuel_Surcharge),2),ROUND(((1-'F Intl Con Plus Base'!$M$117)*'F Intl Con Plus Base'!M56)*(1+International_Fuel_Surcharge),2)))*(1+FedEx_Markup),2)</f>
        <v>276.53</v>
      </c>
      <c r="N59" s="346">
        <f>ROUND((IF('F Intl Con Plus Base'!$N$120&gt;ROUND(((1-'F Intl Con Plus Base'!$N$117)*'F Intl Con Plus Base'!N56),2),ROUND('F Intl Con Plus Base'!$N$120*(1+International_Fuel_Surcharge),2),ROUND(((1-'F Intl Con Plus Base'!$N$117)*'F Intl Con Plus Base'!N56)*(1+International_Fuel_Surcharge),2)))*(1+FedEx_Markup),2)</f>
        <v>276.98</v>
      </c>
      <c r="O59" s="346">
        <f>ROUND((IF('F Intl Con Plus Base'!$O$120&gt;ROUND(((1-'F Intl Con Plus Base'!$O$117)*'F Intl Con Plus Base'!O56),2),ROUND('F Intl Con Plus Base'!$O$120*(1+International_Fuel_Surcharge),2),ROUND(((1-'F Intl Con Plus Base'!$O$117)*'F Intl Con Plus Base'!O56)*(1+International_Fuel_Surcharge),2)))*(1+FedEx_Markup),2)</f>
        <v>213.58</v>
      </c>
      <c r="P59" s="346">
        <f>ROUND((IF('F Intl Con Plus Base'!$P$120&gt;ROUND(((1-'F Intl Con Plus Base'!$P$117)*'F Intl Con Plus Base'!P56),2),ROUND('F Intl Con Plus Base'!$P$120*(1+International_Fuel_Surcharge),2),ROUND(((1-'F Intl Con Plus Base'!$P$117)*'F Intl Con Plus Base'!P56)*(1+International_Fuel_Surcharge),2)))*(1+FedEx_Markup),2)</f>
        <v>210.37</v>
      </c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2.75" customHeight="1">
      <c r="A60" s="345">
        <v>55.0</v>
      </c>
      <c r="B60" s="346">
        <f>ROUND((IF('F Intl Con Plus Base'!$B$120&gt;ROUND(((1-'F Intl Con Plus Base'!$B$117)*'F Intl Con Plus Base'!B57),2),ROUND('F Intl Con Plus Base'!$B$120*(1+International_Fuel_Surcharge),2),ROUND(((1-'F Intl Con Plus Base'!$B$117)*'F Intl Con Plus Base'!B57)*(1+International_Fuel_Surcharge),2)))*(1+FedEx_Markup),2)</f>
        <v>107.3</v>
      </c>
      <c r="C60" s="346">
        <f>ROUND((IF('F Intl Con Plus Base'!$C$120&gt;ROUND(((1-'F Intl Con Plus Base'!$C$117)*'F Intl Con Plus Base'!C57),2),ROUND('F Intl Con Plus Base'!$C$120*(1+International_Fuel_Surcharge),2),ROUND(((1-'F Intl Con Plus Base'!$C$117)*'F Intl Con Plus Base'!C57)*(1+International_Fuel_Surcharge),2)))*(1+FedEx_Markup),2)</f>
        <v>119.99</v>
      </c>
      <c r="D60" s="346">
        <f>ROUND((IF('F Intl Con Plus Base'!$D$120&gt;ROUND(((1-'F Intl Con Plus Base'!$D$117)*'F Intl Con Plus Base'!D57),2),ROUND('F Intl Con Plus Base'!$D$120*(1+International_Fuel_Surcharge),2),ROUND(((1-'F Intl Con Plus Base'!$D$117)*'F Intl Con Plus Base'!D57)*(1+International_Fuel_Surcharge),2)))*(1+FedEx_Markup),2)</f>
        <v>80.99</v>
      </c>
      <c r="E60" s="346">
        <f>ROUND((IF('F Intl Con Plus Base'!$E$120&gt;ROUND(((1-'F Intl Con Plus Base'!$E$117)*'F Intl Con Plus Base'!E57),2),ROUND('F Intl Con Plus Base'!$E$120*(1+International_Fuel_Surcharge),2),ROUND(((1-'F Intl Con Plus Base'!$E$117)*'F Intl Con Plus Base'!E57)*(1+International_Fuel_Surcharge),2)))*(1+FedEx_Markup),2)</f>
        <v>138.13</v>
      </c>
      <c r="F60" s="346">
        <f>ROUND((IF('F Intl Con Plus Base'!$F$120&gt;ROUND(((1-'F Intl Con Plus Base'!$F$117)*'F Intl Con Plus Base'!F57),2),ROUND('F Intl Con Plus Base'!$F$120*(1+International_Fuel_Surcharge),2),ROUND(((1-'F Intl Con Plus Base'!$F$117)*'F Intl Con Plus Base'!F57)*(1+International_Fuel_Surcharge),2)))*(1+FedEx_Markup),2)</f>
        <v>310.57</v>
      </c>
      <c r="G60" s="346">
        <f>ROUND((IF('F Intl Con Plus Base'!$G$120&gt;ROUND(((1-'F Intl Con Plus Base'!$G$117)*'F Intl Con Plus Base'!G57),2),ROUND('F Intl Con Plus Base'!$G$120*(1+International_Fuel_Surcharge),2),ROUND(((1-'F Intl Con Plus Base'!$G$117)*'F Intl Con Plus Base'!G57)*(1+International_Fuel_Surcharge),2)))*(1+FedEx_Markup),2)</f>
        <v>161.18</v>
      </c>
      <c r="H60" s="346">
        <f>ROUND((IF('F Intl Con Plus Base'!$H$120&gt;ROUND(((1-'F Intl Con Plus Base'!$H$117)*'F Intl Con Plus Base'!H57),2),ROUND('F Intl Con Plus Base'!$H$120*(1+International_Fuel_Surcharge),2),ROUND(((1-'F Intl Con Plus Base'!$H$117)*'F Intl Con Plus Base'!H57)*(1+International_Fuel_Surcharge),2)))*(1+FedEx_Markup),2)</f>
        <v>163.06</v>
      </c>
      <c r="I60" s="346">
        <f>ROUND((IF('F Intl Con Plus Base'!$I$120&gt;ROUND(((1-'F Intl Con Plus Base'!$I$117)*'F Intl Con Plus Base'!I57),2),ROUND('F Intl Con Plus Base'!$I$120*(1+International_Fuel_Surcharge),2),ROUND(((1-'F Intl Con Plus Base'!$I$117)*'F Intl Con Plus Base'!I57)*(1+International_Fuel_Surcharge),2)))*(1+FedEx_Markup),2)</f>
        <v>199.23</v>
      </c>
      <c r="J60" s="346">
        <f>ROUND((IF('F Intl Con Plus Base'!$J$120&gt;ROUND(((1-'F Intl Con Plus Base'!$J$117)*'F Intl Con Plus Base'!J57),2),ROUND('F Intl Con Plus Base'!$J$120*(1+International_Fuel_Surcharge),2),ROUND(((1-'F Intl Con Plus Base'!$J$117)*'F Intl Con Plus Base'!J57)*(1+International_Fuel_Surcharge),2)))*(1+FedEx_Markup),2)</f>
        <v>114.91</v>
      </c>
      <c r="K60" s="346">
        <f>ROUND((IF('F Intl Con Plus Base'!$K$120&gt;ROUND(((1-'F Intl Con Plus Base'!$K$117)*'F Intl Con Plus Base'!K57),2),ROUND('F Intl Con Plus Base'!$K$120*(1+International_Fuel_Surcharge),2),ROUND(((1-'F Intl Con Plus Base'!$K$117)*'F Intl Con Plus Base'!K57)*(1+International_Fuel_Surcharge),2)))*(1+FedEx_Markup),2)</f>
        <v>247.39</v>
      </c>
      <c r="L60" s="346">
        <f>ROUND((IF('F Intl Con Plus Base'!$L$120&gt;ROUND(((1-'F Intl Con Plus Base'!$L$117)*'F Intl Con Plus Base'!L57),2),ROUND('F Intl Con Plus Base'!$L$120*(1+International_Fuel_Surcharge),2),ROUND(((1-'F Intl Con Plus Base'!$L$117)*'F Intl Con Plus Base'!L57)*(1+International_Fuel_Surcharge),2)))*(1+FedEx_Markup),2)</f>
        <v>214.54</v>
      </c>
      <c r="M60" s="346">
        <f>ROUND((IF('F Intl Con Plus Base'!$M$120&gt;ROUND(((1-'F Intl Con Plus Base'!$M$117)*'F Intl Con Plus Base'!M57),2),ROUND('F Intl Con Plus Base'!$M$120*(1+International_Fuel_Surcharge),2),ROUND(((1-'F Intl Con Plus Base'!$M$117)*'F Intl Con Plus Base'!M57)*(1+International_Fuel_Surcharge),2)))*(1+FedEx_Markup),2)</f>
        <v>276.6</v>
      </c>
      <c r="N60" s="346">
        <f>ROUND((IF('F Intl Con Plus Base'!$N$120&gt;ROUND(((1-'F Intl Con Plus Base'!$N$117)*'F Intl Con Plus Base'!N57),2),ROUND('F Intl Con Plus Base'!$N$120*(1+International_Fuel_Surcharge),2),ROUND(((1-'F Intl Con Plus Base'!$N$117)*'F Intl Con Plus Base'!N57)*(1+International_Fuel_Surcharge),2)))*(1+FedEx_Markup),2)</f>
        <v>277.05</v>
      </c>
      <c r="O60" s="346">
        <f>ROUND((IF('F Intl Con Plus Base'!$O$120&gt;ROUND(((1-'F Intl Con Plus Base'!$O$117)*'F Intl Con Plus Base'!O57),2),ROUND('F Intl Con Plus Base'!$O$120*(1+International_Fuel_Surcharge),2),ROUND(((1-'F Intl Con Plus Base'!$O$117)*'F Intl Con Plus Base'!O57)*(1+International_Fuel_Surcharge),2)))*(1+FedEx_Markup),2)</f>
        <v>213.89</v>
      </c>
      <c r="P60" s="346">
        <f>ROUND((IF('F Intl Con Plus Base'!$P$120&gt;ROUND(((1-'F Intl Con Plus Base'!$P$117)*'F Intl Con Plus Base'!P57),2),ROUND('F Intl Con Plus Base'!$P$120*(1+International_Fuel_Surcharge),2),ROUND(((1-'F Intl Con Plus Base'!$P$117)*'F Intl Con Plus Base'!P57)*(1+International_Fuel_Surcharge),2)))*(1+FedEx_Markup),2)</f>
        <v>211.22</v>
      </c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2.75" customHeight="1">
      <c r="A61" s="345">
        <v>56.0</v>
      </c>
      <c r="B61" s="346">
        <f>ROUND((IF('F Intl Con Plus Base'!$B$120&gt;ROUND(((1-'F Intl Con Plus Base'!$B$117)*'F Intl Con Plus Base'!B58),2),ROUND('F Intl Con Plus Base'!$B$120*(1+International_Fuel_Surcharge),2),ROUND(((1-'F Intl Con Plus Base'!$B$117)*'F Intl Con Plus Base'!B58)*(1+International_Fuel_Surcharge),2)))*(1+FedEx_Markup),2)</f>
        <v>108.33</v>
      </c>
      <c r="C61" s="346">
        <f>ROUND((IF('F Intl Con Plus Base'!$C$120&gt;ROUND(((1-'F Intl Con Plus Base'!$C$117)*'F Intl Con Plus Base'!C58),2),ROUND('F Intl Con Plus Base'!$C$120*(1+International_Fuel_Surcharge),2),ROUND(((1-'F Intl Con Plus Base'!$C$117)*'F Intl Con Plus Base'!C58)*(1+International_Fuel_Surcharge),2)))*(1+FedEx_Markup),2)</f>
        <v>121.34</v>
      </c>
      <c r="D61" s="346">
        <f>ROUND((IF('F Intl Con Plus Base'!$D$120&gt;ROUND(((1-'F Intl Con Plus Base'!$D$117)*'F Intl Con Plus Base'!D58),2),ROUND('F Intl Con Plus Base'!$D$120*(1+International_Fuel_Surcharge),2),ROUND(((1-'F Intl Con Plus Base'!$D$117)*'F Intl Con Plus Base'!D58)*(1+International_Fuel_Surcharge),2)))*(1+FedEx_Markup),2)</f>
        <v>81.05</v>
      </c>
      <c r="E61" s="346">
        <f>ROUND((IF('F Intl Con Plus Base'!$E$120&gt;ROUND(((1-'F Intl Con Plus Base'!$E$117)*'F Intl Con Plus Base'!E58),2),ROUND('F Intl Con Plus Base'!$E$120*(1+International_Fuel_Surcharge),2),ROUND(((1-'F Intl Con Plus Base'!$E$117)*'F Intl Con Plus Base'!E58)*(1+International_Fuel_Surcharge),2)))*(1+FedEx_Markup),2)</f>
        <v>143.04</v>
      </c>
      <c r="F61" s="346">
        <f>ROUND((IF('F Intl Con Plus Base'!$F$120&gt;ROUND(((1-'F Intl Con Plus Base'!$F$117)*'F Intl Con Plus Base'!F58),2),ROUND('F Intl Con Plus Base'!$F$120*(1+International_Fuel_Surcharge),2),ROUND(((1-'F Intl Con Plus Base'!$F$117)*'F Intl Con Plus Base'!F58)*(1+International_Fuel_Surcharge),2)))*(1+FedEx_Markup),2)</f>
        <v>310.68</v>
      </c>
      <c r="G61" s="346">
        <f>ROUND((IF('F Intl Con Plus Base'!$G$120&gt;ROUND(((1-'F Intl Con Plus Base'!$G$117)*'F Intl Con Plus Base'!G58),2),ROUND('F Intl Con Plus Base'!$G$120*(1+International_Fuel_Surcharge),2),ROUND(((1-'F Intl Con Plus Base'!$G$117)*'F Intl Con Plus Base'!G58)*(1+International_Fuel_Surcharge),2)))*(1+FedEx_Markup),2)</f>
        <v>162.35</v>
      </c>
      <c r="H61" s="346">
        <f>ROUND((IF('F Intl Con Plus Base'!$H$120&gt;ROUND(((1-'F Intl Con Plus Base'!$H$117)*'F Intl Con Plus Base'!H58),2),ROUND('F Intl Con Plus Base'!$H$120*(1+International_Fuel_Surcharge),2),ROUND(((1-'F Intl Con Plus Base'!$H$117)*'F Intl Con Plus Base'!H58)*(1+International_Fuel_Surcharge),2)))*(1+FedEx_Markup),2)</f>
        <v>165.11</v>
      </c>
      <c r="I61" s="346">
        <f>ROUND((IF('F Intl Con Plus Base'!$I$120&gt;ROUND(((1-'F Intl Con Plus Base'!$I$117)*'F Intl Con Plus Base'!I58),2),ROUND('F Intl Con Plus Base'!$I$120*(1+International_Fuel_Surcharge),2),ROUND(((1-'F Intl Con Plus Base'!$I$117)*'F Intl Con Plus Base'!I58)*(1+International_Fuel_Surcharge),2)))*(1+FedEx_Markup),2)</f>
        <v>199.3</v>
      </c>
      <c r="J61" s="346">
        <f>ROUND((IF('F Intl Con Plus Base'!$J$120&gt;ROUND(((1-'F Intl Con Plus Base'!$J$117)*'F Intl Con Plus Base'!J58),2),ROUND('F Intl Con Plus Base'!$J$120*(1+International_Fuel_Surcharge),2),ROUND(((1-'F Intl Con Plus Base'!$J$117)*'F Intl Con Plus Base'!J58)*(1+International_Fuel_Surcharge),2)))*(1+FedEx_Markup),2)</f>
        <v>115.36</v>
      </c>
      <c r="K61" s="346">
        <f>ROUND((IF('F Intl Con Plus Base'!$K$120&gt;ROUND(((1-'F Intl Con Plus Base'!$K$117)*'F Intl Con Plus Base'!K58),2),ROUND('F Intl Con Plus Base'!$K$120*(1+International_Fuel_Surcharge),2),ROUND(((1-'F Intl Con Plus Base'!$K$117)*'F Intl Con Plus Base'!K58)*(1+International_Fuel_Surcharge),2)))*(1+FedEx_Markup),2)</f>
        <v>250.55</v>
      </c>
      <c r="L61" s="346">
        <f>ROUND((IF('F Intl Con Plus Base'!$L$120&gt;ROUND(((1-'F Intl Con Plus Base'!$L$117)*'F Intl Con Plus Base'!L58),2),ROUND('F Intl Con Plus Base'!$L$120*(1+International_Fuel_Surcharge),2),ROUND(((1-'F Intl Con Plus Base'!$L$117)*'F Intl Con Plus Base'!L58)*(1+International_Fuel_Surcharge),2)))*(1+FedEx_Markup),2)</f>
        <v>217.28</v>
      </c>
      <c r="M61" s="346">
        <f>ROUND((IF('F Intl Con Plus Base'!$M$120&gt;ROUND(((1-'F Intl Con Plus Base'!$M$117)*'F Intl Con Plus Base'!M58),2),ROUND('F Intl Con Plus Base'!$M$120*(1+International_Fuel_Surcharge),2),ROUND(((1-'F Intl Con Plus Base'!$M$117)*'F Intl Con Plus Base'!M58)*(1+International_Fuel_Surcharge),2)))*(1+FedEx_Markup),2)</f>
        <v>276.67</v>
      </c>
      <c r="N61" s="346">
        <f>ROUND((IF('F Intl Con Plus Base'!$N$120&gt;ROUND(((1-'F Intl Con Plus Base'!$N$117)*'F Intl Con Plus Base'!N58),2),ROUND('F Intl Con Plus Base'!$N$120*(1+International_Fuel_Surcharge),2),ROUND(((1-'F Intl Con Plus Base'!$N$117)*'F Intl Con Plus Base'!N58)*(1+International_Fuel_Surcharge),2)))*(1+FedEx_Markup),2)</f>
        <v>277.1</v>
      </c>
      <c r="O61" s="346">
        <f>ROUND((IF('F Intl Con Plus Base'!$O$120&gt;ROUND(((1-'F Intl Con Plus Base'!$O$117)*'F Intl Con Plus Base'!O58),2),ROUND('F Intl Con Plus Base'!$O$120*(1+International_Fuel_Surcharge),2),ROUND(((1-'F Intl Con Plus Base'!$O$117)*'F Intl Con Plus Base'!O58)*(1+International_Fuel_Surcharge),2)))*(1+FedEx_Markup),2)</f>
        <v>214.2</v>
      </c>
      <c r="P61" s="346">
        <f>ROUND((IF('F Intl Con Plus Base'!$P$120&gt;ROUND(((1-'F Intl Con Plus Base'!$P$117)*'F Intl Con Plus Base'!P58),2),ROUND('F Intl Con Plus Base'!$P$120*(1+International_Fuel_Surcharge),2),ROUND(((1-'F Intl Con Plus Base'!$P$117)*'F Intl Con Plus Base'!P58)*(1+International_Fuel_Surcharge),2)))*(1+FedEx_Markup),2)</f>
        <v>212.06</v>
      </c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2.75" customHeight="1">
      <c r="A62" s="345">
        <v>57.0</v>
      </c>
      <c r="B62" s="346">
        <f>ROUND((IF('F Intl Con Plus Base'!$B$120&gt;ROUND(((1-'F Intl Con Plus Base'!$B$117)*'F Intl Con Plus Base'!B59),2),ROUND('F Intl Con Plus Base'!$B$120*(1+International_Fuel_Surcharge),2),ROUND(((1-'F Intl Con Plus Base'!$B$117)*'F Intl Con Plus Base'!B59)*(1+International_Fuel_Surcharge),2)))*(1+FedEx_Markup),2)</f>
        <v>109.37</v>
      </c>
      <c r="C62" s="346">
        <f>ROUND((IF('F Intl Con Plus Base'!$C$120&gt;ROUND(((1-'F Intl Con Plus Base'!$C$117)*'F Intl Con Plus Base'!C59),2),ROUND('F Intl Con Plus Base'!$C$120*(1+International_Fuel_Surcharge),2),ROUND(((1-'F Intl Con Plus Base'!$C$117)*'F Intl Con Plus Base'!C59)*(1+International_Fuel_Surcharge),2)))*(1+FedEx_Markup),2)</f>
        <v>122.67</v>
      </c>
      <c r="D62" s="346">
        <f>ROUND((IF('F Intl Con Plus Base'!$D$120&gt;ROUND(((1-'F Intl Con Plus Base'!$D$117)*'F Intl Con Plus Base'!D59),2),ROUND('F Intl Con Plus Base'!$D$120*(1+International_Fuel_Surcharge),2),ROUND(((1-'F Intl Con Plus Base'!$D$117)*'F Intl Con Plus Base'!D59)*(1+International_Fuel_Surcharge),2)))*(1+FedEx_Markup),2)</f>
        <v>81.11</v>
      </c>
      <c r="E62" s="346">
        <f>ROUND((IF('F Intl Con Plus Base'!$E$120&gt;ROUND(((1-'F Intl Con Plus Base'!$E$117)*'F Intl Con Plus Base'!E59),2),ROUND('F Intl Con Plus Base'!$E$120*(1+International_Fuel_Surcharge),2),ROUND(((1-'F Intl Con Plus Base'!$E$117)*'F Intl Con Plus Base'!E59)*(1+International_Fuel_Surcharge),2)))*(1+FedEx_Markup),2)</f>
        <v>147.95</v>
      </c>
      <c r="F62" s="346">
        <f>ROUND((IF('F Intl Con Plus Base'!$F$120&gt;ROUND(((1-'F Intl Con Plus Base'!$F$117)*'F Intl Con Plus Base'!F59),2),ROUND('F Intl Con Plus Base'!$F$120*(1+International_Fuel_Surcharge),2),ROUND(((1-'F Intl Con Plus Base'!$F$117)*'F Intl Con Plus Base'!F59)*(1+International_Fuel_Surcharge),2)))*(1+FedEx_Markup),2)</f>
        <v>310.8</v>
      </c>
      <c r="G62" s="346">
        <f>ROUND((IF('F Intl Con Plus Base'!$G$120&gt;ROUND(((1-'F Intl Con Plus Base'!$G$117)*'F Intl Con Plus Base'!G59),2),ROUND('F Intl Con Plus Base'!$G$120*(1+International_Fuel_Surcharge),2),ROUND(((1-'F Intl Con Plus Base'!$G$117)*'F Intl Con Plus Base'!G59)*(1+International_Fuel_Surcharge),2)))*(1+FedEx_Markup),2)</f>
        <v>163.51</v>
      </c>
      <c r="H62" s="346">
        <f>ROUND((IF('F Intl Con Plus Base'!$H$120&gt;ROUND(((1-'F Intl Con Plus Base'!$H$117)*'F Intl Con Plus Base'!H59),2),ROUND('F Intl Con Plus Base'!$H$120*(1+International_Fuel_Surcharge),2),ROUND(((1-'F Intl Con Plus Base'!$H$117)*'F Intl Con Plus Base'!H59)*(1+International_Fuel_Surcharge),2)))*(1+FedEx_Markup),2)</f>
        <v>167.15</v>
      </c>
      <c r="I62" s="346">
        <f>ROUND((IF('F Intl Con Plus Base'!$I$120&gt;ROUND(((1-'F Intl Con Plus Base'!$I$117)*'F Intl Con Plus Base'!I59),2),ROUND('F Intl Con Plus Base'!$I$120*(1+International_Fuel_Surcharge),2),ROUND(((1-'F Intl Con Plus Base'!$I$117)*'F Intl Con Plus Base'!I59)*(1+International_Fuel_Surcharge),2)))*(1+FedEx_Markup),2)</f>
        <v>199.36</v>
      </c>
      <c r="J62" s="346">
        <f>ROUND((IF('F Intl Con Plus Base'!$J$120&gt;ROUND(((1-'F Intl Con Plus Base'!$J$117)*'F Intl Con Plus Base'!J59),2),ROUND('F Intl Con Plus Base'!$J$120*(1+International_Fuel_Surcharge),2),ROUND(((1-'F Intl Con Plus Base'!$J$117)*'F Intl Con Plus Base'!J59)*(1+International_Fuel_Surcharge),2)))*(1+FedEx_Markup),2)</f>
        <v>115.82</v>
      </c>
      <c r="K62" s="346">
        <f>ROUND((IF('F Intl Con Plus Base'!$K$120&gt;ROUND(((1-'F Intl Con Plus Base'!$K$117)*'F Intl Con Plus Base'!K59),2),ROUND('F Intl Con Plus Base'!$K$120*(1+International_Fuel_Surcharge),2),ROUND(((1-'F Intl Con Plus Base'!$K$117)*'F Intl Con Plus Base'!K59)*(1+International_Fuel_Surcharge),2)))*(1+FedEx_Markup),2)</f>
        <v>253.72</v>
      </c>
      <c r="L62" s="346">
        <f>ROUND((IF('F Intl Con Plus Base'!$L$120&gt;ROUND(((1-'F Intl Con Plus Base'!$L$117)*'F Intl Con Plus Base'!L59),2),ROUND('F Intl Con Plus Base'!$L$120*(1+International_Fuel_Surcharge),2),ROUND(((1-'F Intl Con Plus Base'!$L$117)*'F Intl Con Plus Base'!L59)*(1+International_Fuel_Surcharge),2)))*(1+FedEx_Markup),2)</f>
        <v>220.02</v>
      </c>
      <c r="M62" s="346">
        <f>ROUND((IF('F Intl Con Plus Base'!$M$120&gt;ROUND(((1-'F Intl Con Plus Base'!$M$117)*'F Intl Con Plus Base'!M59),2),ROUND('F Intl Con Plus Base'!$M$120*(1+International_Fuel_Surcharge),2),ROUND(((1-'F Intl Con Plus Base'!$M$117)*'F Intl Con Plus Base'!M59)*(1+International_Fuel_Surcharge),2)))*(1+FedEx_Markup),2)</f>
        <v>276.74</v>
      </c>
      <c r="N62" s="346">
        <f>ROUND((IF('F Intl Con Plus Base'!$N$120&gt;ROUND(((1-'F Intl Con Plus Base'!$N$117)*'F Intl Con Plus Base'!N59),2),ROUND('F Intl Con Plus Base'!$N$120*(1+International_Fuel_Surcharge),2),ROUND(((1-'F Intl Con Plus Base'!$N$117)*'F Intl Con Plus Base'!N59)*(1+International_Fuel_Surcharge),2)))*(1+FedEx_Markup),2)</f>
        <v>277.17</v>
      </c>
      <c r="O62" s="346">
        <f>ROUND((IF('F Intl Con Plus Base'!$O$120&gt;ROUND(((1-'F Intl Con Plus Base'!$O$117)*'F Intl Con Plus Base'!O59),2),ROUND('F Intl Con Plus Base'!$O$120*(1+International_Fuel_Surcharge),2),ROUND(((1-'F Intl Con Plus Base'!$O$117)*'F Intl Con Plus Base'!O59)*(1+International_Fuel_Surcharge),2)))*(1+FedEx_Markup),2)</f>
        <v>214.51</v>
      </c>
      <c r="P62" s="346">
        <f>ROUND((IF('F Intl Con Plus Base'!$P$120&gt;ROUND(((1-'F Intl Con Plus Base'!$P$117)*'F Intl Con Plus Base'!P59),2),ROUND('F Intl Con Plus Base'!$P$120*(1+International_Fuel_Surcharge),2),ROUND(((1-'F Intl Con Plus Base'!$P$117)*'F Intl Con Plus Base'!P59)*(1+International_Fuel_Surcharge),2)))*(1+FedEx_Markup),2)</f>
        <v>212.91</v>
      </c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2.75" customHeight="1">
      <c r="A63" s="345">
        <v>58.0</v>
      </c>
      <c r="B63" s="346">
        <f>ROUND((IF('F Intl Con Plus Base'!$B$120&gt;ROUND(((1-'F Intl Con Plus Base'!$B$117)*'F Intl Con Plus Base'!B60),2),ROUND('F Intl Con Plus Base'!$B$120*(1+International_Fuel_Surcharge),2),ROUND(((1-'F Intl Con Plus Base'!$B$117)*'F Intl Con Plus Base'!B60)*(1+International_Fuel_Surcharge),2)))*(1+FedEx_Markup),2)</f>
        <v>110.41</v>
      </c>
      <c r="C63" s="346">
        <f>ROUND((IF('F Intl Con Plus Base'!$C$120&gt;ROUND(((1-'F Intl Con Plus Base'!$C$117)*'F Intl Con Plus Base'!C60),2),ROUND('F Intl Con Plus Base'!$C$120*(1+International_Fuel_Surcharge),2),ROUND(((1-'F Intl Con Plus Base'!$C$117)*'F Intl Con Plus Base'!C60)*(1+International_Fuel_Surcharge),2)))*(1+FedEx_Markup),2)</f>
        <v>124</v>
      </c>
      <c r="D63" s="346">
        <f>ROUND((IF('F Intl Con Plus Base'!$D$120&gt;ROUND(((1-'F Intl Con Plus Base'!$D$117)*'F Intl Con Plus Base'!D60),2),ROUND('F Intl Con Plus Base'!$D$120*(1+International_Fuel_Surcharge),2),ROUND(((1-'F Intl Con Plus Base'!$D$117)*'F Intl Con Plus Base'!D60)*(1+International_Fuel_Surcharge),2)))*(1+FedEx_Markup),2)</f>
        <v>81.17</v>
      </c>
      <c r="E63" s="346">
        <f>ROUND((IF('F Intl Con Plus Base'!$E$120&gt;ROUND(((1-'F Intl Con Plus Base'!$E$117)*'F Intl Con Plus Base'!E60),2),ROUND('F Intl Con Plus Base'!$E$120*(1+International_Fuel_Surcharge),2),ROUND(((1-'F Intl Con Plus Base'!$E$117)*'F Intl Con Plus Base'!E60)*(1+International_Fuel_Surcharge),2)))*(1+FedEx_Markup),2)</f>
        <v>152.86</v>
      </c>
      <c r="F63" s="346">
        <f>ROUND((IF('F Intl Con Plus Base'!$F$120&gt;ROUND(((1-'F Intl Con Plus Base'!$F$117)*'F Intl Con Plus Base'!F60),2),ROUND('F Intl Con Plus Base'!$F$120*(1+International_Fuel_Surcharge),2),ROUND(((1-'F Intl Con Plus Base'!$F$117)*'F Intl Con Plus Base'!F60)*(1+International_Fuel_Surcharge),2)))*(1+FedEx_Markup),2)</f>
        <v>310.9</v>
      </c>
      <c r="G63" s="346">
        <f>ROUND((IF('F Intl Con Plus Base'!$G$120&gt;ROUND(((1-'F Intl Con Plus Base'!$G$117)*'F Intl Con Plus Base'!G60),2),ROUND('F Intl Con Plus Base'!$G$120*(1+International_Fuel_Surcharge),2),ROUND(((1-'F Intl Con Plus Base'!$G$117)*'F Intl Con Plus Base'!G60)*(1+International_Fuel_Surcharge),2)))*(1+FedEx_Markup),2)</f>
        <v>164.68</v>
      </c>
      <c r="H63" s="346">
        <f>ROUND((IF('F Intl Con Plus Base'!$H$120&gt;ROUND(((1-'F Intl Con Plus Base'!$H$117)*'F Intl Con Plus Base'!H60),2),ROUND('F Intl Con Plus Base'!$H$120*(1+International_Fuel_Surcharge),2),ROUND(((1-'F Intl Con Plus Base'!$H$117)*'F Intl Con Plus Base'!H60)*(1+International_Fuel_Surcharge),2)))*(1+FedEx_Markup),2)</f>
        <v>169.2</v>
      </c>
      <c r="I63" s="346">
        <f>ROUND((IF('F Intl Con Plus Base'!$I$120&gt;ROUND(((1-'F Intl Con Plus Base'!$I$117)*'F Intl Con Plus Base'!I60),2),ROUND('F Intl Con Plus Base'!$I$120*(1+International_Fuel_Surcharge),2),ROUND(((1-'F Intl Con Plus Base'!$I$117)*'F Intl Con Plus Base'!I60)*(1+International_Fuel_Surcharge),2)))*(1+FedEx_Markup),2)</f>
        <v>199.43</v>
      </c>
      <c r="J63" s="346">
        <f>ROUND((IF('F Intl Con Plus Base'!$J$120&gt;ROUND(((1-'F Intl Con Plus Base'!$J$117)*'F Intl Con Plus Base'!J60),2),ROUND('F Intl Con Plus Base'!$J$120*(1+International_Fuel_Surcharge),2),ROUND(((1-'F Intl Con Plus Base'!$J$117)*'F Intl Con Plus Base'!J60)*(1+International_Fuel_Surcharge),2)))*(1+FedEx_Markup),2)</f>
        <v>116.27</v>
      </c>
      <c r="K63" s="346">
        <f>ROUND((IF('F Intl Con Plus Base'!$K$120&gt;ROUND(((1-'F Intl Con Plus Base'!$K$117)*'F Intl Con Plus Base'!K60),2),ROUND('F Intl Con Plus Base'!$K$120*(1+International_Fuel_Surcharge),2),ROUND(((1-'F Intl Con Plus Base'!$K$117)*'F Intl Con Plus Base'!K60)*(1+International_Fuel_Surcharge),2)))*(1+FedEx_Markup),2)</f>
        <v>256.89</v>
      </c>
      <c r="L63" s="346">
        <f>ROUND((IF('F Intl Con Plus Base'!$L$120&gt;ROUND(((1-'F Intl Con Plus Base'!$L$117)*'F Intl Con Plus Base'!L60),2),ROUND('F Intl Con Plus Base'!$L$120*(1+International_Fuel_Surcharge),2),ROUND(((1-'F Intl Con Plus Base'!$L$117)*'F Intl Con Plus Base'!L60)*(1+International_Fuel_Surcharge),2)))*(1+FedEx_Markup),2)</f>
        <v>222.76</v>
      </c>
      <c r="M63" s="346">
        <f>ROUND((IF('F Intl Con Plus Base'!$M$120&gt;ROUND(((1-'F Intl Con Plus Base'!$M$117)*'F Intl Con Plus Base'!M60),2),ROUND('F Intl Con Plus Base'!$M$120*(1+International_Fuel_Surcharge),2),ROUND(((1-'F Intl Con Plus Base'!$M$117)*'F Intl Con Plus Base'!M60)*(1+International_Fuel_Surcharge),2)))*(1+FedEx_Markup),2)</f>
        <v>276.81</v>
      </c>
      <c r="N63" s="346">
        <f>ROUND((IF('F Intl Con Plus Base'!$N$120&gt;ROUND(((1-'F Intl Con Plus Base'!$N$117)*'F Intl Con Plus Base'!N60),2),ROUND('F Intl Con Plus Base'!$N$120*(1+International_Fuel_Surcharge),2),ROUND(((1-'F Intl Con Plus Base'!$N$117)*'F Intl Con Plus Base'!N60)*(1+International_Fuel_Surcharge),2)))*(1+FedEx_Markup),2)</f>
        <v>277.24</v>
      </c>
      <c r="O63" s="346">
        <f>ROUND((IF('F Intl Con Plus Base'!$O$120&gt;ROUND(((1-'F Intl Con Plus Base'!$O$117)*'F Intl Con Plus Base'!O60),2),ROUND('F Intl Con Plus Base'!$O$120*(1+International_Fuel_Surcharge),2),ROUND(((1-'F Intl Con Plus Base'!$O$117)*'F Intl Con Plus Base'!O60)*(1+International_Fuel_Surcharge),2)))*(1+FedEx_Markup),2)</f>
        <v>214.82</v>
      </c>
      <c r="P63" s="346">
        <f>ROUND((IF('F Intl Con Plus Base'!$P$120&gt;ROUND(((1-'F Intl Con Plus Base'!$P$117)*'F Intl Con Plus Base'!P60),2),ROUND('F Intl Con Plus Base'!$P$120*(1+International_Fuel_Surcharge),2),ROUND(((1-'F Intl Con Plus Base'!$P$117)*'F Intl Con Plus Base'!P60)*(1+International_Fuel_Surcharge),2)))*(1+FedEx_Markup),2)</f>
        <v>213.76</v>
      </c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2.75" customHeight="1">
      <c r="A64" s="345">
        <v>59.0</v>
      </c>
      <c r="B64" s="346">
        <f>ROUND((IF('F Intl Con Plus Base'!$B$120&gt;ROUND(((1-'F Intl Con Plus Base'!$B$117)*'F Intl Con Plus Base'!B61),2),ROUND('F Intl Con Plus Base'!$B$120*(1+International_Fuel_Surcharge),2),ROUND(((1-'F Intl Con Plus Base'!$B$117)*'F Intl Con Plus Base'!B61)*(1+International_Fuel_Surcharge),2)))*(1+FedEx_Markup),2)</f>
        <v>111.03</v>
      </c>
      <c r="C64" s="346">
        <f>ROUND((IF('F Intl Con Plus Base'!$C$120&gt;ROUND(((1-'F Intl Con Plus Base'!$C$117)*'F Intl Con Plus Base'!C61),2),ROUND('F Intl Con Plus Base'!$C$120*(1+International_Fuel_Surcharge),2),ROUND(((1-'F Intl Con Plus Base'!$C$117)*'F Intl Con Plus Base'!C61)*(1+International_Fuel_Surcharge),2)))*(1+FedEx_Markup),2)</f>
        <v>124.14</v>
      </c>
      <c r="D64" s="346">
        <f>ROUND((IF('F Intl Con Plus Base'!$D$120&gt;ROUND(((1-'F Intl Con Plus Base'!$D$117)*'F Intl Con Plus Base'!D61),2),ROUND('F Intl Con Plus Base'!$D$120*(1+International_Fuel_Surcharge),2),ROUND(((1-'F Intl Con Plus Base'!$D$117)*'F Intl Con Plus Base'!D61)*(1+International_Fuel_Surcharge),2)))*(1+FedEx_Markup),2)</f>
        <v>81.21</v>
      </c>
      <c r="E64" s="346">
        <f>ROUND((IF('F Intl Con Plus Base'!$E$120&gt;ROUND(((1-'F Intl Con Plus Base'!$E$117)*'F Intl Con Plus Base'!E61),2),ROUND('F Intl Con Plus Base'!$E$120*(1+International_Fuel_Surcharge),2),ROUND(((1-'F Intl Con Plus Base'!$E$117)*'F Intl Con Plus Base'!E61)*(1+International_Fuel_Surcharge),2)))*(1+FedEx_Markup),2)</f>
        <v>153.35</v>
      </c>
      <c r="F64" s="346">
        <f>ROUND((IF('F Intl Con Plus Base'!$F$120&gt;ROUND(((1-'F Intl Con Plus Base'!$F$117)*'F Intl Con Plus Base'!F61),2),ROUND('F Intl Con Plus Base'!$F$120*(1+International_Fuel_Surcharge),2),ROUND(((1-'F Intl Con Plus Base'!$F$117)*'F Intl Con Plus Base'!F61)*(1+International_Fuel_Surcharge),2)))*(1+FedEx_Markup),2)</f>
        <v>311.37</v>
      </c>
      <c r="G64" s="346">
        <f>ROUND((IF('F Intl Con Plus Base'!$G$120&gt;ROUND(((1-'F Intl Con Plus Base'!$G$117)*'F Intl Con Plus Base'!G61),2),ROUND('F Intl Con Plus Base'!$G$120*(1+International_Fuel_Surcharge),2),ROUND(((1-'F Intl Con Plus Base'!$G$117)*'F Intl Con Plus Base'!G61)*(1+International_Fuel_Surcharge),2)))*(1+FedEx_Markup),2)</f>
        <v>164.8</v>
      </c>
      <c r="H64" s="346">
        <f>ROUND((IF('F Intl Con Plus Base'!$H$120&gt;ROUND(((1-'F Intl Con Plus Base'!$H$117)*'F Intl Con Plus Base'!H61),2),ROUND('F Intl Con Plus Base'!$H$120*(1+International_Fuel_Surcharge),2),ROUND(((1-'F Intl Con Plus Base'!$H$117)*'F Intl Con Plus Base'!H61)*(1+International_Fuel_Surcharge),2)))*(1+FedEx_Markup),2)</f>
        <v>172.96</v>
      </c>
      <c r="I64" s="346">
        <f>ROUND((IF('F Intl Con Plus Base'!$I$120&gt;ROUND(((1-'F Intl Con Plus Base'!$I$117)*'F Intl Con Plus Base'!I61),2),ROUND('F Intl Con Plus Base'!$I$120*(1+International_Fuel_Surcharge),2),ROUND(((1-'F Intl Con Plus Base'!$I$117)*'F Intl Con Plus Base'!I61)*(1+International_Fuel_Surcharge),2)))*(1+FedEx_Markup),2)</f>
        <v>199.48</v>
      </c>
      <c r="J64" s="346">
        <f>ROUND((IF('F Intl Con Plus Base'!$J$120&gt;ROUND(((1-'F Intl Con Plus Base'!$J$117)*'F Intl Con Plus Base'!J61),2),ROUND('F Intl Con Plus Base'!$J$120*(1+International_Fuel_Surcharge),2),ROUND(((1-'F Intl Con Plus Base'!$J$117)*'F Intl Con Plus Base'!J61)*(1+International_Fuel_Surcharge),2)))*(1+FedEx_Markup),2)</f>
        <v>117.33</v>
      </c>
      <c r="K64" s="346">
        <f>ROUND((IF('F Intl Con Plus Base'!$K$120&gt;ROUND(((1-'F Intl Con Plus Base'!$K$117)*'F Intl Con Plus Base'!K61),2),ROUND('F Intl Con Plus Base'!$K$120*(1+International_Fuel_Surcharge),2),ROUND(((1-'F Intl Con Plus Base'!$K$117)*'F Intl Con Plus Base'!K61)*(1+International_Fuel_Surcharge),2)))*(1+FedEx_Markup),2)</f>
        <v>257.22</v>
      </c>
      <c r="L64" s="346">
        <f>ROUND((IF('F Intl Con Plus Base'!$L$120&gt;ROUND(((1-'F Intl Con Plus Base'!$L$117)*'F Intl Con Plus Base'!L61),2),ROUND('F Intl Con Plus Base'!$L$120*(1+International_Fuel_Surcharge),2),ROUND(((1-'F Intl Con Plus Base'!$L$117)*'F Intl Con Plus Base'!L61)*(1+International_Fuel_Surcharge),2)))*(1+FedEx_Markup),2)</f>
        <v>223.03</v>
      </c>
      <c r="M64" s="346">
        <f>ROUND((IF('F Intl Con Plus Base'!$M$120&gt;ROUND(((1-'F Intl Con Plus Base'!$M$117)*'F Intl Con Plus Base'!M61),2),ROUND('F Intl Con Plus Base'!$M$120*(1+International_Fuel_Surcharge),2),ROUND(((1-'F Intl Con Plus Base'!$M$117)*'F Intl Con Plus Base'!M61)*(1+International_Fuel_Surcharge),2)))*(1+FedEx_Markup),2)</f>
        <v>276.87</v>
      </c>
      <c r="N64" s="346">
        <f>ROUND((IF('F Intl Con Plus Base'!$N$120&gt;ROUND(((1-'F Intl Con Plus Base'!$N$117)*'F Intl Con Plus Base'!N61),2),ROUND('F Intl Con Plus Base'!$N$120*(1+International_Fuel_Surcharge),2),ROUND(((1-'F Intl Con Plus Base'!$N$117)*'F Intl Con Plus Base'!N61)*(1+International_Fuel_Surcharge),2)))*(1+FedEx_Markup),2)</f>
        <v>277.29</v>
      </c>
      <c r="O64" s="346">
        <f>ROUND((IF('F Intl Con Plus Base'!$O$120&gt;ROUND(((1-'F Intl Con Plus Base'!$O$117)*'F Intl Con Plus Base'!O61),2),ROUND('F Intl Con Plus Base'!$O$120*(1+International_Fuel_Surcharge),2),ROUND(((1-'F Intl Con Plus Base'!$O$117)*'F Intl Con Plus Base'!O61)*(1+International_Fuel_Surcharge),2)))*(1+FedEx_Markup),2)</f>
        <v>214.88</v>
      </c>
      <c r="P64" s="346">
        <f>ROUND((IF('F Intl Con Plus Base'!$P$120&gt;ROUND(((1-'F Intl Con Plus Base'!$P$117)*'F Intl Con Plus Base'!P61),2),ROUND('F Intl Con Plus Base'!$P$120*(1+International_Fuel_Surcharge),2),ROUND(((1-'F Intl Con Plus Base'!$P$117)*'F Intl Con Plus Base'!P61)*(1+International_Fuel_Surcharge),2)))*(1+FedEx_Markup),2)</f>
        <v>214.07</v>
      </c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2.75" customHeight="1">
      <c r="A65" s="345">
        <v>60.0</v>
      </c>
      <c r="B65" s="346">
        <f>ROUND((IF('F Intl Con Plus Base'!$B$120&gt;ROUND(((1-'F Intl Con Plus Base'!$B$117)*'F Intl Con Plus Base'!B62),2),ROUND('F Intl Con Plus Base'!$B$120*(1+International_Fuel_Surcharge),2),ROUND(((1-'F Intl Con Plus Base'!$B$117)*'F Intl Con Plus Base'!B62)*(1+International_Fuel_Surcharge),2)))*(1+FedEx_Markup),2)</f>
        <v>111.22</v>
      </c>
      <c r="C65" s="346">
        <f>ROUND((IF('F Intl Con Plus Base'!$C$120&gt;ROUND(((1-'F Intl Con Plus Base'!$C$117)*'F Intl Con Plus Base'!C62),2),ROUND('F Intl Con Plus Base'!$C$120*(1+International_Fuel_Surcharge),2),ROUND(((1-'F Intl Con Plus Base'!$C$117)*'F Intl Con Plus Base'!C62)*(1+International_Fuel_Surcharge),2)))*(1+FedEx_Markup),2)</f>
        <v>124.44</v>
      </c>
      <c r="D65" s="346">
        <f>ROUND((IF('F Intl Con Plus Base'!$D$120&gt;ROUND(((1-'F Intl Con Plus Base'!$D$117)*'F Intl Con Plus Base'!D62),2),ROUND('F Intl Con Plus Base'!$D$120*(1+International_Fuel_Surcharge),2),ROUND(((1-'F Intl Con Plus Base'!$D$117)*'F Intl Con Plus Base'!D62)*(1+International_Fuel_Surcharge),2)))*(1+FedEx_Markup),2)</f>
        <v>81.27</v>
      </c>
      <c r="E65" s="346">
        <f>ROUND((IF('F Intl Con Plus Base'!$E$120&gt;ROUND(((1-'F Intl Con Plus Base'!$E$117)*'F Intl Con Plus Base'!E62),2),ROUND('F Intl Con Plus Base'!$E$120*(1+International_Fuel_Surcharge),2),ROUND(((1-'F Intl Con Plus Base'!$E$117)*'F Intl Con Plus Base'!E62)*(1+International_Fuel_Surcharge),2)))*(1+FedEx_Markup),2)</f>
        <v>153.41</v>
      </c>
      <c r="F65" s="346">
        <f>ROUND((IF('F Intl Con Plus Base'!$F$120&gt;ROUND(((1-'F Intl Con Plus Base'!$F$117)*'F Intl Con Plus Base'!F62),2),ROUND('F Intl Con Plus Base'!$F$120*(1+International_Fuel_Surcharge),2),ROUND(((1-'F Intl Con Plus Base'!$F$117)*'F Intl Con Plus Base'!F62)*(1+International_Fuel_Surcharge),2)))*(1+FedEx_Markup),2)</f>
        <v>320.62</v>
      </c>
      <c r="G65" s="346">
        <f>ROUND((IF('F Intl Con Plus Base'!$G$120&gt;ROUND(((1-'F Intl Con Plus Base'!$G$117)*'F Intl Con Plus Base'!G62),2),ROUND('F Intl Con Plus Base'!$G$120*(1+International_Fuel_Surcharge),2),ROUND(((1-'F Intl Con Plus Base'!$G$117)*'F Intl Con Plus Base'!G62)*(1+International_Fuel_Surcharge),2)))*(1+FedEx_Markup),2)</f>
        <v>164.84</v>
      </c>
      <c r="H65" s="346">
        <f>ROUND((IF('F Intl Con Plus Base'!$H$120&gt;ROUND(((1-'F Intl Con Plus Base'!$H$117)*'F Intl Con Plus Base'!H62),2),ROUND('F Intl Con Plus Base'!$H$120*(1+International_Fuel_Surcharge),2),ROUND(((1-'F Intl Con Plus Base'!$H$117)*'F Intl Con Plus Base'!H62)*(1+International_Fuel_Surcharge),2)))*(1+FedEx_Markup),2)</f>
        <v>174.23</v>
      </c>
      <c r="I65" s="346">
        <f>ROUND((IF('F Intl Con Plus Base'!$I$120&gt;ROUND(((1-'F Intl Con Plus Base'!$I$117)*'F Intl Con Plus Base'!I62),2),ROUND('F Intl Con Plus Base'!$I$120*(1+International_Fuel_Surcharge),2),ROUND(((1-'F Intl Con Plus Base'!$I$117)*'F Intl Con Plus Base'!I62)*(1+International_Fuel_Surcharge),2)))*(1+FedEx_Markup),2)</f>
        <v>199.53</v>
      </c>
      <c r="J65" s="346">
        <f>ROUND((IF('F Intl Con Plus Base'!$J$120&gt;ROUND(((1-'F Intl Con Plus Base'!$J$117)*'F Intl Con Plus Base'!J62),2),ROUND('F Intl Con Plus Base'!$J$120*(1+International_Fuel_Surcharge),2),ROUND(((1-'F Intl Con Plus Base'!$J$117)*'F Intl Con Plus Base'!J62)*(1+International_Fuel_Surcharge),2)))*(1+FedEx_Markup),2)</f>
        <v>118.42</v>
      </c>
      <c r="K65" s="346">
        <f>ROUND((IF('F Intl Con Plus Base'!$K$120&gt;ROUND(((1-'F Intl Con Plus Base'!$K$117)*'F Intl Con Plus Base'!K62),2),ROUND('F Intl Con Plus Base'!$K$120*(1+International_Fuel_Surcharge),2),ROUND(((1-'F Intl Con Plus Base'!$K$117)*'F Intl Con Plus Base'!K62)*(1+International_Fuel_Surcharge),2)))*(1+FedEx_Markup),2)</f>
        <v>257.42</v>
      </c>
      <c r="L65" s="346">
        <f>ROUND((IF('F Intl Con Plus Base'!$L$120&gt;ROUND(((1-'F Intl Con Plus Base'!$L$117)*'F Intl Con Plus Base'!L62),2),ROUND('F Intl Con Plus Base'!$L$120*(1+International_Fuel_Surcharge),2),ROUND(((1-'F Intl Con Plus Base'!$L$117)*'F Intl Con Plus Base'!L62)*(1+International_Fuel_Surcharge),2)))*(1+FedEx_Markup),2)</f>
        <v>223.09</v>
      </c>
      <c r="M65" s="346">
        <f>ROUND((IF('F Intl Con Plus Base'!$M$120&gt;ROUND(((1-'F Intl Con Plus Base'!$M$117)*'F Intl Con Plus Base'!M62),2),ROUND('F Intl Con Plus Base'!$M$120*(1+International_Fuel_Surcharge),2),ROUND(((1-'F Intl Con Plus Base'!$M$117)*'F Intl Con Plus Base'!M62)*(1+International_Fuel_Surcharge),2)))*(1+FedEx_Markup),2)</f>
        <v>277</v>
      </c>
      <c r="N65" s="346">
        <f>ROUND((IF('F Intl Con Plus Base'!$N$120&gt;ROUND(((1-'F Intl Con Plus Base'!$N$117)*'F Intl Con Plus Base'!N62),2),ROUND('F Intl Con Plus Base'!$N$120*(1+International_Fuel_Surcharge),2),ROUND(((1-'F Intl Con Plus Base'!$N$117)*'F Intl Con Plus Base'!N62)*(1+International_Fuel_Surcharge),2)))*(1+FedEx_Markup),2)</f>
        <v>277.33</v>
      </c>
      <c r="O65" s="346">
        <f>ROUND((IF('F Intl Con Plus Base'!$O$120&gt;ROUND(((1-'F Intl Con Plus Base'!$O$117)*'F Intl Con Plus Base'!O62),2),ROUND('F Intl Con Plus Base'!$O$120*(1+International_Fuel_Surcharge),2),ROUND(((1-'F Intl Con Plus Base'!$O$117)*'F Intl Con Plus Base'!O62)*(1+International_Fuel_Surcharge),2)))*(1+FedEx_Markup),2)</f>
        <v>214.92</v>
      </c>
      <c r="P65" s="346">
        <f>ROUND((IF('F Intl Con Plus Base'!$P$120&gt;ROUND(((1-'F Intl Con Plus Base'!$P$117)*'F Intl Con Plus Base'!P62),2),ROUND('F Intl Con Plus Base'!$P$120*(1+International_Fuel_Surcharge),2),ROUND(((1-'F Intl Con Plus Base'!$P$117)*'F Intl Con Plus Base'!P62)*(1+International_Fuel_Surcharge),2)))*(1+FedEx_Markup),2)</f>
        <v>214.13</v>
      </c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2.75" customHeight="1">
      <c r="A66" s="345">
        <v>61.0</v>
      </c>
      <c r="B66" s="346">
        <f>ROUND((IF('F Intl Con Plus Base'!$B$120&gt;ROUND(((1-'F Intl Con Plus Base'!$B$117)*'F Intl Con Plus Base'!B63),2),ROUND('F Intl Con Plus Base'!$B$120*(1+International_Fuel_Surcharge),2),ROUND(((1-'F Intl Con Plus Base'!$B$117)*'F Intl Con Plus Base'!B63)*(1+International_Fuel_Surcharge),2)))*(1+FedEx_Markup),2)</f>
        <v>114.98</v>
      </c>
      <c r="C66" s="346">
        <f>ROUND((IF('F Intl Con Plus Base'!$C$120&gt;ROUND(((1-'F Intl Con Plus Base'!$C$117)*'F Intl Con Plus Base'!C63),2),ROUND('F Intl Con Plus Base'!$C$120*(1+International_Fuel_Surcharge),2),ROUND(((1-'F Intl Con Plus Base'!$C$117)*'F Intl Con Plus Base'!C63)*(1+International_Fuel_Surcharge),2)))*(1+FedEx_Markup),2)</f>
        <v>130.35</v>
      </c>
      <c r="D66" s="346">
        <f>ROUND((IF('F Intl Con Plus Base'!$D$120&gt;ROUND(((1-'F Intl Con Plus Base'!$D$117)*'F Intl Con Plus Base'!D63),2),ROUND('F Intl Con Plus Base'!$D$120*(1+International_Fuel_Surcharge),2),ROUND(((1-'F Intl Con Plus Base'!$D$117)*'F Intl Con Plus Base'!D63)*(1+International_Fuel_Surcharge),2)))*(1+FedEx_Markup),2)</f>
        <v>82.25</v>
      </c>
      <c r="E66" s="346">
        <f>ROUND((IF('F Intl Con Plus Base'!$E$120&gt;ROUND(((1-'F Intl Con Plus Base'!$E$117)*'F Intl Con Plus Base'!E63),2),ROUND('F Intl Con Plus Base'!$E$120*(1+International_Fuel_Surcharge),2),ROUND(((1-'F Intl Con Plus Base'!$E$117)*'F Intl Con Plus Base'!E63)*(1+International_Fuel_Surcharge),2)))*(1+FedEx_Markup),2)</f>
        <v>153.48</v>
      </c>
      <c r="F66" s="346">
        <f>ROUND((IF('F Intl Con Plus Base'!$F$120&gt;ROUND(((1-'F Intl Con Plus Base'!$F$117)*'F Intl Con Plus Base'!F63),2),ROUND('F Intl Con Plus Base'!$F$120*(1+International_Fuel_Surcharge),2),ROUND(((1-'F Intl Con Plus Base'!$F$117)*'F Intl Con Plus Base'!F63)*(1+International_Fuel_Surcharge),2)))*(1+FedEx_Markup),2)</f>
        <v>324.22</v>
      </c>
      <c r="G66" s="346">
        <f>ROUND((IF('F Intl Con Plus Base'!$G$120&gt;ROUND(((1-'F Intl Con Plus Base'!$G$117)*'F Intl Con Plus Base'!G63),2),ROUND('F Intl Con Plus Base'!$G$120*(1+International_Fuel_Surcharge),2),ROUND(((1-'F Intl Con Plus Base'!$G$117)*'F Intl Con Plus Base'!G63)*(1+International_Fuel_Surcharge),2)))*(1+FedEx_Markup),2)</f>
        <v>164.89</v>
      </c>
      <c r="H66" s="346">
        <f>ROUND((IF('F Intl Con Plus Base'!$H$120&gt;ROUND(((1-'F Intl Con Plus Base'!$H$117)*'F Intl Con Plus Base'!H63),2),ROUND('F Intl Con Plus Base'!$H$120*(1+International_Fuel_Surcharge),2),ROUND(((1-'F Intl Con Plus Base'!$H$117)*'F Intl Con Plus Base'!H63)*(1+International_Fuel_Surcharge),2)))*(1+FedEx_Markup),2)</f>
        <v>175.55</v>
      </c>
      <c r="I66" s="346">
        <f>ROUND((IF('F Intl Con Plus Base'!$I$120&gt;ROUND(((1-'F Intl Con Plus Base'!$I$117)*'F Intl Con Plus Base'!I63),2),ROUND('F Intl Con Plus Base'!$I$120*(1+International_Fuel_Surcharge),2),ROUND(((1-'F Intl Con Plus Base'!$I$117)*'F Intl Con Plus Base'!I63)*(1+International_Fuel_Surcharge),2)))*(1+FedEx_Markup),2)</f>
        <v>200.08</v>
      </c>
      <c r="J66" s="346">
        <f>ROUND((IF('F Intl Con Plus Base'!$J$120&gt;ROUND(((1-'F Intl Con Plus Base'!$J$117)*'F Intl Con Plus Base'!J63),2),ROUND('F Intl Con Plus Base'!$J$120*(1+International_Fuel_Surcharge),2),ROUND(((1-'F Intl Con Plus Base'!$J$117)*'F Intl Con Plus Base'!J63)*(1+International_Fuel_Surcharge),2)))*(1+FedEx_Markup),2)</f>
        <v>119.7</v>
      </c>
      <c r="K66" s="346">
        <f>ROUND((IF('F Intl Con Plus Base'!$K$120&gt;ROUND(((1-'F Intl Con Plus Base'!$K$117)*'F Intl Con Plus Base'!K63),2),ROUND('F Intl Con Plus Base'!$K$120*(1+International_Fuel_Surcharge),2),ROUND(((1-'F Intl Con Plus Base'!$K$117)*'F Intl Con Plus Base'!K63)*(1+International_Fuel_Surcharge),2)))*(1+FedEx_Markup),2)</f>
        <v>261.51</v>
      </c>
      <c r="L66" s="346">
        <f>ROUND((IF('F Intl Con Plus Base'!$L$120&gt;ROUND(((1-'F Intl Con Plus Base'!$L$117)*'F Intl Con Plus Base'!L63),2),ROUND('F Intl Con Plus Base'!$L$120*(1+International_Fuel_Surcharge),2),ROUND(((1-'F Intl Con Plus Base'!$L$117)*'F Intl Con Plus Base'!L63)*(1+International_Fuel_Surcharge),2)))*(1+FedEx_Markup),2)</f>
        <v>223.13</v>
      </c>
      <c r="M66" s="346">
        <f>ROUND((IF('F Intl Con Plus Base'!$M$120&gt;ROUND(((1-'F Intl Con Plus Base'!$M$117)*'F Intl Con Plus Base'!M63),2),ROUND('F Intl Con Plus Base'!$M$120*(1+International_Fuel_Surcharge),2),ROUND(((1-'F Intl Con Plus Base'!$M$117)*'F Intl Con Plus Base'!M63)*(1+International_Fuel_Surcharge),2)))*(1+FedEx_Markup),2)</f>
        <v>279.29</v>
      </c>
      <c r="N66" s="346">
        <f>ROUND((IF('F Intl Con Plus Base'!$N$120&gt;ROUND(((1-'F Intl Con Plus Base'!$N$117)*'F Intl Con Plus Base'!N63),2),ROUND('F Intl Con Plus Base'!$N$120*(1+International_Fuel_Surcharge),2),ROUND(((1-'F Intl Con Plus Base'!$N$117)*'F Intl Con Plus Base'!N63)*(1+International_Fuel_Surcharge),2)))*(1+FedEx_Markup),2)</f>
        <v>277.83</v>
      </c>
      <c r="O66" s="346">
        <f>ROUND((IF('F Intl Con Plus Base'!$O$120&gt;ROUND(((1-'F Intl Con Plus Base'!$O$117)*'F Intl Con Plus Base'!O63),2),ROUND('F Intl Con Plus Base'!$O$120*(1+International_Fuel_Surcharge),2),ROUND(((1-'F Intl Con Plus Base'!$O$117)*'F Intl Con Plus Base'!O63)*(1+International_Fuel_Surcharge),2)))*(1+FedEx_Markup),2)</f>
        <v>214.98</v>
      </c>
      <c r="P66" s="346">
        <f>ROUND((IF('F Intl Con Plus Base'!$P$120&gt;ROUND(((1-'F Intl Con Plus Base'!$P$117)*'F Intl Con Plus Base'!P63),2),ROUND('F Intl Con Plus Base'!$P$120*(1+International_Fuel_Surcharge),2),ROUND(((1-'F Intl Con Plus Base'!$P$117)*'F Intl Con Plus Base'!P63)*(1+International_Fuel_Surcharge),2)))*(1+FedEx_Markup),2)</f>
        <v>214.68</v>
      </c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2.75" customHeight="1">
      <c r="A67" s="345">
        <v>62.0</v>
      </c>
      <c r="B67" s="346">
        <f>ROUND((IF('F Intl Con Plus Base'!$B$120&gt;ROUND(((1-'F Intl Con Plus Base'!$B$117)*'F Intl Con Plus Base'!B64),2),ROUND('F Intl Con Plus Base'!$B$120*(1+International_Fuel_Surcharge),2),ROUND(((1-'F Intl Con Plus Base'!$B$117)*'F Intl Con Plus Base'!B64)*(1+International_Fuel_Surcharge),2)))*(1+FedEx_Markup),2)</f>
        <v>116.27</v>
      </c>
      <c r="C67" s="346">
        <f>ROUND((IF('F Intl Con Plus Base'!$C$120&gt;ROUND(((1-'F Intl Con Plus Base'!$C$117)*'F Intl Con Plus Base'!C64),2),ROUND('F Intl Con Plus Base'!$C$120*(1+International_Fuel_Surcharge),2),ROUND(((1-'F Intl Con Plus Base'!$C$117)*'F Intl Con Plus Base'!C64)*(1+International_Fuel_Surcharge),2)))*(1+FedEx_Markup),2)</f>
        <v>132.37</v>
      </c>
      <c r="D67" s="346">
        <f>ROUND((IF('F Intl Con Plus Base'!$D$120&gt;ROUND(((1-'F Intl Con Plus Base'!$D$117)*'F Intl Con Plus Base'!D64),2),ROUND('F Intl Con Plus Base'!$D$120*(1+International_Fuel_Surcharge),2),ROUND(((1-'F Intl Con Plus Base'!$D$117)*'F Intl Con Plus Base'!D64)*(1+International_Fuel_Surcharge),2)))*(1+FedEx_Markup),2)</f>
        <v>84.48</v>
      </c>
      <c r="E67" s="346">
        <f>ROUND((IF('F Intl Con Plus Base'!$E$120&gt;ROUND(((1-'F Intl Con Plus Base'!$E$117)*'F Intl Con Plus Base'!E64),2),ROUND('F Intl Con Plus Base'!$E$120*(1+International_Fuel_Surcharge),2),ROUND(((1-'F Intl Con Plus Base'!$E$117)*'F Intl Con Plus Base'!E64)*(1+International_Fuel_Surcharge),2)))*(1+FedEx_Markup),2)</f>
        <v>153.54</v>
      </c>
      <c r="F67" s="346">
        <f>ROUND((IF('F Intl Con Plus Base'!$F$120&gt;ROUND(((1-'F Intl Con Plus Base'!$F$117)*'F Intl Con Plus Base'!F64),2),ROUND('F Intl Con Plus Base'!$F$120*(1+International_Fuel_Surcharge),2),ROUND(((1-'F Intl Con Plus Base'!$F$117)*'F Intl Con Plus Base'!F64)*(1+International_Fuel_Surcharge),2)))*(1+FedEx_Markup),2)</f>
        <v>333.97</v>
      </c>
      <c r="G67" s="346">
        <f>ROUND((IF('F Intl Con Plus Base'!$G$120&gt;ROUND(((1-'F Intl Con Plus Base'!$G$117)*'F Intl Con Plus Base'!G64),2),ROUND('F Intl Con Plus Base'!$G$120*(1+International_Fuel_Surcharge),2),ROUND(((1-'F Intl Con Plus Base'!$G$117)*'F Intl Con Plus Base'!G64)*(1+International_Fuel_Surcharge),2)))*(1+FedEx_Markup),2)</f>
        <v>164.94</v>
      </c>
      <c r="H67" s="346">
        <f>ROUND((IF('F Intl Con Plus Base'!$H$120&gt;ROUND(((1-'F Intl Con Plus Base'!$H$117)*'F Intl Con Plus Base'!H64),2),ROUND('F Intl Con Plus Base'!$H$120*(1+International_Fuel_Surcharge),2),ROUND(((1-'F Intl Con Plus Base'!$H$117)*'F Intl Con Plus Base'!H64)*(1+International_Fuel_Surcharge),2)))*(1+FedEx_Markup),2)</f>
        <v>175.69</v>
      </c>
      <c r="I67" s="346">
        <f>ROUND((IF('F Intl Con Plus Base'!$I$120&gt;ROUND(((1-'F Intl Con Plus Base'!$I$117)*'F Intl Con Plus Base'!I64),2),ROUND('F Intl Con Plus Base'!$I$120*(1+International_Fuel_Surcharge),2),ROUND(((1-'F Intl Con Plus Base'!$I$117)*'F Intl Con Plus Base'!I64)*(1+International_Fuel_Surcharge),2)))*(1+FedEx_Markup),2)</f>
        <v>200.57</v>
      </c>
      <c r="J67" s="346">
        <f>ROUND((IF('F Intl Con Plus Base'!$J$120&gt;ROUND(((1-'F Intl Con Plus Base'!$J$117)*'F Intl Con Plus Base'!J64),2),ROUND('F Intl Con Plus Base'!$J$120*(1+International_Fuel_Surcharge),2),ROUND(((1-'F Intl Con Plus Base'!$J$117)*'F Intl Con Plus Base'!J64)*(1+International_Fuel_Surcharge),2)))*(1+FedEx_Markup),2)</f>
        <v>120.98</v>
      </c>
      <c r="K67" s="346">
        <f>ROUND((IF('F Intl Con Plus Base'!$K$120&gt;ROUND(((1-'F Intl Con Plus Base'!$K$117)*'F Intl Con Plus Base'!K64),2),ROUND('F Intl Con Plus Base'!$K$120*(1+International_Fuel_Surcharge),2),ROUND(((1-'F Intl Con Plus Base'!$K$117)*'F Intl Con Plus Base'!K64)*(1+International_Fuel_Surcharge),2)))*(1+FedEx_Markup),2)</f>
        <v>261.92</v>
      </c>
      <c r="L67" s="346">
        <f>ROUND((IF('F Intl Con Plus Base'!$L$120&gt;ROUND(((1-'F Intl Con Plus Base'!$L$117)*'F Intl Con Plus Base'!L64),2),ROUND('F Intl Con Plus Base'!$L$120*(1+International_Fuel_Surcharge),2),ROUND(((1-'F Intl Con Plus Base'!$L$117)*'F Intl Con Plus Base'!L64)*(1+International_Fuel_Surcharge),2)))*(1+FedEx_Markup),2)</f>
        <v>223.23</v>
      </c>
      <c r="M67" s="346">
        <f>ROUND((IF('F Intl Con Plus Base'!$M$120&gt;ROUND(((1-'F Intl Con Plus Base'!$M$117)*'F Intl Con Plus Base'!M64),2),ROUND('F Intl Con Plus Base'!$M$120*(1+International_Fuel_Surcharge),2),ROUND(((1-'F Intl Con Plus Base'!$M$117)*'F Intl Con Plus Base'!M64)*(1+International_Fuel_Surcharge),2)))*(1+FedEx_Markup),2)</f>
        <v>279.52</v>
      </c>
      <c r="N67" s="346">
        <f>ROUND((IF('F Intl Con Plus Base'!$N$120&gt;ROUND(((1-'F Intl Con Plus Base'!$N$117)*'F Intl Con Plus Base'!N64),2),ROUND('F Intl Con Plus Base'!$N$120*(1+International_Fuel_Surcharge),2),ROUND(((1-'F Intl Con Plus Base'!$N$117)*'F Intl Con Plus Base'!N64)*(1+International_Fuel_Surcharge),2)))*(1+FedEx_Markup),2)</f>
        <v>287.55</v>
      </c>
      <c r="O67" s="346">
        <f>ROUND((IF('F Intl Con Plus Base'!$O$120&gt;ROUND(((1-'F Intl Con Plus Base'!$O$117)*'F Intl Con Plus Base'!O64),2),ROUND('F Intl Con Plus Base'!$O$120*(1+International_Fuel_Surcharge),2),ROUND(((1-'F Intl Con Plus Base'!$O$117)*'F Intl Con Plus Base'!O64)*(1+International_Fuel_Surcharge),2)))*(1+FedEx_Markup),2)</f>
        <v>215.04</v>
      </c>
      <c r="P67" s="346">
        <f>ROUND((IF('F Intl Con Plus Base'!$P$120&gt;ROUND(((1-'F Intl Con Plus Base'!$P$117)*'F Intl Con Plus Base'!P64),2),ROUND('F Intl Con Plus Base'!$P$120*(1+International_Fuel_Surcharge),2),ROUND(((1-'F Intl Con Plus Base'!$P$117)*'F Intl Con Plus Base'!P64)*(1+International_Fuel_Surcharge),2)))*(1+FedEx_Markup),2)</f>
        <v>225.75</v>
      </c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2.75" customHeight="1">
      <c r="A68" s="345">
        <v>63.0</v>
      </c>
      <c r="B68" s="346">
        <f>ROUND((IF('F Intl Con Plus Base'!$B$120&gt;ROUND(((1-'F Intl Con Plus Base'!$B$117)*'F Intl Con Plus Base'!B65),2),ROUND('F Intl Con Plus Base'!$B$120*(1+International_Fuel_Surcharge),2),ROUND(((1-'F Intl Con Plus Base'!$B$117)*'F Intl Con Plus Base'!B65)*(1+International_Fuel_Surcharge),2)))*(1+FedEx_Markup),2)</f>
        <v>119.77</v>
      </c>
      <c r="C68" s="346">
        <f>ROUND((IF('F Intl Con Plus Base'!$C$120&gt;ROUND(((1-'F Intl Con Plus Base'!$C$117)*'F Intl Con Plus Base'!C65),2),ROUND('F Intl Con Plus Base'!$C$120*(1+International_Fuel_Surcharge),2),ROUND(((1-'F Intl Con Plus Base'!$C$117)*'F Intl Con Plus Base'!C65)*(1+International_Fuel_Surcharge),2)))*(1+FedEx_Markup),2)</f>
        <v>133.61</v>
      </c>
      <c r="D68" s="346">
        <f>ROUND((IF('F Intl Con Plus Base'!$D$120&gt;ROUND(((1-'F Intl Con Plus Base'!$D$117)*'F Intl Con Plus Base'!D65),2),ROUND('F Intl Con Plus Base'!$D$120*(1+International_Fuel_Surcharge),2),ROUND(((1-'F Intl Con Plus Base'!$D$117)*'F Intl Con Plus Base'!D65)*(1+International_Fuel_Surcharge),2)))*(1+FedEx_Markup),2)</f>
        <v>85.99</v>
      </c>
      <c r="E68" s="346">
        <f>ROUND((IF('F Intl Con Plus Base'!$E$120&gt;ROUND(((1-'F Intl Con Plus Base'!$E$117)*'F Intl Con Plus Base'!E65),2),ROUND('F Intl Con Plus Base'!$E$120*(1+International_Fuel_Surcharge),2),ROUND(((1-'F Intl Con Plus Base'!$E$117)*'F Intl Con Plus Base'!E65)*(1+International_Fuel_Surcharge),2)))*(1+FedEx_Markup),2)</f>
        <v>153.59</v>
      </c>
      <c r="F68" s="346">
        <f>ROUND((IF('F Intl Con Plus Base'!$F$120&gt;ROUND(((1-'F Intl Con Plus Base'!$F$117)*'F Intl Con Plus Base'!F65),2),ROUND('F Intl Con Plus Base'!$F$120*(1+International_Fuel_Surcharge),2),ROUND(((1-'F Intl Con Plus Base'!$F$117)*'F Intl Con Plus Base'!F65)*(1+International_Fuel_Surcharge),2)))*(1+FedEx_Markup),2)</f>
        <v>334.94</v>
      </c>
      <c r="G68" s="346">
        <f>ROUND((IF('F Intl Con Plus Base'!$G$120&gt;ROUND(((1-'F Intl Con Plus Base'!$G$117)*'F Intl Con Plus Base'!G65),2),ROUND('F Intl Con Plus Base'!$G$120*(1+International_Fuel_Surcharge),2),ROUND(((1-'F Intl Con Plus Base'!$G$117)*'F Intl Con Plus Base'!G65)*(1+International_Fuel_Surcharge),2)))*(1+FedEx_Markup),2)</f>
        <v>165</v>
      </c>
      <c r="H68" s="346">
        <f>ROUND((IF('F Intl Con Plus Base'!$H$120&gt;ROUND(((1-'F Intl Con Plus Base'!$H$117)*'F Intl Con Plus Base'!H65),2),ROUND('F Intl Con Plus Base'!$H$120*(1+International_Fuel_Surcharge),2),ROUND(((1-'F Intl Con Plus Base'!$H$117)*'F Intl Con Plus Base'!H65)*(1+International_Fuel_Surcharge),2)))*(1+FedEx_Markup),2)</f>
        <v>175.74</v>
      </c>
      <c r="I68" s="346">
        <f>ROUND((IF('F Intl Con Plus Base'!$I$120&gt;ROUND(((1-'F Intl Con Plus Base'!$I$117)*'F Intl Con Plus Base'!I65),2),ROUND('F Intl Con Plus Base'!$I$120*(1+International_Fuel_Surcharge),2),ROUND(((1-'F Intl Con Plus Base'!$I$117)*'F Intl Con Plus Base'!I65)*(1+International_Fuel_Surcharge),2)))*(1+FedEx_Markup),2)</f>
        <v>210.38</v>
      </c>
      <c r="J68" s="346">
        <f>ROUND((IF('F Intl Con Plus Base'!$J$120&gt;ROUND(((1-'F Intl Con Plus Base'!$J$117)*'F Intl Con Plus Base'!J65),2),ROUND('F Intl Con Plus Base'!$J$120*(1+International_Fuel_Surcharge),2),ROUND(((1-'F Intl Con Plus Base'!$J$117)*'F Intl Con Plus Base'!J65)*(1+International_Fuel_Surcharge),2)))*(1+FedEx_Markup),2)</f>
        <v>123.13</v>
      </c>
      <c r="K68" s="346">
        <f>ROUND((IF('F Intl Con Plus Base'!$K$120&gt;ROUND(((1-'F Intl Con Plus Base'!$K$117)*'F Intl Con Plus Base'!K65),2),ROUND('F Intl Con Plus Base'!$K$120*(1+International_Fuel_Surcharge),2),ROUND(((1-'F Intl Con Plus Base'!$K$117)*'F Intl Con Plus Base'!K65)*(1+International_Fuel_Surcharge),2)))*(1+FedEx_Markup),2)</f>
        <v>262.8</v>
      </c>
      <c r="L68" s="346">
        <f>ROUND((IF('F Intl Con Plus Base'!$L$120&gt;ROUND(((1-'F Intl Con Plus Base'!$L$117)*'F Intl Con Plus Base'!L65),2),ROUND('F Intl Con Plus Base'!$L$120*(1+International_Fuel_Surcharge),2),ROUND(((1-'F Intl Con Plus Base'!$L$117)*'F Intl Con Plus Base'!L65)*(1+International_Fuel_Surcharge),2)))*(1+FedEx_Markup),2)</f>
        <v>223.27</v>
      </c>
      <c r="M68" s="346">
        <f>ROUND((IF('F Intl Con Plus Base'!$M$120&gt;ROUND(((1-'F Intl Con Plus Base'!$M$117)*'F Intl Con Plus Base'!M65),2),ROUND('F Intl Con Plus Base'!$M$120*(1+International_Fuel_Surcharge),2),ROUND(((1-'F Intl Con Plus Base'!$M$117)*'F Intl Con Plus Base'!M65)*(1+International_Fuel_Surcharge),2)))*(1+FedEx_Markup),2)</f>
        <v>279.58</v>
      </c>
      <c r="N68" s="346">
        <f>ROUND((IF('F Intl Con Plus Base'!$N$120&gt;ROUND(((1-'F Intl Con Plus Base'!$N$117)*'F Intl Con Plus Base'!N65),2),ROUND('F Intl Con Plus Base'!$N$120*(1+International_Fuel_Surcharge),2),ROUND(((1-'F Intl Con Plus Base'!$N$117)*'F Intl Con Plus Base'!N65)*(1+International_Fuel_Surcharge),2)))*(1+FedEx_Markup),2)</f>
        <v>288.52</v>
      </c>
      <c r="O68" s="346">
        <f>ROUND((IF('F Intl Con Plus Base'!$O$120&gt;ROUND(((1-'F Intl Con Plus Base'!$O$117)*'F Intl Con Plus Base'!O65),2),ROUND('F Intl Con Plus Base'!$O$120*(1+International_Fuel_Surcharge),2),ROUND(((1-'F Intl Con Plus Base'!$O$117)*'F Intl Con Plus Base'!O65)*(1+International_Fuel_Surcharge),2)))*(1+FedEx_Markup),2)</f>
        <v>215.08</v>
      </c>
      <c r="P68" s="346">
        <f>ROUND((IF('F Intl Con Plus Base'!$P$120&gt;ROUND(((1-'F Intl Con Plus Base'!$P$117)*'F Intl Con Plus Base'!P65),2),ROUND('F Intl Con Plus Base'!$P$120*(1+International_Fuel_Surcharge),2),ROUND(((1-'F Intl Con Plus Base'!$P$117)*'F Intl Con Plus Base'!P65)*(1+International_Fuel_Surcharge),2)))*(1+FedEx_Markup),2)</f>
        <v>226.85</v>
      </c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2.75" customHeight="1">
      <c r="A69" s="345">
        <v>64.0</v>
      </c>
      <c r="B69" s="346">
        <f>ROUND((IF('F Intl Con Plus Base'!$B$120&gt;ROUND(((1-'F Intl Con Plus Base'!$B$117)*'F Intl Con Plus Base'!B66),2),ROUND('F Intl Con Plus Base'!$B$120*(1+International_Fuel_Surcharge),2),ROUND(((1-'F Intl Con Plus Base'!$B$117)*'F Intl Con Plus Base'!B66)*(1+International_Fuel_Surcharge),2)))*(1+FedEx_Markup),2)</f>
        <v>121.1</v>
      </c>
      <c r="C69" s="346">
        <f>ROUND((IF('F Intl Con Plus Base'!$C$120&gt;ROUND(((1-'F Intl Con Plus Base'!$C$117)*'F Intl Con Plus Base'!C66),2),ROUND('F Intl Con Plus Base'!$C$120*(1+International_Fuel_Surcharge),2),ROUND(((1-'F Intl Con Plus Base'!$C$117)*'F Intl Con Plus Base'!C66)*(1+International_Fuel_Surcharge),2)))*(1+FedEx_Markup),2)</f>
        <v>133.73</v>
      </c>
      <c r="D69" s="346">
        <f>ROUND((IF('F Intl Con Plus Base'!$D$120&gt;ROUND(((1-'F Intl Con Plus Base'!$D$117)*'F Intl Con Plus Base'!D66),2),ROUND('F Intl Con Plus Base'!$D$120*(1+International_Fuel_Surcharge),2),ROUND(((1-'F Intl Con Plus Base'!$D$117)*'F Intl Con Plus Base'!D66)*(1+International_Fuel_Surcharge),2)))*(1+FedEx_Markup),2)</f>
        <v>86.14</v>
      </c>
      <c r="E69" s="346">
        <f>ROUND((IF('F Intl Con Plus Base'!$E$120&gt;ROUND(((1-'F Intl Con Plus Base'!$E$117)*'F Intl Con Plus Base'!E66),2),ROUND('F Intl Con Plus Base'!$E$120*(1+International_Fuel_Surcharge),2),ROUND(((1-'F Intl Con Plus Base'!$E$117)*'F Intl Con Plus Base'!E66)*(1+International_Fuel_Surcharge),2)))*(1+FedEx_Markup),2)</f>
        <v>153.65</v>
      </c>
      <c r="F69" s="346">
        <f>ROUND((IF('F Intl Con Plus Base'!$F$120&gt;ROUND(((1-'F Intl Con Plus Base'!$F$117)*'F Intl Con Plus Base'!F66),2),ROUND('F Intl Con Plus Base'!$F$120*(1+International_Fuel_Surcharge),2),ROUND(((1-'F Intl Con Plus Base'!$F$117)*'F Intl Con Plus Base'!F66)*(1+International_Fuel_Surcharge),2)))*(1+FedEx_Markup),2)</f>
        <v>335.04</v>
      </c>
      <c r="G69" s="346">
        <f>ROUND((IF('F Intl Con Plus Base'!$G$120&gt;ROUND(((1-'F Intl Con Plus Base'!$G$117)*'F Intl Con Plus Base'!G66),2),ROUND('F Intl Con Plus Base'!$G$120*(1+International_Fuel_Surcharge),2),ROUND(((1-'F Intl Con Plus Base'!$G$117)*'F Intl Con Plus Base'!G66)*(1+International_Fuel_Surcharge),2)))*(1+FedEx_Markup),2)</f>
        <v>165.62</v>
      </c>
      <c r="H69" s="346">
        <f>ROUND((IF('F Intl Con Plus Base'!$H$120&gt;ROUND(((1-'F Intl Con Plus Base'!$H$117)*'F Intl Con Plus Base'!H66),2),ROUND('F Intl Con Plus Base'!$H$120*(1+International_Fuel_Surcharge),2),ROUND(((1-'F Intl Con Plus Base'!$H$117)*'F Intl Con Plus Base'!H66)*(1+International_Fuel_Surcharge),2)))*(1+FedEx_Markup),2)</f>
        <v>176</v>
      </c>
      <c r="I69" s="346">
        <f>ROUND((IF('F Intl Con Plus Base'!$I$120&gt;ROUND(((1-'F Intl Con Plus Base'!$I$117)*'F Intl Con Plus Base'!I66),2),ROUND('F Intl Con Plus Base'!$I$120*(1+International_Fuel_Surcharge),2),ROUND(((1-'F Intl Con Plus Base'!$I$117)*'F Intl Con Plus Base'!I66)*(1+International_Fuel_Surcharge),2)))*(1+FedEx_Markup),2)</f>
        <v>211.36</v>
      </c>
      <c r="J69" s="346">
        <f>ROUND((IF('F Intl Con Plus Base'!$J$120&gt;ROUND(((1-'F Intl Con Plus Base'!$J$117)*'F Intl Con Plus Base'!J66),2),ROUND('F Intl Con Plus Base'!$J$120*(1+International_Fuel_Surcharge),2),ROUND(((1-'F Intl Con Plus Base'!$J$117)*'F Intl Con Plus Base'!J66)*(1+International_Fuel_Surcharge),2)))*(1+FedEx_Markup),2)</f>
        <v>124.86</v>
      </c>
      <c r="K69" s="346">
        <f>ROUND((IF('F Intl Con Plus Base'!$K$120&gt;ROUND(((1-'F Intl Con Plus Base'!$K$117)*'F Intl Con Plus Base'!K66),2),ROUND('F Intl Con Plus Base'!$K$120*(1+International_Fuel_Surcharge),2),ROUND(((1-'F Intl Con Plus Base'!$K$117)*'F Intl Con Plus Base'!K66)*(1+International_Fuel_Surcharge),2)))*(1+FedEx_Markup),2)</f>
        <v>263.71</v>
      </c>
      <c r="L69" s="346">
        <f>ROUND((IF('F Intl Con Plus Base'!$L$120&gt;ROUND(((1-'F Intl Con Plus Base'!$L$117)*'F Intl Con Plus Base'!L66),2),ROUND('F Intl Con Plus Base'!$L$120*(1+International_Fuel_Surcharge),2),ROUND(((1-'F Intl Con Plus Base'!$L$117)*'F Intl Con Plus Base'!L66)*(1+International_Fuel_Surcharge),2)))*(1+FedEx_Markup),2)</f>
        <v>223.33</v>
      </c>
      <c r="M69" s="346">
        <f>ROUND((IF('F Intl Con Plus Base'!$M$120&gt;ROUND(((1-'F Intl Con Plus Base'!$M$117)*'F Intl Con Plus Base'!M66),2),ROUND('F Intl Con Plus Base'!$M$120*(1+International_Fuel_Surcharge),2),ROUND(((1-'F Intl Con Plus Base'!$M$117)*'F Intl Con Plus Base'!M66)*(1+International_Fuel_Surcharge),2)))*(1+FedEx_Markup),2)</f>
        <v>279.8</v>
      </c>
      <c r="N69" s="346">
        <f>ROUND((IF('F Intl Con Plus Base'!$N$120&gt;ROUND(((1-'F Intl Con Plus Base'!$N$117)*'F Intl Con Plus Base'!N66),2),ROUND('F Intl Con Plus Base'!$N$120*(1+International_Fuel_Surcharge),2),ROUND(((1-'F Intl Con Plus Base'!$N$117)*'F Intl Con Plus Base'!N66)*(1+International_Fuel_Surcharge),2)))*(1+FedEx_Markup),2)</f>
        <v>288.63</v>
      </c>
      <c r="O69" s="346">
        <f>ROUND((IF('F Intl Con Plus Base'!$O$120&gt;ROUND(((1-'F Intl Con Plus Base'!$O$117)*'F Intl Con Plus Base'!O66),2),ROUND('F Intl Con Plus Base'!$O$120*(1+International_Fuel_Surcharge),2),ROUND(((1-'F Intl Con Plus Base'!$O$117)*'F Intl Con Plus Base'!O66)*(1+International_Fuel_Surcharge),2)))*(1+FedEx_Markup),2)</f>
        <v>215.17</v>
      </c>
      <c r="P69" s="346">
        <f>ROUND((IF('F Intl Con Plus Base'!$P$120&gt;ROUND(((1-'F Intl Con Plus Base'!$P$117)*'F Intl Con Plus Base'!P66),2),ROUND('F Intl Con Plus Base'!$P$120*(1+International_Fuel_Surcharge),2),ROUND(((1-'F Intl Con Plus Base'!$P$117)*'F Intl Con Plus Base'!P66)*(1+International_Fuel_Surcharge),2)))*(1+FedEx_Markup),2)</f>
        <v>229.44</v>
      </c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2.75" customHeight="1">
      <c r="A70" s="345">
        <v>65.0</v>
      </c>
      <c r="B70" s="346">
        <f>ROUND((IF('F Intl Con Plus Base'!$B$120&gt;ROUND(((1-'F Intl Con Plus Base'!$B$117)*'F Intl Con Plus Base'!B67),2),ROUND('F Intl Con Plus Base'!$B$120*(1+International_Fuel_Surcharge),2),ROUND(((1-'F Intl Con Plus Base'!$B$117)*'F Intl Con Plus Base'!B67)*(1+International_Fuel_Surcharge),2)))*(1+FedEx_Markup),2)</f>
        <v>122.39</v>
      </c>
      <c r="C70" s="346">
        <f>ROUND((IF('F Intl Con Plus Base'!$C$120&gt;ROUND(((1-'F Intl Con Plus Base'!$C$117)*'F Intl Con Plus Base'!C67),2),ROUND('F Intl Con Plus Base'!$C$120*(1+International_Fuel_Surcharge),2),ROUND(((1-'F Intl Con Plus Base'!$C$117)*'F Intl Con Plus Base'!C67)*(1+International_Fuel_Surcharge),2)))*(1+FedEx_Markup),2)</f>
        <v>133.88</v>
      </c>
      <c r="D70" s="346">
        <f>ROUND((IF('F Intl Con Plus Base'!$D$120&gt;ROUND(((1-'F Intl Con Plus Base'!$D$117)*'F Intl Con Plus Base'!D67),2),ROUND('F Intl Con Plus Base'!$D$120*(1+International_Fuel_Surcharge),2),ROUND(((1-'F Intl Con Plus Base'!$D$117)*'F Intl Con Plus Base'!D67)*(1+International_Fuel_Surcharge),2)))*(1+FedEx_Markup),2)</f>
        <v>86.24</v>
      </c>
      <c r="E70" s="346">
        <f>ROUND((IF('F Intl Con Plus Base'!$E$120&gt;ROUND(((1-'F Intl Con Plus Base'!$E$117)*'F Intl Con Plus Base'!E67),2),ROUND('F Intl Con Plus Base'!$E$120*(1+International_Fuel_Surcharge),2),ROUND(((1-'F Intl Con Plus Base'!$E$117)*'F Intl Con Plus Base'!E67)*(1+International_Fuel_Surcharge),2)))*(1+FedEx_Markup),2)</f>
        <v>153.74</v>
      </c>
      <c r="F70" s="346">
        <f>ROUND((IF('F Intl Con Plus Base'!$F$120&gt;ROUND(((1-'F Intl Con Plus Base'!$F$117)*'F Intl Con Plus Base'!F67),2),ROUND('F Intl Con Plus Base'!$F$120*(1+International_Fuel_Surcharge),2),ROUND(((1-'F Intl Con Plus Base'!$F$117)*'F Intl Con Plus Base'!F67)*(1+International_Fuel_Surcharge),2)))*(1+FedEx_Markup),2)</f>
        <v>335.09</v>
      </c>
      <c r="G70" s="346">
        <f>ROUND((IF('F Intl Con Plus Base'!$G$120&gt;ROUND(((1-'F Intl Con Plus Base'!$G$117)*'F Intl Con Plus Base'!G67),2),ROUND('F Intl Con Plus Base'!$G$120*(1+International_Fuel_Surcharge),2),ROUND(((1-'F Intl Con Plus Base'!$G$117)*'F Intl Con Plus Base'!G67)*(1+International_Fuel_Surcharge),2)))*(1+FedEx_Markup),2)</f>
        <v>178.01</v>
      </c>
      <c r="H70" s="346">
        <f>ROUND((IF('F Intl Con Plus Base'!$H$120&gt;ROUND(((1-'F Intl Con Plus Base'!$H$117)*'F Intl Con Plus Base'!H67),2),ROUND('F Intl Con Plus Base'!$H$120*(1+International_Fuel_Surcharge),2),ROUND(((1-'F Intl Con Plus Base'!$H$117)*'F Intl Con Plus Base'!H67)*(1+International_Fuel_Surcharge),2)))*(1+FedEx_Markup),2)</f>
        <v>180.9</v>
      </c>
      <c r="I70" s="346">
        <f>ROUND((IF('F Intl Con Plus Base'!$I$120&gt;ROUND(((1-'F Intl Con Plus Base'!$I$117)*'F Intl Con Plus Base'!I67),2),ROUND('F Intl Con Plus Base'!$I$120*(1+International_Fuel_Surcharge),2),ROUND(((1-'F Intl Con Plus Base'!$I$117)*'F Intl Con Plus Base'!I67)*(1+International_Fuel_Surcharge),2)))*(1+FedEx_Markup),2)</f>
        <v>212.98</v>
      </c>
      <c r="J70" s="346">
        <f>ROUND((IF('F Intl Con Plus Base'!$J$120&gt;ROUND(((1-'F Intl Con Plus Base'!$J$117)*'F Intl Con Plus Base'!J67),2),ROUND('F Intl Con Plus Base'!$J$120*(1+International_Fuel_Surcharge),2),ROUND(((1-'F Intl Con Plus Base'!$J$117)*'F Intl Con Plus Base'!J67)*(1+International_Fuel_Surcharge),2)))*(1+FedEx_Markup),2)</f>
        <v>125.03</v>
      </c>
      <c r="K70" s="346">
        <f>ROUND((IF('F Intl Con Plus Base'!$K$120&gt;ROUND(((1-'F Intl Con Plus Base'!$K$117)*'F Intl Con Plus Base'!K67),2),ROUND('F Intl Con Plus Base'!$K$120*(1+International_Fuel_Surcharge),2),ROUND(((1-'F Intl Con Plus Base'!$K$117)*'F Intl Con Plus Base'!K67)*(1+International_Fuel_Surcharge),2)))*(1+FedEx_Markup),2)</f>
        <v>264.62</v>
      </c>
      <c r="L70" s="346">
        <f>ROUND((IF('F Intl Con Plus Base'!$L$120&gt;ROUND(((1-'F Intl Con Plus Base'!$L$117)*'F Intl Con Plus Base'!L67),2),ROUND('F Intl Con Plus Base'!$L$120*(1+International_Fuel_Surcharge),2),ROUND(((1-'F Intl Con Plus Base'!$L$117)*'F Intl Con Plus Base'!L67)*(1+International_Fuel_Surcharge),2)))*(1+FedEx_Markup),2)</f>
        <v>223.39</v>
      </c>
      <c r="M70" s="346">
        <f>ROUND((IF('F Intl Con Plus Base'!$M$120&gt;ROUND(((1-'F Intl Con Plus Base'!$M$117)*'F Intl Con Plus Base'!M67),2),ROUND('F Intl Con Plus Base'!$M$120*(1+International_Fuel_Surcharge),2),ROUND(((1-'F Intl Con Plus Base'!$M$117)*'F Intl Con Plus Base'!M67)*(1+International_Fuel_Surcharge),2)))*(1+FedEx_Markup),2)</f>
        <v>284</v>
      </c>
      <c r="N70" s="346">
        <f>ROUND((IF('F Intl Con Plus Base'!$N$120&gt;ROUND(((1-'F Intl Con Plus Base'!$N$117)*'F Intl Con Plus Base'!N67),2),ROUND('F Intl Con Plus Base'!$N$120*(1+International_Fuel_Surcharge),2),ROUND(((1-'F Intl Con Plus Base'!$N$117)*'F Intl Con Plus Base'!N67)*(1+International_Fuel_Surcharge),2)))*(1+FedEx_Markup),2)</f>
        <v>289.29</v>
      </c>
      <c r="O70" s="346">
        <f>ROUND((IF('F Intl Con Plus Base'!$O$120&gt;ROUND(((1-'F Intl Con Plus Base'!$O$117)*'F Intl Con Plus Base'!O67),2),ROUND('F Intl Con Plus Base'!$O$120*(1+International_Fuel_Surcharge),2),ROUND(((1-'F Intl Con Plus Base'!$O$117)*'F Intl Con Plus Base'!O67)*(1+International_Fuel_Surcharge),2)))*(1+FedEx_Markup),2)</f>
        <v>215.22</v>
      </c>
      <c r="P70" s="346">
        <f>ROUND((IF('F Intl Con Plus Base'!$P$120&gt;ROUND(((1-'F Intl Con Plus Base'!$P$117)*'F Intl Con Plus Base'!P67),2),ROUND('F Intl Con Plus Base'!$P$120*(1+International_Fuel_Surcharge),2),ROUND(((1-'F Intl Con Plus Base'!$P$117)*'F Intl Con Plus Base'!P67)*(1+International_Fuel_Surcharge),2)))*(1+FedEx_Markup),2)</f>
        <v>229.7</v>
      </c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2.75" customHeight="1">
      <c r="A71" s="345">
        <v>66.0</v>
      </c>
      <c r="B71" s="346">
        <f>ROUND((IF('F Intl Con Plus Base'!$B$120&gt;ROUND(((1-'F Intl Con Plus Base'!$B$117)*'F Intl Con Plus Base'!B68),2),ROUND('F Intl Con Plus Base'!$B$120*(1+International_Fuel_Surcharge),2),ROUND(((1-'F Intl Con Plus Base'!$B$117)*'F Intl Con Plus Base'!B68)*(1+International_Fuel_Surcharge),2)))*(1+FedEx_Markup),2)</f>
        <v>122.57</v>
      </c>
      <c r="C71" s="346">
        <f>ROUND((IF('F Intl Con Plus Base'!$C$120&gt;ROUND(((1-'F Intl Con Plus Base'!$C$117)*'F Intl Con Plus Base'!C68),2),ROUND('F Intl Con Plus Base'!$C$120*(1+International_Fuel_Surcharge),2),ROUND(((1-'F Intl Con Plus Base'!$C$117)*'F Intl Con Plus Base'!C68)*(1+International_Fuel_Surcharge),2)))*(1+FedEx_Markup),2)</f>
        <v>135.04</v>
      </c>
      <c r="D71" s="346">
        <f>ROUND((IF('F Intl Con Plus Base'!$D$120&gt;ROUND(((1-'F Intl Con Plus Base'!$D$117)*'F Intl Con Plus Base'!D68),2),ROUND('F Intl Con Plus Base'!$D$120*(1+International_Fuel_Surcharge),2),ROUND(((1-'F Intl Con Plus Base'!$D$117)*'F Intl Con Plus Base'!D68)*(1+International_Fuel_Surcharge),2)))*(1+FedEx_Markup),2)</f>
        <v>88.3</v>
      </c>
      <c r="E71" s="346">
        <f>ROUND((IF('F Intl Con Plus Base'!$E$120&gt;ROUND(((1-'F Intl Con Plus Base'!$E$117)*'F Intl Con Plus Base'!E68),2),ROUND('F Intl Con Plus Base'!$E$120*(1+International_Fuel_Surcharge),2),ROUND(((1-'F Intl Con Plus Base'!$E$117)*'F Intl Con Plus Base'!E68)*(1+International_Fuel_Surcharge),2)))*(1+FedEx_Markup),2)</f>
        <v>153.8</v>
      </c>
      <c r="F71" s="346">
        <f>ROUND((IF('F Intl Con Plus Base'!$F$120&gt;ROUND(((1-'F Intl Con Plus Base'!$F$117)*'F Intl Con Plus Base'!F68),2),ROUND('F Intl Con Plus Base'!$F$120*(1+International_Fuel_Surcharge),2),ROUND(((1-'F Intl Con Plus Base'!$F$117)*'F Intl Con Plus Base'!F68)*(1+International_Fuel_Surcharge),2)))*(1+FedEx_Markup),2)</f>
        <v>335.13</v>
      </c>
      <c r="G71" s="346">
        <f>ROUND((IF('F Intl Con Plus Base'!$G$120&gt;ROUND(((1-'F Intl Con Plus Base'!$G$117)*'F Intl Con Plus Base'!G68),2),ROUND('F Intl Con Plus Base'!$G$120*(1+International_Fuel_Surcharge),2),ROUND(((1-'F Intl Con Plus Base'!$G$117)*'F Intl Con Plus Base'!G68)*(1+International_Fuel_Surcharge),2)))*(1+FedEx_Markup),2)</f>
        <v>179.25</v>
      </c>
      <c r="H71" s="346">
        <f>ROUND((IF('F Intl Con Plus Base'!$H$120&gt;ROUND(((1-'F Intl Con Plus Base'!$H$117)*'F Intl Con Plus Base'!H68),2),ROUND('F Intl Con Plus Base'!$H$120*(1+International_Fuel_Surcharge),2),ROUND(((1-'F Intl Con Plus Base'!$H$117)*'F Intl Con Plus Base'!H68)*(1+International_Fuel_Surcharge),2)))*(1+FedEx_Markup),2)</f>
        <v>182.24</v>
      </c>
      <c r="I71" s="346">
        <f>ROUND((IF('F Intl Con Plus Base'!$I$120&gt;ROUND(((1-'F Intl Con Plus Base'!$I$117)*'F Intl Con Plus Base'!I68),2),ROUND('F Intl Con Plus Base'!$I$120*(1+International_Fuel_Surcharge),2),ROUND(((1-'F Intl Con Plus Base'!$I$117)*'F Intl Con Plus Base'!I68)*(1+International_Fuel_Surcharge),2)))*(1+FedEx_Markup),2)</f>
        <v>219.28</v>
      </c>
      <c r="J71" s="346">
        <f>ROUND((IF('F Intl Con Plus Base'!$J$120&gt;ROUND(((1-'F Intl Con Plus Base'!$J$117)*'F Intl Con Plus Base'!J68),2),ROUND('F Intl Con Plus Base'!$J$120*(1+International_Fuel_Surcharge),2),ROUND(((1-'F Intl Con Plus Base'!$J$117)*'F Intl Con Plus Base'!J68)*(1+International_Fuel_Surcharge),2)))*(1+FedEx_Markup),2)</f>
        <v>127.26</v>
      </c>
      <c r="K71" s="346">
        <f>ROUND((IF('F Intl Con Plus Base'!$K$120&gt;ROUND(((1-'F Intl Con Plus Base'!$K$117)*'F Intl Con Plus Base'!K68),2),ROUND('F Intl Con Plus Base'!$K$120*(1+International_Fuel_Surcharge),2),ROUND(((1-'F Intl Con Plus Base'!$K$117)*'F Intl Con Plus Base'!K68)*(1+International_Fuel_Surcharge),2)))*(1+FedEx_Markup),2)</f>
        <v>265.54</v>
      </c>
      <c r="L71" s="346">
        <f>ROUND((IF('F Intl Con Plus Base'!$L$120&gt;ROUND(((1-'F Intl Con Plus Base'!$L$117)*'F Intl Con Plus Base'!L68),2),ROUND('F Intl Con Plus Base'!$L$120*(1+International_Fuel_Surcharge),2),ROUND(((1-'F Intl Con Plus Base'!$L$117)*'F Intl Con Plus Base'!L68)*(1+International_Fuel_Surcharge),2)))*(1+FedEx_Markup),2)</f>
        <v>223.74</v>
      </c>
      <c r="M71" s="346">
        <f>ROUND((IF('F Intl Con Plus Base'!$M$120&gt;ROUND(((1-'F Intl Con Plus Base'!$M$117)*'F Intl Con Plus Base'!M68),2),ROUND('F Intl Con Plus Base'!$M$120*(1+International_Fuel_Surcharge),2),ROUND(((1-'F Intl Con Plus Base'!$M$117)*'F Intl Con Plus Base'!M68)*(1+International_Fuel_Surcharge),2)))*(1+FedEx_Markup),2)</f>
        <v>285.43</v>
      </c>
      <c r="N71" s="346">
        <f>ROUND((IF('F Intl Con Plus Base'!$N$120&gt;ROUND(((1-'F Intl Con Plus Base'!$N$117)*'F Intl Con Plus Base'!N68),2),ROUND('F Intl Con Plus Base'!$N$120*(1+International_Fuel_Surcharge),2),ROUND(((1-'F Intl Con Plus Base'!$N$117)*'F Intl Con Plus Base'!N68)*(1+International_Fuel_Surcharge),2)))*(1+FedEx_Markup),2)</f>
        <v>302.62</v>
      </c>
      <c r="O71" s="346">
        <f>ROUND((IF('F Intl Con Plus Base'!$O$120&gt;ROUND(((1-'F Intl Con Plus Base'!$O$117)*'F Intl Con Plus Base'!O68),2),ROUND('F Intl Con Plus Base'!$O$120*(1+International_Fuel_Surcharge),2),ROUND(((1-'F Intl Con Plus Base'!$O$117)*'F Intl Con Plus Base'!O68)*(1+International_Fuel_Surcharge),2)))*(1+FedEx_Markup),2)</f>
        <v>216.38</v>
      </c>
      <c r="P71" s="346">
        <f>ROUND((IF('F Intl Con Plus Base'!$P$120&gt;ROUND(((1-'F Intl Con Plus Base'!$P$117)*'F Intl Con Plus Base'!P68),2),ROUND('F Intl Con Plus Base'!$P$120*(1+International_Fuel_Surcharge),2),ROUND(((1-'F Intl Con Plus Base'!$P$117)*'F Intl Con Plus Base'!P68)*(1+International_Fuel_Surcharge),2)))*(1+FedEx_Markup),2)</f>
        <v>229.97</v>
      </c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2.75" customHeight="1">
      <c r="A72" s="345">
        <v>67.0</v>
      </c>
      <c r="B72" s="346">
        <f>ROUND((IF('F Intl Con Plus Base'!$B$120&gt;ROUND(((1-'F Intl Con Plus Base'!$B$117)*'F Intl Con Plus Base'!B69),2),ROUND('F Intl Con Plus Base'!$B$120*(1+International_Fuel_Surcharge),2),ROUND(((1-'F Intl Con Plus Base'!$B$117)*'F Intl Con Plus Base'!B69)*(1+International_Fuel_Surcharge),2)))*(1+FedEx_Markup),2)</f>
        <v>122.64</v>
      </c>
      <c r="C72" s="346">
        <f>ROUND((IF('F Intl Con Plus Base'!$C$120&gt;ROUND(((1-'F Intl Con Plus Base'!$C$117)*'F Intl Con Plus Base'!C69),2),ROUND('F Intl Con Plus Base'!$C$120*(1+International_Fuel_Surcharge),2),ROUND(((1-'F Intl Con Plus Base'!$C$117)*'F Intl Con Plus Base'!C69)*(1+International_Fuel_Surcharge),2)))*(1+FedEx_Markup),2)</f>
        <v>137.28</v>
      </c>
      <c r="D72" s="346">
        <f>ROUND((IF('F Intl Con Plus Base'!$D$120&gt;ROUND(((1-'F Intl Con Plus Base'!$D$117)*'F Intl Con Plus Base'!D69),2),ROUND('F Intl Con Plus Base'!$D$120*(1+International_Fuel_Surcharge),2),ROUND(((1-'F Intl Con Plus Base'!$D$117)*'F Intl Con Plus Base'!D69)*(1+International_Fuel_Surcharge),2)))*(1+FedEx_Markup),2)</f>
        <v>88.71</v>
      </c>
      <c r="E72" s="346">
        <f>ROUND((IF('F Intl Con Plus Base'!$E$120&gt;ROUND(((1-'F Intl Con Plus Base'!$E$117)*'F Intl Con Plus Base'!E69),2),ROUND('F Intl Con Plus Base'!$E$120*(1+International_Fuel_Surcharge),2),ROUND(((1-'F Intl Con Plus Base'!$E$117)*'F Intl Con Plus Base'!E69)*(1+International_Fuel_Surcharge),2)))*(1+FedEx_Markup),2)</f>
        <v>154.11</v>
      </c>
      <c r="F72" s="346">
        <f>ROUND((IF('F Intl Con Plus Base'!$F$120&gt;ROUND(((1-'F Intl Con Plus Base'!$F$117)*'F Intl Con Plus Base'!F69),2),ROUND('F Intl Con Plus Base'!$F$120*(1+International_Fuel_Surcharge),2),ROUND(((1-'F Intl Con Plus Base'!$F$117)*'F Intl Con Plus Base'!F69)*(1+International_Fuel_Surcharge),2)))*(1+FedEx_Markup),2)</f>
        <v>335.19</v>
      </c>
      <c r="G72" s="346">
        <f>ROUND((IF('F Intl Con Plus Base'!$G$120&gt;ROUND(((1-'F Intl Con Plus Base'!$G$117)*'F Intl Con Plus Base'!G69),2),ROUND('F Intl Con Plus Base'!$G$120*(1+International_Fuel_Surcharge),2),ROUND(((1-'F Intl Con Plus Base'!$G$117)*'F Intl Con Plus Base'!G69)*(1+International_Fuel_Surcharge),2)))*(1+FedEx_Markup),2)</f>
        <v>179.38</v>
      </c>
      <c r="H72" s="346">
        <f>ROUND((IF('F Intl Con Plus Base'!$H$120&gt;ROUND(((1-'F Intl Con Plus Base'!$H$117)*'F Intl Con Plus Base'!H69),2),ROUND('F Intl Con Plus Base'!$H$120*(1+International_Fuel_Surcharge),2),ROUND(((1-'F Intl Con Plus Base'!$H$117)*'F Intl Con Plus Base'!H69)*(1+International_Fuel_Surcharge),2)))*(1+FedEx_Markup),2)</f>
        <v>183.57</v>
      </c>
      <c r="I72" s="346">
        <f>ROUND((IF('F Intl Con Plus Base'!$I$120&gt;ROUND(((1-'F Intl Con Plus Base'!$I$117)*'F Intl Con Plus Base'!I69),2),ROUND('F Intl Con Plus Base'!$I$120*(1+International_Fuel_Surcharge),2),ROUND(((1-'F Intl Con Plus Base'!$I$117)*'F Intl Con Plus Base'!I69)*(1+International_Fuel_Surcharge),2)))*(1+FedEx_Markup),2)</f>
        <v>219.91</v>
      </c>
      <c r="J72" s="346">
        <f>ROUND((IF('F Intl Con Plus Base'!$J$120&gt;ROUND(((1-'F Intl Con Plus Base'!$J$117)*'F Intl Con Plus Base'!J69),2),ROUND('F Intl Con Plus Base'!$J$120*(1+International_Fuel_Surcharge),2),ROUND(((1-'F Intl Con Plus Base'!$J$117)*'F Intl Con Plus Base'!J69)*(1+International_Fuel_Surcharge),2)))*(1+FedEx_Markup),2)</f>
        <v>127.48</v>
      </c>
      <c r="K72" s="346">
        <f>ROUND((IF('F Intl Con Plus Base'!$K$120&gt;ROUND(((1-'F Intl Con Plus Base'!$K$117)*'F Intl Con Plus Base'!K69),2),ROUND('F Intl Con Plus Base'!$K$120*(1+International_Fuel_Surcharge),2),ROUND(((1-'F Intl Con Plus Base'!$K$117)*'F Intl Con Plus Base'!K69)*(1+International_Fuel_Surcharge),2)))*(1+FedEx_Markup),2)</f>
        <v>266.44</v>
      </c>
      <c r="L72" s="346">
        <f>ROUND((IF('F Intl Con Plus Base'!$L$120&gt;ROUND(((1-'F Intl Con Plus Base'!$L$117)*'F Intl Con Plus Base'!L69),2),ROUND('F Intl Con Plus Base'!$L$120*(1+International_Fuel_Surcharge),2),ROUND(((1-'F Intl Con Plus Base'!$L$117)*'F Intl Con Plus Base'!L69)*(1+International_Fuel_Surcharge),2)))*(1+FedEx_Markup),2)</f>
        <v>230.83</v>
      </c>
      <c r="M72" s="346">
        <f>ROUND((IF('F Intl Con Plus Base'!$M$120&gt;ROUND(((1-'F Intl Con Plus Base'!$M$117)*'F Intl Con Plus Base'!M69),2),ROUND('F Intl Con Plus Base'!$M$120*(1+International_Fuel_Surcharge),2),ROUND(((1-'F Intl Con Plus Base'!$M$117)*'F Intl Con Plus Base'!M69)*(1+International_Fuel_Surcharge),2)))*(1+FedEx_Markup),2)</f>
        <v>286.18</v>
      </c>
      <c r="N72" s="346">
        <f>ROUND((IF('F Intl Con Plus Base'!$N$120&gt;ROUND(((1-'F Intl Con Plus Base'!$N$117)*'F Intl Con Plus Base'!N69),2),ROUND('F Intl Con Plus Base'!$N$120*(1+International_Fuel_Surcharge),2),ROUND(((1-'F Intl Con Plus Base'!$N$117)*'F Intl Con Plus Base'!N69)*(1+International_Fuel_Surcharge),2)))*(1+FedEx_Markup),2)</f>
        <v>303.96</v>
      </c>
      <c r="O72" s="346">
        <f>ROUND((IF('F Intl Con Plus Base'!$O$120&gt;ROUND(((1-'F Intl Con Plus Base'!$O$117)*'F Intl Con Plus Base'!O69),2),ROUND('F Intl Con Plus Base'!$O$120*(1+International_Fuel_Surcharge),2),ROUND(((1-'F Intl Con Plus Base'!$O$117)*'F Intl Con Plus Base'!O69)*(1+International_Fuel_Surcharge),2)))*(1+FedEx_Markup),2)</f>
        <v>216.51</v>
      </c>
      <c r="P72" s="346">
        <f>ROUND((IF('F Intl Con Plus Base'!$P$120&gt;ROUND(((1-'F Intl Con Plus Base'!$P$117)*'F Intl Con Plus Base'!P69),2),ROUND('F Intl Con Plus Base'!$P$120*(1+International_Fuel_Surcharge),2),ROUND(((1-'F Intl Con Plus Base'!$P$117)*'F Intl Con Plus Base'!P69)*(1+International_Fuel_Surcharge),2)))*(1+FedEx_Markup),2)</f>
        <v>230.06</v>
      </c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2.75" customHeight="1">
      <c r="A73" s="345">
        <v>68.0</v>
      </c>
      <c r="B73" s="346">
        <f>ROUND((IF('F Intl Con Plus Base'!$B$120&gt;ROUND(((1-'F Intl Con Plus Base'!$B$117)*'F Intl Con Plus Base'!B70),2),ROUND('F Intl Con Plus Base'!$B$120*(1+International_Fuel_Surcharge),2),ROUND(((1-'F Intl Con Plus Base'!$B$117)*'F Intl Con Plus Base'!B70)*(1+International_Fuel_Surcharge),2)))*(1+FedEx_Markup),2)</f>
        <v>123.95</v>
      </c>
      <c r="C73" s="346">
        <f>ROUND((IF('F Intl Con Plus Base'!$C$120&gt;ROUND(((1-'F Intl Con Plus Base'!$C$117)*'F Intl Con Plus Base'!C70),2),ROUND('F Intl Con Plus Base'!$C$120*(1+International_Fuel_Surcharge),2),ROUND(((1-'F Intl Con Plus Base'!$C$117)*'F Intl Con Plus Base'!C70)*(1+International_Fuel_Surcharge),2)))*(1+FedEx_Markup),2)</f>
        <v>137.51</v>
      </c>
      <c r="D73" s="346">
        <f>ROUND((IF('F Intl Con Plus Base'!$D$120&gt;ROUND(((1-'F Intl Con Plus Base'!$D$117)*'F Intl Con Plus Base'!D70),2),ROUND('F Intl Con Plus Base'!$D$120*(1+International_Fuel_Surcharge),2),ROUND(((1-'F Intl Con Plus Base'!$D$117)*'F Intl Con Plus Base'!D70)*(1+International_Fuel_Surcharge),2)))*(1+FedEx_Markup),2)</f>
        <v>88.95</v>
      </c>
      <c r="E73" s="346">
        <f>ROUND((IF('F Intl Con Plus Base'!$E$120&gt;ROUND(((1-'F Intl Con Plus Base'!$E$117)*'F Intl Con Plus Base'!E70),2),ROUND('F Intl Con Plus Base'!$E$120*(1+International_Fuel_Surcharge),2),ROUND(((1-'F Intl Con Plus Base'!$E$117)*'F Intl Con Plus Base'!E70)*(1+International_Fuel_Surcharge),2)))*(1+FedEx_Markup),2)</f>
        <v>160.3</v>
      </c>
      <c r="F73" s="346">
        <f>ROUND((IF('F Intl Con Plus Base'!$F$120&gt;ROUND(((1-'F Intl Con Plus Base'!$F$117)*'F Intl Con Plus Base'!F70),2),ROUND('F Intl Con Plus Base'!$F$120*(1+International_Fuel_Surcharge),2),ROUND(((1-'F Intl Con Plus Base'!$F$117)*'F Intl Con Plus Base'!F70)*(1+International_Fuel_Surcharge),2)))*(1+FedEx_Markup),2)</f>
        <v>335.24</v>
      </c>
      <c r="G73" s="346">
        <f>ROUND((IF('F Intl Con Plus Base'!$G$120&gt;ROUND(((1-'F Intl Con Plus Base'!$G$117)*'F Intl Con Plus Base'!G70),2),ROUND('F Intl Con Plus Base'!$G$120*(1+International_Fuel_Surcharge),2),ROUND(((1-'F Intl Con Plus Base'!$G$117)*'F Intl Con Plus Base'!G70)*(1+International_Fuel_Surcharge),2)))*(1+FedEx_Markup),2)</f>
        <v>180.92</v>
      </c>
      <c r="H73" s="346">
        <f>ROUND((IF('F Intl Con Plus Base'!$H$120&gt;ROUND(((1-'F Intl Con Plus Base'!$H$117)*'F Intl Con Plus Base'!H70),2),ROUND('F Intl Con Plus Base'!$H$120*(1+International_Fuel_Surcharge),2),ROUND(((1-'F Intl Con Plus Base'!$H$117)*'F Intl Con Plus Base'!H70)*(1+International_Fuel_Surcharge),2)))*(1+FedEx_Markup),2)</f>
        <v>184.9</v>
      </c>
      <c r="I73" s="346">
        <f>ROUND((IF('F Intl Con Plus Base'!$I$120&gt;ROUND(((1-'F Intl Con Plus Base'!$I$117)*'F Intl Con Plus Base'!I70),2),ROUND('F Intl Con Plus Base'!$I$120*(1+International_Fuel_Surcharge),2),ROUND(((1-'F Intl Con Plus Base'!$I$117)*'F Intl Con Plus Base'!I70)*(1+International_Fuel_Surcharge),2)))*(1+FedEx_Markup),2)</f>
        <v>219.97</v>
      </c>
      <c r="J73" s="346">
        <f>ROUND((IF('F Intl Con Plus Base'!$J$120&gt;ROUND(((1-'F Intl Con Plus Base'!$J$117)*'F Intl Con Plus Base'!J70),2),ROUND('F Intl Con Plus Base'!$J$120*(1+International_Fuel_Surcharge),2),ROUND(((1-'F Intl Con Plus Base'!$J$117)*'F Intl Con Plus Base'!J70)*(1+International_Fuel_Surcharge),2)))*(1+FedEx_Markup),2)</f>
        <v>129.82</v>
      </c>
      <c r="K73" s="346">
        <f>ROUND((IF('F Intl Con Plus Base'!$K$120&gt;ROUND(((1-'F Intl Con Plus Base'!$K$117)*'F Intl Con Plus Base'!K70),2),ROUND('F Intl Con Plus Base'!$K$120*(1+International_Fuel_Surcharge),2),ROUND(((1-'F Intl Con Plus Base'!$K$117)*'F Intl Con Plus Base'!K70)*(1+International_Fuel_Surcharge),2)))*(1+FedEx_Markup),2)</f>
        <v>267.36</v>
      </c>
      <c r="L73" s="346">
        <f>ROUND((IF('F Intl Con Plus Base'!$L$120&gt;ROUND(((1-'F Intl Con Plus Base'!$L$117)*'F Intl Con Plus Base'!L70),2),ROUND('F Intl Con Plus Base'!$L$120*(1+International_Fuel_Surcharge),2),ROUND(((1-'F Intl Con Plus Base'!$L$117)*'F Intl Con Plus Base'!L70)*(1+International_Fuel_Surcharge),2)))*(1+FedEx_Markup),2)</f>
        <v>231.53</v>
      </c>
      <c r="M73" s="346">
        <f>ROUND((IF('F Intl Con Plus Base'!$M$120&gt;ROUND(((1-'F Intl Con Plus Base'!$M$117)*'F Intl Con Plus Base'!M70),2),ROUND('F Intl Con Plus Base'!$M$120*(1+International_Fuel_Surcharge),2),ROUND(((1-'F Intl Con Plus Base'!$M$117)*'F Intl Con Plus Base'!M70)*(1+International_Fuel_Surcharge),2)))*(1+FedEx_Markup),2)</f>
        <v>300.97</v>
      </c>
      <c r="N73" s="346">
        <f>ROUND((IF('F Intl Con Plus Base'!$N$120&gt;ROUND(((1-'F Intl Con Plus Base'!$N$117)*'F Intl Con Plus Base'!N70),2),ROUND('F Intl Con Plus Base'!$N$120*(1+International_Fuel_Surcharge),2),ROUND(((1-'F Intl Con Plus Base'!$N$117)*'F Intl Con Plus Base'!N70)*(1+International_Fuel_Surcharge),2)))*(1+FedEx_Markup),2)</f>
        <v>304.09</v>
      </c>
      <c r="O73" s="346">
        <f>ROUND((IF('F Intl Con Plus Base'!$O$120&gt;ROUND(((1-'F Intl Con Plus Base'!$O$117)*'F Intl Con Plus Base'!O70),2),ROUND('F Intl Con Plus Base'!$O$120*(1+International_Fuel_Surcharge),2),ROUND(((1-'F Intl Con Plus Base'!$O$117)*'F Intl Con Plus Base'!O70)*(1+International_Fuel_Surcharge),2)))*(1+FedEx_Markup),2)</f>
        <v>216.57</v>
      </c>
      <c r="P73" s="346">
        <f>ROUND((IF('F Intl Con Plus Base'!$P$120&gt;ROUND(((1-'F Intl Con Plus Base'!$P$117)*'F Intl Con Plus Base'!P70),2),ROUND('F Intl Con Plus Base'!$P$120*(1+International_Fuel_Surcharge),2),ROUND(((1-'F Intl Con Plus Base'!$P$117)*'F Intl Con Plus Base'!P70)*(1+International_Fuel_Surcharge),2)))*(1+FedEx_Markup),2)</f>
        <v>230.4</v>
      </c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2.75" customHeight="1">
      <c r="A74" s="345">
        <v>69.0</v>
      </c>
      <c r="B74" s="346">
        <f>ROUND((IF('F Intl Con Plus Base'!$B$120&gt;ROUND(((1-'F Intl Con Plus Base'!$B$117)*'F Intl Con Plus Base'!B71),2),ROUND('F Intl Con Plus Base'!$B$120*(1+International_Fuel_Surcharge),2),ROUND(((1-'F Intl Con Plus Base'!$B$117)*'F Intl Con Plus Base'!B71)*(1+International_Fuel_Surcharge),2)))*(1+FedEx_Markup),2)</f>
        <v>124.09</v>
      </c>
      <c r="C74" s="346">
        <f>ROUND((IF('F Intl Con Plus Base'!$C$120&gt;ROUND(((1-'F Intl Con Plus Base'!$C$117)*'F Intl Con Plus Base'!C71),2),ROUND('F Intl Con Plus Base'!$C$120*(1+International_Fuel_Surcharge),2),ROUND(((1-'F Intl Con Plus Base'!$C$117)*'F Intl Con Plus Base'!C71)*(1+International_Fuel_Surcharge),2)))*(1+FedEx_Markup),2)</f>
        <v>139.75</v>
      </c>
      <c r="D74" s="346">
        <f>ROUND((IF('F Intl Con Plus Base'!$D$120&gt;ROUND(((1-'F Intl Con Plus Base'!$D$117)*'F Intl Con Plus Base'!D71),2),ROUND('F Intl Con Plus Base'!$D$120*(1+International_Fuel_Surcharge),2),ROUND(((1-'F Intl Con Plus Base'!$D$117)*'F Intl Con Plus Base'!D71)*(1+International_Fuel_Surcharge),2)))*(1+FedEx_Markup),2)</f>
        <v>89</v>
      </c>
      <c r="E74" s="346">
        <f>ROUND((IF('F Intl Con Plus Base'!$E$120&gt;ROUND(((1-'F Intl Con Plus Base'!$E$117)*'F Intl Con Plus Base'!E71),2),ROUND('F Intl Con Plus Base'!$E$120*(1+International_Fuel_Surcharge),2),ROUND(((1-'F Intl Con Plus Base'!$E$117)*'F Intl Con Plus Base'!E71)*(1+International_Fuel_Surcharge),2)))*(1+FedEx_Markup),2)</f>
        <v>160.92</v>
      </c>
      <c r="F74" s="346">
        <f>ROUND((IF('F Intl Con Plus Base'!$F$120&gt;ROUND(((1-'F Intl Con Plus Base'!$F$117)*'F Intl Con Plus Base'!F71),2),ROUND('F Intl Con Plus Base'!$F$120*(1+International_Fuel_Surcharge),2),ROUND(((1-'F Intl Con Plus Base'!$F$117)*'F Intl Con Plus Base'!F71)*(1+International_Fuel_Surcharge),2)))*(1+FedEx_Markup),2)</f>
        <v>335.28</v>
      </c>
      <c r="G74" s="346">
        <f>ROUND((IF('F Intl Con Plus Base'!$G$120&gt;ROUND(((1-'F Intl Con Plus Base'!$G$117)*'F Intl Con Plus Base'!G71),2),ROUND('F Intl Con Plus Base'!$G$120*(1+International_Fuel_Surcharge),2),ROUND(((1-'F Intl Con Plus Base'!$G$117)*'F Intl Con Plus Base'!G71)*(1+International_Fuel_Surcharge),2)))*(1+FedEx_Markup),2)</f>
        <v>181.08</v>
      </c>
      <c r="H74" s="346">
        <f>ROUND((IF('F Intl Con Plus Base'!$H$120&gt;ROUND(((1-'F Intl Con Plus Base'!$H$117)*'F Intl Con Plus Base'!H71),2),ROUND('F Intl Con Plus Base'!$H$120*(1+International_Fuel_Surcharge),2),ROUND(((1-'F Intl Con Plus Base'!$H$117)*'F Intl Con Plus Base'!H71)*(1+International_Fuel_Surcharge),2)))*(1+FedEx_Markup),2)</f>
        <v>186.24</v>
      </c>
      <c r="I74" s="346">
        <f>ROUND((IF('F Intl Con Plus Base'!$I$120&gt;ROUND(((1-'F Intl Con Plus Base'!$I$117)*'F Intl Con Plus Base'!I71),2),ROUND('F Intl Con Plus Base'!$I$120*(1+International_Fuel_Surcharge),2),ROUND(((1-'F Intl Con Plus Base'!$I$117)*'F Intl Con Plus Base'!I71)*(1+International_Fuel_Surcharge),2)))*(1+FedEx_Markup),2)</f>
        <v>220.03</v>
      </c>
      <c r="J74" s="346">
        <f>ROUND((IF('F Intl Con Plus Base'!$J$120&gt;ROUND(((1-'F Intl Con Plus Base'!$J$117)*'F Intl Con Plus Base'!J71),2),ROUND('F Intl Con Plus Base'!$J$120*(1+International_Fuel_Surcharge),2),ROUND(((1-'F Intl Con Plus Base'!$J$117)*'F Intl Con Plus Base'!J71)*(1+International_Fuel_Surcharge),2)))*(1+FedEx_Markup),2)</f>
        <v>130.05</v>
      </c>
      <c r="K74" s="346">
        <f>ROUND((IF('F Intl Con Plus Base'!$K$120&gt;ROUND(((1-'F Intl Con Plus Base'!$K$117)*'F Intl Con Plus Base'!K71),2),ROUND('F Intl Con Plus Base'!$K$120*(1+International_Fuel_Surcharge),2),ROUND(((1-'F Intl Con Plus Base'!$K$117)*'F Intl Con Plus Base'!K71)*(1+International_Fuel_Surcharge),2)))*(1+FedEx_Markup),2)</f>
        <v>268.27</v>
      </c>
      <c r="L74" s="346">
        <f>ROUND((IF('F Intl Con Plus Base'!$L$120&gt;ROUND(((1-'F Intl Con Plus Base'!$L$117)*'F Intl Con Plus Base'!L71),2),ROUND('F Intl Con Plus Base'!$L$120*(1+International_Fuel_Surcharge),2),ROUND(((1-'F Intl Con Plus Base'!$L$117)*'F Intl Con Plus Base'!L71)*(1+International_Fuel_Surcharge),2)))*(1+FedEx_Markup),2)</f>
        <v>233.94</v>
      </c>
      <c r="M74" s="346">
        <f>ROUND((IF('F Intl Con Plus Base'!$M$120&gt;ROUND(((1-'F Intl Con Plus Base'!$M$117)*'F Intl Con Plus Base'!M71),2),ROUND('F Intl Con Plus Base'!$M$120*(1+International_Fuel_Surcharge),2),ROUND(((1-'F Intl Con Plus Base'!$M$117)*'F Intl Con Plus Base'!M71)*(1+International_Fuel_Surcharge),2)))*(1+FedEx_Markup),2)</f>
        <v>302.45</v>
      </c>
      <c r="N74" s="346">
        <f>ROUND((IF('F Intl Con Plus Base'!$N$120&gt;ROUND(((1-'F Intl Con Plus Base'!$N$117)*'F Intl Con Plus Base'!N71),2),ROUND('F Intl Con Plus Base'!$N$120*(1+International_Fuel_Surcharge),2),ROUND(((1-'F Intl Con Plus Base'!$N$117)*'F Intl Con Plus Base'!N71)*(1+International_Fuel_Surcharge),2)))*(1+FedEx_Markup),2)</f>
        <v>304.14</v>
      </c>
      <c r="O74" s="346">
        <f>ROUND((IF('F Intl Con Plus Base'!$O$120&gt;ROUND(((1-'F Intl Con Plus Base'!$O$117)*'F Intl Con Plus Base'!O71),2),ROUND('F Intl Con Plus Base'!$O$120*(1+International_Fuel_Surcharge),2),ROUND(((1-'F Intl Con Plus Base'!$O$117)*'F Intl Con Plus Base'!O71)*(1+International_Fuel_Surcharge),2)))*(1+FedEx_Markup),2)</f>
        <v>216.61</v>
      </c>
      <c r="P74" s="346">
        <f>ROUND((IF('F Intl Con Plus Base'!$P$120&gt;ROUND(((1-'F Intl Con Plus Base'!$P$117)*'F Intl Con Plus Base'!P71),2),ROUND('F Intl Con Plus Base'!$P$120*(1+International_Fuel_Surcharge),2),ROUND(((1-'F Intl Con Plus Base'!$P$117)*'F Intl Con Plus Base'!P71)*(1+International_Fuel_Surcharge),2)))*(1+FedEx_Markup),2)</f>
        <v>237.43</v>
      </c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2.75" customHeight="1">
      <c r="A75" s="345">
        <v>70.0</v>
      </c>
      <c r="B75" s="346">
        <f>ROUND((IF('F Intl Con Plus Base'!$B$120&gt;ROUND(((1-'F Intl Con Plus Base'!$B$117)*'F Intl Con Plus Base'!B72),2),ROUND('F Intl Con Plus Base'!$B$120*(1+International_Fuel_Surcharge),2),ROUND(((1-'F Intl Con Plus Base'!$B$117)*'F Intl Con Plus Base'!B72)*(1+International_Fuel_Surcharge),2)))*(1+FedEx_Markup),2)</f>
        <v>124.35</v>
      </c>
      <c r="C75" s="346">
        <f>ROUND((IF('F Intl Con Plus Base'!$C$120&gt;ROUND(((1-'F Intl Con Plus Base'!$C$117)*'F Intl Con Plus Base'!C72),2),ROUND('F Intl Con Plus Base'!$C$120*(1+International_Fuel_Surcharge),2),ROUND(((1-'F Intl Con Plus Base'!$C$117)*'F Intl Con Plus Base'!C72)*(1+International_Fuel_Surcharge),2)))*(1+FedEx_Markup),2)</f>
        <v>139.97</v>
      </c>
      <c r="D75" s="346">
        <f>ROUND((IF('F Intl Con Plus Base'!$D$120&gt;ROUND(((1-'F Intl Con Plus Base'!$D$117)*'F Intl Con Plus Base'!D72),2),ROUND('F Intl Con Plus Base'!$D$120*(1+International_Fuel_Surcharge),2),ROUND(((1-'F Intl Con Plus Base'!$D$117)*'F Intl Con Plus Base'!D72)*(1+International_Fuel_Surcharge),2)))*(1+FedEx_Markup),2)</f>
        <v>89.13</v>
      </c>
      <c r="E75" s="346">
        <f>ROUND((IF('F Intl Con Plus Base'!$E$120&gt;ROUND(((1-'F Intl Con Plus Base'!$E$117)*'F Intl Con Plus Base'!E72),2),ROUND('F Intl Con Plus Base'!$E$120*(1+International_Fuel_Surcharge),2),ROUND(((1-'F Intl Con Plus Base'!$E$117)*'F Intl Con Plus Base'!E72)*(1+International_Fuel_Surcharge),2)))*(1+FedEx_Markup),2)</f>
        <v>165.01</v>
      </c>
      <c r="F75" s="346">
        <f>ROUND((IF('F Intl Con Plus Base'!$F$120&gt;ROUND(((1-'F Intl Con Plus Base'!$F$117)*'F Intl Con Plus Base'!F72),2),ROUND('F Intl Con Plus Base'!$F$120*(1+International_Fuel_Surcharge),2),ROUND(((1-'F Intl Con Plus Base'!$F$117)*'F Intl Con Plus Base'!F72)*(1+International_Fuel_Surcharge),2)))*(1+FedEx_Markup),2)</f>
        <v>335.33</v>
      </c>
      <c r="G75" s="346">
        <f>ROUND((IF('F Intl Con Plus Base'!$G$120&gt;ROUND(((1-'F Intl Con Plus Base'!$G$117)*'F Intl Con Plus Base'!G72),2),ROUND('F Intl Con Plus Base'!$G$120*(1+International_Fuel_Surcharge),2),ROUND(((1-'F Intl Con Plus Base'!$G$117)*'F Intl Con Plus Base'!G72)*(1+International_Fuel_Surcharge),2)))*(1+FedEx_Markup),2)</f>
        <v>181.3</v>
      </c>
      <c r="H75" s="346">
        <f>ROUND((IF('F Intl Con Plus Base'!$H$120&gt;ROUND(((1-'F Intl Con Plus Base'!$H$117)*'F Intl Con Plus Base'!H72),2),ROUND('F Intl Con Plus Base'!$H$120*(1+International_Fuel_Surcharge),2),ROUND(((1-'F Intl Con Plus Base'!$H$117)*'F Intl Con Plus Base'!H72)*(1+International_Fuel_Surcharge),2)))*(1+FedEx_Markup),2)</f>
        <v>187.58</v>
      </c>
      <c r="I75" s="346">
        <f>ROUND((IF('F Intl Con Plus Base'!$I$120&gt;ROUND(((1-'F Intl Con Plus Base'!$I$117)*'F Intl Con Plus Base'!I72),2),ROUND('F Intl Con Plus Base'!$I$120*(1+International_Fuel_Surcharge),2),ROUND(((1-'F Intl Con Plus Base'!$I$117)*'F Intl Con Plus Base'!I72)*(1+International_Fuel_Surcharge),2)))*(1+FedEx_Markup),2)</f>
        <v>220.08</v>
      </c>
      <c r="J75" s="346">
        <f>ROUND((IF('F Intl Con Plus Base'!$J$120&gt;ROUND(((1-'F Intl Con Plus Base'!$J$117)*'F Intl Con Plus Base'!J72),2),ROUND('F Intl Con Plus Base'!$J$120*(1+International_Fuel_Surcharge),2),ROUND(((1-'F Intl Con Plus Base'!$J$117)*'F Intl Con Plus Base'!J72)*(1+International_Fuel_Surcharge),2)))*(1+FedEx_Markup),2)</f>
        <v>131.34</v>
      </c>
      <c r="K75" s="346">
        <f>ROUND((IF('F Intl Con Plus Base'!$K$120&gt;ROUND(((1-'F Intl Con Plus Base'!$K$117)*'F Intl Con Plus Base'!K72),2),ROUND('F Intl Con Plus Base'!$K$120*(1+International_Fuel_Surcharge),2),ROUND(((1-'F Intl Con Plus Base'!$K$117)*'F Intl Con Plus Base'!K72)*(1+International_Fuel_Surcharge),2)))*(1+FedEx_Markup),2)</f>
        <v>269.19</v>
      </c>
      <c r="L75" s="346">
        <f>ROUND((IF('F Intl Con Plus Base'!$L$120&gt;ROUND(((1-'F Intl Con Plus Base'!$L$117)*'F Intl Con Plus Base'!L72),2),ROUND('F Intl Con Plus Base'!$L$120*(1+International_Fuel_Surcharge),2),ROUND(((1-'F Intl Con Plus Base'!$L$117)*'F Intl Con Plus Base'!L72)*(1+International_Fuel_Surcharge),2)))*(1+FedEx_Markup),2)</f>
        <v>235.52</v>
      </c>
      <c r="M75" s="346">
        <f>ROUND((IF('F Intl Con Plus Base'!$M$120&gt;ROUND(((1-'F Intl Con Plus Base'!$M$117)*'F Intl Con Plus Base'!M72),2),ROUND('F Intl Con Plus Base'!$M$120*(1+International_Fuel_Surcharge),2),ROUND(((1-'F Intl Con Plus Base'!$M$117)*'F Intl Con Plus Base'!M72)*(1+International_Fuel_Surcharge),2)))*(1+FedEx_Markup),2)</f>
        <v>302.6</v>
      </c>
      <c r="N75" s="346">
        <f>ROUND((IF('F Intl Con Plus Base'!$N$120&gt;ROUND(((1-'F Intl Con Plus Base'!$N$117)*'F Intl Con Plus Base'!N72),2),ROUND('F Intl Con Plus Base'!$N$120*(1+International_Fuel_Surcharge),2),ROUND(((1-'F Intl Con Plus Base'!$N$117)*'F Intl Con Plus Base'!N72)*(1+International_Fuel_Surcharge),2)))*(1+FedEx_Markup),2)</f>
        <v>304.36</v>
      </c>
      <c r="O75" s="346">
        <f>ROUND((IF('F Intl Con Plus Base'!$O$120&gt;ROUND(((1-'F Intl Con Plus Base'!$O$117)*'F Intl Con Plus Base'!O72),2),ROUND('F Intl Con Plus Base'!$O$120*(1+International_Fuel_Surcharge),2),ROUND(((1-'F Intl Con Plus Base'!$O$117)*'F Intl Con Plus Base'!O72)*(1+International_Fuel_Surcharge),2)))*(1+FedEx_Markup),2)</f>
        <v>216.67</v>
      </c>
      <c r="P75" s="346">
        <f>ROUND((IF('F Intl Con Plus Base'!$P$120&gt;ROUND(((1-'F Intl Con Plus Base'!$P$117)*'F Intl Con Plus Base'!P72),2),ROUND('F Intl Con Plus Base'!$P$120*(1+International_Fuel_Surcharge),2),ROUND(((1-'F Intl Con Plus Base'!$P$117)*'F Intl Con Plus Base'!P72)*(1+International_Fuel_Surcharge),2)))*(1+FedEx_Markup),2)</f>
        <v>250.44</v>
      </c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2.75" customHeight="1">
      <c r="A76" s="345">
        <v>71.0</v>
      </c>
      <c r="B76" s="346">
        <f>ROUND((IF('F Intl Con Plus Base'!$B$120&gt;ROUND(((1-'F Intl Con Plus Base'!$B$117)*'F Intl Con Plus Base'!B73),2),ROUND('F Intl Con Plus Base'!$B$120*(1+International_Fuel_Surcharge),2),ROUND(((1-'F Intl Con Plus Base'!$B$117)*'F Intl Con Plus Base'!B73)*(1+International_Fuel_Surcharge),2)))*(1+FedEx_Markup),2)</f>
        <v>137.05</v>
      </c>
      <c r="C76" s="346">
        <f>ROUND((IF('F Intl Con Plus Base'!$C$120&gt;ROUND(((1-'F Intl Con Plus Base'!$C$117)*'F Intl Con Plus Base'!C73),2),ROUND('F Intl Con Plus Base'!$C$120*(1+International_Fuel_Surcharge),2),ROUND(((1-'F Intl Con Plus Base'!$C$117)*'F Intl Con Plus Base'!C73)*(1+International_Fuel_Surcharge),2)))*(1+FedEx_Markup),2)</f>
        <v>152.17</v>
      </c>
      <c r="D76" s="346">
        <f>ROUND((IF('F Intl Con Plus Base'!$D$120&gt;ROUND(((1-'F Intl Con Plus Base'!$D$117)*'F Intl Con Plus Base'!D73),2),ROUND('F Intl Con Plus Base'!$D$120*(1+International_Fuel_Surcharge),2),ROUND(((1-'F Intl Con Plus Base'!$D$117)*'F Intl Con Plus Base'!D73)*(1+International_Fuel_Surcharge),2)))*(1+FedEx_Markup),2)</f>
        <v>99.04</v>
      </c>
      <c r="E76" s="346">
        <f>ROUND((IF('F Intl Con Plus Base'!$E$120&gt;ROUND(((1-'F Intl Con Plus Base'!$E$117)*'F Intl Con Plus Base'!E73),2),ROUND('F Intl Con Plus Base'!$E$120*(1+International_Fuel_Surcharge),2),ROUND(((1-'F Intl Con Plus Base'!$E$117)*'F Intl Con Plus Base'!E73)*(1+International_Fuel_Surcharge),2)))*(1+FedEx_Markup),2)</f>
        <v>178.84</v>
      </c>
      <c r="F76" s="346">
        <f>ROUND((IF('F Intl Con Plus Base'!$F$120&gt;ROUND(((1-'F Intl Con Plus Base'!$F$117)*'F Intl Con Plus Base'!F73),2),ROUND('F Intl Con Plus Base'!$F$120*(1+International_Fuel_Surcharge),2),ROUND(((1-'F Intl Con Plus Base'!$F$117)*'F Intl Con Plus Base'!F73)*(1+International_Fuel_Surcharge),2)))*(1+FedEx_Markup),2)</f>
        <v>362.57</v>
      </c>
      <c r="G76" s="346">
        <f>ROUND((IF('F Intl Con Plus Base'!$G$120&gt;ROUND(((1-'F Intl Con Plus Base'!$G$117)*'F Intl Con Plus Base'!G73),2),ROUND('F Intl Con Plus Base'!$G$120*(1+International_Fuel_Surcharge),2),ROUND(((1-'F Intl Con Plus Base'!$G$117)*'F Intl Con Plus Base'!G73)*(1+International_Fuel_Surcharge),2)))*(1+FedEx_Markup),2)</f>
        <v>200.59</v>
      </c>
      <c r="H76" s="346">
        <f>ROUND((IF('F Intl Con Plus Base'!$H$120&gt;ROUND(((1-'F Intl Con Plus Base'!$H$117)*'F Intl Con Plus Base'!H73),2),ROUND('F Intl Con Plus Base'!$H$120*(1+International_Fuel_Surcharge),2),ROUND(((1-'F Intl Con Plus Base'!$H$117)*'F Intl Con Plus Base'!H73)*(1+International_Fuel_Surcharge),2)))*(1+FedEx_Markup),2)</f>
        <v>204.23</v>
      </c>
      <c r="I76" s="346">
        <f>ROUND((IF('F Intl Con Plus Base'!$I$120&gt;ROUND(((1-'F Intl Con Plus Base'!$I$117)*'F Intl Con Plus Base'!I73),2),ROUND('F Intl Con Plus Base'!$I$120*(1+International_Fuel_Surcharge),2),ROUND(((1-'F Intl Con Plus Base'!$I$117)*'F Intl Con Plus Base'!I73)*(1+International_Fuel_Surcharge),2)))*(1+FedEx_Markup),2)</f>
        <v>237.97</v>
      </c>
      <c r="J76" s="346">
        <f>ROUND((IF('F Intl Con Plus Base'!$J$120&gt;ROUND(((1-'F Intl Con Plus Base'!$J$117)*'F Intl Con Plus Base'!J73),2),ROUND('F Intl Con Plus Base'!$J$120*(1+International_Fuel_Surcharge),2),ROUND(((1-'F Intl Con Plus Base'!$J$117)*'F Intl Con Plus Base'!J73)*(1+International_Fuel_Surcharge),2)))*(1+FedEx_Markup),2)</f>
        <v>142.27</v>
      </c>
      <c r="K76" s="346">
        <f>ROUND((IF('F Intl Con Plus Base'!$K$120&gt;ROUND(((1-'F Intl Con Plus Base'!$K$117)*'F Intl Con Plus Base'!K73),2),ROUND('F Intl Con Plus Base'!$K$120*(1+International_Fuel_Surcharge),2),ROUND(((1-'F Intl Con Plus Base'!$K$117)*'F Intl Con Plus Base'!K73)*(1+International_Fuel_Surcharge),2)))*(1+FedEx_Markup),2)</f>
        <v>292.01</v>
      </c>
      <c r="L76" s="346">
        <f>ROUND((IF('F Intl Con Plus Base'!$L$120&gt;ROUND(((1-'F Intl Con Plus Base'!$L$117)*'F Intl Con Plus Base'!L73),2),ROUND('F Intl Con Plus Base'!$L$120*(1+International_Fuel_Surcharge),2),ROUND(((1-'F Intl Con Plus Base'!$L$117)*'F Intl Con Plus Base'!L73)*(1+International_Fuel_Surcharge),2)))*(1+FedEx_Markup),2)</f>
        <v>254.79</v>
      </c>
      <c r="M76" s="346">
        <f>ROUND((IF('F Intl Con Plus Base'!$M$120&gt;ROUND(((1-'F Intl Con Plus Base'!$M$117)*'F Intl Con Plus Base'!M73),2),ROUND('F Intl Con Plus Base'!$M$120*(1+International_Fuel_Surcharge),2),ROUND(((1-'F Intl Con Plus Base'!$M$117)*'F Intl Con Plus Base'!M73)*(1+International_Fuel_Surcharge),2)))*(1+FedEx_Markup),2)</f>
        <v>327.2</v>
      </c>
      <c r="N76" s="346">
        <f>ROUND((IF('F Intl Con Plus Base'!$N$120&gt;ROUND(((1-'F Intl Con Plus Base'!$N$117)*'F Intl Con Plus Base'!N73),2),ROUND('F Intl Con Plus Base'!$N$120*(1+International_Fuel_Surcharge),2),ROUND(((1-'F Intl Con Plus Base'!$N$117)*'F Intl Con Plus Base'!N73)*(1+International_Fuel_Surcharge),2)))*(1+FedEx_Markup),2)</f>
        <v>333.68</v>
      </c>
      <c r="O76" s="346">
        <f>ROUND((IF('F Intl Con Plus Base'!$O$120&gt;ROUND(((1-'F Intl Con Plus Base'!$O$117)*'F Intl Con Plus Base'!O73),2),ROUND('F Intl Con Plus Base'!$O$120*(1+International_Fuel_Surcharge),2),ROUND(((1-'F Intl Con Plus Base'!$O$117)*'F Intl Con Plus Base'!O73)*(1+International_Fuel_Surcharge),2)))*(1+FedEx_Markup),2)</f>
        <v>234.3</v>
      </c>
      <c r="P76" s="346">
        <f>ROUND((IF('F Intl Con Plus Base'!$P$120&gt;ROUND(((1-'F Intl Con Plus Base'!$P$117)*'F Intl Con Plus Base'!P73),2),ROUND('F Intl Con Plus Base'!$P$120*(1+International_Fuel_Surcharge),2),ROUND(((1-'F Intl Con Plus Base'!$P$117)*'F Intl Con Plus Base'!P73)*(1+International_Fuel_Surcharge),2)))*(1+FedEx_Markup),2)</f>
        <v>272.15</v>
      </c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2.75" customHeight="1">
      <c r="A77" s="345">
        <v>72.0</v>
      </c>
      <c r="B77" s="346">
        <f>ROUND((IF('F Intl Con Plus Base'!$B$120&gt;ROUND(((1-'F Intl Con Plus Base'!$B$117)*'F Intl Con Plus Base'!B74),2),ROUND('F Intl Con Plus Base'!$B$120*(1+International_Fuel_Surcharge),2),ROUND(((1-'F Intl Con Plus Base'!$B$117)*'F Intl Con Plus Base'!B74)*(1+International_Fuel_Surcharge),2)))*(1+FedEx_Markup),2)</f>
        <v>137.34</v>
      </c>
      <c r="C77" s="346">
        <f>ROUND((IF('F Intl Con Plus Base'!$C$120&gt;ROUND(((1-'F Intl Con Plus Base'!$C$117)*'F Intl Con Plus Base'!C74),2),ROUND('F Intl Con Plus Base'!$C$120*(1+International_Fuel_Surcharge),2),ROUND(((1-'F Intl Con Plus Base'!$C$117)*'F Intl Con Plus Base'!C74)*(1+International_Fuel_Surcharge),2)))*(1+FedEx_Markup),2)</f>
        <v>152.26</v>
      </c>
      <c r="D77" s="346">
        <f>ROUND((IF('F Intl Con Plus Base'!$D$120&gt;ROUND(((1-'F Intl Con Plus Base'!$D$117)*'F Intl Con Plus Base'!D74),2),ROUND('F Intl Con Plus Base'!$D$120*(1+International_Fuel_Surcharge),2),ROUND(((1-'F Intl Con Plus Base'!$D$117)*'F Intl Con Plus Base'!D74)*(1+International_Fuel_Surcharge),2)))*(1+FedEx_Markup),2)</f>
        <v>99.31</v>
      </c>
      <c r="E77" s="346">
        <f>ROUND((IF('F Intl Con Plus Base'!$E$120&gt;ROUND(((1-'F Intl Con Plus Base'!$E$117)*'F Intl Con Plus Base'!E74),2),ROUND('F Intl Con Plus Base'!$E$120*(1+International_Fuel_Surcharge),2),ROUND(((1-'F Intl Con Plus Base'!$E$117)*'F Intl Con Plus Base'!E74)*(1+International_Fuel_Surcharge),2)))*(1+FedEx_Markup),2)</f>
        <v>179.26</v>
      </c>
      <c r="F77" s="346">
        <f>ROUND((IF('F Intl Con Plus Base'!$F$120&gt;ROUND(((1-'F Intl Con Plus Base'!$F$117)*'F Intl Con Plus Base'!F74),2),ROUND('F Intl Con Plus Base'!$F$120*(1+International_Fuel_Surcharge),2),ROUND(((1-'F Intl Con Plus Base'!$F$117)*'F Intl Con Plus Base'!F74)*(1+International_Fuel_Surcharge),2)))*(1+FedEx_Markup),2)</f>
        <v>362.62</v>
      </c>
      <c r="G77" s="346">
        <f>ROUND((IF('F Intl Con Plus Base'!$G$120&gt;ROUND(((1-'F Intl Con Plus Base'!$G$117)*'F Intl Con Plus Base'!G74),2),ROUND('F Intl Con Plus Base'!$G$120*(1+International_Fuel_Surcharge),2),ROUND(((1-'F Intl Con Plus Base'!$G$117)*'F Intl Con Plus Base'!G74)*(1+International_Fuel_Surcharge),2)))*(1+FedEx_Markup),2)</f>
        <v>203.31</v>
      </c>
      <c r="H77" s="346">
        <f>ROUND((IF('F Intl Con Plus Base'!$H$120&gt;ROUND(((1-'F Intl Con Plus Base'!$H$117)*'F Intl Con Plus Base'!H74),2),ROUND('F Intl Con Plus Base'!$H$120*(1+International_Fuel_Surcharge),2),ROUND(((1-'F Intl Con Plus Base'!$H$117)*'F Intl Con Plus Base'!H74)*(1+International_Fuel_Surcharge),2)))*(1+FedEx_Markup),2)</f>
        <v>205.67</v>
      </c>
      <c r="I77" s="346">
        <f>ROUND((IF('F Intl Con Plus Base'!$I$120&gt;ROUND(((1-'F Intl Con Plus Base'!$I$117)*'F Intl Con Plus Base'!I74),2),ROUND('F Intl Con Plus Base'!$I$120*(1+International_Fuel_Surcharge),2),ROUND(((1-'F Intl Con Plus Base'!$I$117)*'F Intl Con Plus Base'!I74)*(1+International_Fuel_Surcharge),2)))*(1+FedEx_Markup),2)</f>
        <v>239.13</v>
      </c>
      <c r="J77" s="346">
        <f>ROUND((IF('F Intl Con Plus Base'!$J$120&gt;ROUND(((1-'F Intl Con Plus Base'!$J$117)*'F Intl Con Plus Base'!J74),2),ROUND('F Intl Con Plus Base'!$J$120*(1+International_Fuel_Surcharge),2),ROUND(((1-'F Intl Con Plus Base'!$J$117)*'F Intl Con Plus Base'!J74)*(1+International_Fuel_Surcharge),2)))*(1+FedEx_Markup),2)</f>
        <v>147.98</v>
      </c>
      <c r="K77" s="346">
        <f>ROUND((IF('F Intl Con Plus Base'!$K$120&gt;ROUND(((1-'F Intl Con Plus Base'!$K$117)*'F Intl Con Plus Base'!K74),2),ROUND('F Intl Con Plus Base'!$K$120*(1+International_Fuel_Surcharge),2),ROUND(((1-'F Intl Con Plus Base'!$K$117)*'F Intl Con Plus Base'!K74)*(1+International_Fuel_Surcharge),2)))*(1+FedEx_Markup),2)</f>
        <v>293</v>
      </c>
      <c r="L77" s="346">
        <f>ROUND((IF('F Intl Con Plus Base'!$L$120&gt;ROUND(((1-'F Intl Con Plus Base'!$L$117)*'F Intl Con Plus Base'!L74),2),ROUND('F Intl Con Plus Base'!$L$120*(1+International_Fuel_Surcharge),2),ROUND(((1-'F Intl Con Plus Base'!$L$117)*'F Intl Con Plus Base'!L74)*(1+International_Fuel_Surcharge),2)))*(1+FedEx_Markup),2)</f>
        <v>254.85</v>
      </c>
      <c r="M77" s="346">
        <f>ROUND((IF('F Intl Con Plus Base'!$M$120&gt;ROUND(((1-'F Intl Con Plus Base'!$M$117)*'F Intl Con Plus Base'!M74),2),ROUND('F Intl Con Plus Base'!$M$120*(1+International_Fuel_Surcharge),2),ROUND(((1-'F Intl Con Plus Base'!$M$117)*'F Intl Con Plus Base'!M74)*(1+International_Fuel_Surcharge),2)))*(1+FedEx_Markup),2)</f>
        <v>327.26</v>
      </c>
      <c r="N77" s="346">
        <f>ROUND((IF('F Intl Con Plus Base'!$N$120&gt;ROUND(((1-'F Intl Con Plus Base'!$N$117)*'F Intl Con Plus Base'!N74),2),ROUND('F Intl Con Plus Base'!$N$120*(1+International_Fuel_Surcharge),2),ROUND(((1-'F Intl Con Plus Base'!$N$117)*'F Intl Con Plus Base'!N74)*(1+International_Fuel_Surcharge),2)))*(1+FedEx_Markup),2)</f>
        <v>334.16</v>
      </c>
      <c r="O77" s="346">
        <f>ROUND((IF('F Intl Con Plus Base'!$O$120&gt;ROUND(((1-'F Intl Con Plus Base'!$O$117)*'F Intl Con Plus Base'!O74),2),ROUND('F Intl Con Plus Base'!$O$120*(1+International_Fuel_Surcharge),2),ROUND(((1-'F Intl Con Plus Base'!$O$117)*'F Intl Con Plus Base'!O74)*(1+International_Fuel_Surcharge),2)))*(1+FedEx_Markup),2)</f>
        <v>234.36</v>
      </c>
      <c r="P77" s="346">
        <f>ROUND((IF('F Intl Con Plus Base'!$P$120&gt;ROUND(((1-'F Intl Con Plus Base'!$P$117)*'F Intl Con Plus Base'!P74),2),ROUND('F Intl Con Plus Base'!$P$120*(1+International_Fuel_Surcharge),2),ROUND(((1-'F Intl Con Plus Base'!$P$117)*'F Intl Con Plus Base'!P74)*(1+International_Fuel_Surcharge),2)))*(1+FedEx_Markup),2)</f>
        <v>272.29</v>
      </c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2.75" customHeight="1">
      <c r="A78" s="345">
        <v>73.0</v>
      </c>
      <c r="B78" s="346">
        <f>ROUND((IF('F Intl Con Plus Base'!$B$120&gt;ROUND(((1-'F Intl Con Plus Base'!$B$117)*'F Intl Con Plus Base'!B75),2),ROUND('F Intl Con Plus Base'!$B$120*(1+International_Fuel_Surcharge),2),ROUND(((1-'F Intl Con Plus Base'!$B$117)*'F Intl Con Plus Base'!B75)*(1+International_Fuel_Surcharge),2)))*(1+FedEx_Markup),2)</f>
        <v>140.96</v>
      </c>
      <c r="C78" s="346">
        <f>ROUND((IF('F Intl Con Plus Base'!$C$120&gt;ROUND(((1-'F Intl Con Plus Base'!$C$117)*'F Intl Con Plus Base'!C75),2),ROUND('F Intl Con Plus Base'!$C$120*(1+International_Fuel_Surcharge),2),ROUND(((1-'F Intl Con Plus Base'!$C$117)*'F Intl Con Plus Base'!C75)*(1+International_Fuel_Surcharge),2)))*(1+FedEx_Markup),2)</f>
        <v>152.31</v>
      </c>
      <c r="D78" s="346">
        <f>ROUND((IF('F Intl Con Plus Base'!$D$120&gt;ROUND(((1-'F Intl Con Plus Base'!$D$117)*'F Intl Con Plus Base'!D75),2),ROUND('F Intl Con Plus Base'!$D$120*(1+International_Fuel_Surcharge),2),ROUND(((1-'F Intl Con Plus Base'!$D$117)*'F Intl Con Plus Base'!D75)*(1+International_Fuel_Surcharge),2)))*(1+FedEx_Markup),2)</f>
        <v>99.37</v>
      </c>
      <c r="E78" s="346">
        <f>ROUND((IF('F Intl Con Plus Base'!$E$120&gt;ROUND(((1-'F Intl Con Plus Base'!$E$117)*'F Intl Con Plus Base'!E75),2),ROUND('F Intl Con Plus Base'!$E$120*(1+International_Fuel_Surcharge),2),ROUND(((1-'F Intl Con Plus Base'!$E$117)*'F Intl Con Plus Base'!E75)*(1+International_Fuel_Surcharge),2)))*(1+FedEx_Markup),2)</f>
        <v>187.83</v>
      </c>
      <c r="F78" s="346">
        <f>ROUND((IF('F Intl Con Plus Base'!$F$120&gt;ROUND(((1-'F Intl Con Plus Base'!$F$117)*'F Intl Con Plus Base'!F75),2),ROUND('F Intl Con Plus Base'!$F$120*(1+International_Fuel_Surcharge),2),ROUND(((1-'F Intl Con Plus Base'!$F$117)*'F Intl Con Plus Base'!F75)*(1+International_Fuel_Surcharge),2)))*(1+FedEx_Markup),2)</f>
        <v>362.68</v>
      </c>
      <c r="G78" s="346">
        <f>ROUND((IF('F Intl Con Plus Base'!$G$120&gt;ROUND(((1-'F Intl Con Plus Base'!$G$117)*'F Intl Con Plus Base'!G75),2),ROUND('F Intl Con Plus Base'!$G$120*(1+International_Fuel_Surcharge),2),ROUND(((1-'F Intl Con Plus Base'!$G$117)*'F Intl Con Plus Base'!G75)*(1+International_Fuel_Surcharge),2)))*(1+FedEx_Markup),2)</f>
        <v>203.93</v>
      </c>
      <c r="H78" s="346">
        <f>ROUND((IF('F Intl Con Plus Base'!$H$120&gt;ROUND(((1-'F Intl Con Plus Base'!$H$117)*'F Intl Con Plus Base'!H75),2),ROUND('F Intl Con Plus Base'!$H$120*(1+International_Fuel_Surcharge),2),ROUND(((1-'F Intl Con Plus Base'!$H$117)*'F Intl Con Plus Base'!H75)*(1+International_Fuel_Surcharge),2)))*(1+FedEx_Markup),2)</f>
        <v>207.12</v>
      </c>
      <c r="I78" s="346">
        <f>ROUND((IF('F Intl Con Plus Base'!$I$120&gt;ROUND(((1-'F Intl Con Plus Base'!$I$117)*'F Intl Con Plus Base'!I75),2),ROUND('F Intl Con Plus Base'!$I$120*(1+International_Fuel_Surcharge),2),ROUND(((1-'F Intl Con Plus Base'!$I$117)*'F Intl Con Plus Base'!I75)*(1+International_Fuel_Surcharge),2)))*(1+FedEx_Markup),2)</f>
        <v>246.02</v>
      </c>
      <c r="J78" s="346">
        <f>ROUND((IF('F Intl Con Plus Base'!$J$120&gt;ROUND(((1-'F Intl Con Plus Base'!$J$117)*'F Intl Con Plus Base'!J75),2),ROUND('F Intl Con Plus Base'!$J$120*(1+International_Fuel_Surcharge),2),ROUND(((1-'F Intl Con Plus Base'!$J$117)*'F Intl Con Plus Base'!J75)*(1+International_Fuel_Surcharge),2)))*(1+FedEx_Markup),2)</f>
        <v>148.56</v>
      </c>
      <c r="K78" s="346">
        <f>ROUND((IF('F Intl Con Plus Base'!$K$120&gt;ROUND(((1-'F Intl Con Plus Base'!$K$117)*'F Intl Con Plus Base'!K75),2),ROUND('F Intl Con Plus Base'!$K$120*(1+International_Fuel_Surcharge),2),ROUND(((1-'F Intl Con Plus Base'!$K$117)*'F Intl Con Plus Base'!K75)*(1+International_Fuel_Surcharge),2)))*(1+FedEx_Markup),2)</f>
        <v>293.97</v>
      </c>
      <c r="L78" s="346">
        <f>ROUND((IF('F Intl Con Plus Base'!$L$120&gt;ROUND(((1-'F Intl Con Plus Base'!$L$117)*'F Intl Con Plus Base'!L75),2),ROUND('F Intl Con Plus Base'!$L$120*(1+International_Fuel_Surcharge),2),ROUND(((1-'F Intl Con Plus Base'!$L$117)*'F Intl Con Plus Base'!L75)*(1+International_Fuel_Surcharge),2)))*(1+FedEx_Markup),2)</f>
        <v>254.91</v>
      </c>
      <c r="M78" s="346">
        <f>ROUND((IF('F Intl Con Plus Base'!$M$120&gt;ROUND(((1-'F Intl Con Plus Base'!$M$117)*'F Intl Con Plus Base'!M75),2),ROUND('F Intl Con Plus Base'!$M$120*(1+International_Fuel_Surcharge),2),ROUND(((1-'F Intl Con Plus Base'!$M$117)*'F Intl Con Plus Base'!M75)*(1+International_Fuel_Surcharge),2)))*(1+FedEx_Markup),2)</f>
        <v>327.35</v>
      </c>
      <c r="N78" s="346">
        <f>ROUND((IF('F Intl Con Plus Base'!$N$120&gt;ROUND(((1-'F Intl Con Plus Base'!$N$117)*'F Intl Con Plus Base'!N75),2),ROUND('F Intl Con Plus Base'!$N$120*(1+International_Fuel_Surcharge),2),ROUND(((1-'F Intl Con Plus Base'!$N$117)*'F Intl Con Plus Base'!N75)*(1+International_Fuel_Surcharge),2)))*(1+FedEx_Markup),2)</f>
        <v>334.21</v>
      </c>
      <c r="O78" s="346">
        <f>ROUND((IF('F Intl Con Plus Base'!$O$120&gt;ROUND(((1-'F Intl Con Plus Base'!$O$117)*'F Intl Con Plus Base'!O75),2),ROUND('F Intl Con Plus Base'!$O$120*(1+International_Fuel_Surcharge),2),ROUND(((1-'F Intl Con Plus Base'!$O$117)*'F Intl Con Plus Base'!O75)*(1+International_Fuel_Surcharge),2)))*(1+FedEx_Markup),2)</f>
        <v>234.42</v>
      </c>
      <c r="P78" s="346">
        <f>ROUND((IF('F Intl Con Plus Base'!$P$120&gt;ROUND(((1-'F Intl Con Plus Base'!$P$117)*'F Intl Con Plus Base'!P75),2),ROUND('F Intl Con Plus Base'!$P$120*(1+International_Fuel_Surcharge),2),ROUND(((1-'F Intl Con Plus Base'!$P$117)*'F Intl Con Plus Base'!P75)*(1+International_Fuel_Surcharge),2)))*(1+FedEx_Markup),2)</f>
        <v>272.34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345">
        <v>74.0</v>
      </c>
      <c r="B79" s="346">
        <f>ROUND((IF('F Intl Con Plus Base'!$B$120&gt;ROUND(((1-'F Intl Con Plus Base'!$B$117)*'F Intl Con Plus Base'!B76),2),ROUND('F Intl Con Plus Base'!$B$120*(1+International_Fuel_Surcharge),2),ROUND(((1-'F Intl Con Plus Base'!$B$117)*'F Intl Con Plus Base'!B76)*(1+International_Fuel_Surcharge),2)))*(1+FedEx_Markup),2)</f>
        <v>141.32</v>
      </c>
      <c r="C79" s="346">
        <f>ROUND((IF('F Intl Con Plus Base'!$C$120&gt;ROUND(((1-'F Intl Con Plus Base'!$C$117)*'F Intl Con Plus Base'!C76),2),ROUND('F Intl Con Plus Base'!$C$120*(1+International_Fuel_Surcharge),2),ROUND(((1-'F Intl Con Plus Base'!$C$117)*'F Intl Con Plus Base'!C76)*(1+International_Fuel_Surcharge),2)))*(1+FedEx_Markup),2)</f>
        <v>152.36</v>
      </c>
      <c r="D79" s="346">
        <f>ROUND((IF('F Intl Con Plus Base'!$D$120&gt;ROUND(((1-'F Intl Con Plus Base'!$D$117)*'F Intl Con Plus Base'!D76),2),ROUND('F Intl Con Plus Base'!$D$120*(1+International_Fuel_Surcharge),2),ROUND(((1-'F Intl Con Plus Base'!$D$117)*'F Intl Con Plus Base'!D76)*(1+International_Fuel_Surcharge),2)))*(1+FedEx_Markup),2)</f>
        <v>99.49</v>
      </c>
      <c r="E79" s="346">
        <f>ROUND((IF('F Intl Con Plus Base'!$E$120&gt;ROUND(((1-'F Intl Con Plus Base'!$E$117)*'F Intl Con Plus Base'!E76),2),ROUND('F Intl Con Plus Base'!$E$120*(1+International_Fuel_Surcharge),2),ROUND(((1-'F Intl Con Plus Base'!$E$117)*'F Intl Con Plus Base'!E76)*(1+International_Fuel_Surcharge),2)))*(1+FedEx_Markup),2)</f>
        <v>188.69</v>
      </c>
      <c r="F79" s="346">
        <f>ROUND((IF('F Intl Con Plus Base'!$F$120&gt;ROUND(((1-'F Intl Con Plus Base'!$F$117)*'F Intl Con Plus Base'!F76),2),ROUND('F Intl Con Plus Base'!$F$120*(1+International_Fuel_Surcharge),2),ROUND(((1-'F Intl Con Plus Base'!$F$117)*'F Intl Con Plus Base'!F76)*(1+International_Fuel_Surcharge),2)))*(1+FedEx_Markup),2)</f>
        <v>362.76</v>
      </c>
      <c r="G79" s="346">
        <f>ROUND((IF('F Intl Con Plus Base'!$G$120&gt;ROUND(((1-'F Intl Con Plus Base'!$G$117)*'F Intl Con Plus Base'!G76),2),ROUND('F Intl Con Plus Base'!$G$120*(1+International_Fuel_Surcharge),2),ROUND(((1-'F Intl Con Plus Base'!$G$117)*'F Intl Con Plus Base'!G76)*(1+International_Fuel_Surcharge),2)))*(1+FedEx_Markup),2)</f>
        <v>216.33</v>
      </c>
      <c r="H79" s="346">
        <f>ROUND((IF('F Intl Con Plus Base'!$H$120&gt;ROUND(((1-'F Intl Con Plus Base'!$H$117)*'F Intl Con Plus Base'!H76),2),ROUND('F Intl Con Plus Base'!$H$120*(1+International_Fuel_Surcharge),2),ROUND(((1-'F Intl Con Plus Base'!$H$117)*'F Intl Con Plus Base'!H76)*(1+International_Fuel_Surcharge),2)))*(1+FedEx_Markup),2)</f>
        <v>208.55</v>
      </c>
      <c r="I79" s="346">
        <f>ROUND((IF('F Intl Con Plus Base'!$I$120&gt;ROUND(((1-'F Intl Con Plus Base'!$I$117)*'F Intl Con Plus Base'!I76),2),ROUND('F Intl Con Plus Base'!$I$120*(1+International_Fuel_Surcharge),2),ROUND(((1-'F Intl Con Plus Base'!$I$117)*'F Intl Con Plus Base'!I76)*(1+International_Fuel_Surcharge),2)))*(1+FedEx_Markup),2)</f>
        <v>246.71</v>
      </c>
      <c r="J79" s="346">
        <f>ROUND((IF('F Intl Con Plus Base'!$J$120&gt;ROUND(((1-'F Intl Con Plus Base'!$J$117)*'F Intl Con Plus Base'!J76),2),ROUND('F Intl Con Plus Base'!$J$120*(1+International_Fuel_Surcharge),2),ROUND(((1-'F Intl Con Plus Base'!$J$117)*'F Intl Con Plus Base'!J76)*(1+International_Fuel_Surcharge),2)))*(1+FedEx_Markup),2)</f>
        <v>148.61</v>
      </c>
      <c r="K79" s="346">
        <f>ROUND((IF('F Intl Con Plus Base'!$K$120&gt;ROUND(((1-'F Intl Con Plus Base'!$K$117)*'F Intl Con Plus Base'!K76),2),ROUND('F Intl Con Plus Base'!$K$120*(1+International_Fuel_Surcharge),2),ROUND(((1-'F Intl Con Plus Base'!$K$117)*'F Intl Con Plus Base'!K76)*(1+International_Fuel_Surcharge),2)))*(1+FedEx_Markup),2)</f>
        <v>294.96</v>
      </c>
      <c r="L79" s="346">
        <f>ROUND((IF('F Intl Con Plus Base'!$L$120&gt;ROUND(((1-'F Intl Con Plus Base'!$L$117)*'F Intl Con Plus Base'!L76),2),ROUND('F Intl Con Plus Base'!$L$120*(1+International_Fuel_Surcharge),2),ROUND(((1-'F Intl Con Plus Base'!$L$117)*'F Intl Con Plus Base'!L76)*(1+International_Fuel_Surcharge),2)))*(1+FedEx_Markup),2)</f>
        <v>254.96</v>
      </c>
      <c r="M79" s="346">
        <f>ROUND((IF('F Intl Con Plus Base'!$M$120&gt;ROUND(((1-'F Intl Con Plus Base'!$M$117)*'F Intl Con Plus Base'!M76),2),ROUND('F Intl Con Plus Base'!$M$120*(1+International_Fuel_Surcharge),2),ROUND(((1-'F Intl Con Plus Base'!$M$117)*'F Intl Con Plus Base'!M76)*(1+International_Fuel_Surcharge),2)))*(1+FedEx_Markup),2)</f>
        <v>327.42</v>
      </c>
      <c r="N79" s="346">
        <f>ROUND((IF('F Intl Con Plus Base'!$N$120&gt;ROUND(((1-'F Intl Con Plus Base'!$N$117)*'F Intl Con Plus Base'!N76),2),ROUND('F Intl Con Plus Base'!$N$120*(1+International_Fuel_Surcharge),2),ROUND(((1-'F Intl Con Plus Base'!$N$117)*'F Intl Con Plus Base'!N76)*(1+International_Fuel_Surcharge),2)))*(1+FedEx_Markup),2)</f>
        <v>334.27</v>
      </c>
      <c r="O79" s="346">
        <f>ROUND((IF('F Intl Con Plus Base'!$O$120&gt;ROUND(((1-'F Intl Con Plus Base'!$O$117)*'F Intl Con Plus Base'!O76),2),ROUND('F Intl Con Plus Base'!$O$120*(1+International_Fuel_Surcharge),2),ROUND(((1-'F Intl Con Plus Base'!$O$117)*'F Intl Con Plus Base'!O76)*(1+International_Fuel_Surcharge),2)))*(1+FedEx_Markup),2)</f>
        <v>234.47</v>
      </c>
      <c r="P79" s="346">
        <f>ROUND((IF('F Intl Con Plus Base'!$P$120&gt;ROUND(((1-'F Intl Con Plus Base'!$P$117)*'F Intl Con Plus Base'!P76),2),ROUND('F Intl Con Plus Base'!$P$120*(1+International_Fuel_Surcharge),2),ROUND(((1-'F Intl Con Plus Base'!$P$117)*'F Intl Con Plus Base'!P76)*(1+International_Fuel_Surcharge),2)))*(1+FedEx_Markup),2)</f>
        <v>273.46</v>
      </c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2.75" customHeight="1">
      <c r="A80" s="345">
        <v>75.0</v>
      </c>
      <c r="B80" s="346">
        <f>ROUND((IF('F Intl Con Plus Base'!$B$120&gt;ROUND(((1-'F Intl Con Plus Base'!$B$117)*'F Intl Con Plus Base'!B77),2),ROUND('F Intl Con Plus Base'!$B$120*(1+International_Fuel_Surcharge),2),ROUND(((1-'F Intl Con Plus Base'!$B$117)*'F Intl Con Plus Base'!B77)*(1+International_Fuel_Surcharge),2)))*(1+FedEx_Markup),2)</f>
        <v>144.54</v>
      </c>
      <c r="C80" s="346">
        <f>ROUND((IF('F Intl Con Plus Base'!$C$120&gt;ROUND(((1-'F Intl Con Plus Base'!$C$117)*'F Intl Con Plus Base'!C77),2),ROUND('F Intl Con Plus Base'!$C$120*(1+International_Fuel_Surcharge),2),ROUND(((1-'F Intl Con Plus Base'!$C$117)*'F Intl Con Plus Base'!C77)*(1+International_Fuel_Surcharge),2)))*(1+FedEx_Markup),2)</f>
        <v>152.42</v>
      </c>
      <c r="D80" s="346">
        <f>ROUND((IF('F Intl Con Plus Base'!$D$120&gt;ROUND(((1-'F Intl Con Plus Base'!$D$117)*'F Intl Con Plus Base'!D77),2),ROUND('F Intl Con Plus Base'!$D$120*(1+International_Fuel_Surcharge),2),ROUND(((1-'F Intl Con Plus Base'!$D$117)*'F Intl Con Plus Base'!D77)*(1+International_Fuel_Surcharge),2)))*(1+FedEx_Markup),2)</f>
        <v>101.64</v>
      </c>
      <c r="E80" s="346">
        <f>ROUND((IF('F Intl Con Plus Base'!$E$120&gt;ROUND(((1-'F Intl Con Plus Base'!$E$117)*'F Intl Con Plus Base'!E77),2),ROUND('F Intl Con Plus Base'!$E$120*(1+International_Fuel_Surcharge),2),ROUND(((1-'F Intl Con Plus Base'!$E$117)*'F Intl Con Plus Base'!E77)*(1+International_Fuel_Surcharge),2)))*(1+FedEx_Markup),2)</f>
        <v>188.77</v>
      </c>
      <c r="F80" s="346">
        <f>ROUND((IF('F Intl Con Plus Base'!$F$120&gt;ROUND(((1-'F Intl Con Plus Base'!$F$117)*'F Intl Con Plus Base'!F77),2),ROUND('F Intl Con Plus Base'!$F$120*(1+International_Fuel_Surcharge),2),ROUND(((1-'F Intl Con Plus Base'!$F$117)*'F Intl Con Plus Base'!F77)*(1+International_Fuel_Surcharge),2)))*(1+FedEx_Markup),2)</f>
        <v>364.32</v>
      </c>
      <c r="G80" s="346">
        <f>ROUND((IF('F Intl Con Plus Base'!$G$120&gt;ROUND(((1-'F Intl Con Plus Base'!$G$117)*'F Intl Con Plus Base'!G77),2),ROUND('F Intl Con Plus Base'!$G$120*(1+International_Fuel_Surcharge),2),ROUND(((1-'F Intl Con Plus Base'!$G$117)*'F Intl Con Plus Base'!G77)*(1+International_Fuel_Surcharge),2)))*(1+FedEx_Markup),2)</f>
        <v>217.57</v>
      </c>
      <c r="H80" s="346">
        <f>ROUND((IF('F Intl Con Plus Base'!$H$120&gt;ROUND(((1-'F Intl Con Plus Base'!$H$117)*'F Intl Con Plus Base'!H77),2),ROUND('F Intl Con Plus Base'!$H$120*(1+International_Fuel_Surcharge),2),ROUND(((1-'F Intl Con Plus Base'!$H$117)*'F Intl Con Plus Base'!H77)*(1+International_Fuel_Surcharge),2)))*(1+FedEx_Markup),2)</f>
        <v>208.7</v>
      </c>
      <c r="I80" s="346">
        <f>ROUND((IF('F Intl Con Plus Base'!$I$120&gt;ROUND(((1-'F Intl Con Plus Base'!$I$117)*'F Intl Con Plus Base'!I77),2),ROUND('F Intl Con Plus Base'!$I$120*(1+International_Fuel_Surcharge),2),ROUND(((1-'F Intl Con Plus Base'!$I$117)*'F Intl Con Plus Base'!I77)*(1+International_Fuel_Surcharge),2)))*(1+FedEx_Markup),2)</f>
        <v>246.78</v>
      </c>
      <c r="J80" s="346">
        <f>ROUND((IF('F Intl Con Plus Base'!$J$120&gt;ROUND(((1-'F Intl Con Plus Base'!$J$117)*'F Intl Con Plus Base'!J77),2),ROUND('F Intl Con Plus Base'!$J$120*(1+International_Fuel_Surcharge),2),ROUND(((1-'F Intl Con Plus Base'!$J$117)*'F Intl Con Plus Base'!J77)*(1+International_Fuel_Surcharge),2)))*(1+FedEx_Markup),2)</f>
        <v>148.88</v>
      </c>
      <c r="K80" s="346">
        <f>ROUND((IF('F Intl Con Plus Base'!$K$120&gt;ROUND(((1-'F Intl Con Plus Base'!$K$117)*'F Intl Con Plus Base'!K77),2),ROUND('F Intl Con Plus Base'!$K$120*(1+International_Fuel_Surcharge),2),ROUND(((1-'F Intl Con Plus Base'!$K$117)*'F Intl Con Plus Base'!K77)*(1+International_Fuel_Surcharge),2)))*(1+FedEx_Markup),2)</f>
        <v>295.95</v>
      </c>
      <c r="L80" s="346">
        <f>ROUND((IF('F Intl Con Plus Base'!$L$120&gt;ROUND(((1-'F Intl Con Plus Base'!$L$117)*'F Intl Con Plus Base'!L77),2),ROUND('F Intl Con Plus Base'!$L$120*(1+International_Fuel_Surcharge),2),ROUND(((1-'F Intl Con Plus Base'!$L$117)*'F Intl Con Plus Base'!L77)*(1+International_Fuel_Surcharge),2)))*(1+FedEx_Markup),2)</f>
        <v>255.38</v>
      </c>
      <c r="M80" s="346">
        <f>ROUND((IF('F Intl Con Plus Base'!$M$120&gt;ROUND(((1-'F Intl Con Plus Base'!$M$117)*'F Intl Con Plus Base'!M77),2),ROUND('F Intl Con Plus Base'!$M$120*(1+International_Fuel_Surcharge),2),ROUND(((1-'F Intl Con Plus Base'!$M$117)*'F Intl Con Plus Base'!M77)*(1+International_Fuel_Surcharge),2)))*(1+FedEx_Markup),2)</f>
        <v>327.49</v>
      </c>
      <c r="N80" s="346">
        <f>ROUND((IF('F Intl Con Plus Base'!$N$120&gt;ROUND(((1-'F Intl Con Plus Base'!$N$117)*'F Intl Con Plus Base'!N77),2),ROUND('F Intl Con Plus Base'!$N$120*(1+International_Fuel_Surcharge),2),ROUND(((1-'F Intl Con Plus Base'!$N$117)*'F Intl Con Plus Base'!N77)*(1+International_Fuel_Surcharge),2)))*(1+FedEx_Markup),2)</f>
        <v>334.32</v>
      </c>
      <c r="O80" s="346">
        <f>ROUND((IF('F Intl Con Plus Base'!$O$120&gt;ROUND(((1-'F Intl Con Plus Base'!$O$117)*'F Intl Con Plus Base'!O77),2),ROUND('F Intl Con Plus Base'!$O$120*(1+International_Fuel_Surcharge),2),ROUND(((1-'F Intl Con Plus Base'!$O$117)*'F Intl Con Plus Base'!O77)*(1+International_Fuel_Surcharge),2)))*(1+FedEx_Markup),2)</f>
        <v>234.53</v>
      </c>
      <c r="P80" s="346">
        <f>ROUND((IF('F Intl Con Plus Base'!$P$120&gt;ROUND(((1-'F Intl Con Plus Base'!$P$117)*'F Intl Con Plus Base'!P77),2),ROUND('F Intl Con Plus Base'!$P$120*(1+International_Fuel_Surcharge),2),ROUND(((1-'F Intl Con Plus Base'!$P$117)*'F Intl Con Plus Base'!P77)*(1+International_Fuel_Surcharge),2)))*(1+FedEx_Markup),2)</f>
        <v>286.88</v>
      </c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2.75" customHeight="1">
      <c r="A81" s="345">
        <v>76.0</v>
      </c>
      <c r="B81" s="346">
        <f>ROUND((IF('F Intl Con Plus Base'!$B$120&gt;ROUND(((1-'F Intl Con Plus Base'!$B$117)*'F Intl Con Plus Base'!B78),2),ROUND('F Intl Con Plus Base'!$B$120*(1+International_Fuel_Surcharge),2),ROUND(((1-'F Intl Con Plus Base'!$B$117)*'F Intl Con Plus Base'!B78)*(1+International_Fuel_Surcharge),2)))*(1+FedEx_Markup),2)</f>
        <v>145.88</v>
      </c>
      <c r="C81" s="346">
        <f>ROUND((IF('F Intl Con Plus Base'!$C$120&gt;ROUND(((1-'F Intl Con Plus Base'!$C$117)*'F Intl Con Plus Base'!C78),2),ROUND('F Intl Con Plus Base'!$C$120*(1+International_Fuel_Surcharge),2),ROUND(((1-'F Intl Con Plus Base'!$C$117)*'F Intl Con Plus Base'!C78)*(1+International_Fuel_Surcharge),2)))*(1+FedEx_Markup),2)</f>
        <v>152.47</v>
      </c>
      <c r="D81" s="346">
        <f>ROUND((IF('F Intl Con Plus Base'!$D$120&gt;ROUND(((1-'F Intl Con Plus Base'!$D$117)*'F Intl Con Plus Base'!D78),2),ROUND('F Intl Con Plus Base'!$D$120*(1+International_Fuel_Surcharge),2),ROUND(((1-'F Intl Con Plus Base'!$D$117)*'F Intl Con Plus Base'!D78)*(1+International_Fuel_Surcharge),2)))*(1+FedEx_Markup),2)</f>
        <v>104.13</v>
      </c>
      <c r="E81" s="346">
        <f>ROUND((IF('F Intl Con Plus Base'!$E$120&gt;ROUND(((1-'F Intl Con Plus Base'!$E$117)*'F Intl Con Plus Base'!E78),2),ROUND('F Intl Con Plus Base'!$E$120*(1+International_Fuel_Surcharge),2),ROUND(((1-'F Intl Con Plus Base'!$E$117)*'F Intl Con Plus Base'!E78)*(1+International_Fuel_Surcharge),2)))*(1+FedEx_Markup),2)</f>
        <v>188.84</v>
      </c>
      <c r="F81" s="346">
        <f>ROUND((IF('F Intl Con Plus Base'!$F$120&gt;ROUND(((1-'F Intl Con Plus Base'!$F$117)*'F Intl Con Plus Base'!F78),2),ROUND('F Intl Con Plus Base'!$F$120*(1+International_Fuel_Surcharge),2),ROUND(((1-'F Intl Con Plus Base'!$F$117)*'F Intl Con Plus Base'!F78)*(1+International_Fuel_Surcharge),2)))*(1+FedEx_Markup),2)</f>
        <v>364.48</v>
      </c>
      <c r="G81" s="346">
        <f>ROUND((IF('F Intl Con Plus Base'!$G$120&gt;ROUND(((1-'F Intl Con Plus Base'!$G$117)*'F Intl Con Plus Base'!G78),2),ROUND('F Intl Con Plus Base'!$G$120*(1+International_Fuel_Surcharge),2),ROUND(((1-'F Intl Con Plus Base'!$G$117)*'F Intl Con Plus Base'!G78)*(1+International_Fuel_Surcharge),2)))*(1+FedEx_Markup),2)</f>
        <v>219.83</v>
      </c>
      <c r="H81" s="346">
        <f>ROUND((IF('F Intl Con Plus Base'!$H$120&gt;ROUND(((1-'F Intl Con Plus Base'!$H$117)*'F Intl Con Plus Base'!H78),2),ROUND('F Intl Con Plus Base'!$H$120*(1+International_Fuel_Surcharge),2),ROUND(((1-'F Intl Con Plus Base'!$H$117)*'F Intl Con Plus Base'!H78)*(1+International_Fuel_Surcharge),2)))*(1+FedEx_Markup),2)</f>
        <v>211.45</v>
      </c>
      <c r="I81" s="346">
        <f>ROUND((IF('F Intl Con Plus Base'!$I$120&gt;ROUND(((1-'F Intl Con Plus Base'!$I$117)*'F Intl Con Plus Base'!I78),2),ROUND('F Intl Con Plus Base'!$I$120*(1+International_Fuel_Surcharge),2),ROUND(((1-'F Intl Con Plus Base'!$I$117)*'F Intl Con Plus Base'!I78)*(1+International_Fuel_Surcharge),2)))*(1+FedEx_Markup),2)</f>
        <v>246.84</v>
      </c>
      <c r="J81" s="346">
        <f>ROUND((IF('F Intl Con Plus Base'!$J$120&gt;ROUND(((1-'F Intl Con Plus Base'!$J$117)*'F Intl Con Plus Base'!J78),2),ROUND('F Intl Con Plus Base'!$J$120*(1+International_Fuel_Surcharge),2),ROUND(((1-'F Intl Con Plus Base'!$J$117)*'F Intl Con Plus Base'!J78)*(1+International_Fuel_Surcharge),2)))*(1+FedEx_Markup),2)</f>
        <v>153.85</v>
      </c>
      <c r="K81" s="346">
        <f>ROUND((IF('F Intl Con Plus Base'!$K$120&gt;ROUND(((1-'F Intl Con Plus Base'!$K$117)*'F Intl Con Plus Base'!K78),2),ROUND('F Intl Con Plus Base'!$K$120*(1+International_Fuel_Surcharge),2),ROUND(((1-'F Intl Con Plus Base'!$K$117)*'F Intl Con Plus Base'!K78)*(1+International_Fuel_Surcharge),2)))*(1+FedEx_Markup),2)</f>
        <v>296.94</v>
      </c>
      <c r="L81" s="346">
        <f>ROUND((IF('F Intl Con Plus Base'!$L$120&gt;ROUND(((1-'F Intl Con Plus Base'!$L$117)*'F Intl Con Plus Base'!L78),2),ROUND('F Intl Con Plus Base'!$L$120*(1+International_Fuel_Surcharge),2),ROUND(((1-'F Intl Con Plus Base'!$L$117)*'F Intl Con Plus Base'!L78)*(1+International_Fuel_Surcharge),2)))*(1+FedEx_Markup),2)</f>
        <v>263.81</v>
      </c>
      <c r="M81" s="346">
        <f>ROUND((IF('F Intl Con Plus Base'!$M$120&gt;ROUND(((1-'F Intl Con Plus Base'!$M$117)*'F Intl Con Plus Base'!M78),2),ROUND('F Intl Con Plus Base'!$M$120*(1+International_Fuel_Surcharge),2),ROUND(((1-'F Intl Con Plus Base'!$M$117)*'F Intl Con Plus Base'!M78)*(1+International_Fuel_Surcharge),2)))*(1+FedEx_Markup),2)</f>
        <v>327.54</v>
      </c>
      <c r="N81" s="346">
        <f>ROUND((IF('F Intl Con Plus Base'!$N$120&gt;ROUND(((1-'F Intl Con Plus Base'!$N$117)*'F Intl Con Plus Base'!N78),2),ROUND('F Intl Con Plus Base'!$N$120*(1+International_Fuel_Surcharge),2),ROUND(((1-'F Intl Con Plus Base'!$N$117)*'F Intl Con Plus Base'!N78)*(1+International_Fuel_Surcharge),2)))*(1+FedEx_Markup),2)</f>
        <v>334.37</v>
      </c>
      <c r="O81" s="346">
        <f>ROUND((IF('F Intl Con Plus Base'!$O$120&gt;ROUND(((1-'F Intl Con Plus Base'!$O$117)*'F Intl Con Plus Base'!O78),2),ROUND('F Intl Con Plus Base'!$O$120*(1+International_Fuel_Surcharge),2),ROUND(((1-'F Intl Con Plus Base'!$O$117)*'F Intl Con Plus Base'!O78)*(1+International_Fuel_Surcharge),2)))*(1+FedEx_Markup),2)</f>
        <v>234.59</v>
      </c>
      <c r="P81" s="346">
        <f>ROUND((IF('F Intl Con Plus Base'!$P$120&gt;ROUND(((1-'F Intl Con Plus Base'!$P$117)*'F Intl Con Plus Base'!P78),2),ROUND('F Intl Con Plus Base'!$P$120*(1+International_Fuel_Surcharge),2),ROUND(((1-'F Intl Con Plus Base'!$P$117)*'F Intl Con Plus Base'!P78)*(1+International_Fuel_Surcharge),2)))*(1+FedEx_Markup),2)</f>
        <v>288.22</v>
      </c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2.75" customHeight="1">
      <c r="A82" s="345">
        <v>77.0</v>
      </c>
      <c r="B82" s="346">
        <f>ROUND((IF('F Intl Con Plus Base'!$B$120&gt;ROUND(((1-'F Intl Con Plus Base'!$B$117)*'F Intl Con Plus Base'!B79),2),ROUND('F Intl Con Plus Base'!$B$120*(1+International_Fuel_Surcharge),2),ROUND(((1-'F Intl Con Plus Base'!$B$117)*'F Intl Con Plus Base'!B79)*(1+International_Fuel_Surcharge),2)))*(1+FedEx_Markup),2)</f>
        <v>146.02</v>
      </c>
      <c r="C82" s="346">
        <f>ROUND((IF('F Intl Con Plus Base'!$C$120&gt;ROUND(((1-'F Intl Con Plus Base'!$C$117)*'F Intl Con Plus Base'!C79),2),ROUND('F Intl Con Plus Base'!$C$120*(1+International_Fuel_Surcharge),2),ROUND(((1-'F Intl Con Plus Base'!$C$117)*'F Intl Con Plus Base'!C79)*(1+International_Fuel_Surcharge),2)))*(1+FedEx_Markup),2)</f>
        <v>152.52</v>
      </c>
      <c r="D82" s="346">
        <f>ROUND((IF('F Intl Con Plus Base'!$D$120&gt;ROUND(((1-'F Intl Con Plus Base'!$D$117)*'F Intl Con Plus Base'!D79),2),ROUND('F Intl Con Plus Base'!$D$120*(1+International_Fuel_Surcharge),2),ROUND(((1-'F Intl Con Plus Base'!$D$117)*'F Intl Con Plus Base'!D79)*(1+International_Fuel_Surcharge),2)))*(1+FedEx_Markup),2)</f>
        <v>104.37</v>
      </c>
      <c r="E82" s="346">
        <f>ROUND((IF('F Intl Con Plus Base'!$E$120&gt;ROUND(((1-'F Intl Con Plus Base'!$E$117)*'F Intl Con Plus Base'!E79),2),ROUND('F Intl Con Plus Base'!$E$120*(1+International_Fuel_Surcharge),2),ROUND(((1-'F Intl Con Plus Base'!$E$117)*'F Intl Con Plus Base'!E79)*(1+International_Fuel_Surcharge),2)))*(1+FedEx_Markup),2)</f>
        <v>188.98</v>
      </c>
      <c r="F82" s="346">
        <f>ROUND((IF('F Intl Con Plus Base'!$F$120&gt;ROUND(((1-'F Intl Con Plus Base'!$F$117)*'F Intl Con Plus Base'!F79),2),ROUND('F Intl Con Plus Base'!$F$120*(1+International_Fuel_Surcharge),2),ROUND(((1-'F Intl Con Plus Base'!$F$117)*'F Intl Con Plus Base'!F79)*(1+International_Fuel_Surcharge),2)))*(1+FedEx_Markup),2)</f>
        <v>364.53</v>
      </c>
      <c r="G82" s="346">
        <f>ROUND((IF('F Intl Con Plus Base'!$G$120&gt;ROUND(((1-'F Intl Con Plus Base'!$G$117)*'F Intl Con Plus Base'!G79),2),ROUND('F Intl Con Plus Base'!$G$120*(1+International_Fuel_Surcharge),2),ROUND(((1-'F Intl Con Plus Base'!$G$117)*'F Intl Con Plus Base'!G79)*(1+International_Fuel_Surcharge),2)))*(1+FedEx_Markup),2)</f>
        <v>221.58</v>
      </c>
      <c r="H82" s="346">
        <f>ROUND((IF('F Intl Con Plus Base'!$H$120&gt;ROUND(((1-'F Intl Con Plus Base'!$H$117)*'F Intl Con Plus Base'!H79),2),ROUND('F Intl Con Plus Base'!$H$120*(1+International_Fuel_Surcharge),2),ROUND(((1-'F Intl Con Plus Base'!$H$117)*'F Intl Con Plus Base'!H79)*(1+International_Fuel_Surcharge),2)))*(1+FedEx_Markup),2)</f>
        <v>212.88</v>
      </c>
      <c r="I82" s="346">
        <f>ROUND((IF('F Intl Con Plus Base'!$I$120&gt;ROUND(((1-'F Intl Con Plus Base'!$I$117)*'F Intl Con Plus Base'!I79),2),ROUND('F Intl Con Plus Base'!$I$120*(1+International_Fuel_Surcharge),2),ROUND(((1-'F Intl Con Plus Base'!$I$117)*'F Intl Con Plus Base'!I79)*(1+International_Fuel_Surcharge),2)))*(1+FedEx_Markup),2)</f>
        <v>246.89</v>
      </c>
      <c r="J82" s="346">
        <f>ROUND((IF('F Intl Con Plus Base'!$J$120&gt;ROUND(((1-'F Intl Con Plus Base'!$J$117)*'F Intl Con Plus Base'!J79),2),ROUND('F Intl Con Plus Base'!$J$120*(1+International_Fuel_Surcharge),2),ROUND(((1-'F Intl Con Plus Base'!$J$117)*'F Intl Con Plus Base'!J79)*(1+International_Fuel_Surcharge),2)))*(1+FedEx_Markup),2)</f>
        <v>154.35</v>
      </c>
      <c r="K82" s="346">
        <f>ROUND((IF('F Intl Con Plus Base'!$K$120&gt;ROUND(((1-'F Intl Con Plus Base'!$K$117)*'F Intl Con Plus Base'!K79),2),ROUND('F Intl Con Plus Base'!$K$120*(1+International_Fuel_Surcharge),2),ROUND(((1-'F Intl Con Plus Base'!$K$117)*'F Intl Con Plus Base'!K79)*(1+International_Fuel_Surcharge),2)))*(1+FedEx_Markup),2)</f>
        <v>297.93</v>
      </c>
      <c r="L82" s="346">
        <f>ROUND((IF('F Intl Con Plus Base'!$L$120&gt;ROUND(((1-'F Intl Con Plus Base'!$L$117)*'F Intl Con Plus Base'!L79),2),ROUND('F Intl Con Plus Base'!$L$120*(1+International_Fuel_Surcharge),2),ROUND(((1-'F Intl Con Plus Base'!$L$117)*'F Intl Con Plus Base'!L79)*(1+International_Fuel_Surcharge),2)))*(1+FedEx_Markup),2)</f>
        <v>264.66</v>
      </c>
      <c r="M82" s="346">
        <f>ROUND((IF('F Intl Con Plus Base'!$M$120&gt;ROUND(((1-'F Intl Con Plus Base'!$M$117)*'F Intl Con Plus Base'!M79),2),ROUND('F Intl Con Plus Base'!$M$120*(1+International_Fuel_Surcharge),2),ROUND(((1-'F Intl Con Plus Base'!$M$117)*'F Intl Con Plus Base'!M79)*(1+International_Fuel_Surcharge),2)))*(1+FedEx_Markup),2)</f>
        <v>327.6</v>
      </c>
      <c r="N82" s="346">
        <f>ROUND((IF('F Intl Con Plus Base'!$N$120&gt;ROUND(((1-'F Intl Con Plus Base'!$N$117)*'F Intl Con Plus Base'!N79),2),ROUND('F Intl Con Plus Base'!$N$120*(1+International_Fuel_Surcharge),2),ROUND(((1-'F Intl Con Plus Base'!$N$117)*'F Intl Con Plus Base'!N79)*(1+International_Fuel_Surcharge),2)))*(1+FedEx_Markup),2)</f>
        <v>334.43</v>
      </c>
      <c r="O82" s="346">
        <f>ROUND((IF('F Intl Con Plus Base'!$O$120&gt;ROUND(((1-'F Intl Con Plus Base'!$O$117)*'F Intl Con Plus Base'!O79),2),ROUND('F Intl Con Plus Base'!$O$120*(1+International_Fuel_Surcharge),2),ROUND(((1-'F Intl Con Plus Base'!$O$117)*'F Intl Con Plus Base'!O79)*(1+International_Fuel_Surcharge),2)))*(1+FedEx_Markup),2)</f>
        <v>234.66</v>
      </c>
      <c r="P82" s="346">
        <f>ROUND((IF('F Intl Con Plus Base'!$P$120&gt;ROUND(((1-'F Intl Con Plus Base'!$P$117)*'F Intl Con Plus Base'!P79),2),ROUND('F Intl Con Plus Base'!$P$120*(1+International_Fuel_Surcharge),2),ROUND(((1-'F Intl Con Plus Base'!$P$117)*'F Intl Con Plus Base'!P79)*(1+International_Fuel_Surcharge),2)))*(1+FedEx_Markup),2)</f>
        <v>288.35</v>
      </c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2.75" customHeight="1">
      <c r="A83" s="345">
        <v>78.0</v>
      </c>
      <c r="B83" s="346">
        <f>ROUND((IF('F Intl Con Plus Base'!$B$120&gt;ROUND(((1-'F Intl Con Plus Base'!$B$117)*'F Intl Con Plus Base'!B80),2),ROUND('F Intl Con Plus Base'!$B$120*(1+International_Fuel_Surcharge),2),ROUND(((1-'F Intl Con Plus Base'!$B$117)*'F Intl Con Plus Base'!B80)*(1+International_Fuel_Surcharge),2)))*(1+FedEx_Markup),2)</f>
        <v>146.06</v>
      </c>
      <c r="C83" s="346">
        <f>ROUND((IF('F Intl Con Plus Base'!$C$120&gt;ROUND(((1-'F Intl Con Plus Base'!$C$117)*'F Intl Con Plus Base'!C80),2),ROUND('F Intl Con Plus Base'!$C$120*(1+International_Fuel_Surcharge),2),ROUND(((1-'F Intl Con Plus Base'!$C$117)*'F Intl Con Plus Base'!C80)*(1+International_Fuel_Surcharge),2)))*(1+FedEx_Markup),2)</f>
        <v>152.57</v>
      </c>
      <c r="D83" s="346">
        <f>ROUND((IF('F Intl Con Plus Base'!$D$120&gt;ROUND(((1-'F Intl Con Plus Base'!$D$117)*'F Intl Con Plus Base'!D80),2),ROUND('F Intl Con Plus Base'!$D$120*(1+International_Fuel_Surcharge),2),ROUND(((1-'F Intl Con Plus Base'!$D$117)*'F Intl Con Plus Base'!D80)*(1+International_Fuel_Surcharge),2)))*(1+FedEx_Markup),2)</f>
        <v>105.33</v>
      </c>
      <c r="E83" s="346">
        <f>ROUND((IF('F Intl Con Plus Base'!$E$120&gt;ROUND(((1-'F Intl Con Plus Base'!$E$117)*'F Intl Con Plus Base'!E80),2),ROUND('F Intl Con Plus Base'!$E$120*(1+International_Fuel_Surcharge),2),ROUND(((1-'F Intl Con Plus Base'!$E$117)*'F Intl Con Plus Base'!E80)*(1+International_Fuel_Surcharge),2)))*(1+FedEx_Markup),2)</f>
        <v>189.04</v>
      </c>
      <c r="F83" s="346">
        <f>ROUND((IF('F Intl Con Plus Base'!$F$120&gt;ROUND(((1-'F Intl Con Plus Base'!$F$117)*'F Intl Con Plus Base'!F80),2),ROUND('F Intl Con Plus Base'!$F$120*(1+International_Fuel_Surcharge),2),ROUND(((1-'F Intl Con Plus Base'!$F$117)*'F Intl Con Plus Base'!F80)*(1+International_Fuel_Surcharge),2)))*(1+FedEx_Markup),2)</f>
        <v>364.58</v>
      </c>
      <c r="G83" s="346">
        <f>ROUND((IF('F Intl Con Plus Base'!$G$120&gt;ROUND(((1-'F Intl Con Plus Base'!$G$117)*'F Intl Con Plus Base'!G80),2),ROUND('F Intl Con Plus Base'!$G$120*(1+International_Fuel_Surcharge),2),ROUND(((1-'F Intl Con Plus Base'!$G$117)*'F Intl Con Plus Base'!G80)*(1+International_Fuel_Surcharge),2)))*(1+FedEx_Markup),2)</f>
        <v>223.34</v>
      </c>
      <c r="H83" s="346">
        <f>ROUND((IF('F Intl Con Plus Base'!$H$120&gt;ROUND(((1-'F Intl Con Plus Base'!$H$117)*'F Intl Con Plus Base'!H80),2),ROUND('F Intl Con Plus Base'!$H$120*(1+International_Fuel_Surcharge),2),ROUND(((1-'F Intl Con Plus Base'!$H$117)*'F Intl Con Plus Base'!H80)*(1+International_Fuel_Surcharge),2)))*(1+FedEx_Markup),2)</f>
        <v>214.33</v>
      </c>
      <c r="I83" s="346">
        <f>ROUND((IF('F Intl Con Plus Base'!$I$120&gt;ROUND(((1-'F Intl Con Plus Base'!$I$117)*'F Intl Con Plus Base'!I80),2),ROUND('F Intl Con Plus Base'!$I$120*(1+International_Fuel_Surcharge),2),ROUND(((1-'F Intl Con Plus Base'!$I$117)*'F Intl Con Plus Base'!I80)*(1+International_Fuel_Surcharge),2)))*(1+FedEx_Markup),2)</f>
        <v>246.94</v>
      </c>
      <c r="J83" s="346">
        <f>ROUND((IF('F Intl Con Plus Base'!$J$120&gt;ROUND(((1-'F Intl Con Plus Base'!$J$117)*'F Intl Con Plus Base'!J80),2),ROUND('F Intl Con Plus Base'!$J$120*(1+International_Fuel_Surcharge),2),ROUND(((1-'F Intl Con Plus Base'!$J$117)*'F Intl Con Plus Base'!J80)*(1+International_Fuel_Surcharge),2)))*(1+FedEx_Markup),2)</f>
        <v>154.95</v>
      </c>
      <c r="K83" s="346">
        <f>ROUND((IF('F Intl Con Plus Base'!$K$120&gt;ROUND(((1-'F Intl Con Plus Base'!$K$117)*'F Intl Con Plus Base'!K80),2),ROUND('F Intl Con Plus Base'!$K$120*(1+International_Fuel_Surcharge),2),ROUND(((1-'F Intl Con Plus Base'!$K$117)*'F Intl Con Plus Base'!K80)*(1+International_Fuel_Surcharge),2)))*(1+FedEx_Markup),2)</f>
        <v>298.72</v>
      </c>
      <c r="L83" s="346">
        <f>ROUND((IF('F Intl Con Plus Base'!$L$120&gt;ROUND(((1-'F Intl Con Plus Base'!$L$117)*'F Intl Con Plus Base'!L80),2),ROUND('F Intl Con Plus Base'!$L$120*(1+International_Fuel_Surcharge),2),ROUND(((1-'F Intl Con Plus Base'!$L$117)*'F Intl Con Plus Base'!L80)*(1+International_Fuel_Surcharge),2)))*(1+FedEx_Markup),2)</f>
        <v>264.74</v>
      </c>
      <c r="M83" s="346">
        <f>ROUND((IF('F Intl Con Plus Base'!$M$120&gt;ROUND(((1-'F Intl Con Plus Base'!$M$117)*'F Intl Con Plus Base'!M80),2),ROUND('F Intl Con Plus Base'!$M$120*(1+International_Fuel_Surcharge),2),ROUND(((1-'F Intl Con Plus Base'!$M$117)*'F Intl Con Plus Base'!M80)*(1+International_Fuel_Surcharge),2)))*(1+FedEx_Markup),2)</f>
        <v>328.47</v>
      </c>
      <c r="N83" s="346">
        <f>ROUND((IF('F Intl Con Plus Base'!$N$120&gt;ROUND(((1-'F Intl Con Plus Base'!$N$117)*'F Intl Con Plus Base'!N80),2),ROUND('F Intl Con Plus Base'!$N$120*(1+International_Fuel_Surcharge),2),ROUND(((1-'F Intl Con Plus Base'!$N$117)*'F Intl Con Plus Base'!N80)*(1+International_Fuel_Surcharge),2)))*(1+FedEx_Markup),2)</f>
        <v>334.49</v>
      </c>
      <c r="O83" s="346">
        <f>ROUND((IF('F Intl Con Plus Base'!$O$120&gt;ROUND(((1-'F Intl Con Plus Base'!$O$117)*'F Intl Con Plus Base'!O80),2),ROUND('F Intl Con Plus Base'!$O$120*(1+International_Fuel_Surcharge),2),ROUND(((1-'F Intl Con Plus Base'!$O$117)*'F Intl Con Plus Base'!O80)*(1+International_Fuel_Surcharge),2)))*(1+FedEx_Markup),2)</f>
        <v>234.7</v>
      </c>
      <c r="P83" s="346">
        <f>ROUND((IF('F Intl Con Plus Base'!$P$120&gt;ROUND(((1-'F Intl Con Plus Base'!$P$117)*'F Intl Con Plus Base'!P80),2),ROUND('F Intl Con Plus Base'!$P$120*(1+International_Fuel_Surcharge),2),ROUND(((1-'F Intl Con Plus Base'!$P$117)*'F Intl Con Plus Base'!P80)*(1+International_Fuel_Surcharge),2)))*(1+FedEx_Markup),2)</f>
        <v>288.41</v>
      </c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2.75" customHeight="1">
      <c r="A84" s="345">
        <v>79.0</v>
      </c>
      <c r="B84" s="346">
        <f>ROUND((IF('F Intl Con Plus Base'!$B$120&gt;ROUND(((1-'F Intl Con Plus Base'!$B$117)*'F Intl Con Plus Base'!B81),2),ROUND('F Intl Con Plus Base'!$B$120*(1+International_Fuel_Surcharge),2),ROUND(((1-'F Intl Con Plus Base'!$B$117)*'F Intl Con Plus Base'!B81)*(1+International_Fuel_Surcharge),2)))*(1+FedEx_Markup),2)</f>
        <v>146.12</v>
      </c>
      <c r="C84" s="346">
        <f>ROUND((IF('F Intl Con Plus Base'!$C$120&gt;ROUND(((1-'F Intl Con Plus Base'!$C$117)*'F Intl Con Plus Base'!C81),2),ROUND('F Intl Con Plus Base'!$C$120*(1+International_Fuel_Surcharge),2),ROUND(((1-'F Intl Con Plus Base'!$C$117)*'F Intl Con Plus Base'!C81)*(1+International_Fuel_Surcharge),2)))*(1+FedEx_Markup),2)</f>
        <v>152.63</v>
      </c>
      <c r="D84" s="346">
        <f>ROUND((IF('F Intl Con Plus Base'!$D$120&gt;ROUND(((1-'F Intl Con Plus Base'!$D$117)*'F Intl Con Plus Base'!D81),2),ROUND('F Intl Con Plus Base'!$D$120*(1+International_Fuel_Surcharge),2),ROUND(((1-'F Intl Con Plus Base'!$D$117)*'F Intl Con Plus Base'!D81)*(1+International_Fuel_Surcharge),2)))*(1+FedEx_Markup),2)</f>
        <v>106.87</v>
      </c>
      <c r="E84" s="346">
        <f>ROUND((IF('F Intl Con Plus Base'!$E$120&gt;ROUND(((1-'F Intl Con Plus Base'!$E$117)*'F Intl Con Plus Base'!E81),2),ROUND('F Intl Con Plus Base'!$E$120*(1+International_Fuel_Surcharge),2),ROUND(((1-'F Intl Con Plus Base'!$E$117)*'F Intl Con Plus Base'!E81)*(1+International_Fuel_Surcharge),2)))*(1+FedEx_Markup),2)</f>
        <v>189.11</v>
      </c>
      <c r="F84" s="346">
        <f>ROUND((IF('F Intl Con Plus Base'!$F$120&gt;ROUND(((1-'F Intl Con Plus Base'!$F$117)*'F Intl Con Plus Base'!F81),2),ROUND('F Intl Con Plus Base'!$F$120*(1+International_Fuel_Surcharge),2),ROUND(((1-'F Intl Con Plus Base'!$F$117)*'F Intl Con Plus Base'!F81)*(1+International_Fuel_Surcharge),2)))*(1+FedEx_Markup),2)</f>
        <v>364.63</v>
      </c>
      <c r="G84" s="346">
        <f>ROUND((IF('F Intl Con Plus Base'!$G$120&gt;ROUND(((1-'F Intl Con Plus Base'!$G$117)*'F Intl Con Plus Base'!G81),2),ROUND('F Intl Con Plus Base'!$G$120*(1+International_Fuel_Surcharge),2),ROUND(((1-'F Intl Con Plus Base'!$G$117)*'F Intl Con Plus Base'!G81)*(1+International_Fuel_Surcharge),2)))*(1+FedEx_Markup),2)</f>
        <v>223.95</v>
      </c>
      <c r="H84" s="346">
        <f>ROUND((IF('F Intl Con Plus Base'!$H$120&gt;ROUND(((1-'F Intl Con Plus Base'!$H$117)*'F Intl Con Plus Base'!H81),2),ROUND('F Intl Con Plus Base'!$H$120*(1+International_Fuel_Surcharge),2),ROUND(((1-'F Intl Con Plus Base'!$H$117)*'F Intl Con Plus Base'!H81)*(1+International_Fuel_Surcharge),2)))*(1+FedEx_Markup),2)</f>
        <v>215.77</v>
      </c>
      <c r="I84" s="346">
        <f>ROUND((IF('F Intl Con Plus Base'!$I$120&gt;ROUND(((1-'F Intl Con Plus Base'!$I$117)*'F Intl Con Plus Base'!I81),2),ROUND('F Intl Con Plus Base'!$I$120*(1+International_Fuel_Surcharge),2),ROUND(((1-'F Intl Con Plus Base'!$I$117)*'F Intl Con Plus Base'!I81)*(1+International_Fuel_Surcharge),2)))*(1+FedEx_Markup),2)</f>
        <v>247</v>
      </c>
      <c r="J84" s="346">
        <f>ROUND((IF('F Intl Con Plus Base'!$J$120&gt;ROUND(((1-'F Intl Con Plus Base'!$J$117)*'F Intl Con Plus Base'!J81),2),ROUND('F Intl Con Plus Base'!$J$120*(1+International_Fuel_Surcharge),2),ROUND(((1-'F Intl Con Plus Base'!$J$117)*'F Intl Con Plus Base'!J81)*(1+International_Fuel_Surcharge),2)))*(1+FedEx_Markup),2)</f>
        <v>155.01</v>
      </c>
      <c r="K84" s="346">
        <f>ROUND((IF('F Intl Con Plus Base'!$K$120&gt;ROUND(((1-'F Intl Con Plus Base'!$K$117)*'F Intl Con Plus Base'!K81),2),ROUND('F Intl Con Plus Base'!$K$120*(1+International_Fuel_Surcharge),2),ROUND(((1-'F Intl Con Plus Base'!$K$117)*'F Intl Con Plus Base'!K81)*(1+International_Fuel_Surcharge),2)))*(1+FedEx_Markup),2)</f>
        <v>298.82</v>
      </c>
      <c r="L84" s="346">
        <f>ROUND((IF('F Intl Con Plus Base'!$L$120&gt;ROUND(((1-'F Intl Con Plus Base'!$L$117)*'F Intl Con Plus Base'!L81),2),ROUND('F Intl Con Plus Base'!$L$120*(1+International_Fuel_Surcharge),2),ROUND(((1-'F Intl Con Plus Base'!$L$117)*'F Intl Con Plus Base'!L81)*(1+International_Fuel_Surcharge),2)))*(1+FedEx_Markup),2)</f>
        <v>264.8</v>
      </c>
      <c r="M84" s="346">
        <f>ROUND((IF('F Intl Con Plus Base'!$M$120&gt;ROUND(((1-'F Intl Con Plus Base'!$M$117)*'F Intl Con Plus Base'!M81),2),ROUND('F Intl Con Plus Base'!$M$120*(1+International_Fuel_Surcharge),2),ROUND(((1-'F Intl Con Plus Base'!$M$117)*'F Intl Con Plus Base'!M81)*(1+International_Fuel_Surcharge),2)))*(1+FedEx_Markup),2)</f>
        <v>345.72</v>
      </c>
      <c r="N84" s="346">
        <f>ROUND((IF('F Intl Con Plus Base'!$N$120&gt;ROUND(((1-'F Intl Con Plus Base'!$N$117)*'F Intl Con Plus Base'!N81),2),ROUND('F Intl Con Plus Base'!$N$120*(1+International_Fuel_Surcharge),2),ROUND(((1-'F Intl Con Plus Base'!$N$117)*'F Intl Con Plus Base'!N81)*(1+International_Fuel_Surcharge),2)))*(1+FedEx_Markup),2)</f>
        <v>335.81</v>
      </c>
      <c r="O84" s="346">
        <f>ROUND((IF('F Intl Con Plus Base'!$O$120&gt;ROUND(((1-'F Intl Con Plus Base'!$O$117)*'F Intl Con Plus Base'!O81),2),ROUND('F Intl Con Plus Base'!$O$120*(1+International_Fuel_Surcharge),2),ROUND(((1-'F Intl Con Plus Base'!$O$117)*'F Intl Con Plus Base'!O81)*(1+International_Fuel_Surcharge),2)))*(1+FedEx_Markup),2)</f>
        <v>234.76</v>
      </c>
      <c r="P84" s="346">
        <f>ROUND((IF('F Intl Con Plus Base'!$P$120&gt;ROUND(((1-'F Intl Con Plus Base'!$P$117)*'F Intl Con Plus Base'!P81),2),ROUND('F Intl Con Plus Base'!$P$120*(1+International_Fuel_Surcharge),2),ROUND(((1-'F Intl Con Plus Base'!$P$117)*'F Intl Con Plus Base'!P81)*(1+International_Fuel_Surcharge),2)))*(1+FedEx_Markup),2)</f>
        <v>288.45</v>
      </c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2.75" customHeight="1">
      <c r="A85" s="345">
        <v>80.0</v>
      </c>
      <c r="B85" s="346">
        <f>ROUND((IF('F Intl Con Plus Base'!$B$120&gt;ROUND(((1-'F Intl Con Plus Base'!$B$117)*'F Intl Con Plus Base'!B82),2),ROUND('F Intl Con Plus Base'!$B$120*(1+International_Fuel_Surcharge),2),ROUND(((1-'F Intl Con Plus Base'!$B$117)*'F Intl Con Plus Base'!B82)*(1+International_Fuel_Surcharge),2)))*(1+FedEx_Markup),2)</f>
        <v>146.17</v>
      </c>
      <c r="C85" s="346">
        <f>ROUND((IF('F Intl Con Plus Base'!$C$120&gt;ROUND(((1-'F Intl Con Plus Base'!$C$117)*'F Intl Con Plus Base'!C82),2),ROUND('F Intl Con Plus Base'!$C$120*(1+International_Fuel_Surcharge),2),ROUND(((1-'F Intl Con Plus Base'!$C$117)*'F Intl Con Plus Base'!C82)*(1+International_Fuel_Surcharge),2)))*(1+FedEx_Markup),2)</f>
        <v>152.67</v>
      </c>
      <c r="D85" s="346">
        <f>ROUND((IF('F Intl Con Plus Base'!$D$120&gt;ROUND(((1-'F Intl Con Plus Base'!$D$117)*'F Intl Con Plus Base'!D82),2),ROUND('F Intl Con Plus Base'!$D$120*(1+International_Fuel_Surcharge),2),ROUND(((1-'F Intl Con Plus Base'!$D$117)*'F Intl Con Plus Base'!D82)*(1+International_Fuel_Surcharge),2)))*(1+FedEx_Markup),2)</f>
        <v>107.03</v>
      </c>
      <c r="E85" s="346">
        <f>ROUND((IF('F Intl Con Plus Base'!$E$120&gt;ROUND(((1-'F Intl Con Plus Base'!$E$117)*'F Intl Con Plus Base'!E82),2),ROUND('F Intl Con Plus Base'!$E$120*(1+International_Fuel_Surcharge),2),ROUND(((1-'F Intl Con Plus Base'!$E$117)*'F Intl Con Plus Base'!E82)*(1+International_Fuel_Surcharge),2)))*(1+FedEx_Markup),2)</f>
        <v>189.16</v>
      </c>
      <c r="F85" s="346">
        <f>ROUND((IF('F Intl Con Plus Base'!$F$120&gt;ROUND(((1-'F Intl Con Plus Base'!$F$117)*'F Intl Con Plus Base'!F82),2),ROUND('F Intl Con Plus Base'!$F$120*(1+International_Fuel_Surcharge),2),ROUND(((1-'F Intl Con Plus Base'!$F$117)*'F Intl Con Plus Base'!F82)*(1+International_Fuel_Surcharge),2)))*(1+FedEx_Markup),2)</f>
        <v>364.69</v>
      </c>
      <c r="G85" s="346">
        <f>ROUND((IF('F Intl Con Plus Base'!$G$120&gt;ROUND(((1-'F Intl Con Plus Base'!$G$117)*'F Intl Con Plus Base'!G82),2),ROUND('F Intl Con Plus Base'!$G$120*(1+International_Fuel_Surcharge),2),ROUND(((1-'F Intl Con Plus Base'!$G$117)*'F Intl Con Plus Base'!G82)*(1+International_Fuel_Surcharge),2)))*(1+FedEx_Markup),2)</f>
        <v>224.02</v>
      </c>
      <c r="H85" s="346">
        <f>ROUND((IF('F Intl Con Plus Base'!$H$120&gt;ROUND(((1-'F Intl Con Plus Base'!$H$117)*'F Intl Con Plus Base'!H82),2),ROUND('F Intl Con Plus Base'!$H$120*(1+International_Fuel_Surcharge),2),ROUND(((1-'F Intl Con Plus Base'!$H$117)*'F Intl Con Plus Base'!H82)*(1+International_Fuel_Surcharge),2)))*(1+FedEx_Markup),2)</f>
        <v>215.91</v>
      </c>
      <c r="I85" s="346">
        <f>ROUND((IF('F Intl Con Plus Base'!$I$120&gt;ROUND(((1-'F Intl Con Plus Base'!$I$117)*'F Intl Con Plus Base'!I82),2),ROUND('F Intl Con Plus Base'!$I$120*(1+International_Fuel_Surcharge),2),ROUND(((1-'F Intl Con Plus Base'!$I$117)*'F Intl Con Plus Base'!I82)*(1+International_Fuel_Surcharge),2)))*(1+FedEx_Markup),2)</f>
        <v>247.05</v>
      </c>
      <c r="J85" s="346">
        <f>ROUND((IF('F Intl Con Plus Base'!$J$120&gt;ROUND(((1-'F Intl Con Plus Base'!$J$117)*'F Intl Con Plus Base'!J82),2),ROUND('F Intl Con Plus Base'!$J$120*(1+International_Fuel_Surcharge),2),ROUND(((1-'F Intl Con Plus Base'!$J$117)*'F Intl Con Plus Base'!J82)*(1+International_Fuel_Surcharge),2)))*(1+FedEx_Markup),2)</f>
        <v>155.07</v>
      </c>
      <c r="K85" s="346">
        <f>ROUND((IF('F Intl Con Plus Base'!$K$120&gt;ROUND(((1-'F Intl Con Plus Base'!$K$117)*'F Intl Con Plus Base'!K82),2),ROUND('F Intl Con Plus Base'!$K$120*(1+International_Fuel_Surcharge),2),ROUND(((1-'F Intl Con Plus Base'!$K$117)*'F Intl Con Plus Base'!K82)*(1+International_Fuel_Surcharge),2)))*(1+FedEx_Markup),2)</f>
        <v>298.86</v>
      </c>
      <c r="L85" s="346">
        <f>ROUND((IF('F Intl Con Plus Base'!$L$120&gt;ROUND(((1-'F Intl Con Plus Base'!$L$117)*'F Intl Con Plus Base'!L82),2),ROUND('F Intl Con Plus Base'!$L$120*(1+International_Fuel_Surcharge),2),ROUND(((1-'F Intl Con Plus Base'!$L$117)*'F Intl Con Plus Base'!L82)*(1+International_Fuel_Surcharge),2)))*(1+FedEx_Markup),2)</f>
        <v>264.87</v>
      </c>
      <c r="M85" s="346">
        <f>ROUND((IF('F Intl Con Plus Base'!$M$120&gt;ROUND(((1-'F Intl Con Plus Base'!$M$117)*'F Intl Con Plus Base'!M82),2),ROUND('F Intl Con Plus Base'!$M$120*(1+International_Fuel_Surcharge),2),ROUND(((1-'F Intl Con Plus Base'!$M$117)*'F Intl Con Plus Base'!M82)*(1+International_Fuel_Surcharge),2)))*(1+FedEx_Markup),2)</f>
        <v>347.45</v>
      </c>
      <c r="N85" s="346">
        <f>ROUND((IF('F Intl Con Plus Base'!$N$120&gt;ROUND(((1-'F Intl Con Plus Base'!$N$117)*'F Intl Con Plus Base'!N82),2),ROUND('F Intl Con Plus Base'!$N$120*(1+International_Fuel_Surcharge),2),ROUND(((1-'F Intl Con Plus Base'!$N$117)*'F Intl Con Plus Base'!N82)*(1+International_Fuel_Surcharge),2)))*(1+FedEx_Markup),2)</f>
        <v>362.05</v>
      </c>
      <c r="O85" s="346">
        <f>ROUND((IF('F Intl Con Plus Base'!$O$120&gt;ROUND(((1-'F Intl Con Plus Base'!$O$117)*'F Intl Con Plus Base'!O82),2),ROUND('F Intl Con Plus Base'!$O$120*(1+International_Fuel_Surcharge),2),ROUND(((1-'F Intl Con Plus Base'!$O$117)*'F Intl Con Plus Base'!O82)*(1+International_Fuel_Surcharge),2)))*(1+FedEx_Markup),2)</f>
        <v>234.83</v>
      </c>
      <c r="P85" s="346">
        <f>ROUND((IF('F Intl Con Plus Base'!$P$120&gt;ROUND(((1-'F Intl Con Plus Base'!$P$117)*'F Intl Con Plus Base'!P82),2),ROUND('F Intl Con Plus Base'!$P$120*(1+International_Fuel_Surcharge),2),ROUND(((1-'F Intl Con Plus Base'!$P$117)*'F Intl Con Plus Base'!P82)*(1+International_Fuel_Surcharge),2)))*(1+FedEx_Markup),2)</f>
        <v>288.51</v>
      </c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2.75" customHeight="1">
      <c r="A86" s="345">
        <v>81.0</v>
      </c>
      <c r="B86" s="346">
        <f>ROUND((IF('F Intl Con Plus Base'!$B$120&gt;ROUND(((1-'F Intl Con Plus Base'!$B$117)*'F Intl Con Plus Base'!B83),2),ROUND('F Intl Con Plus Base'!$B$120*(1+International_Fuel_Surcharge),2),ROUND(((1-'F Intl Con Plus Base'!$B$117)*'F Intl Con Plus Base'!B83)*(1+International_Fuel_Surcharge),2)))*(1+FedEx_Markup),2)</f>
        <v>146.22</v>
      </c>
      <c r="C86" s="346">
        <f>ROUND((IF('F Intl Con Plus Base'!$C$120&gt;ROUND(((1-'F Intl Con Plus Base'!$C$117)*'F Intl Con Plus Base'!C83),2),ROUND('F Intl Con Plus Base'!$C$120*(1+International_Fuel_Surcharge),2),ROUND(((1-'F Intl Con Plus Base'!$C$117)*'F Intl Con Plus Base'!C83)*(1+International_Fuel_Surcharge),2)))*(1+FedEx_Markup),2)</f>
        <v>152.73</v>
      </c>
      <c r="D86" s="346">
        <f>ROUND((IF('F Intl Con Plus Base'!$D$120&gt;ROUND(((1-'F Intl Con Plus Base'!$D$117)*'F Intl Con Plus Base'!D83),2),ROUND('F Intl Con Plus Base'!$D$120*(1+International_Fuel_Surcharge),2),ROUND(((1-'F Intl Con Plus Base'!$D$117)*'F Intl Con Plus Base'!D83)*(1+International_Fuel_Surcharge),2)))*(1+FedEx_Markup),2)</f>
        <v>107.08</v>
      </c>
      <c r="E86" s="346">
        <f>ROUND((IF('F Intl Con Plus Base'!$E$120&gt;ROUND(((1-'F Intl Con Plus Base'!$E$117)*'F Intl Con Plus Base'!E83),2),ROUND('F Intl Con Plus Base'!$E$120*(1+International_Fuel_Surcharge),2),ROUND(((1-'F Intl Con Plus Base'!$E$117)*'F Intl Con Plus Base'!E83)*(1+International_Fuel_Surcharge),2)))*(1+FedEx_Markup),2)</f>
        <v>189.3</v>
      </c>
      <c r="F86" s="346">
        <f>ROUND((IF('F Intl Con Plus Base'!$F$120&gt;ROUND(((1-'F Intl Con Plus Base'!$F$117)*'F Intl Con Plus Base'!F83),2),ROUND('F Intl Con Plus Base'!$F$120*(1+International_Fuel_Surcharge),2),ROUND(((1-'F Intl Con Plus Base'!$F$117)*'F Intl Con Plus Base'!F83)*(1+International_Fuel_Surcharge),2)))*(1+FedEx_Markup),2)</f>
        <v>364.73</v>
      </c>
      <c r="G86" s="346">
        <f>ROUND((IF('F Intl Con Plus Base'!$G$120&gt;ROUND(((1-'F Intl Con Plus Base'!$G$117)*'F Intl Con Plus Base'!G83),2),ROUND('F Intl Con Plus Base'!$G$120*(1+International_Fuel_Surcharge),2),ROUND(((1-'F Intl Con Plus Base'!$G$117)*'F Intl Con Plus Base'!G83)*(1+International_Fuel_Surcharge),2)))*(1+FedEx_Markup),2)</f>
        <v>224.08</v>
      </c>
      <c r="H86" s="346">
        <f>ROUND((IF('F Intl Con Plus Base'!$H$120&gt;ROUND(((1-'F Intl Con Plus Base'!$H$117)*'F Intl Con Plus Base'!H83),2),ROUND('F Intl Con Plus Base'!$H$120*(1+International_Fuel_Surcharge),2),ROUND(((1-'F Intl Con Plus Base'!$H$117)*'F Intl Con Plus Base'!H83)*(1+International_Fuel_Surcharge),2)))*(1+FedEx_Markup),2)</f>
        <v>217.28</v>
      </c>
      <c r="I86" s="346">
        <f>ROUND((IF('F Intl Con Plus Base'!$I$120&gt;ROUND(((1-'F Intl Con Plus Base'!$I$117)*'F Intl Con Plus Base'!I83),2),ROUND('F Intl Con Plus Base'!$I$120*(1+International_Fuel_Surcharge),2),ROUND(((1-'F Intl Con Plus Base'!$I$117)*'F Intl Con Plus Base'!I83)*(1+International_Fuel_Surcharge),2)))*(1+FedEx_Markup),2)</f>
        <v>247.11</v>
      </c>
      <c r="J86" s="346">
        <f>ROUND((IF('F Intl Con Plus Base'!$J$120&gt;ROUND(((1-'F Intl Con Plus Base'!$J$117)*'F Intl Con Plus Base'!J83),2),ROUND('F Intl Con Plus Base'!$J$120*(1+International_Fuel_Surcharge),2),ROUND(((1-'F Intl Con Plus Base'!$J$117)*'F Intl Con Plus Base'!J83)*(1+International_Fuel_Surcharge),2)))*(1+FedEx_Markup),2)</f>
        <v>156.2</v>
      </c>
      <c r="K86" s="346">
        <f>ROUND((IF('F Intl Con Plus Base'!$K$120&gt;ROUND(((1-'F Intl Con Plus Base'!$K$117)*'F Intl Con Plus Base'!K83),2),ROUND('F Intl Con Plus Base'!$K$120*(1+International_Fuel_Surcharge),2),ROUND(((1-'F Intl Con Plus Base'!$K$117)*'F Intl Con Plus Base'!K83)*(1+International_Fuel_Surcharge),2)))*(1+FedEx_Markup),2)</f>
        <v>298.92</v>
      </c>
      <c r="L86" s="346">
        <f>ROUND((IF('F Intl Con Plus Base'!$L$120&gt;ROUND(((1-'F Intl Con Plus Base'!$L$117)*'F Intl Con Plus Base'!L83),2),ROUND('F Intl Con Plus Base'!$L$120*(1+International_Fuel_Surcharge),2),ROUND(((1-'F Intl Con Plus Base'!$L$117)*'F Intl Con Plus Base'!L83)*(1+International_Fuel_Surcharge),2)))*(1+FedEx_Markup),2)</f>
        <v>264.93</v>
      </c>
      <c r="M86" s="346">
        <f>ROUND((IF('F Intl Con Plus Base'!$M$120&gt;ROUND(((1-'F Intl Con Plus Base'!$M$117)*'F Intl Con Plus Base'!M83),2),ROUND('F Intl Con Plus Base'!$M$120*(1+International_Fuel_Surcharge),2),ROUND(((1-'F Intl Con Plus Base'!$M$117)*'F Intl Con Plus Base'!M83)*(1+International_Fuel_Surcharge),2)))*(1+FedEx_Markup),2)</f>
        <v>347.63</v>
      </c>
      <c r="N86" s="346">
        <f>ROUND((IF('F Intl Con Plus Base'!$N$120&gt;ROUND(((1-'F Intl Con Plus Base'!$N$117)*'F Intl Con Plus Base'!N83),2),ROUND('F Intl Con Plus Base'!$N$120*(1+International_Fuel_Surcharge),2),ROUND(((1-'F Intl Con Plus Base'!$N$117)*'F Intl Con Plus Base'!N83)*(1+International_Fuel_Surcharge),2)))*(1+FedEx_Markup),2)</f>
        <v>364.8</v>
      </c>
      <c r="O86" s="346">
        <f>ROUND((IF('F Intl Con Plus Base'!$O$120&gt;ROUND(((1-'F Intl Con Plus Base'!$O$117)*'F Intl Con Plus Base'!O83),2),ROUND('F Intl Con Plus Base'!$O$120*(1+International_Fuel_Surcharge),2),ROUND(((1-'F Intl Con Plus Base'!$O$117)*'F Intl Con Plus Base'!O83)*(1+International_Fuel_Surcharge),2)))*(1+FedEx_Markup),2)</f>
        <v>234.89</v>
      </c>
      <c r="P86" s="346">
        <f>ROUND((IF('F Intl Con Plus Base'!$P$120&gt;ROUND(((1-'F Intl Con Plus Base'!$P$117)*'F Intl Con Plus Base'!P83),2),ROUND('F Intl Con Plus Base'!$P$120*(1+International_Fuel_Surcharge),2),ROUND(((1-'F Intl Con Plus Base'!$P$117)*'F Intl Con Plus Base'!P83)*(1+International_Fuel_Surcharge),2)))*(1+FedEx_Markup),2)</f>
        <v>288.56</v>
      </c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2.75" customHeight="1">
      <c r="A87" s="345">
        <v>82.0</v>
      </c>
      <c r="B87" s="346">
        <f>ROUND((IF('F Intl Con Plus Base'!$B$120&gt;ROUND(((1-'F Intl Con Plus Base'!$B$117)*'F Intl Con Plus Base'!B84),2),ROUND('F Intl Con Plus Base'!$B$120*(1+International_Fuel_Surcharge),2),ROUND(((1-'F Intl Con Plus Base'!$B$117)*'F Intl Con Plus Base'!B84)*(1+International_Fuel_Surcharge),2)))*(1+FedEx_Markup),2)</f>
        <v>146.27</v>
      </c>
      <c r="C87" s="346">
        <f>ROUND((IF('F Intl Con Plus Base'!$C$120&gt;ROUND(((1-'F Intl Con Plus Base'!$C$117)*'F Intl Con Plus Base'!C84),2),ROUND('F Intl Con Plus Base'!$C$120*(1+International_Fuel_Surcharge),2),ROUND(((1-'F Intl Con Plus Base'!$C$117)*'F Intl Con Plus Base'!C84)*(1+International_Fuel_Surcharge),2)))*(1+FedEx_Markup),2)</f>
        <v>152.79</v>
      </c>
      <c r="D87" s="346">
        <f>ROUND((IF('F Intl Con Plus Base'!$D$120&gt;ROUND(((1-'F Intl Con Plus Base'!$D$117)*'F Intl Con Plus Base'!D84),2),ROUND('F Intl Con Plus Base'!$D$120*(1+International_Fuel_Surcharge),2),ROUND(((1-'F Intl Con Plus Base'!$D$117)*'F Intl Con Plus Base'!D84)*(1+International_Fuel_Surcharge),2)))*(1+FedEx_Markup),2)</f>
        <v>107.17</v>
      </c>
      <c r="E87" s="346">
        <f>ROUND((IF('F Intl Con Plus Base'!$E$120&gt;ROUND(((1-'F Intl Con Plus Base'!$E$117)*'F Intl Con Plus Base'!E84),2),ROUND('F Intl Con Plus Base'!$E$120*(1+International_Fuel_Surcharge),2),ROUND(((1-'F Intl Con Plus Base'!$E$117)*'F Intl Con Plus Base'!E84)*(1+International_Fuel_Surcharge),2)))*(1+FedEx_Markup),2)</f>
        <v>192.05</v>
      </c>
      <c r="F87" s="346">
        <f>ROUND((IF('F Intl Con Plus Base'!$F$120&gt;ROUND(((1-'F Intl Con Plus Base'!$F$117)*'F Intl Con Plus Base'!F84),2),ROUND('F Intl Con Plus Base'!$F$120*(1+International_Fuel_Surcharge),2),ROUND(((1-'F Intl Con Plus Base'!$F$117)*'F Intl Con Plus Base'!F84)*(1+International_Fuel_Surcharge),2)))*(1+FedEx_Markup),2)</f>
        <v>364.79</v>
      </c>
      <c r="G87" s="346">
        <f>ROUND((IF('F Intl Con Plus Base'!$G$120&gt;ROUND(((1-'F Intl Con Plus Base'!$G$117)*'F Intl Con Plus Base'!G84),2),ROUND('F Intl Con Plus Base'!$G$120*(1+International_Fuel_Surcharge),2),ROUND(((1-'F Intl Con Plus Base'!$G$117)*'F Intl Con Plus Base'!G84)*(1+International_Fuel_Surcharge),2)))*(1+FedEx_Markup),2)</f>
        <v>224.14</v>
      </c>
      <c r="H87" s="346">
        <f>ROUND((IF('F Intl Con Plus Base'!$H$120&gt;ROUND(((1-'F Intl Con Plus Base'!$H$117)*'F Intl Con Plus Base'!H84),2),ROUND('F Intl Con Plus Base'!$H$120*(1+International_Fuel_Surcharge),2),ROUND(((1-'F Intl Con Plus Base'!$H$117)*'F Intl Con Plus Base'!H84)*(1+International_Fuel_Surcharge),2)))*(1+FedEx_Markup),2)</f>
        <v>217.42</v>
      </c>
      <c r="I87" s="346">
        <f>ROUND((IF('F Intl Con Plus Base'!$I$120&gt;ROUND(((1-'F Intl Con Plus Base'!$I$117)*'F Intl Con Plus Base'!I84),2),ROUND('F Intl Con Plus Base'!$I$120*(1+International_Fuel_Surcharge),2),ROUND(((1-'F Intl Con Plus Base'!$I$117)*'F Intl Con Plus Base'!I84)*(1+International_Fuel_Surcharge),2)))*(1+FedEx_Markup),2)</f>
        <v>247.16</v>
      </c>
      <c r="J87" s="346">
        <f>ROUND((IF('F Intl Con Plus Base'!$J$120&gt;ROUND(((1-'F Intl Con Plus Base'!$J$117)*'F Intl Con Plus Base'!J84),2),ROUND('F Intl Con Plus Base'!$J$120*(1+International_Fuel_Surcharge),2),ROUND(((1-'F Intl Con Plus Base'!$J$117)*'F Intl Con Plus Base'!J84)*(1+International_Fuel_Surcharge),2)))*(1+FedEx_Markup),2)</f>
        <v>159.17</v>
      </c>
      <c r="K87" s="346">
        <f>ROUND((IF('F Intl Con Plus Base'!$K$120&gt;ROUND(((1-'F Intl Con Plus Base'!$K$117)*'F Intl Con Plus Base'!K84),2),ROUND('F Intl Con Plus Base'!$K$120*(1+International_Fuel_Surcharge),2),ROUND(((1-'F Intl Con Plus Base'!$K$117)*'F Intl Con Plus Base'!K84)*(1+International_Fuel_Surcharge),2)))*(1+FedEx_Markup),2)</f>
        <v>298.97</v>
      </c>
      <c r="L87" s="346">
        <f>ROUND((IF('F Intl Con Plus Base'!$L$120&gt;ROUND(((1-'F Intl Con Plus Base'!$L$117)*'F Intl Con Plus Base'!L84),2),ROUND('F Intl Con Plus Base'!$L$120*(1+International_Fuel_Surcharge),2),ROUND(((1-'F Intl Con Plus Base'!$L$117)*'F Intl Con Plus Base'!L84)*(1+International_Fuel_Surcharge),2)))*(1+FedEx_Markup),2)</f>
        <v>264.98</v>
      </c>
      <c r="M87" s="346">
        <f>ROUND((IF('F Intl Con Plus Base'!$M$120&gt;ROUND(((1-'F Intl Con Plus Base'!$M$117)*'F Intl Con Plus Base'!M84),2),ROUND('F Intl Con Plus Base'!$M$120*(1+International_Fuel_Surcharge),2),ROUND(((1-'F Intl Con Plus Base'!$M$117)*'F Intl Con Plus Base'!M84)*(1+International_Fuel_Surcharge),2)))*(1+FedEx_Markup),2)</f>
        <v>347.74</v>
      </c>
      <c r="N87" s="346">
        <f>ROUND((IF('F Intl Con Plus Base'!$N$120&gt;ROUND(((1-'F Intl Con Plus Base'!$N$117)*'F Intl Con Plus Base'!N84),2),ROUND('F Intl Con Plus Base'!$N$120*(1+International_Fuel_Surcharge),2),ROUND(((1-'F Intl Con Plus Base'!$N$117)*'F Intl Con Plus Base'!N84)*(1+International_Fuel_Surcharge),2)))*(1+FedEx_Markup),2)</f>
        <v>365.08</v>
      </c>
      <c r="O87" s="346">
        <f>ROUND((IF('F Intl Con Plus Base'!$O$120&gt;ROUND(((1-'F Intl Con Plus Base'!$O$117)*'F Intl Con Plus Base'!O84),2),ROUND('F Intl Con Plus Base'!$O$120*(1+International_Fuel_Surcharge),2),ROUND(((1-'F Intl Con Plus Base'!$O$117)*'F Intl Con Plus Base'!O84)*(1+International_Fuel_Surcharge),2)))*(1+FedEx_Markup),2)</f>
        <v>234.95</v>
      </c>
      <c r="P87" s="346">
        <f>ROUND((IF('F Intl Con Plus Base'!$P$120&gt;ROUND(((1-'F Intl Con Plus Base'!$P$117)*'F Intl Con Plus Base'!P84),2),ROUND('F Intl Con Plus Base'!$P$120*(1+International_Fuel_Surcharge),2),ROUND(((1-'F Intl Con Plus Base'!$P$117)*'F Intl Con Plus Base'!P84)*(1+International_Fuel_Surcharge),2)))*(1+FedEx_Markup),2)</f>
        <v>288.62</v>
      </c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2.75" customHeight="1">
      <c r="A88" s="345">
        <v>83.0</v>
      </c>
      <c r="B88" s="346">
        <f>ROUND((IF('F Intl Con Plus Base'!$B$120&gt;ROUND(((1-'F Intl Con Plus Base'!$B$117)*'F Intl Con Plus Base'!B85),2),ROUND('F Intl Con Plus Base'!$B$120*(1+International_Fuel_Surcharge),2),ROUND(((1-'F Intl Con Plus Base'!$B$117)*'F Intl Con Plus Base'!B85)*(1+International_Fuel_Surcharge),2)))*(1+FedEx_Markup),2)</f>
        <v>146.33</v>
      </c>
      <c r="C88" s="346">
        <f>ROUND((IF('F Intl Con Plus Base'!$C$120&gt;ROUND(((1-'F Intl Con Plus Base'!$C$117)*'F Intl Con Plus Base'!C85),2),ROUND('F Intl Con Plus Base'!$C$120*(1+International_Fuel_Surcharge),2),ROUND(((1-'F Intl Con Plus Base'!$C$117)*'F Intl Con Plus Base'!C85)*(1+International_Fuel_Surcharge),2)))*(1+FedEx_Markup),2)</f>
        <v>152.84</v>
      </c>
      <c r="D88" s="346">
        <f>ROUND((IF('F Intl Con Plus Base'!$D$120&gt;ROUND(((1-'F Intl Con Plus Base'!$D$117)*'F Intl Con Plus Base'!D85),2),ROUND('F Intl Con Plus Base'!$D$120*(1+International_Fuel_Surcharge),2),ROUND(((1-'F Intl Con Plus Base'!$D$117)*'F Intl Con Plus Base'!D85)*(1+International_Fuel_Surcharge),2)))*(1+FedEx_Markup),2)</f>
        <v>109.01</v>
      </c>
      <c r="E88" s="346">
        <f>ROUND((IF('F Intl Con Plus Base'!$E$120&gt;ROUND(((1-'F Intl Con Plus Base'!$E$117)*'F Intl Con Plus Base'!E85),2),ROUND('F Intl Con Plus Base'!$E$120*(1+International_Fuel_Surcharge),2),ROUND(((1-'F Intl Con Plus Base'!$E$117)*'F Intl Con Plus Base'!E85)*(1+International_Fuel_Surcharge),2)))*(1+FedEx_Markup),2)</f>
        <v>192.33</v>
      </c>
      <c r="F88" s="346">
        <f>ROUND((IF('F Intl Con Plus Base'!$F$120&gt;ROUND(((1-'F Intl Con Plus Base'!$F$117)*'F Intl Con Plus Base'!F85),2),ROUND('F Intl Con Plus Base'!$F$120*(1+International_Fuel_Surcharge),2),ROUND(((1-'F Intl Con Plus Base'!$F$117)*'F Intl Con Plus Base'!F85)*(1+International_Fuel_Surcharge),2)))*(1+FedEx_Markup),2)</f>
        <v>364.86</v>
      </c>
      <c r="G88" s="346">
        <f>ROUND((IF('F Intl Con Plus Base'!$G$120&gt;ROUND(((1-'F Intl Con Plus Base'!$G$117)*'F Intl Con Plus Base'!G85),2),ROUND('F Intl Con Plus Base'!$G$120*(1+International_Fuel_Surcharge),2),ROUND(((1-'F Intl Con Plus Base'!$G$117)*'F Intl Con Plus Base'!G85)*(1+International_Fuel_Surcharge),2)))*(1+FedEx_Markup),2)</f>
        <v>224.18</v>
      </c>
      <c r="H88" s="346">
        <f>ROUND((IF('F Intl Con Plus Base'!$H$120&gt;ROUND(((1-'F Intl Con Plus Base'!$H$117)*'F Intl Con Plus Base'!H85),2),ROUND('F Intl Con Plus Base'!$H$120*(1+International_Fuel_Surcharge),2),ROUND(((1-'F Intl Con Plus Base'!$H$117)*'F Intl Con Plus Base'!H85)*(1+International_Fuel_Surcharge),2)))*(1+FedEx_Markup),2)</f>
        <v>217.7</v>
      </c>
      <c r="I88" s="346">
        <f>ROUND((IF('F Intl Con Plus Base'!$I$120&gt;ROUND(((1-'F Intl Con Plus Base'!$I$117)*'F Intl Con Plus Base'!I85),2),ROUND('F Intl Con Plus Base'!$I$120*(1+International_Fuel_Surcharge),2),ROUND(((1-'F Intl Con Plus Base'!$I$117)*'F Intl Con Plus Base'!I85)*(1+International_Fuel_Surcharge),2)))*(1+FedEx_Markup),2)</f>
        <v>247.22</v>
      </c>
      <c r="J88" s="346">
        <f>ROUND((IF('F Intl Con Plus Base'!$J$120&gt;ROUND(((1-'F Intl Con Plus Base'!$J$117)*'F Intl Con Plus Base'!J85),2),ROUND('F Intl Con Plus Base'!$J$120*(1+International_Fuel_Surcharge),2),ROUND(((1-'F Intl Con Plus Base'!$J$117)*'F Intl Con Plus Base'!J85)*(1+International_Fuel_Surcharge),2)))*(1+FedEx_Markup),2)</f>
        <v>159.47</v>
      </c>
      <c r="K88" s="346">
        <f>ROUND((IF('F Intl Con Plus Base'!$K$120&gt;ROUND(((1-'F Intl Con Plus Base'!$K$117)*'F Intl Con Plus Base'!K85),2),ROUND('F Intl Con Plus Base'!$K$120*(1+International_Fuel_Surcharge),2),ROUND(((1-'F Intl Con Plus Base'!$K$117)*'F Intl Con Plus Base'!K85)*(1+International_Fuel_Surcharge),2)))*(1+FedEx_Markup),2)</f>
        <v>299.02</v>
      </c>
      <c r="L88" s="346">
        <f>ROUND((IF('F Intl Con Plus Base'!$L$120&gt;ROUND(((1-'F Intl Con Plus Base'!$L$117)*'F Intl Con Plus Base'!L85),2),ROUND('F Intl Con Plus Base'!$L$120*(1+International_Fuel_Surcharge),2),ROUND(((1-'F Intl Con Plus Base'!$L$117)*'F Intl Con Plus Base'!L85)*(1+International_Fuel_Surcharge),2)))*(1+FedEx_Markup),2)</f>
        <v>265.04</v>
      </c>
      <c r="M88" s="346">
        <f>ROUND((IF('F Intl Con Plus Base'!$M$120&gt;ROUND(((1-'F Intl Con Plus Base'!$M$117)*'F Intl Con Plus Base'!M85),2),ROUND('F Intl Con Plus Base'!$M$120*(1+International_Fuel_Surcharge),2),ROUND(((1-'F Intl Con Plus Base'!$M$117)*'F Intl Con Plus Base'!M85)*(1+International_Fuel_Surcharge),2)))*(1+FedEx_Markup),2)</f>
        <v>347.81</v>
      </c>
      <c r="N88" s="346">
        <f>ROUND((IF('F Intl Con Plus Base'!$N$120&gt;ROUND(((1-'F Intl Con Plus Base'!$N$117)*'F Intl Con Plus Base'!N85),2),ROUND('F Intl Con Plus Base'!$N$120*(1+International_Fuel_Surcharge),2),ROUND(((1-'F Intl Con Plus Base'!$N$117)*'F Intl Con Plus Base'!N85)*(1+International_Fuel_Surcharge),2)))*(1+FedEx_Markup),2)</f>
        <v>365.14</v>
      </c>
      <c r="O88" s="346">
        <f>ROUND((IF('F Intl Con Plus Base'!$O$120&gt;ROUND(((1-'F Intl Con Plus Base'!$O$117)*'F Intl Con Plus Base'!O85),2),ROUND('F Intl Con Plus Base'!$O$120*(1+International_Fuel_Surcharge),2),ROUND(((1-'F Intl Con Plus Base'!$O$117)*'F Intl Con Plus Base'!O85)*(1+International_Fuel_Surcharge),2)))*(1+FedEx_Markup),2)</f>
        <v>235</v>
      </c>
      <c r="P88" s="346">
        <f>ROUND((IF('F Intl Con Plus Base'!$P$120&gt;ROUND(((1-'F Intl Con Plus Base'!$P$117)*'F Intl Con Plus Base'!P85),2),ROUND('F Intl Con Plus Base'!$P$120*(1+International_Fuel_Surcharge),2),ROUND(((1-'F Intl Con Plus Base'!$P$117)*'F Intl Con Plus Base'!P85)*(1+International_Fuel_Surcharge),2)))*(1+FedEx_Markup),2)</f>
        <v>288.66</v>
      </c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2.75" customHeight="1">
      <c r="A89" s="345">
        <v>84.0</v>
      </c>
      <c r="B89" s="346">
        <f>ROUND((IF('F Intl Con Plus Base'!$B$120&gt;ROUND(((1-'F Intl Con Plus Base'!$B$117)*'F Intl Con Plus Base'!B86),2),ROUND('F Intl Con Plus Base'!$B$120*(1+International_Fuel_Surcharge),2),ROUND(((1-'F Intl Con Plus Base'!$B$117)*'F Intl Con Plus Base'!B86)*(1+International_Fuel_Surcharge),2)))*(1+FedEx_Markup),2)</f>
        <v>146.38</v>
      </c>
      <c r="C89" s="346">
        <f>ROUND((IF('F Intl Con Plus Base'!$C$120&gt;ROUND(((1-'F Intl Con Plus Base'!$C$117)*'F Intl Con Plus Base'!C86),2),ROUND('F Intl Con Plus Base'!$C$120*(1+International_Fuel_Surcharge),2),ROUND(((1-'F Intl Con Plus Base'!$C$117)*'F Intl Con Plus Base'!C86)*(1+International_Fuel_Surcharge),2)))*(1+FedEx_Markup),2)</f>
        <v>152.89</v>
      </c>
      <c r="D89" s="346">
        <f>ROUND((IF('F Intl Con Plus Base'!$D$120&gt;ROUND(((1-'F Intl Con Plus Base'!$D$117)*'F Intl Con Plus Base'!D86),2),ROUND('F Intl Con Plus Base'!$D$120*(1+International_Fuel_Surcharge),2),ROUND(((1-'F Intl Con Plus Base'!$D$117)*'F Intl Con Plus Base'!D86)*(1+International_Fuel_Surcharge),2)))*(1+FedEx_Markup),2)</f>
        <v>109.19</v>
      </c>
      <c r="E89" s="346">
        <f>ROUND((IF('F Intl Con Plus Base'!$E$120&gt;ROUND(((1-'F Intl Con Plus Base'!$E$117)*'F Intl Con Plus Base'!E86),2),ROUND('F Intl Con Plus Base'!$E$120*(1+International_Fuel_Surcharge),2),ROUND(((1-'F Intl Con Plus Base'!$E$117)*'F Intl Con Plus Base'!E86)*(1+International_Fuel_Surcharge),2)))*(1+FedEx_Markup),2)</f>
        <v>192.63</v>
      </c>
      <c r="F89" s="346">
        <f>ROUND((IF('F Intl Con Plus Base'!$F$120&gt;ROUND(((1-'F Intl Con Plus Base'!$F$117)*'F Intl Con Plus Base'!F86),2),ROUND('F Intl Con Plus Base'!$F$120*(1+International_Fuel_Surcharge),2),ROUND(((1-'F Intl Con Plus Base'!$F$117)*'F Intl Con Plus Base'!F86)*(1+International_Fuel_Surcharge),2)))*(1+FedEx_Markup),2)</f>
        <v>364.92</v>
      </c>
      <c r="G89" s="346">
        <f>ROUND((IF('F Intl Con Plus Base'!$G$120&gt;ROUND(((1-'F Intl Con Plus Base'!$G$117)*'F Intl Con Plus Base'!G86),2),ROUND('F Intl Con Plus Base'!$G$120*(1+International_Fuel_Surcharge),2),ROUND(((1-'F Intl Con Plus Base'!$G$117)*'F Intl Con Plus Base'!G86)*(1+International_Fuel_Surcharge),2)))*(1+FedEx_Markup),2)</f>
        <v>224.24</v>
      </c>
      <c r="H89" s="346">
        <f>ROUND((IF('F Intl Con Plus Base'!$H$120&gt;ROUND(((1-'F Intl Con Plus Base'!$H$117)*'F Intl Con Plus Base'!H86),2),ROUND('F Intl Con Plus Base'!$H$120*(1+International_Fuel_Surcharge),2),ROUND(((1-'F Intl Con Plus Base'!$H$117)*'F Intl Con Plus Base'!H86)*(1+International_Fuel_Surcharge),2)))*(1+FedEx_Markup),2)</f>
        <v>222.99</v>
      </c>
      <c r="I89" s="346">
        <f>ROUND((IF('F Intl Con Plus Base'!$I$120&gt;ROUND(((1-'F Intl Con Plus Base'!$I$117)*'F Intl Con Plus Base'!I86),2),ROUND('F Intl Con Plus Base'!$I$120*(1+International_Fuel_Surcharge),2),ROUND(((1-'F Intl Con Plus Base'!$I$117)*'F Intl Con Plus Base'!I86)*(1+International_Fuel_Surcharge),2)))*(1+FedEx_Markup),2)</f>
        <v>247.27</v>
      </c>
      <c r="J89" s="346">
        <f>ROUND((IF('F Intl Con Plus Base'!$J$120&gt;ROUND(((1-'F Intl Con Plus Base'!$J$117)*'F Intl Con Plus Base'!J86),2),ROUND('F Intl Con Plus Base'!$J$120*(1+International_Fuel_Surcharge),2),ROUND(((1-'F Intl Con Plus Base'!$J$117)*'F Intl Con Plus Base'!J86)*(1+International_Fuel_Surcharge),2)))*(1+FedEx_Markup),2)</f>
        <v>159.57</v>
      </c>
      <c r="K89" s="346">
        <f>ROUND((IF('F Intl Con Plus Base'!$K$120&gt;ROUND(((1-'F Intl Con Plus Base'!$K$117)*'F Intl Con Plus Base'!K86),2),ROUND('F Intl Con Plus Base'!$K$120*(1+International_Fuel_Surcharge),2),ROUND(((1-'F Intl Con Plus Base'!$K$117)*'F Intl Con Plus Base'!K86)*(1+International_Fuel_Surcharge),2)))*(1+FedEx_Markup),2)</f>
        <v>299.07</v>
      </c>
      <c r="L89" s="346">
        <f>ROUND((IF('F Intl Con Plus Base'!$L$120&gt;ROUND(((1-'F Intl Con Plus Base'!$L$117)*'F Intl Con Plus Base'!L86),2),ROUND('F Intl Con Plus Base'!$L$120*(1+International_Fuel_Surcharge),2),ROUND(((1-'F Intl Con Plus Base'!$L$117)*'F Intl Con Plus Base'!L86)*(1+International_Fuel_Surcharge),2)))*(1+FedEx_Markup),2)</f>
        <v>265.11</v>
      </c>
      <c r="M89" s="346">
        <f>ROUND((IF('F Intl Con Plus Base'!$M$120&gt;ROUND(((1-'F Intl Con Plus Base'!$M$117)*'F Intl Con Plus Base'!M86),2),ROUND('F Intl Con Plus Base'!$M$120*(1+International_Fuel_Surcharge),2),ROUND(((1-'F Intl Con Plus Base'!$M$117)*'F Intl Con Plus Base'!M86)*(1+International_Fuel_Surcharge),2)))*(1+FedEx_Markup),2)</f>
        <v>347.86</v>
      </c>
      <c r="N89" s="346">
        <f>ROUND((IF('F Intl Con Plus Base'!$N$120&gt;ROUND(((1-'F Intl Con Plus Base'!$N$117)*'F Intl Con Plus Base'!N86),2),ROUND('F Intl Con Plus Base'!$N$120*(1+International_Fuel_Surcharge),2),ROUND(((1-'F Intl Con Plus Base'!$N$117)*'F Intl Con Plus Base'!N86)*(1+International_Fuel_Surcharge),2)))*(1+FedEx_Markup),2)</f>
        <v>365.21</v>
      </c>
      <c r="O89" s="346">
        <f>ROUND((IF('F Intl Con Plus Base'!$O$120&gt;ROUND(((1-'F Intl Con Plus Base'!$O$117)*'F Intl Con Plus Base'!O86),2),ROUND('F Intl Con Plus Base'!$O$120*(1+International_Fuel_Surcharge),2),ROUND(((1-'F Intl Con Plus Base'!$O$117)*'F Intl Con Plus Base'!O86)*(1+International_Fuel_Surcharge),2)))*(1+FedEx_Markup),2)</f>
        <v>235.06</v>
      </c>
      <c r="P89" s="346">
        <f>ROUND((IF('F Intl Con Plus Base'!$P$120&gt;ROUND(((1-'F Intl Con Plus Base'!$P$117)*'F Intl Con Plus Base'!P86),2),ROUND('F Intl Con Plus Base'!$P$120*(1+International_Fuel_Surcharge),2),ROUND(((1-'F Intl Con Plus Base'!$P$117)*'F Intl Con Plus Base'!P86)*(1+International_Fuel_Surcharge),2)))*(1+FedEx_Markup),2)</f>
        <v>288.72</v>
      </c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2.75" customHeight="1">
      <c r="A90" s="345">
        <v>85.0</v>
      </c>
      <c r="B90" s="346">
        <f>ROUND((IF('F Intl Con Plus Base'!$B$120&gt;ROUND(((1-'F Intl Con Plus Base'!$B$117)*'F Intl Con Plus Base'!B87),2),ROUND('F Intl Con Plus Base'!$B$120*(1+International_Fuel_Surcharge),2),ROUND(((1-'F Intl Con Plus Base'!$B$117)*'F Intl Con Plus Base'!B87)*(1+International_Fuel_Surcharge),2)))*(1+FedEx_Markup),2)</f>
        <v>146.43</v>
      </c>
      <c r="C90" s="346">
        <f>ROUND((IF('F Intl Con Plus Base'!$C$120&gt;ROUND(((1-'F Intl Con Plus Base'!$C$117)*'F Intl Con Plus Base'!C87),2),ROUND('F Intl Con Plus Base'!$C$120*(1+International_Fuel_Surcharge),2),ROUND(((1-'F Intl Con Plus Base'!$C$117)*'F Intl Con Plus Base'!C87)*(1+International_Fuel_Surcharge),2)))*(1+FedEx_Markup),2)</f>
        <v>152.94</v>
      </c>
      <c r="D90" s="346">
        <f>ROUND((IF('F Intl Con Plus Base'!$D$120&gt;ROUND(((1-'F Intl Con Plus Base'!$D$117)*'F Intl Con Plus Base'!D87),2),ROUND('F Intl Con Plus Base'!$D$120*(1+International_Fuel_Surcharge),2),ROUND(((1-'F Intl Con Plus Base'!$D$117)*'F Intl Con Plus Base'!D87)*(1+International_Fuel_Surcharge),2)))*(1+FedEx_Markup),2)</f>
        <v>112.11</v>
      </c>
      <c r="E90" s="346">
        <f>ROUND((IF('F Intl Con Plus Base'!$E$120&gt;ROUND(((1-'F Intl Con Plus Base'!$E$117)*'F Intl Con Plus Base'!E87),2),ROUND('F Intl Con Plus Base'!$E$120*(1+International_Fuel_Surcharge),2),ROUND(((1-'F Intl Con Plus Base'!$E$117)*'F Intl Con Plus Base'!E87)*(1+International_Fuel_Surcharge),2)))*(1+FedEx_Markup),2)</f>
        <v>194.34</v>
      </c>
      <c r="F90" s="346">
        <f>ROUND((IF('F Intl Con Plus Base'!$F$120&gt;ROUND(((1-'F Intl Con Plus Base'!$F$117)*'F Intl Con Plus Base'!F87),2),ROUND('F Intl Con Plus Base'!$F$120*(1+International_Fuel_Surcharge),2),ROUND(((1-'F Intl Con Plus Base'!$F$117)*'F Intl Con Plus Base'!F87)*(1+International_Fuel_Surcharge),2)))*(1+FedEx_Markup),2)</f>
        <v>364.98</v>
      </c>
      <c r="G90" s="346">
        <f>ROUND((IF('F Intl Con Plus Base'!$G$120&gt;ROUND(((1-'F Intl Con Plus Base'!$G$117)*'F Intl Con Plus Base'!G87),2),ROUND('F Intl Con Plus Base'!$G$120*(1+International_Fuel_Surcharge),2),ROUND(((1-'F Intl Con Plus Base'!$G$117)*'F Intl Con Plus Base'!G87)*(1+International_Fuel_Surcharge),2)))*(1+FedEx_Markup),2)</f>
        <v>224.33</v>
      </c>
      <c r="H90" s="346">
        <f>ROUND((IF('F Intl Con Plus Base'!$H$120&gt;ROUND(((1-'F Intl Con Plus Base'!$H$117)*'F Intl Con Plus Base'!H87),2),ROUND('F Intl Con Plus Base'!$H$120*(1+International_Fuel_Surcharge),2),ROUND(((1-'F Intl Con Plus Base'!$H$117)*'F Intl Con Plus Base'!H87)*(1+International_Fuel_Surcharge),2)))*(1+FedEx_Markup),2)</f>
        <v>224.43</v>
      </c>
      <c r="I90" s="346">
        <f>ROUND((IF('F Intl Con Plus Base'!$I$120&gt;ROUND(((1-'F Intl Con Plus Base'!$I$117)*'F Intl Con Plus Base'!I87),2),ROUND('F Intl Con Plus Base'!$I$120*(1+International_Fuel_Surcharge),2),ROUND(((1-'F Intl Con Plus Base'!$I$117)*'F Intl Con Plus Base'!I87)*(1+International_Fuel_Surcharge),2)))*(1+FedEx_Markup),2)</f>
        <v>247.33</v>
      </c>
      <c r="J90" s="346">
        <f>ROUND((IF('F Intl Con Plus Base'!$J$120&gt;ROUND(((1-'F Intl Con Plus Base'!$J$117)*'F Intl Con Plus Base'!J87),2),ROUND('F Intl Con Plus Base'!$J$120*(1+International_Fuel_Surcharge),2),ROUND(((1-'F Intl Con Plus Base'!$J$117)*'F Intl Con Plus Base'!J87)*(1+International_Fuel_Surcharge),2)))*(1+FedEx_Markup),2)</f>
        <v>161.62</v>
      </c>
      <c r="K90" s="346">
        <f>ROUND((IF('F Intl Con Plus Base'!$K$120&gt;ROUND(((1-'F Intl Con Plus Base'!$K$117)*'F Intl Con Plus Base'!K87),2),ROUND('F Intl Con Plus Base'!$K$120*(1+International_Fuel_Surcharge),2),ROUND(((1-'F Intl Con Plus Base'!$K$117)*'F Intl Con Plus Base'!K87)*(1+International_Fuel_Surcharge),2)))*(1+FedEx_Markup),2)</f>
        <v>299.13</v>
      </c>
      <c r="L90" s="346">
        <f>ROUND((IF('F Intl Con Plus Base'!$L$120&gt;ROUND(((1-'F Intl Con Plus Base'!$L$117)*'F Intl Con Plus Base'!L87),2),ROUND('F Intl Con Plus Base'!$L$120*(1+International_Fuel_Surcharge),2),ROUND(((1-'F Intl Con Plus Base'!$L$117)*'F Intl Con Plus Base'!L87)*(1+International_Fuel_Surcharge),2)))*(1+FedEx_Markup),2)</f>
        <v>265.17</v>
      </c>
      <c r="M90" s="346">
        <f>ROUND((IF('F Intl Con Plus Base'!$M$120&gt;ROUND(((1-'F Intl Con Plus Base'!$M$117)*'F Intl Con Plus Base'!M87),2),ROUND('F Intl Con Plus Base'!$M$120*(1+International_Fuel_Surcharge),2),ROUND(((1-'F Intl Con Plus Base'!$M$117)*'F Intl Con Plus Base'!M87)*(1+International_Fuel_Surcharge),2)))*(1+FedEx_Markup),2)</f>
        <v>347.93</v>
      </c>
      <c r="N90" s="346">
        <f>ROUND((IF('F Intl Con Plus Base'!$N$120&gt;ROUND(((1-'F Intl Con Plus Base'!$N$117)*'F Intl Con Plus Base'!N87),2),ROUND('F Intl Con Plus Base'!$N$120*(1+International_Fuel_Surcharge),2),ROUND(((1-'F Intl Con Plus Base'!$N$117)*'F Intl Con Plus Base'!N87)*(1+International_Fuel_Surcharge),2)))*(1+FedEx_Markup),2)</f>
        <v>365.26</v>
      </c>
      <c r="O90" s="346">
        <f>ROUND((IF('F Intl Con Plus Base'!$O$120&gt;ROUND(((1-'F Intl Con Plus Base'!$O$117)*'F Intl Con Plus Base'!O87),2),ROUND('F Intl Con Plus Base'!$O$120*(1+International_Fuel_Surcharge),2),ROUND(((1-'F Intl Con Plus Base'!$O$117)*'F Intl Con Plus Base'!O87)*(1+International_Fuel_Surcharge),2)))*(1+FedEx_Markup),2)</f>
        <v>235.12</v>
      </c>
      <c r="P90" s="346">
        <f>ROUND((IF('F Intl Con Plus Base'!$P$120&gt;ROUND(((1-'F Intl Con Plus Base'!$P$117)*'F Intl Con Plus Base'!P87),2),ROUND('F Intl Con Plus Base'!$P$120*(1+International_Fuel_Surcharge),2),ROUND(((1-'F Intl Con Plus Base'!$P$117)*'F Intl Con Plus Base'!P87)*(1+International_Fuel_Surcharge),2)))*(1+FedEx_Markup),2)</f>
        <v>289.21</v>
      </c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3.5" customHeight="1">
      <c r="A91" s="345">
        <v>86.0</v>
      </c>
      <c r="B91" s="346">
        <f>ROUND((IF('F Intl Con Plus Base'!$B$120&gt;ROUND(((1-'F Intl Con Plus Base'!$B$117)*'F Intl Con Plus Base'!B88),2),ROUND('F Intl Con Plus Base'!$B$120*(1+International_Fuel_Surcharge),2),ROUND(((1-'F Intl Con Plus Base'!$B$117)*'F Intl Con Plus Base'!B88)*(1+International_Fuel_Surcharge),2)))*(1+FedEx_Markup),2)</f>
        <v>146.49</v>
      </c>
      <c r="C91" s="346">
        <f>ROUND((IF('F Intl Con Plus Base'!$C$120&gt;ROUND(((1-'F Intl Con Plus Base'!$C$117)*'F Intl Con Plus Base'!C88),2),ROUND('F Intl Con Plus Base'!$C$120*(1+International_Fuel_Surcharge),2),ROUND(((1-'F Intl Con Plus Base'!$C$117)*'F Intl Con Plus Base'!C88)*(1+International_Fuel_Surcharge),2)))*(1+FedEx_Markup),2)</f>
        <v>153</v>
      </c>
      <c r="D91" s="346">
        <f>ROUND((IF('F Intl Con Plus Base'!$D$120&gt;ROUND(((1-'F Intl Con Plus Base'!$D$117)*'F Intl Con Plus Base'!D88),2),ROUND('F Intl Con Plus Base'!$D$120*(1+International_Fuel_Surcharge),2),ROUND(((1-'F Intl Con Plus Base'!$D$117)*'F Intl Con Plus Base'!D88)*(1+International_Fuel_Surcharge),2)))*(1+FedEx_Markup),2)</f>
        <v>113.26</v>
      </c>
      <c r="E91" s="346">
        <f>ROUND((IF('F Intl Con Plus Base'!$E$120&gt;ROUND(((1-'F Intl Con Plus Base'!$E$117)*'F Intl Con Plus Base'!E88),2),ROUND('F Intl Con Plus Base'!$E$120*(1+International_Fuel_Surcharge),2),ROUND(((1-'F Intl Con Plus Base'!$E$117)*'F Intl Con Plus Base'!E88)*(1+International_Fuel_Surcharge),2)))*(1+FedEx_Markup),2)</f>
        <v>194.51</v>
      </c>
      <c r="F91" s="346">
        <f>ROUND((IF('F Intl Con Plus Base'!$F$120&gt;ROUND(((1-'F Intl Con Plus Base'!$F$117)*'F Intl Con Plus Base'!F88),2),ROUND('F Intl Con Plus Base'!$F$120*(1+International_Fuel_Surcharge),2),ROUND(((1-'F Intl Con Plus Base'!$F$117)*'F Intl Con Plus Base'!F88)*(1+International_Fuel_Surcharge),2)))*(1+FedEx_Markup),2)</f>
        <v>365.06</v>
      </c>
      <c r="G91" s="346">
        <f>ROUND((IF('F Intl Con Plus Base'!$G$120&gt;ROUND(((1-'F Intl Con Plus Base'!$G$117)*'F Intl Con Plus Base'!G88),2),ROUND('F Intl Con Plus Base'!$G$120*(1+International_Fuel_Surcharge),2),ROUND(((1-'F Intl Con Plus Base'!$G$117)*'F Intl Con Plus Base'!G88)*(1+International_Fuel_Surcharge),2)))*(1+FedEx_Markup),2)</f>
        <v>226.22</v>
      </c>
      <c r="H91" s="346">
        <f>ROUND((IF('F Intl Con Plus Base'!$H$120&gt;ROUND(((1-'F Intl Con Plus Base'!$H$117)*'F Intl Con Plus Base'!H88),2),ROUND('F Intl Con Plus Base'!$H$120*(1+International_Fuel_Surcharge),2),ROUND(((1-'F Intl Con Plus Base'!$H$117)*'F Intl Con Plus Base'!H88)*(1+International_Fuel_Surcharge),2)))*(1+FedEx_Markup),2)</f>
        <v>225.87</v>
      </c>
      <c r="I91" s="346">
        <f>ROUND((IF('F Intl Con Plus Base'!$I$120&gt;ROUND(((1-'F Intl Con Plus Base'!$I$117)*'F Intl Con Plus Base'!I88),2),ROUND('F Intl Con Plus Base'!$I$120*(1+International_Fuel_Surcharge),2),ROUND(((1-'F Intl Con Plus Base'!$I$117)*'F Intl Con Plus Base'!I88)*(1+International_Fuel_Surcharge),2)))*(1+FedEx_Markup),2)</f>
        <v>247.39</v>
      </c>
      <c r="J91" s="346">
        <f>ROUND((IF('F Intl Con Plus Base'!$J$120&gt;ROUND(((1-'F Intl Con Plus Base'!$J$117)*'F Intl Con Plus Base'!J88),2),ROUND('F Intl Con Plus Base'!$J$120*(1+International_Fuel_Surcharge),2),ROUND(((1-'F Intl Con Plus Base'!$J$117)*'F Intl Con Plus Base'!J88)*(1+International_Fuel_Surcharge),2)))*(1+FedEx_Markup),2)</f>
        <v>161.83</v>
      </c>
      <c r="K91" s="346">
        <f>ROUND((IF('F Intl Con Plus Base'!$K$120&gt;ROUND(((1-'F Intl Con Plus Base'!$K$117)*'F Intl Con Plus Base'!K88),2),ROUND('F Intl Con Plus Base'!$K$120*(1+International_Fuel_Surcharge),2),ROUND(((1-'F Intl Con Plus Base'!$K$117)*'F Intl Con Plus Base'!K88)*(1+International_Fuel_Surcharge),2)))*(1+FedEx_Markup),2)</f>
        <v>299.17</v>
      </c>
      <c r="L91" s="346">
        <f>ROUND((IF('F Intl Con Plus Base'!$L$120&gt;ROUND(((1-'F Intl Con Plus Base'!$L$117)*'F Intl Con Plus Base'!L88),2),ROUND('F Intl Con Plus Base'!$L$120*(1+International_Fuel_Surcharge),2),ROUND(((1-'F Intl Con Plus Base'!$L$117)*'F Intl Con Plus Base'!L88)*(1+International_Fuel_Surcharge),2)))*(1+FedEx_Markup),2)</f>
        <v>265.24</v>
      </c>
      <c r="M91" s="346">
        <f>ROUND((IF('F Intl Con Plus Base'!$M$120&gt;ROUND(((1-'F Intl Con Plus Base'!$M$117)*'F Intl Con Plus Base'!M88),2),ROUND('F Intl Con Plus Base'!$M$120*(1+International_Fuel_Surcharge),2),ROUND(((1-'F Intl Con Plus Base'!$M$117)*'F Intl Con Plus Base'!M88)*(1+International_Fuel_Surcharge),2)))*(1+FedEx_Markup),2)</f>
        <v>347.99</v>
      </c>
      <c r="N91" s="346">
        <f>ROUND((IF('F Intl Con Plus Base'!$N$120&gt;ROUND(((1-'F Intl Con Plus Base'!$N$117)*'F Intl Con Plus Base'!N88),2),ROUND('F Intl Con Plus Base'!$N$120*(1+International_Fuel_Surcharge),2),ROUND(((1-'F Intl Con Plus Base'!$N$117)*'F Intl Con Plus Base'!N88)*(1+International_Fuel_Surcharge),2)))*(1+FedEx_Markup),2)</f>
        <v>366.1</v>
      </c>
      <c r="O91" s="346">
        <f>ROUND((IF('F Intl Con Plus Base'!$O$120&gt;ROUND(((1-'F Intl Con Plus Base'!$O$117)*'F Intl Con Plus Base'!O88),2),ROUND('F Intl Con Plus Base'!$O$120*(1+International_Fuel_Surcharge),2),ROUND(((1-'F Intl Con Plus Base'!$O$117)*'F Intl Con Plus Base'!O88)*(1+International_Fuel_Surcharge),2)))*(1+FedEx_Markup),2)</f>
        <v>235.18</v>
      </c>
      <c r="P91" s="346">
        <f>ROUND((IF('F Intl Con Plus Base'!$P$120&gt;ROUND(((1-'F Intl Con Plus Base'!$P$117)*'F Intl Con Plus Base'!P88),2),ROUND('F Intl Con Plus Base'!$P$120*(1+International_Fuel_Surcharge),2),ROUND(((1-'F Intl Con Plus Base'!$P$117)*'F Intl Con Plus Base'!P88)*(1+International_Fuel_Surcharge),2)))*(1+FedEx_Markup),2)</f>
        <v>299</v>
      </c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2.75" customHeight="1">
      <c r="A92" s="345">
        <v>87.0</v>
      </c>
      <c r="B92" s="346">
        <f>ROUND((IF('F Intl Con Plus Base'!$B$120&gt;ROUND(((1-'F Intl Con Plus Base'!$B$117)*'F Intl Con Plus Base'!B89),2),ROUND('F Intl Con Plus Base'!$B$120*(1+International_Fuel_Surcharge),2),ROUND(((1-'F Intl Con Plus Base'!$B$117)*'F Intl Con Plus Base'!B89)*(1+International_Fuel_Surcharge),2)))*(1+FedEx_Markup),2)</f>
        <v>146.53</v>
      </c>
      <c r="C92" s="346">
        <f>ROUND((IF('F Intl Con Plus Base'!$C$120&gt;ROUND(((1-'F Intl Con Plus Base'!$C$117)*'F Intl Con Plus Base'!C89),2),ROUND('F Intl Con Plus Base'!$C$120*(1+International_Fuel_Surcharge),2),ROUND(((1-'F Intl Con Plus Base'!$C$117)*'F Intl Con Plus Base'!C89)*(1+International_Fuel_Surcharge),2)))*(1+FedEx_Markup),2)</f>
        <v>153.04</v>
      </c>
      <c r="D92" s="346">
        <f>ROUND((IF('F Intl Con Plus Base'!$D$120&gt;ROUND(((1-'F Intl Con Plus Base'!$D$117)*'F Intl Con Plus Base'!D89),2),ROUND('F Intl Con Plus Base'!$D$120*(1+International_Fuel_Surcharge),2),ROUND(((1-'F Intl Con Plus Base'!$D$117)*'F Intl Con Plus Base'!D89)*(1+International_Fuel_Surcharge),2)))*(1+FedEx_Markup),2)</f>
        <v>115.74</v>
      </c>
      <c r="E92" s="346">
        <f>ROUND((IF('F Intl Con Plus Base'!$E$120&gt;ROUND(((1-'F Intl Con Plus Base'!$E$117)*'F Intl Con Plus Base'!E89),2),ROUND('F Intl Con Plus Base'!$E$120*(1+International_Fuel_Surcharge),2),ROUND(((1-'F Intl Con Plus Base'!$E$117)*'F Intl Con Plus Base'!E89)*(1+International_Fuel_Surcharge),2)))*(1+FedEx_Markup),2)</f>
        <v>194.98</v>
      </c>
      <c r="F92" s="346">
        <f>ROUND((IF('F Intl Con Plus Base'!$F$120&gt;ROUND(((1-'F Intl Con Plus Base'!$F$117)*'F Intl Con Plus Base'!F89),2),ROUND('F Intl Con Plus Base'!$F$120*(1+International_Fuel_Surcharge),2),ROUND(((1-'F Intl Con Plus Base'!$F$117)*'F Intl Con Plus Base'!F89)*(1+International_Fuel_Surcharge),2)))*(1+FedEx_Markup),2)</f>
        <v>366.77</v>
      </c>
      <c r="G92" s="346">
        <f>ROUND((IF('F Intl Con Plus Base'!$G$120&gt;ROUND(((1-'F Intl Con Plus Base'!$G$117)*'F Intl Con Plus Base'!G89),2),ROUND('F Intl Con Plus Base'!$G$120*(1+International_Fuel_Surcharge),2),ROUND(((1-'F Intl Con Plus Base'!$G$117)*'F Intl Con Plus Base'!G89)*(1+International_Fuel_Surcharge),2)))*(1+FedEx_Markup),2)</f>
        <v>226.98</v>
      </c>
      <c r="H92" s="346">
        <f>ROUND((IF('F Intl Con Plus Base'!$H$120&gt;ROUND(((1-'F Intl Con Plus Base'!$H$117)*'F Intl Con Plus Base'!H89),2),ROUND('F Intl Con Plus Base'!$H$120*(1+International_Fuel_Surcharge),2),ROUND(((1-'F Intl Con Plus Base'!$H$117)*'F Intl Con Plus Base'!H89)*(1+International_Fuel_Surcharge),2)))*(1+FedEx_Markup),2)</f>
        <v>226.52</v>
      </c>
      <c r="I92" s="346">
        <f>ROUND((IF('F Intl Con Plus Base'!$I$120&gt;ROUND(((1-'F Intl Con Plus Base'!$I$117)*'F Intl Con Plus Base'!I89),2),ROUND('F Intl Con Plus Base'!$I$120*(1+International_Fuel_Surcharge),2),ROUND(((1-'F Intl Con Plus Base'!$I$117)*'F Intl Con Plus Base'!I89)*(1+International_Fuel_Surcharge),2)))*(1+FedEx_Markup),2)</f>
        <v>247.43</v>
      </c>
      <c r="J92" s="346">
        <f>ROUND((IF('F Intl Con Plus Base'!$J$120&gt;ROUND(((1-'F Intl Con Plus Base'!$J$117)*'F Intl Con Plus Base'!J89),2),ROUND('F Intl Con Plus Base'!$J$120*(1+International_Fuel_Surcharge),2),ROUND(((1-'F Intl Con Plus Base'!$J$117)*'F Intl Con Plus Base'!J89)*(1+International_Fuel_Surcharge),2)))*(1+FedEx_Markup),2)</f>
        <v>161.94</v>
      </c>
      <c r="K92" s="346">
        <f>ROUND((IF('F Intl Con Plus Base'!$K$120&gt;ROUND(((1-'F Intl Con Plus Base'!$K$117)*'F Intl Con Plus Base'!K89),2),ROUND('F Intl Con Plus Base'!$K$120*(1+International_Fuel_Surcharge),2),ROUND(((1-'F Intl Con Plus Base'!$K$117)*'F Intl Con Plus Base'!K89)*(1+International_Fuel_Surcharge),2)))*(1+FedEx_Markup),2)</f>
        <v>299.23</v>
      </c>
      <c r="L92" s="346">
        <f>ROUND((IF('F Intl Con Plus Base'!$L$120&gt;ROUND(((1-'F Intl Con Plus Base'!$L$117)*'F Intl Con Plus Base'!L89),2),ROUND('F Intl Con Plus Base'!$L$120*(1+International_Fuel_Surcharge),2),ROUND(((1-'F Intl Con Plus Base'!$L$117)*'F Intl Con Plus Base'!L89)*(1+International_Fuel_Surcharge),2)))*(1+FedEx_Markup),2)</f>
        <v>265.29</v>
      </c>
      <c r="M92" s="346">
        <f>ROUND((IF('F Intl Con Plus Base'!$M$120&gt;ROUND(((1-'F Intl Con Plus Base'!$M$117)*'F Intl Con Plus Base'!M89),2),ROUND('F Intl Con Plus Base'!$M$120*(1+International_Fuel_Surcharge),2),ROUND(((1-'F Intl Con Plus Base'!$M$117)*'F Intl Con Plus Base'!M89)*(1+International_Fuel_Surcharge),2)))*(1+FedEx_Markup),2)</f>
        <v>348.05</v>
      </c>
      <c r="N92" s="346">
        <f>ROUND((IF('F Intl Con Plus Base'!$N$120&gt;ROUND(((1-'F Intl Con Plus Base'!$N$117)*'F Intl Con Plus Base'!N89),2),ROUND('F Intl Con Plus Base'!$N$120*(1+International_Fuel_Surcharge),2),ROUND(((1-'F Intl Con Plus Base'!$N$117)*'F Intl Con Plus Base'!N89)*(1+International_Fuel_Surcharge),2)))*(1+FedEx_Markup),2)</f>
        <v>382.95</v>
      </c>
      <c r="O92" s="346">
        <f>ROUND((IF('F Intl Con Plus Base'!$O$120&gt;ROUND(((1-'F Intl Con Plus Base'!$O$117)*'F Intl Con Plus Base'!O89),2),ROUND('F Intl Con Plus Base'!$O$120*(1+International_Fuel_Surcharge),2),ROUND(((1-'F Intl Con Plus Base'!$O$117)*'F Intl Con Plus Base'!O89)*(1+International_Fuel_Surcharge),2)))*(1+FedEx_Markup),2)</f>
        <v>235.23</v>
      </c>
      <c r="P92" s="346">
        <f>ROUND((IF('F Intl Con Plus Base'!$P$120&gt;ROUND(((1-'F Intl Con Plus Base'!$P$117)*'F Intl Con Plus Base'!P89),2),ROUND('F Intl Con Plus Base'!$P$120*(1+International_Fuel_Surcharge),2),ROUND(((1-'F Intl Con Plus Base'!$P$117)*'F Intl Con Plus Base'!P89)*(1+International_Fuel_Surcharge),2)))*(1+FedEx_Markup),2)</f>
        <v>299.99</v>
      </c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2.75" customHeight="1">
      <c r="A93" s="345">
        <v>88.0</v>
      </c>
      <c r="B93" s="346">
        <f>ROUND((IF('F Intl Con Plus Base'!$B$120&gt;ROUND(((1-'F Intl Con Plus Base'!$B$117)*'F Intl Con Plus Base'!B90),2),ROUND('F Intl Con Plus Base'!$B$120*(1+International_Fuel_Surcharge),2),ROUND(((1-'F Intl Con Plus Base'!$B$117)*'F Intl Con Plus Base'!B90)*(1+International_Fuel_Surcharge),2)))*(1+FedEx_Markup),2)</f>
        <v>146.59</v>
      </c>
      <c r="C93" s="346">
        <f>ROUND((IF('F Intl Con Plus Base'!$C$120&gt;ROUND(((1-'F Intl Con Plus Base'!$C$117)*'F Intl Con Plus Base'!C90),2),ROUND('F Intl Con Plus Base'!$C$120*(1+International_Fuel_Surcharge),2),ROUND(((1-'F Intl Con Plus Base'!$C$117)*'F Intl Con Plus Base'!C90)*(1+International_Fuel_Surcharge),2)))*(1+FedEx_Markup),2)</f>
        <v>153.1</v>
      </c>
      <c r="D93" s="346">
        <f>ROUND((IF('F Intl Con Plus Base'!$D$120&gt;ROUND(((1-'F Intl Con Plus Base'!$D$117)*'F Intl Con Plus Base'!D90),2),ROUND('F Intl Con Plus Base'!$D$120*(1+International_Fuel_Surcharge),2),ROUND(((1-'F Intl Con Plus Base'!$D$117)*'F Intl Con Plus Base'!D90)*(1+International_Fuel_Surcharge),2)))*(1+FedEx_Markup),2)</f>
        <v>115.98</v>
      </c>
      <c r="E93" s="346">
        <f>ROUND((IF('F Intl Con Plus Base'!$E$120&gt;ROUND(((1-'F Intl Con Plus Base'!$E$117)*'F Intl Con Plus Base'!E90),2),ROUND('F Intl Con Plus Base'!$E$120*(1+International_Fuel_Surcharge),2),ROUND(((1-'F Intl Con Plus Base'!$E$117)*'F Intl Con Plus Base'!E90)*(1+International_Fuel_Surcharge),2)))*(1+FedEx_Markup),2)</f>
        <v>195.03</v>
      </c>
      <c r="F93" s="346">
        <f>ROUND((IF('F Intl Con Plus Base'!$F$120&gt;ROUND(((1-'F Intl Con Plus Base'!$F$117)*'F Intl Con Plus Base'!F90),2),ROUND('F Intl Con Plus Base'!$F$120*(1+International_Fuel_Surcharge),2),ROUND(((1-'F Intl Con Plus Base'!$F$117)*'F Intl Con Plus Base'!F90)*(1+International_Fuel_Surcharge),2)))*(1+FedEx_Markup),2)</f>
        <v>389.75</v>
      </c>
      <c r="G93" s="346">
        <f>ROUND((IF('F Intl Con Plus Base'!$G$120&gt;ROUND(((1-'F Intl Con Plus Base'!$G$117)*'F Intl Con Plus Base'!G90),2),ROUND('F Intl Con Plus Base'!$G$120*(1+International_Fuel_Surcharge),2),ROUND(((1-'F Intl Con Plus Base'!$G$117)*'F Intl Con Plus Base'!G90)*(1+International_Fuel_Surcharge),2)))*(1+FedEx_Markup),2)</f>
        <v>227.08</v>
      </c>
      <c r="H93" s="346">
        <f>ROUND((IF('F Intl Con Plus Base'!$H$120&gt;ROUND(((1-'F Intl Con Plus Base'!$H$117)*'F Intl Con Plus Base'!H90),2),ROUND('F Intl Con Plus Base'!$H$120*(1+International_Fuel_Surcharge),2),ROUND(((1-'F Intl Con Plus Base'!$H$117)*'F Intl Con Plus Base'!H90)*(1+International_Fuel_Surcharge),2)))*(1+FedEx_Markup),2)</f>
        <v>226.58</v>
      </c>
      <c r="I93" s="346">
        <f>ROUND((IF('F Intl Con Plus Base'!$I$120&gt;ROUND(((1-'F Intl Con Plus Base'!$I$117)*'F Intl Con Plus Base'!I90),2),ROUND('F Intl Con Plus Base'!$I$120*(1+International_Fuel_Surcharge),2),ROUND(((1-'F Intl Con Plus Base'!$I$117)*'F Intl Con Plus Base'!I90)*(1+International_Fuel_Surcharge),2)))*(1+FedEx_Markup),2)</f>
        <v>247.49</v>
      </c>
      <c r="J93" s="346">
        <f>ROUND((IF('F Intl Con Plus Base'!$J$120&gt;ROUND(((1-'F Intl Con Plus Base'!$J$117)*'F Intl Con Plus Base'!J90),2),ROUND('F Intl Con Plus Base'!$J$120*(1+International_Fuel_Surcharge),2),ROUND(((1-'F Intl Con Plus Base'!$J$117)*'F Intl Con Plus Base'!J90)*(1+International_Fuel_Surcharge),2)))*(1+FedEx_Markup),2)</f>
        <v>164.08</v>
      </c>
      <c r="K93" s="346">
        <f>ROUND((IF('F Intl Con Plus Base'!$K$120&gt;ROUND(((1-'F Intl Con Plus Base'!$K$117)*'F Intl Con Plus Base'!K90),2),ROUND('F Intl Con Plus Base'!$K$120*(1+International_Fuel_Surcharge),2),ROUND(((1-'F Intl Con Plus Base'!$K$117)*'F Intl Con Plus Base'!K90)*(1+International_Fuel_Surcharge),2)))*(1+FedEx_Markup),2)</f>
        <v>299.29</v>
      </c>
      <c r="L93" s="346">
        <f>ROUND((IF('F Intl Con Plus Base'!$L$120&gt;ROUND(((1-'F Intl Con Plus Base'!$L$117)*'F Intl Con Plus Base'!L90),2),ROUND('F Intl Con Plus Base'!$L$120*(1+International_Fuel_Surcharge),2),ROUND(((1-'F Intl Con Plus Base'!$L$117)*'F Intl Con Plus Base'!L90)*(1+International_Fuel_Surcharge),2)))*(1+FedEx_Markup),2)</f>
        <v>265.43</v>
      </c>
      <c r="M93" s="346">
        <f>ROUND((IF('F Intl Con Plus Base'!$M$120&gt;ROUND(((1-'F Intl Con Plus Base'!$M$117)*'F Intl Con Plus Base'!M90),2),ROUND('F Intl Con Plus Base'!$M$120*(1+International_Fuel_Surcharge),2),ROUND(((1-'F Intl Con Plus Base'!$M$117)*'F Intl Con Plus Base'!M90)*(1+International_Fuel_Surcharge),2)))*(1+FedEx_Markup),2)</f>
        <v>348.13</v>
      </c>
      <c r="N93" s="346">
        <f>ROUND((IF('F Intl Con Plus Base'!$N$120&gt;ROUND(((1-'F Intl Con Plus Base'!$N$117)*'F Intl Con Plus Base'!N90),2),ROUND('F Intl Con Plus Base'!$N$120*(1+International_Fuel_Surcharge),2),ROUND(((1-'F Intl Con Plus Base'!$N$117)*'F Intl Con Plus Base'!N90)*(1+International_Fuel_Surcharge),2)))*(1+FedEx_Markup),2)</f>
        <v>384.64</v>
      </c>
      <c r="O93" s="346">
        <f>ROUND((IF('F Intl Con Plus Base'!$O$120&gt;ROUND(((1-'F Intl Con Plus Base'!$O$117)*'F Intl Con Plus Base'!O90),2),ROUND('F Intl Con Plus Base'!$O$120*(1+International_Fuel_Surcharge),2),ROUND(((1-'F Intl Con Plus Base'!$O$117)*'F Intl Con Plus Base'!O90)*(1+International_Fuel_Surcharge),2)))*(1+FedEx_Markup),2)</f>
        <v>235.62</v>
      </c>
      <c r="P93" s="346">
        <f>ROUND((IF('F Intl Con Plus Base'!$P$120&gt;ROUND(((1-'F Intl Con Plus Base'!$P$117)*'F Intl Con Plus Base'!P90),2),ROUND('F Intl Con Plus Base'!$P$120*(1+International_Fuel_Surcharge),2),ROUND(((1-'F Intl Con Plus Base'!$P$117)*'F Intl Con Plus Base'!P90)*(1+International_Fuel_Surcharge),2)))*(1+FedEx_Markup),2)</f>
        <v>300.08</v>
      </c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2.75" customHeight="1">
      <c r="A94" s="345">
        <v>89.0</v>
      </c>
      <c r="B94" s="346">
        <f>ROUND((IF('F Intl Con Plus Base'!$B$120&gt;ROUND(((1-'F Intl Con Plus Base'!$B$117)*'F Intl Con Plus Base'!B91),2),ROUND('F Intl Con Plus Base'!$B$120*(1+International_Fuel_Surcharge),2),ROUND(((1-'F Intl Con Plus Base'!$B$117)*'F Intl Con Plus Base'!B91)*(1+International_Fuel_Surcharge),2)))*(1+FedEx_Markup),2)</f>
        <v>146.64</v>
      </c>
      <c r="C94" s="346">
        <f>ROUND((IF('F Intl Con Plus Base'!$C$120&gt;ROUND(((1-'F Intl Con Plus Base'!$C$117)*'F Intl Con Plus Base'!C91),2),ROUND('F Intl Con Plus Base'!$C$120*(1+International_Fuel_Surcharge),2),ROUND(((1-'F Intl Con Plus Base'!$C$117)*'F Intl Con Plus Base'!C91)*(1+International_Fuel_Surcharge),2)))*(1+FedEx_Markup),2)</f>
        <v>153.15</v>
      </c>
      <c r="D94" s="346">
        <f>ROUND((IF('F Intl Con Plus Base'!$D$120&gt;ROUND(((1-'F Intl Con Plus Base'!$D$117)*'F Intl Con Plus Base'!D91),2),ROUND('F Intl Con Plus Base'!$D$120*(1+International_Fuel_Surcharge),2),ROUND(((1-'F Intl Con Plus Base'!$D$117)*'F Intl Con Plus Base'!D91)*(1+International_Fuel_Surcharge),2)))*(1+FedEx_Markup),2)</f>
        <v>116.04</v>
      </c>
      <c r="E94" s="346">
        <f>ROUND((IF('F Intl Con Plus Base'!$E$120&gt;ROUND(((1-'F Intl Con Plus Base'!$E$117)*'F Intl Con Plus Base'!E91),2),ROUND('F Intl Con Plus Base'!$E$120*(1+International_Fuel_Surcharge),2),ROUND(((1-'F Intl Con Plus Base'!$E$117)*'F Intl Con Plus Base'!E91)*(1+International_Fuel_Surcharge),2)))*(1+FedEx_Markup),2)</f>
        <v>195.12</v>
      </c>
      <c r="F94" s="346">
        <f>ROUND((IF('F Intl Con Plus Base'!$F$120&gt;ROUND(((1-'F Intl Con Plus Base'!$F$117)*'F Intl Con Plus Base'!F91),2),ROUND('F Intl Con Plus Base'!$F$120*(1+International_Fuel_Surcharge),2),ROUND(((1-'F Intl Con Plus Base'!$F$117)*'F Intl Con Plus Base'!F91)*(1+International_Fuel_Surcharge),2)))*(1+FedEx_Markup),2)</f>
        <v>412.26</v>
      </c>
      <c r="G94" s="346">
        <f>ROUND((IF('F Intl Con Plus Base'!$G$120&gt;ROUND(((1-'F Intl Con Plus Base'!$G$117)*'F Intl Con Plus Base'!G91),2),ROUND('F Intl Con Plus Base'!$G$120*(1+International_Fuel_Surcharge),2),ROUND(((1-'F Intl Con Plus Base'!$G$117)*'F Intl Con Plus Base'!G91)*(1+International_Fuel_Surcharge),2)))*(1+FedEx_Markup),2)</f>
        <v>227.14</v>
      </c>
      <c r="H94" s="346">
        <f>ROUND((IF('F Intl Con Plus Base'!$H$120&gt;ROUND(((1-'F Intl Con Plus Base'!$H$117)*'F Intl Con Plus Base'!H91),2),ROUND('F Intl Con Plus Base'!$H$120*(1+International_Fuel_Surcharge),2),ROUND(((1-'F Intl Con Plus Base'!$H$117)*'F Intl Con Plus Base'!H91)*(1+International_Fuel_Surcharge),2)))*(1+FedEx_Markup),2)</f>
        <v>226.64</v>
      </c>
      <c r="I94" s="346">
        <f>ROUND((IF('F Intl Con Plus Base'!$I$120&gt;ROUND(((1-'F Intl Con Plus Base'!$I$117)*'F Intl Con Plus Base'!I91),2),ROUND('F Intl Con Plus Base'!$I$120*(1+International_Fuel_Surcharge),2),ROUND(((1-'F Intl Con Plus Base'!$I$117)*'F Intl Con Plus Base'!I91)*(1+International_Fuel_Surcharge),2)))*(1+FedEx_Markup),2)</f>
        <v>247.55</v>
      </c>
      <c r="J94" s="346">
        <f>ROUND((IF('F Intl Con Plus Base'!$J$120&gt;ROUND(((1-'F Intl Con Plus Base'!$J$117)*'F Intl Con Plus Base'!J91),2),ROUND('F Intl Con Plus Base'!$J$120*(1+International_Fuel_Surcharge),2),ROUND(((1-'F Intl Con Plus Base'!$J$117)*'F Intl Con Plus Base'!J91)*(1+International_Fuel_Surcharge),2)))*(1+FedEx_Markup),2)</f>
        <v>167.73</v>
      </c>
      <c r="K94" s="346">
        <f>ROUND((IF('F Intl Con Plus Base'!$K$120&gt;ROUND(((1-'F Intl Con Plus Base'!$K$117)*'F Intl Con Plus Base'!K91),2),ROUND('F Intl Con Plus Base'!$K$120*(1+International_Fuel_Surcharge),2),ROUND(((1-'F Intl Con Plus Base'!$K$117)*'F Intl Con Plus Base'!K91)*(1+International_Fuel_Surcharge),2)))*(1+FedEx_Markup),2)</f>
        <v>299.33</v>
      </c>
      <c r="L94" s="346">
        <f>ROUND((IF('F Intl Con Plus Base'!$L$120&gt;ROUND(((1-'F Intl Con Plus Base'!$L$117)*'F Intl Con Plus Base'!L91),2),ROUND('F Intl Con Plus Base'!$L$120*(1+International_Fuel_Surcharge),2),ROUND(((1-'F Intl Con Plus Base'!$L$117)*'F Intl Con Plus Base'!L91)*(1+International_Fuel_Surcharge),2)))*(1+FedEx_Markup),2)</f>
        <v>268.04</v>
      </c>
      <c r="M94" s="346">
        <f>ROUND((IF('F Intl Con Plus Base'!$M$120&gt;ROUND(((1-'F Intl Con Plus Base'!$M$117)*'F Intl Con Plus Base'!M91),2),ROUND('F Intl Con Plus Base'!$M$120*(1+International_Fuel_Surcharge),2),ROUND(((1-'F Intl Con Plus Base'!$M$117)*'F Intl Con Plus Base'!M91)*(1+International_Fuel_Surcharge),2)))*(1+FedEx_Markup),2)</f>
        <v>348.2</v>
      </c>
      <c r="N94" s="346">
        <f>ROUND((IF('F Intl Con Plus Base'!$N$120&gt;ROUND(((1-'F Intl Con Plus Base'!$N$117)*'F Intl Con Plus Base'!N91),2),ROUND('F Intl Con Plus Base'!$N$120*(1+International_Fuel_Surcharge),2),ROUND(((1-'F Intl Con Plus Base'!$N$117)*'F Intl Con Plus Base'!N91)*(1+International_Fuel_Surcharge),2)))*(1+FedEx_Markup),2)</f>
        <v>384.8</v>
      </c>
      <c r="O94" s="346">
        <f>ROUND((IF('F Intl Con Plus Base'!$O$120&gt;ROUND(((1-'F Intl Con Plus Base'!$O$117)*'F Intl Con Plus Base'!O91),2),ROUND('F Intl Con Plus Base'!$O$120*(1+International_Fuel_Surcharge),2),ROUND(((1-'F Intl Con Plus Base'!$O$117)*'F Intl Con Plus Base'!O91)*(1+International_Fuel_Surcharge),2)))*(1+FedEx_Markup),2)</f>
        <v>241.97</v>
      </c>
      <c r="P94" s="346">
        <f>ROUND((IF('F Intl Con Plus Base'!$P$120&gt;ROUND(((1-'F Intl Con Plus Base'!$P$117)*'F Intl Con Plus Base'!P91),2),ROUND('F Intl Con Plus Base'!$P$120*(1+International_Fuel_Surcharge),2),ROUND(((1-'F Intl Con Plus Base'!$P$117)*'F Intl Con Plus Base'!P91)*(1+International_Fuel_Surcharge),2)))*(1+FedEx_Markup),2)</f>
        <v>300.14</v>
      </c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2.75" customHeight="1">
      <c r="A95" s="345">
        <v>90.0</v>
      </c>
      <c r="B95" s="346">
        <f>ROUND((IF('F Intl Con Plus Base'!$B$120&gt;ROUND(((1-'F Intl Con Plus Base'!$B$117)*'F Intl Con Plus Base'!B92),2),ROUND('F Intl Con Plus Base'!$B$120*(1+International_Fuel_Surcharge),2),ROUND(((1-'F Intl Con Plus Base'!$B$117)*'F Intl Con Plus Base'!B92)*(1+International_Fuel_Surcharge),2)))*(1+FedEx_Markup),2)</f>
        <v>146.69</v>
      </c>
      <c r="C95" s="346">
        <f>ROUND((IF('F Intl Con Plus Base'!$C$120&gt;ROUND(((1-'F Intl Con Plus Base'!$C$117)*'F Intl Con Plus Base'!C92),2),ROUND('F Intl Con Plus Base'!$C$120*(1+International_Fuel_Surcharge),2),ROUND(((1-'F Intl Con Plus Base'!$C$117)*'F Intl Con Plus Base'!C92)*(1+International_Fuel_Surcharge),2)))*(1+FedEx_Markup),2)</f>
        <v>153.2</v>
      </c>
      <c r="D95" s="346">
        <f>ROUND((IF('F Intl Con Plus Base'!$D$120&gt;ROUND(((1-'F Intl Con Plus Base'!$D$117)*'F Intl Con Plus Base'!D92),2),ROUND('F Intl Con Plus Base'!$D$120*(1+International_Fuel_Surcharge),2),ROUND(((1-'F Intl Con Plus Base'!$D$117)*'F Intl Con Plus Base'!D92)*(1+International_Fuel_Surcharge),2)))*(1+FedEx_Markup),2)</f>
        <v>116.09</v>
      </c>
      <c r="E95" s="346">
        <f>ROUND((IF('F Intl Con Plus Base'!$E$120&gt;ROUND(((1-'F Intl Con Plus Base'!$E$117)*'F Intl Con Plus Base'!E92),2),ROUND('F Intl Con Plus Base'!$E$120*(1+International_Fuel_Surcharge),2),ROUND(((1-'F Intl Con Plus Base'!$E$117)*'F Intl Con Plus Base'!E92)*(1+International_Fuel_Surcharge),2)))*(1+FedEx_Markup),2)</f>
        <v>196.81</v>
      </c>
      <c r="F95" s="346">
        <f>ROUND((IF('F Intl Con Plus Base'!$F$120&gt;ROUND(((1-'F Intl Con Plus Base'!$F$117)*'F Intl Con Plus Base'!F92),2),ROUND('F Intl Con Plus Base'!$F$120*(1+International_Fuel_Surcharge),2),ROUND(((1-'F Intl Con Plus Base'!$F$117)*'F Intl Con Plus Base'!F92)*(1+International_Fuel_Surcharge),2)))*(1+FedEx_Markup),2)</f>
        <v>414.52</v>
      </c>
      <c r="G95" s="346">
        <f>ROUND((IF('F Intl Con Plus Base'!$G$120&gt;ROUND(((1-'F Intl Con Plus Base'!$G$117)*'F Intl Con Plus Base'!G92),2),ROUND('F Intl Con Plus Base'!$G$120*(1+International_Fuel_Surcharge),2),ROUND(((1-'F Intl Con Plus Base'!$G$117)*'F Intl Con Plus Base'!G92)*(1+International_Fuel_Surcharge),2)))*(1+FedEx_Markup),2)</f>
        <v>227.18</v>
      </c>
      <c r="H95" s="346">
        <f>ROUND((IF('F Intl Con Plus Base'!$H$120&gt;ROUND(((1-'F Intl Con Plus Base'!$H$117)*'F Intl Con Plus Base'!H92),2),ROUND('F Intl Con Plus Base'!$H$120*(1+International_Fuel_Surcharge),2),ROUND(((1-'F Intl Con Plus Base'!$H$117)*'F Intl Con Plus Base'!H92)*(1+International_Fuel_Surcharge),2)))*(1+FedEx_Markup),2)</f>
        <v>226.81</v>
      </c>
      <c r="I95" s="346">
        <f>ROUND((IF('F Intl Con Plus Base'!$I$120&gt;ROUND(((1-'F Intl Con Plus Base'!$I$117)*'F Intl Con Plus Base'!I92),2),ROUND('F Intl Con Plus Base'!$I$120*(1+International_Fuel_Surcharge),2),ROUND(((1-'F Intl Con Plus Base'!$I$117)*'F Intl Con Plus Base'!I92)*(1+International_Fuel_Surcharge),2)))*(1+FedEx_Markup),2)</f>
        <v>247.61</v>
      </c>
      <c r="J95" s="346">
        <f>ROUND((IF('F Intl Con Plus Base'!$J$120&gt;ROUND(((1-'F Intl Con Plus Base'!$J$117)*'F Intl Con Plus Base'!J92),2),ROUND('F Intl Con Plus Base'!$J$120*(1+International_Fuel_Surcharge),2),ROUND(((1-'F Intl Con Plus Base'!$J$117)*'F Intl Con Plus Base'!J92)*(1+International_Fuel_Surcharge),2)))*(1+FedEx_Markup),2)</f>
        <v>168.1</v>
      </c>
      <c r="K95" s="346">
        <f>ROUND((IF('F Intl Con Plus Base'!$K$120&gt;ROUND(((1-'F Intl Con Plus Base'!$K$117)*'F Intl Con Plus Base'!K92),2),ROUND('F Intl Con Plus Base'!$K$120*(1+International_Fuel_Surcharge),2),ROUND(((1-'F Intl Con Plus Base'!$K$117)*'F Intl Con Plus Base'!K92)*(1+International_Fuel_Surcharge),2)))*(1+FedEx_Markup),2)</f>
        <v>299.39</v>
      </c>
      <c r="L95" s="346">
        <f>ROUND((IF('F Intl Con Plus Base'!$L$120&gt;ROUND(((1-'F Intl Con Plus Base'!$L$117)*'F Intl Con Plus Base'!L92),2),ROUND('F Intl Con Plus Base'!$L$120*(1+International_Fuel_Surcharge),2),ROUND(((1-'F Intl Con Plus Base'!$L$117)*'F Intl Con Plus Base'!L92)*(1+International_Fuel_Surcharge),2)))*(1+FedEx_Markup),2)</f>
        <v>269.15</v>
      </c>
      <c r="M95" s="346">
        <f>ROUND((IF('F Intl Con Plus Base'!$M$120&gt;ROUND(((1-'F Intl Con Plus Base'!$M$117)*'F Intl Con Plus Base'!M92),2),ROUND('F Intl Con Plus Base'!$M$120*(1+International_Fuel_Surcharge),2),ROUND(((1-'F Intl Con Plus Base'!$M$117)*'F Intl Con Plus Base'!M92)*(1+International_Fuel_Surcharge),2)))*(1+FedEx_Markup),2)</f>
        <v>348.28</v>
      </c>
      <c r="N95" s="346">
        <f>ROUND((IF('F Intl Con Plus Base'!$N$120&gt;ROUND(((1-'F Intl Con Plus Base'!$N$117)*'F Intl Con Plus Base'!N92),2),ROUND('F Intl Con Plus Base'!$N$120*(1+International_Fuel_Surcharge),2),ROUND(((1-'F Intl Con Plus Base'!$N$117)*'F Intl Con Plus Base'!N92)*(1+International_Fuel_Surcharge),2)))*(1+FedEx_Markup),2)</f>
        <v>385.81</v>
      </c>
      <c r="O95" s="346">
        <f>ROUND((IF('F Intl Con Plus Base'!$O$120&gt;ROUND(((1-'F Intl Con Plus Base'!$O$117)*'F Intl Con Plus Base'!O92),2),ROUND('F Intl Con Plus Base'!$O$120*(1+International_Fuel_Surcharge),2),ROUND(((1-'F Intl Con Plus Base'!$O$117)*'F Intl Con Plus Base'!O92)*(1+International_Fuel_Surcharge),2)))*(1+FedEx_Markup),2)</f>
        <v>242.6</v>
      </c>
      <c r="P95" s="346">
        <f>ROUND((IF('F Intl Con Plus Base'!$P$120&gt;ROUND(((1-'F Intl Con Plus Base'!$P$117)*'F Intl Con Plus Base'!P92),2),ROUND('F Intl Con Plus Base'!$P$120*(1+International_Fuel_Surcharge),2),ROUND(((1-'F Intl Con Plus Base'!$P$117)*'F Intl Con Plus Base'!P92)*(1+International_Fuel_Surcharge),2)))*(1+FedEx_Markup),2)</f>
        <v>300.18</v>
      </c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2.75" customHeight="1">
      <c r="A96" s="345">
        <v>91.0</v>
      </c>
      <c r="B96" s="346">
        <f>ROUND((IF('F Intl Con Plus Base'!$B$120&gt;ROUND(((1-'F Intl Con Plus Base'!$B$117)*'F Intl Con Plus Base'!B93),2),ROUND('F Intl Con Plus Base'!$B$120*(1+International_Fuel_Surcharge),2),ROUND(((1-'F Intl Con Plus Base'!$B$117)*'F Intl Con Plus Base'!B93)*(1+International_Fuel_Surcharge),2)))*(1+FedEx_Markup),2)</f>
        <v>146.74</v>
      </c>
      <c r="C96" s="346">
        <f>ROUND((IF('F Intl Con Plus Base'!$C$120&gt;ROUND(((1-'F Intl Con Plus Base'!$C$117)*'F Intl Con Plus Base'!C93),2),ROUND('F Intl Con Plus Base'!$C$120*(1+International_Fuel_Surcharge),2),ROUND(((1-'F Intl Con Plus Base'!$C$117)*'F Intl Con Plus Base'!C93)*(1+International_Fuel_Surcharge),2)))*(1+FedEx_Markup),2)</f>
        <v>153.26</v>
      </c>
      <c r="D96" s="346">
        <f>ROUND((IF('F Intl Con Plus Base'!$D$120&gt;ROUND(((1-'F Intl Con Plus Base'!$D$117)*'F Intl Con Plus Base'!D93),2),ROUND('F Intl Con Plus Base'!$D$120*(1+International_Fuel_Surcharge),2),ROUND(((1-'F Intl Con Plus Base'!$D$117)*'F Intl Con Plus Base'!D93)*(1+International_Fuel_Surcharge),2)))*(1+FedEx_Markup),2)</f>
        <v>116.14</v>
      </c>
      <c r="E96" s="346">
        <f>ROUND((IF('F Intl Con Plus Base'!$E$120&gt;ROUND(((1-'F Intl Con Plus Base'!$E$117)*'F Intl Con Plus Base'!E93),2),ROUND('F Intl Con Plus Base'!$E$120*(1+International_Fuel_Surcharge),2),ROUND(((1-'F Intl Con Plus Base'!$E$117)*'F Intl Con Plus Base'!E93)*(1+International_Fuel_Surcharge),2)))*(1+FedEx_Markup),2)</f>
        <v>196.97</v>
      </c>
      <c r="F96" s="346">
        <f>ROUND((IF('F Intl Con Plus Base'!$F$120&gt;ROUND(((1-'F Intl Con Plus Base'!$F$117)*'F Intl Con Plus Base'!F93),2),ROUND('F Intl Con Plus Base'!$F$120*(1+International_Fuel_Surcharge),2),ROUND(((1-'F Intl Con Plus Base'!$F$117)*'F Intl Con Plus Base'!F93)*(1+International_Fuel_Surcharge),2)))*(1+FedEx_Markup),2)</f>
        <v>414.74</v>
      </c>
      <c r="G96" s="346">
        <f>ROUND((IF('F Intl Con Plus Base'!$G$120&gt;ROUND(((1-'F Intl Con Plus Base'!$G$117)*'F Intl Con Plus Base'!G93),2),ROUND('F Intl Con Plus Base'!$G$120*(1+International_Fuel_Surcharge),2),ROUND(((1-'F Intl Con Plus Base'!$G$117)*'F Intl Con Plus Base'!G93)*(1+International_Fuel_Surcharge),2)))*(1+FedEx_Markup),2)</f>
        <v>227.24</v>
      </c>
      <c r="H96" s="346">
        <f>ROUND((IF('F Intl Con Plus Base'!$H$120&gt;ROUND(((1-'F Intl Con Plus Base'!$H$117)*'F Intl Con Plus Base'!H93),2),ROUND('F Intl Con Plus Base'!$H$120*(1+International_Fuel_Surcharge),2),ROUND(((1-'F Intl Con Plus Base'!$H$117)*'F Intl Con Plus Base'!H93)*(1+International_Fuel_Surcharge),2)))*(1+FedEx_Markup),2)</f>
        <v>229.99</v>
      </c>
      <c r="I96" s="346">
        <f>ROUND((IF('F Intl Con Plus Base'!$I$120&gt;ROUND(((1-'F Intl Con Plus Base'!$I$117)*'F Intl Con Plus Base'!I93),2),ROUND('F Intl Con Plus Base'!$I$120*(1+International_Fuel_Surcharge),2),ROUND(((1-'F Intl Con Plus Base'!$I$117)*'F Intl Con Plus Base'!I93)*(1+International_Fuel_Surcharge),2)))*(1+FedEx_Markup),2)</f>
        <v>247.66</v>
      </c>
      <c r="J96" s="346">
        <f>ROUND((IF('F Intl Con Plus Base'!$J$120&gt;ROUND(((1-'F Intl Con Plus Base'!$J$117)*'F Intl Con Plus Base'!J93),2),ROUND('F Intl Con Plus Base'!$J$120*(1+International_Fuel_Surcharge),2),ROUND(((1-'F Intl Con Plus Base'!$J$117)*'F Intl Con Plus Base'!J93)*(1+International_Fuel_Surcharge),2)))*(1+FedEx_Markup),2)</f>
        <v>168.39</v>
      </c>
      <c r="K96" s="346">
        <f>ROUND((IF('F Intl Con Plus Base'!$K$120&gt;ROUND(((1-'F Intl Con Plus Base'!$K$117)*'F Intl Con Plus Base'!K93),2),ROUND('F Intl Con Plus Base'!$K$120*(1+International_Fuel_Surcharge),2),ROUND(((1-'F Intl Con Plus Base'!$K$117)*'F Intl Con Plus Base'!K93)*(1+International_Fuel_Surcharge),2)))*(1+FedEx_Markup),2)</f>
        <v>299.44</v>
      </c>
      <c r="L96" s="346">
        <f>ROUND((IF('F Intl Con Plus Base'!$L$120&gt;ROUND(((1-'F Intl Con Plus Base'!$L$117)*'F Intl Con Plus Base'!L93),2),ROUND('F Intl Con Plus Base'!$L$120*(1+International_Fuel_Surcharge),2),ROUND(((1-'F Intl Con Plus Base'!$L$117)*'F Intl Con Plus Base'!L93)*(1+International_Fuel_Surcharge),2)))*(1+FedEx_Markup),2)</f>
        <v>269.65</v>
      </c>
      <c r="M96" s="346">
        <f>ROUND((IF('F Intl Con Plus Base'!$M$120&gt;ROUND(((1-'F Intl Con Plus Base'!$M$117)*'F Intl Con Plus Base'!M93),2),ROUND('F Intl Con Plus Base'!$M$120*(1+International_Fuel_Surcharge),2),ROUND(((1-'F Intl Con Plus Base'!$M$117)*'F Intl Con Plus Base'!M93)*(1+International_Fuel_Surcharge),2)))*(1+FedEx_Markup),2)</f>
        <v>348.35</v>
      </c>
      <c r="N96" s="346">
        <f>ROUND((IF('F Intl Con Plus Base'!$N$120&gt;ROUND(((1-'F Intl Con Plus Base'!$N$117)*'F Intl Con Plus Base'!N93),2),ROUND('F Intl Con Plus Base'!$N$120*(1+International_Fuel_Surcharge),2),ROUND(((1-'F Intl Con Plus Base'!$N$117)*'F Intl Con Plus Base'!N93)*(1+International_Fuel_Surcharge),2)))*(1+FedEx_Markup),2)</f>
        <v>386.92</v>
      </c>
      <c r="O96" s="346">
        <f>ROUND((IF('F Intl Con Plus Base'!$O$120&gt;ROUND(((1-'F Intl Con Plus Base'!$O$117)*'F Intl Con Plus Base'!O93),2),ROUND('F Intl Con Plus Base'!$O$120*(1+International_Fuel_Surcharge),2),ROUND(((1-'F Intl Con Plus Base'!$O$117)*'F Intl Con Plus Base'!O93)*(1+International_Fuel_Surcharge),2)))*(1+FedEx_Markup),2)</f>
        <v>242.66</v>
      </c>
      <c r="P96" s="346">
        <f>ROUND((IF('F Intl Con Plus Base'!$P$120&gt;ROUND(((1-'F Intl Con Plus Base'!$P$117)*'F Intl Con Plus Base'!P93),2),ROUND('F Intl Con Plus Base'!$P$120*(1+International_Fuel_Surcharge),2),ROUND(((1-'F Intl Con Plus Base'!$P$117)*'F Intl Con Plus Base'!P93)*(1+International_Fuel_Surcharge),2)))*(1+FedEx_Markup),2)</f>
        <v>300.24</v>
      </c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2.75" customHeight="1">
      <c r="A97" s="345">
        <v>92.0</v>
      </c>
      <c r="B97" s="346">
        <f>ROUND((IF('F Intl Con Plus Base'!$B$120&gt;ROUND(((1-'F Intl Con Plus Base'!$B$117)*'F Intl Con Plus Base'!B94),2),ROUND('F Intl Con Plus Base'!$B$120*(1+International_Fuel_Surcharge),2),ROUND(((1-'F Intl Con Plus Base'!$B$117)*'F Intl Con Plus Base'!B94)*(1+International_Fuel_Surcharge),2)))*(1+FedEx_Markup),2)</f>
        <v>146.8</v>
      </c>
      <c r="C97" s="346">
        <f>ROUND((IF('F Intl Con Plus Base'!$C$120&gt;ROUND(((1-'F Intl Con Plus Base'!$C$117)*'F Intl Con Plus Base'!C94),2),ROUND('F Intl Con Plus Base'!$C$120*(1+International_Fuel_Surcharge),2),ROUND(((1-'F Intl Con Plus Base'!$C$117)*'F Intl Con Plus Base'!C94)*(1+International_Fuel_Surcharge),2)))*(1+FedEx_Markup),2)</f>
        <v>153.31</v>
      </c>
      <c r="D97" s="346">
        <f>ROUND((IF('F Intl Con Plus Base'!$D$120&gt;ROUND(((1-'F Intl Con Plus Base'!$D$117)*'F Intl Con Plus Base'!D94),2),ROUND('F Intl Con Plus Base'!$D$120*(1+International_Fuel_Surcharge),2),ROUND(((1-'F Intl Con Plus Base'!$D$117)*'F Intl Con Plus Base'!D94)*(1+International_Fuel_Surcharge),2)))*(1+FedEx_Markup),2)</f>
        <v>116.22</v>
      </c>
      <c r="E97" s="346">
        <f>ROUND((IF('F Intl Con Plus Base'!$E$120&gt;ROUND(((1-'F Intl Con Plus Base'!$E$117)*'F Intl Con Plus Base'!E94),2),ROUND('F Intl Con Plus Base'!$E$120*(1+International_Fuel_Surcharge),2),ROUND(((1-'F Intl Con Plus Base'!$E$117)*'F Intl Con Plus Base'!E94)*(1+International_Fuel_Surcharge),2)))*(1+FedEx_Markup),2)</f>
        <v>197.03</v>
      </c>
      <c r="F97" s="346">
        <f>ROUND((IF('F Intl Con Plus Base'!$F$120&gt;ROUND(((1-'F Intl Con Plus Base'!$F$117)*'F Intl Con Plus Base'!F94),2),ROUND('F Intl Con Plus Base'!$F$120*(1+International_Fuel_Surcharge),2),ROUND(((1-'F Intl Con Plus Base'!$F$117)*'F Intl Con Plus Base'!F94)*(1+International_Fuel_Surcharge),2)))*(1+FedEx_Markup),2)</f>
        <v>414.79</v>
      </c>
      <c r="G97" s="346">
        <f>ROUND((IF('F Intl Con Plus Base'!$G$120&gt;ROUND(((1-'F Intl Con Plus Base'!$G$117)*'F Intl Con Plus Base'!G94),2),ROUND('F Intl Con Plus Base'!$G$120*(1+International_Fuel_Surcharge),2),ROUND(((1-'F Intl Con Plus Base'!$G$117)*'F Intl Con Plus Base'!G94)*(1+International_Fuel_Surcharge),2)))*(1+FedEx_Markup),2)</f>
        <v>227.29</v>
      </c>
      <c r="H97" s="346">
        <f>ROUND((IF('F Intl Con Plus Base'!$H$120&gt;ROUND(((1-'F Intl Con Plus Base'!$H$117)*'F Intl Con Plus Base'!H94),2),ROUND('F Intl Con Plus Base'!$H$120*(1+International_Fuel_Surcharge),2),ROUND(((1-'F Intl Con Plus Base'!$H$117)*'F Intl Con Plus Base'!H94)*(1+International_Fuel_Surcharge),2)))*(1+FedEx_Markup),2)</f>
        <v>230.31</v>
      </c>
      <c r="I97" s="346">
        <f>ROUND((IF('F Intl Con Plus Base'!$I$120&gt;ROUND(((1-'F Intl Con Plus Base'!$I$117)*'F Intl Con Plus Base'!I94),2),ROUND('F Intl Con Plus Base'!$I$120*(1+International_Fuel_Surcharge),2),ROUND(((1-'F Intl Con Plus Base'!$I$117)*'F Intl Con Plus Base'!I94)*(1+International_Fuel_Surcharge),2)))*(1+FedEx_Markup),2)</f>
        <v>247.71</v>
      </c>
      <c r="J97" s="346">
        <f>ROUND((IF('F Intl Con Plus Base'!$J$120&gt;ROUND(((1-'F Intl Con Plus Base'!$J$117)*'F Intl Con Plus Base'!J94),2),ROUND('F Intl Con Plus Base'!$J$120*(1+International_Fuel_Surcharge),2),ROUND(((1-'F Intl Con Plus Base'!$J$117)*'F Intl Con Plus Base'!J94)*(1+International_Fuel_Surcharge),2)))*(1+FedEx_Markup),2)</f>
        <v>170.05</v>
      </c>
      <c r="K97" s="346">
        <f>ROUND((IF('F Intl Con Plus Base'!$K$120&gt;ROUND(((1-'F Intl Con Plus Base'!$K$117)*'F Intl Con Plus Base'!K94),2),ROUND('F Intl Con Plus Base'!$K$120*(1+International_Fuel_Surcharge),2),ROUND(((1-'F Intl Con Plus Base'!$K$117)*'F Intl Con Plus Base'!K94)*(1+International_Fuel_Surcharge),2)))*(1+FedEx_Markup),2)</f>
        <v>299.49</v>
      </c>
      <c r="L97" s="346">
        <f>ROUND((IF('F Intl Con Plus Base'!$L$120&gt;ROUND(((1-'F Intl Con Plus Base'!$L$117)*'F Intl Con Plus Base'!L94),2),ROUND('F Intl Con Plus Base'!$L$120*(1+International_Fuel_Surcharge),2),ROUND(((1-'F Intl Con Plus Base'!$L$117)*'F Intl Con Plus Base'!L94)*(1+International_Fuel_Surcharge),2)))*(1+FedEx_Markup),2)</f>
        <v>270.15</v>
      </c>
      <c r="M97" s="346">
        <f>ROUND((IF('F Intl Con Plus Base'!$M$120&gt;ROUND(((1-'F Intl Con Plus Base'!$M$117)*'F Intl Con Plus Base'!M94),2),ROUND('F Intl Con Plus Base'!$M$120*(1+International_Fuel_Surcharge),2),ROUND(((1-'F Intl Con Plus Base'!$M$117)*'F Intl Con Plus Base'!M94)*(1+International_Fuel_Surcharge),2)))*(1+FedEx_Markup),2)</f>
        <v>348.39</v>
      </c>
      <c r="N97" s="346">
        <f>ROUND((IF('F Intl Con Plus Base'!$N$120&gt;ROUND(((1-'F Intl Con Plus Base'!$N$117)*'F Intl Con Plus Base'!N94),2),ROUND('F Intl Con Plus Base'!$N$120*(1+International_Fuel_Surcharge),2),ROUND(((1-'F Intl Con Plus Base'!$N$117)*'F Intl Con Plus Base'!N94)*(1+International_Fuel_Surcharge),2)))*(1+FedEx_Markup),2)</f>
        <v>408.97</v>
      </c>
      <c r="O97" s="346">
        <f>ROUND((IF('F Intl Con Plus Base'!$O$120&gt;ROUND(((1-'F Intl Con Plus Base'!$O$117)*'F Intl Con Plus Base'!O94),2),ROUND('F Intl Con Plus Base'!$O$120*(1+International_Fuel_Surcharge),2),ROUND(((1-'F Intl Con Plus Base'!$O$117)*'F Intl Con Plus Base'!O94)*(1+International_Fuel_Surcharge),2)))*(1+FedEx_Markup),2)</f>
        <v>242.72</v>
      </c>
      <c r="P97" s="346">
        <f>ROUND((IF('F Intl Con Plus Base'!$P$120&gt;ROUND(((1-'F Intl Con Plus Base'!$P$117)*'F Intl Con Plus Base'!P94),2),ROUND('F Intl Con Plus Base'!$P$120*(1+International_Fuel_Surcharge),2),ROUND(((1-'F Intl Con Plus Base'!$P$117)*'F Intl Con Plus Base'!P94)*(1+International_Fuel_Surcharge),2)))*(1+FedEx_Markup),2)</f>
        <v>300.29</v>
      </c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2.75" customHeight="1">
      <c r="A98" s="345">
        <v>93.0</v>
      </c>
      <c r="B98" s="346">
        <f>ROUND((IF('F Intl Con Plus Base'!$B$120&gt;ROUND(((1-'F Intl Con Plus Base'!$B$117)*'F Intl Con Plus Base'!B95),2),ROUND('F Intl Con Plus Base'!$B$120*(1+International_Fuel_Surcharge),2),ROUND(((1-'F Intl Con Plus Base'!$B$117)*'F Intl Con Plus Base'!B95)*(1+International_Fuel_Surcharge),2)))*(1+FedEx_Markup),2)</f>
        <v>146.86</v>
      </c>
      <c r="C98" s="346">
        <f>ROUND((IF('F Intl Con Plus Base'!$C$120&gt;ROUND(((1-'F Intl Con Plus Base'!$C$117)*'F Intl Con Plus Base'!C95),2),ROUND('F Intl Con Plus Base'!$C$120*(1+International_Fuel_Surcharge),2),ROUND(((1-'F Intl Con Plus Base'!$C$117)*'F Intl Con Plus Base'!C95)*(1+International_Fuel_Surcharge),2)))*(1+FedEx_Markup),2)</f>
        <v>153.36</v>
      </c>
      <c r="D98" s="346">
        <f>ROUND((IF('F Intl Con Plus Base'!$D$120&gt;ROUND(((1-'F Intl Con Plus Base'!$D$117)*'F Intl Con Plus Base'!D95),2),ROUND('F Intl Con Plus Base'!$D$120*(1+International_Fuel_Surcharge),2),ROUND(((1-'F Intl Con Plus Base'!$D$117)*'F Intl Con Plus Base'!D95)*(1+International_Fuel_Surcharge),2)))*(1+FedEx_Markup),2)</f>
        <v>116.3</v>
      </c>
      <c r="E98" s="346">
        <f>ROUND((IF('F Intl Con Plus Base'!$E$120&gt;ROUND(((1-'F Intl Con Plus Base'!$E$117)*'F Intl Con Plus Base'!E95),2),ROUND('F Intl Con Plus Base'!$E$120*(1+International_Fuel_Surcharge),2),ROUND(((1-'F Intl Con Plus Base'!$E$117)*'F Intl Con Plus Base'!E95)*(1+International_Fuel_Surcharge),2)))*(1+FedEx_Markup),2)</f>
        <v>197.08</v>
      </c>
      <c r="F98" s="346">
        <f>ROUND((IF('F Intl Con Plus Base'!$F$120&gt;ROUND(((1-'F Intl Con Plus Base'!$F$117)*'F Intl Con Plus Base'!F95),2),ROUND('F Intl Con Plus Base'!$F$120*(1+International_Fuel_Surcharge),2),ROUND(((1-'F Intl Con Plus Base'!$F$117)*'F Intl Con Plus Base'!F95)*(1+International_Fuel_Surcharge),2)))*(1+FedEx_Markup),2)</f>
        <v>414.84</v>
      </c>
      <c r="G98" s="346">
        <f>ROUND((IF('F Intl Con Plus Base'!$G$120&gt;ROUND(((1-'F Intl Con Plus Base'!$G$117)*'F Intl Con Plus Base'!G95),2),ROUND('F Intl Con Plus Base'!$G$120*(1+International_Fuel_Surcharge),2),ROUND(((1-'F Intl Con Plus Base'!$G$117)*'F Intl Con Plus Base'!G95)*(1+International_Fuel_Surcharge),2)))*(1+FedEx_Markup),2)</f>
        <v>227.34</v>
      </c>
      <c r="H98" s="346">
        <f>ROUND((IF('F Intl Con Plus Base'!$H$120&gt;ROUND(((1-'F Intl Con Plus Base'!$H$117)*'F Intl Con Plus Base'!H95),2),ROUND('F Intl Con Plus Base'!$H$120*(1+International_Fuel_Surcharge),2),ROUND(((1-'F Intl Con Plus Base'!$H$117)*'F Intl Con Plus Base'!H95)*(1+International_Fuel_Surcharge),2)))*(1+FedEx_Markup),2)</f>
        <v>230.37</v>
      </c>
      <c r="I98" s="346">
        <f>ROUND((IF('F Intl Con Plus Base'!$I$120&gt;ROUND(((1-'F Intl Con Plus Base'!$I$117)*'F Intl Con Plus Base'!I95),2),ROUND('F Intl Con Plus Base'!$I$120*(1+International_Fuel_Surcharge),2),ROUND(((1-'F Intl Con Plus Base'!$I$117)*'F Intl Con Plus Base'!I95)*(1+International_Fuel_Surcharge),2)))*(1+FedEx_Markup),2)</f>
        <v>247.77</v>
      </c>
      <c r="J98" s="346">
        <f>ROUND((IF('F Intl Con Plus Base'!$J$120&gt;ROUND(((1-'F Intl Con Plus Base'!$J$117)*'F Intl Con Plus Base'!J95),2),ROUND('F Intl Con Plus Base'!$J$120*(1+International_Fuel_Surcharge),2),ROUND(((1-'F Intl Con Plus Base'!$J$117)*'F Intl Con Plus Base'!J95)*(1+International_Fuel_Surcharge),2)))*(1+FedEx_Markup),2)</f>
        <v>170.22</v>
      </c>
      <c r="K98" s="346">
        <f>ROUND((IF('F Intl Con Plus Base'!$K$120&gt;ROUND(((1-'F Intl Con Plus Base'!$K$117)*'F Intl Con Plus Base'!K95),2),ROUND('F Intl Con Plus Base'!$K$120*(1+International_Fuel_Surcharge),2),ROUND(((1-'F Intl Con Plus Base'!$K$117)*'F Intl Con Plus Base'!K95)*(1+International_Fuel_Surcharge),2)))*(1+FedEx_Markup),2)</f>
        <v>299.54</v>
      </c>
      <c r="L98" s="346">
        <f>ROUND((IF('F Intl Con Plus Base'!$L$120&gt;ROUND(((1-'F Intl Con Plus Base'!$L$117)*'F Intl Con Plus Base'!L95),2),ROUND('F Intl Con Plus Base'!$L$120*(1+International_Fuel_Surcharge),2),ROUND(((1-'F Intl Con Plus Base'!$L$117)*'F Intl Con Plus Base'!L95)*(1+International_Fuel_Surcharge),2)))*(1+FedEx_Markup),2)</f>
        <v>279.84</v>
      </c>
      <c r="M98" s="346">
        <f>ROUND((IF('F Intl Con Plus Base'!$M$120&gt;ROUND(((1-'F Intl Con Plus Base'!$M$117)*'F Intl Con Plus Base'!M95),2),ROUND('F Intl Con Plus Base'!$M$120*(1+International_Fuel_Surcharge),2),ROUND(((1-'F Intl Con Plus Base'!$M$117)*'F Intl Con Plus Base'!M95)*(1+International_Fuel_Surcharge),2)))*(1+FedEx_Markup),2)</f>
        <v>348.48</v>
      </c>
      <c r="N98" s="346">
        <f>ROUND((IF('F Intl Con Plus Base'!$N$120&gt;ROUND(((1-'F Intl Con Plus Base'!$N$117)*'F Intl Con Plus Base'!N95),2),ROUND('F Intl Con Plus Base'!$N$120*(1+International_Fuel_Surcharge),2),ROUND(((1-'F Intl Con Plus Base'!$N$117)*'F Intl Con Plus Base'!N95)*(1+International_Fuel_Surcharge),2)))*(1+FedEx_Markup),2)</f>
        <v>411.29</v>
      </c>
      <c r="O98" s="346">
        <f>ROUND((IF('F Intl Con Plus Base'!$O$120&gt;ROUND(((1-'F Intl Con Plus Base'!$O$117)*'F Intl Con Plus Base'!O95),2),ROUND('F Intl Con Plus Base'!$O$120*(1+International_Fuel_Surcharge),2),ROUND(((1-'F Intl Con Plus Base'!$O$117)*'F Intl Con Plus Base'!O95)*(1+International_Fuel_Surcharge),2)))*(1+FedEx_Markup),2)</f>
        <v>242.77</v>
      </c>
      <c r="P98" s="346">
        <f>ROUND((IF('F Intl Con Plus Base'!$P$120&gt;ROUND(((1-'F Intl Con Plus Base'!$P$117)*'F Intl Con Plus Base'!P95),2),ROUND('F Intl Con Plus Base'!$P$120*(1+International_Fuel_Surcharge),2),ROUND(((1-'F Intl Con Plus Base'!$P$117)*'F Intl Con Plus Base'!P95)*(1+International_Fuel_Surcharge),2)))*(1+FedEx_Markup),2)</f>
        <v>300.35</v>
      </c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2.75" customHeight="1">
      <c r="A99" s="345">
        <v>94.0</v>
      </c>
      <c r="B99" s="346">
        <f>ROUND((IF('F Intl Con Plus Base'!$B$120&gt;ROUND(((1-'F Intl Con Plus Base'!$B$117)*'F Intl Con Plus Base'!B96),2),ROUND('F Intl Con Plus Base'!$B$120*(1+International_Fuel_Surcharge),2),ROUND(((1-'F Intl Con Plus Base'!$B$117)*'F Intl Con Plus Base'!B96)*(1+International_Fuel_Surcharge),2)))*(1+FedEx_Markup),2)</f>
        <v>146.9</v>
      </c>
      <c r="C99" s="346">
        <f>ROUND((IF('F Intl Con Plus Base'!$C$120&gt;ROUND(((1-'F Intl Con Plus Base'!$C$117)*'F Intl Con Plus Base'!C96),2),ROUND('F Intl Con Plus Base'!$C$120*(1+International_Fuel_Surcharge),2),ROUND(((1-'F Intl Con Plus Base'!$C$117)*'F Intl Con Plus Base'!C96)*(1+International_Fuel_Surcharge),2)))*(1+FedEx_Markup),2)</f>
        <v>153.41</v>
      </c>
      <c r="D99" s="346">
        <f>ROUND((IF('F Intl Con Plus Base'!$D$120&gt;ROUND(((1-'F Intl Con Plus Base'!$D$117)*'F Intl Con Plus Base'!D96),2),ROUND('F Intl Con Plus Base'!$D$120*(1+International_Fuel_Surcharge),2),ROUND(((1-'F Intl Con Plus Base'!$D$117)*'F Intl Con Plus Base'!D96)*(1+International_Fuel_Surcharge),2)))*(1+FedEx_Markup),2)</f>
        <v>116.69</v>
      </c>
      <c r="E99" s="346">
        <f>ROUND((IF('F Intl Con Plus Base'!$E$120&gt;ROUND(((1-'F Intl Con Plus Base'!$E$117)*'F Intl Con Plus Base'!E96),2),ROUND('F Intl Con Plus Base'!$E$120*(1+International_Fuel_Surcharge),2),ROUND(((1-'F Intl Con Plus Base'!$E$117)*'F Intl Con Plus Base'!E96)*(1+International_Fuel_Surcharge),2)))*(1+FedEx_Markup),2)</f>
        <v>197.12</v>
      </c>
      <c r="F99" s="346">
        <f>ROUND((IF('F Intl Con Plus Base'!$F$120&gt;ROUND(((1-'F Intl Con Plus Base'!$F$117)*'F Intl Con Plus Base'!F96),2),ROUND('F Intl Con Plus Base'!$F$120*(1+International_Fuel_Surcharge),2),ROUND(((1-'F Intl Con Plus Base'!$F$117)*'F Intl Con Plus Base'!F96)*(1+International_Fuel_Surcharge),2)))*(1+FedEx_Markup),2)</f>
        <v>414.9</v>
      </c>
      <c r="G99" s="346">
        <f>ROUND((IF('F Intl Con Plus Base'!$G$120&gt;ROUND(((1-'F Intl Con Plus Base'!$G$117)*'F Intl Con Plus Base'!G96),2),ROUND('F Intl Con Plus Base'!$G$120*(1+International_Fuel_Surcharge),2),ROUND(((1-'F Intl Con Plus Base'!$G$117)*'F Intl Con Plus Base'!G96)*(1+International_Fuel_Surcharge),2)))*(1+FedEx_Markup),2)</f>
        <v>227.39</v>
      </c>
      <c r="H99" s="346">
        <f>ROUND((IF('F Intl Con Plus Base'!$H$120&gt;ROUND(((1-'F Intl Con Plus Base'!$H$117)*'F Intl Con Plus Base'!H96),2),ROUND('F Intl Con Plus Base'!$H$120*(1+International_Fuel_Surcharge),2),ROUND(((1-'F Intl Con Plus Base'!$H$117)*'F Intl Con Plus Base'!H96)*(1+International_Fuel_Surcharge),2)))*(1+FedEx_Markup),2)</f>
        <v>230.43</v>
      </c>
      <c r="I99" s="346">
        <f>ROUND((IF('F Intl Con Plus Base'!$I$120&gt;ROUND(((1-'F Intl Con Plus Base'!$I$117)*'F Intl Con Plus Base'!I96),2),ROUND('F Intl Con Plus Base'!$I$120*(1+International_Fuel_Surcharge),2),ROUND(((1-'F Intl Con Plus Base'!$I$117)*'F Intl Con Plus Base'!I96)*(1+International_Fuel_Surcharge),2)))*(1+FedEx_Markup),2)</f>
        <v>247.83</v>
      </c>
      <c r="J99" s="346">
        <f>ROUND((IF('F Intl Con Plus Base'!$J$120&gt;ROUND(((1-'F Intl Con Plus Base'!$J$117)*'F Intl Con Plus Base'!J96),2),ROUND('F Intl Con Plus Base'!$J$120*(1+International_Fuel_Surcharge),2),ROUND(((1-'F Intl Con Plus Base'!$J$117)*'F Intl Con Plus Base'!J96)*(1+International_Fuel_Surcharge),2)))*(1+FedEx_Markup),2)</f>
        <v>173.57</v>
      </c>
      <c r="K99" s="346">
        <f>ROUND((IF('F Intl Con Plus Base'!$K$120&gt;ROUND(((1-'F Intl Con Plus Base'!$K$117)*'F Intl Con Plus Base'!K96),2),ROUND('F Intl Con Plus Base'!$K$120*(1+International_Fuel_Surcharge),2),ROUND(((1-'F Intl Con Plus Base'!$K$117)*'F Intl Con Plus Base'!K96)*(1+International_Fuel_Surcharge),2)))*(1+FedEx_Markup),2)</f>
        <v>299.6</v>
      </c>
      <c r="L99" s="346">
        <f>ROUND((IF('F Intl Con Plus Base'!$L$120&gt;ROUND(((1-'F Intl Con Plus Base'!$L$117)*'F Intl Con Plus Base'!L96),2),ROUND('F Intl Con Plus Base'!$L$120*(1+International_Fuel_Surcharge),2),ROUND(((1-'F Intl Con Plus Base'!$L$117)*'F Intl Con Plus Base'!L96)*(1+International_Fuel_Surcharge),2)))*(1+FedEx_Markup),2)</f>
        <v>280.82</v>
      </c>
      <c r="M99" s="346">
        <f>ROUND((IF('F Intl Con Plus Base'!$M$120&gt;ROUND(((1-'F Intl Con Plus Base'!$M$117)*'F Intl Con Plus Base'!M96),2),ROUND('F Intl Con Plus Base'!$M$120*(1+International_Fuel_Surcharge),2),ROUND(((1-'F Intl Con Plus Base'!$M$117)*'F Intl Con Plus Base'!M96)*(1+International_Fuel_Surcharge),2)))*(1+FedEx_Markup),2)</f>
        <v>348.54</v>
      </c>
      <c r="N99" s="346">
        <f>ROUND((IF('F Intl Con Plus Base'!$N$120&gt;ROUND(((1-'F Intl Con Plus Base'!$N$117)*'F Intl Con Plus Base'!N96),2),ROUND('F Intl Con Plus Base'!$N$120*(1+International_Fuel_Surcharge),2),ROUND(((1-'F Intl Con Plus Base'!$N$117)*'F Intl Con Plus Base'!N96)*(1+International_Fuel_Surcharge),2)))*(1+FedEx_Markup),2)</f>
        <v>411.52</v>
      </c>
      <c r="O99" s="346">
        <f>ROUND((IF('F Intl Con Plus Base'!$O$120&gt;ROUND(((1-'F Intl Con Plus Base'!$O$117)*'F Intl Con Plus Base'!O96),2),ROUND('F Intl Con Plus Base'!$O$120*(1+International_Fuel_Surcharge),2),ROUND(((1-'F Intl Con Plus Base'!$O$117)*'F Intl Con Plus Base'!O96)*(1+International_Fuel_Surcharge),2)))*(1+FedEx_Markup),2)</f>
        <v>242.82</v>
      </c>
      <c r="P99" s="346">
        <f>ROUND((IF('F Intl Con Plus Base'!$P$120&gt;ROUND(((1-'F Intl Con Plus Base'!$P$117)*'F Intl Con Plus Base'!P96),2),ROUND('F Intl Con Plus Base'!$P$120*(1+International_Fuel_Surcharge),2),ROUND(((1-'F Intl Con Plus Base'!$P$117)*'F Intl Con Plus Base'!P96)*(1+International_Fuel_Surcharge),2)))*(1+FedEx_Markup),2)</f>
        <v>300.39</v>
      </c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2.75" customHeight="1">
      <c r="A100" s="345">
        <v>95.0</v>
      </c>
      <c r="B100" s="346">
        <f>ROUND((IF('F Intl Con Plus Base'!$B$120&gt;ROUND(((1-'F Intl Con Plus Base'!$B$117)*'F Intl Con Plus Base'!B97),2),ROUND('F Intl Con Plus Base'!$B$120*(1+International_Fuel_Surcharge),2),ROUND(((1-'F Intl Con Plus Base'!$B$117)*'F Intl Con Plus Base'!B97)*(1+International_Fuel_Surcharge),2)))*(1+FedEx_Markup),2)</f>
        <v>146.96</v>
      </c>
      <c r="C100" s="346">
        <f>ROUND((IF('F Intl Con Plus Base'!$C$120&gt;ROUND(((1-'F Intl Con Plus Base'!$C$117)*'F Intl Con Plus Base'!C97),2),ROUND('F Intl Con Plus Base'!$C$120*(1+International_Fuel_Surcharge),2),ROUND(((1-'F Intl Con Plus Base'!$C$117)*'F Intl Con Plus Base'!C97)*(1+International_Fuel_Surcharge),2)))*(1+FedEx_Markup),2)</f>
        <v>153.47</v>
      </c>
      <c r="D100" s="346">
        <f>ROUND((IF('F Intl Con Plus Base'!$D$120&gt;ROUND(((1-'F Intl Con Plus Base'!$D$117)*'F Intl Con Plus Base'!D97),2),ROUND('F Intl Con Plus Base'!$D$120*(1+International_Fuel_Surcharge),2),ROUND(((1-'F Intl Con Plus Base'!$D$117)*'F Intl Con Plus Base'!D97)*(1+International_Fuel_Surcharge),2)))*(1+FedEx_Markup),2)</f>
        <v>124.67</v>
      </c>
      <c r="E100" s="346">
        <f>ROUND((IF('F Intl Con Plus Base'!$E$120&gt;ROUND(((1-'F Intl Con Plus Base'!$E$117)*'F Intl Con Plus Base'!E97),2),ROUND('F Intl Con Plus Base'!$E$120*(1+International_Fuel_Surcharge),2),ROUND(((1-'F Intl Con Plus Base'!$E$117)*'F Intl Con Plus Base'!E97)*(1+International_Fuel_Surcharge),2)))*(1+FedEx_Markup),2)</f>
        <v>197.17</v>
      </c>
      <c r="F100" s="346">
        <f>ROUND((IF('F Intl Con Plus Base'!$F$120&gt;ROUND(((1-'F Intl Con Plus Base'!$F$117)*'F Intl Con Plus Base'!F97),2),ROUND('F Intl Con Plus Base'!$F$120*(1+International_Fuel_Surcharge),2),ROUND(((1-'F Intl Con Plus Base'!$F$117)*'F Intl Con Plus Base'!F97)*(1+International_Fuel_Surcharge),2)))*(1+FedEx_Markup),2)</f>
        <v>415.41</v>
      </c>
      <c r="G100" s="346">
        <f>ROUND((IF('F Intl Con Plus Base'!$G$120&gt;ROUND(((1-'F Intl Con Plus Base'!$G$117)*'F Intl Con Plus Base'!G97),2),ROUND('F Intl Con Plus Base'!$G$120*(1+International_Fuel_Surcharge),2),ROUND(((1-'F Intl Con Plus Base'!$G$117)*'F Intl Con Plus Base'!G97)*(1+International_Fuel_Surcharge),2)))*(1+FedEx_Markup),2)</f>
        <v>227.45</v>
      </c>
      <c r="H100" s="346">
        <f>ROUND((IF('F Intl Con Plus Base'!$H$120&gt;ROUND(((1-'F Intl Con Plus Base'!$H$117)*'F Intl Con Plus Base'!H97),2),ROUND('F Intl Con Plus Base'!$H$120*(1+International_Fuel_Surcharge),2),ROUND(((1-'F Intl Con Plus Base'!$H$117)*'F Intl Con Plus Base'!H97)*(1+International_Fuel_Surcharge),2)))*(1+FedEx_Markup),2)</f>
        <v>230.48</v>
      </c>
      <c r="I100" s="346">
        <f>ROUND((IF('F Intl Con Plus Base'!$I$120&gt;ROUND(((1-'F Intl Con Plus Base'!$I$117)*'F Intl Con Plus Base'!I97),2),ROUND('F Intl Con Plus Base'!$I$120*(1+International_Fuel_Surcharge),2),ROUND(((1-'F Intl Con Plus Base'!$I$117)*'F Intl Con Plus Base'!I97)*(1+International_Fuel_Surcharge),2)))*(1+FedEx_Markup),2)</f>
        <v>247.88</v>
      </c>
      <c r="J100" s="346">
        <f>ROUND((IF('F Intl Con Plus Base'!$J$120&gt;ROUND(((1-'F Intl Con Plus Base'!$J$117)*'F Intl Con Plus Base'!J97),2),ROUND('F Intl Con Plus Base'!$J$120*(1+International_Fuel_Surcharge),2),ROUND(((1-'F Intl Con Plus Base'!$J$117)*'F Intl Con Plus Base'!J97)*(1+International_Fuel_Surcharge),2)))*(1+FedEx_Markup),2)</f>
        <v>173.93</v>
      </c>
      <c r="K100" s="346">
        <f>ROUND((IF('F Intl Con Plus Base'!$K$120&gt;ROUND(((1-'F Intl Con Plus Base'!$K$117)*'F Intl Con Plus Base'!K97),2),ROUND('F Intl Con Plus Base'!$K$120*(1+International_Fuel_Surcharge),2),ROUND(((1-'F Intl Con Plus Base'!$K$117)*'F Intl Con Plus Base'!K97)*(1+International_Fuel_Surcharge),2)))*(1+FedEx_Markup),2)</f>
        <v>299.64</v>
      </c>
      <c r="L100" s="346">
        <f>ROUND((IF('F Intl Con Plus Base'!$L$120&gt;ROUND(((1-'F Intl Con Plus Base'!$L$117)*'F Intl Con Plus Base'!L97),2),ROUND('F Intl Con Plus Base'!$L$120*(1+International_Fuel_Surcharge),2),ROUND(((1-'F Intl Con Plus Base'!$L$117)*'F Intl Con Plus Base'!L97)*(1+International_Fuel_Surcharge),2)))*(1+FedEx_Markup),2)</f>
        <v>280.91</v>
      </c>
      <c r="M100" s="346">
        <f>ROUND((IF('F Intl Con Plus Base'!$M$120&gt;ROUND(((1-'F Intl Con Plus Base'!$M$117)*'F Intl Con Plus Base'!M97),2),ROUND('F Intl Con Plus Base'!$M$120*(1+International_Fuel_Surcharge),2),ROUND(((1-'F Intl Con Plus Base'!$M$117)*'F Intl Con Plus Base'!M97)*(1+International_Fuel_Surcharge),2)))*(1+FedEx_Markup),2)</f>
        <v>348.61</v>
      </c>
      <c r="N100" s="346">
        <f>ROUND((IF('F Intl Con Plus Base'!$N$120&gt;ROUND(((1-'F Intl Con Plus Base'!$N$117)*'F Intl Con Plus Base'!N97),2),ROUND('F Intl Con Plus Base'!$N$120*(1+International_Fuel_Surcharge),2),ROUND(((1-'F Intl Con Plus Base'!$N$117)*'F Intl Con Plus Base'!N97)*(1+International_Fuel_Surcharge),2)))*(1+FedEx_Markup),2)</f>
        <v>411.57</v>
      </c>
      <c r="O100" s="346">
        <f>ROUND((IF('F Intl Con Plus Base'!$O$120&gt;ROUND(((1-'F Intl Con Plus Base'!$O$117)*'F Intl Con Plus Base'!O97),2),ROUND('F Intl Con Plus Base'!$O$120*(1+International_Fuel_Surcharge),2),ROUND(((1-'F Intl Con Plus Base'!$O$117)*'F Intl Con Plus Base'!O97)*(1+International_Fuel_Surcharge),2)))*(1+FedEx_Markup),2)</f>
        <v>242.87</v>
      </c>
      <c r="P100" s="346">
        <f>ROUND((IF('F Intl Con Plus Base'!$P$120&gt;ROUND(((1-'F Intl Con Plus Base'!$P$117)*'F Intl Con Plus Base'!P97),2),ROUND('F Intl Con Plus Base'!$P$120*(1+International_Fuel_Surcharge),2),ROUND(((1-'F Intl Con Plus Base'!$P$117)*'F Intl Con Plus Base'!P97)*(1+International_Fuel_Surcharge),2)))*(1+FedEx_Markup),2)</f>
        <v>300.82</v>
      </c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2.75" customHeight="1">
      <c r="A101" s="345">
        <v>96.0</v>
      </c>
      <c r="B101" s="346">
        <f>ROUND((IF('F Intl Con Plus Base'!$B$120&gt;ROUND(((1-'F Intl Con Plus Base'!$B$117)*'F Intl Con Plus Base'!B98),2),ROUND('F Intl Con Plus Base'!$B$120*(1+International_Fuel_Surcharge),2),ROUND(((1-'F Intl Con Plus Base'!$B$117)*'F Intl Con Plus Base'!B98)*(1+International_Fuel_Surcharge),2)))*(1+FedEx_Markup),2)</f>
        <v>147</v>
      </c>
      <c r="C101" s="346">
        <f>ROUND((IF('F Intl Con Plus Base'!$C$120&gt;ROUND(((1-'F Intl Con Plus Base'!$C$117)*'F Intl Con Plus Base'!C98),2),ROUND('F Intl Con Plus Base'!$C$120*(1+International_Fuel_Surcharge),2),ROUND(((1-'F Intl Con Plus Base'!$C$117)*'F Intl Con Plus Base'!C98)*(1+International_Fuel_Surcharge),2)))*(1+FedEx_Markup),2)</f>
        <v>153.51</v>
      </c>
      <c r="D101" s="346">
        <f>ROUND((IF('F Intl Con Plus Base'!$D$120&gt;ROUND(((1-'F Intl Con Plus Base'!$D$117)*'F Intl Con Plus Base'!D98),2),ROUND('F Intl Con Plus Base'!$D$120*(1+International_Fuel_Surcharge),2),ROUND(((1-'F Intl Con Plus Base'!$D$117)*'F Intl Con Plus Base'!D98)*(1+International_Fuel_Surcharge),2)))*(1+FedEx_Markup),2)</f>
        <v>125.47</v>
      </c>
      <c r="E101" s="346">
        <f>ROUND((IF('F Intl Con Plus Base'!$E$120&gt;ROUND(((1-'F Intl Con Plus Base'!$E$117)*'F Intl Con Plus Base'!E98),2),ROUND('F Intl Con Plus Base'!$E$120*(1+International_Fuel_Surcharge),2),ROUND(((1-'F Intl Con Plus Base'!$E$117)*'F Intl Con Plus Base'!E98)*(1+International_Fuel_Surcharge),2)))*(1+FedEx_Markup),2)</f>
        <v>197.23</v>
      </c>
      <c r="F101" s="346">
        <f>ROUND((IF('F Intl Con Plus Base'!$F$120&gt;ROUND(((1-'F Intl Con Plus Base'!$F$117)*'F Intl Con Plus Base'!F98),2),ROUND('F Intl Con Plus Base'!$F$120*(1+International_Fuel_Surcharge),2),ROUND(((1-'F Intl Con Plus Base'!$F$117)*'F Intl Con Plus Base'!F98)*(1+International_Fuel_Surcharge),2)))*(1+FedEx_Markup),2)</f>
        <v>425.91</v>
      </c>
      <c r="G101" s="346">
        <f>ROUND((IF('F Intl Con Plus Base'!$G$120&gt;ROUND(((1-'F Intl Con Plus Base'!$G$117)*'F Intl Con Plus Base'!G98),2),ROUND('F Intl Con Plus Base'!$G$120*(1+International_Fuel_Surcharge),2),ROUND(((1-'F Intl Con Plus Base'!$G$117)*'F Intl Con Plus Base'!G98)*(1+International_Fuel_Surcharge),2)))*(1+FedEx_Markup),2)</f>
        <v>228.52</v>
      </c>
      <c r="H101" s="346">
        <f>ROUND((IF('F Intl Con Plus Base'!$H$120&gt;ROUND(((1-'F Intl Con Plus Base'!$H$117)*'F Intl Con Plus Base'!H98),2),ROUND('F Intl Con Plus Base'!$H$120*(1+International_Fuel_Surcharge),2),ROUND(((1-'F Intl Con Plus Base'!$H$117)*'F Intl Con Plus Base'!H98)*(1+International_Fuel_Surcharge),2)))*(1+FedEx_Markup),2)</f>
        <v>230.54</v>
      </c>
      <c r="I101" s="346">
        <f>ROUND((IF('F Intl Con Plus Base'!$I$120&gt;ROUND(((1-'F Intl Con Plus Base'!$I$117)*'F Intl Con Plus Base'!I98),2),ROUND('F Intl Con Plus Base'!$I$120*(1+International_Fuel_Surcharge),2),ROUND(((1-'F Intl Con Plus Base'!$I$117)*'F Intl Con Plus Base'!I98)*(1+International_Fuel_Surcharge),2)))*(1+FedEx_Markup),2)</f>
        <v>247.93</v>
      </c>
      <c r="J101" s="346">
        <f>ROUND((IF('F Intl Con Plus Base'!$J$120&gt;ROUND(((1-'F Intl Con Plus Base'!$J$117)*'F Intl Con Plus Base'!J98),2),ROUND('F Intl Con Plus Base'!$J$120*(1+International_Fuel_Surcharge),2),ROUND(((1-'F Intl Con Plus Base'!$J$117)*'F Intl Con Plus Base'!J98)*(1+International_Fuel_Surcharge),2)))*(1+FedEx_Markup),2)</f>
        <v>175.46</v>
      </c>
      <c r="K101" s="346">
        <f>ROUND((IF('F Intl Con Plus Base'!$K$120&gt;ROUND(((1-'F Intl Con Plus Base'!$K$117)*'F Intl Con Plus Base'!K98),2),ROUND('F Intl Con Plus Base'!$K$120*(1+International_Fuel_Surcharge),2),ROUND(((1-'F Intl Con Plus Base'!$K$117)*'F Intl Con Plus Base'!K98)*(1+International_Fuel_Surcharge),2)))*(1+FedEx_Markup),2)</f>
        <v>299.7</v>
      </c>
      <c r="L101" s="346">
        <f>ROUND((IF('F Intl Con Plus Base'!$L$120&gt;ROUND(((1-'F Intl Con Plus Base'!$L$117)*'F Intl Con Plus Base'!L98),2),ROUND('F Intl Con Plus Base'!$L$120*(1+International_Fuel_Surcharge),2),ROUND(((1-'F Intl Con Plus Base'!$L$117)*'F Intl Con Plus Base'!L98)*(1+International_Fuel_Surcharge),2)))*(1+FedEx_Markup),2)</f>
        <v>280.98</v>
      </c>
      <c r="M101" s="346">
        <f>ROUND((IF('F Intl Con Plus Base'!$M$120&gt;ROUND(((1-'F Intl Con Plus Base'!$M$117)*'F Intl Con Plus Base'!M98),2),ROUND('F Intl Con Plus Base'!$M$120*(1+International_Fuel_Surcharge),2),ROUND(((1-'F Intl Con Plus Base'!$M$117)*'F Intl Con Plus Base'!M98)*(1+International_Fuel_Surcharge),2)))*(1+FedEx_Markup),2)</f>
        <v>348.67</v>
      </c>
      <c r="N101" s="346">
        <f>ROUND((IF('F Intl Con Plus Base'!$N$120&gt;ROUND(((1-'F Intl Con Plus Base'!$N$117)*'F Intl Con Plus Base'!N98),2),ROUND('F Intl Con Plus Base'!$N$120*(1+International_Fuel_Surcharge),2),ROUND(((1-'F Intl Con Plus Base'!$N$117)*'F Intl Con Plus Base'!N98)*(1+International_Fuel_Surcharge),2)))*(1+FedEx_Markup),2)</f>
        <v>411.63</v>
      </c>
      <c r="O101" s="346">
        <f>ROUND((IF('F Intl Con Plus Base'!$O$120&gt;ROUND(((1-'F Intl Con Plus Base'!$O$117)*'F Intl Con Plus Base'!O98),2),ROUND('F Intl Con Plus Base'!$O$120*(1+International_Fuel_Surcharge),2),ROUND(((1-'F Intl Con Plus Base'!$O$117)*'F Intl Con Plus Base'!O98)*(1+International_Fuel_Surcharge),2)))*(1+FedEx_Markup),2)</f>
        <v>242.93</v>
      </c>
      <c r="P101" s="346">
        <f>ROUND((IF('F Intl Con Plus Base'!$P$120&gt;ROUND(((1-'F Intl Con Plus Base'!$P$117)*'F Intl Con Plus Base'!P98),2),ROUND('F Intl Con Plus Base'!$P$120*(1+International_Fuel_Surcharge),2),ROUND(((1-'F Intl Con Plus Base'!$P$117)*'F Intl Con Plus Base'!P98)*(1+International_Fuel_Surcharge),2)))*(1+FedEx_Markup),2)</f>
        <v>309.2</v>
      </c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2.75" customHeight="1">
      <c r="A102" s="345">
        <v>97.0</v>
      </c>
      <c r="B102" s="346">
        <f>ROUND((IF('F Intl Con Plus Base'!$B$120&gt;ROUND(((1-'F Intl Con Plus Base'!$B$117)*'F Intl Con Plus Base'!B99),2),ROUND('F Intl Con Plus Base'!$B$120*(1+International_Fuel_Surcharge),2),ROUND(((1-'F Intl Con Plus Base'!$B$117)*'F Intl Con Plus Base'!B99)*(1+International_Fuel_Surcharge),2)))*(1+FedEx_Markup),2)</f>
        <v>147.06</v>
      </c>
      <c r="C102" s="346">
        <f>ROUND((IF('F Intl Con Plus Base'!$C$120&gt;ROUND(((1-'F Intl Con Plus Base'!$C$117)*'F Intl Con Plus Base'!C99),2),ROUND('F Intl Con Plus Base'!$C$120*(1+International_Fuel_Surcharge),2),ROUND(((1-'F Intl Con Plus Base'!$C$117)*'F Intl Con Plus Base'!C99)*(1+International_Fuel_Surcharge),2)))*(1+FedEx_Markup),2)</f>
        <v>153.57</v>
      </c>
      <c r="D102" s="346">
        <f>ROUND((IF('F Intl Con Plus Base'!$D$120&gt;ROUND(((1-'F Intl Con Plus Base'!$D$117)*'F Intl Con Plus Base'!D99),2),ROUND('F Intl Con Plus Base'!$D$120*(1+International_Fuel_Surcharge),2),ROUND(((1-'F Intl Con Plus Base'!$D$117)*'F Intl Con Plus Base'!D99)*(1+International_Fuel_Surcharge),2)))*(1+FedEx_Markup),2)</f>
        <v>125.56</v>
      </c>
      <c r="E102" s="346">
        <f>ROUND((IF('F Intl Con Plus Base'!$E$120&gt;ROUND(((1-'F Intl Con Plus Base'!$E$117)*'F Intl Con Plus Base'!E99),2),ROUND('F Intl Con Plus Base'!$E$120*(1+International_Fuel_Surcharge),2),ROUND(((1-'F Intl Con Plus Base'!$E$117)*'F Intl Con Plus Base'!E99)*(1+International_Fuel_Surcharge),2)))*(1+FedEx_Markup),2)</f>
        <v>197.27</v>
      </c>
      <c r="F102" s="346">
        <f>ROUND((IF('F Intl Con Plus Base'!$F$120&gt;ROUND(((1-'F Intl Con Plus Base'!$F$117)*'F Intl Con Plus Base'!F99),2),ROUND('F Intl Con Plus Base'!$F$120*(1+International_Fuel_Surcharge),2),ROUND(((1-'F Intl Con Plus Base'!$F$117)*'F Intl Con Plus Base'!F99)*(1+International_Fuel_Surcharge),2)))*(1+FedEx_Markup),2)</f>
        <v>426.96</v>
      </c>
      <c r="G102" s="346">
        <f>ROUND((IF('F Intl Con Plus Base'!$G$120&gt;ROUND(((1-'F Intl Con Plus Base'!$G$117)*'F Intl Con Plus Base'!G99),2),ROUND('F Intl Con Plus Base'!$G$120*(1+International_Fuel_Surcharge),2),ROUND(((1-'F Intl Con Plus Base'!$G$117)*'F Intl Con Plus Base'!G99)*(1+International_Fuel_Surcharge),2)))*(1+FedEx_Markup),2)</f>
        <v>234.69</v>
      </c>
      <c r="H102" s="346">
        <f>ROUND((IF('F Intl Con Plus Base'!$H$120&gt;ROUND(((1-'F Intl Con Plus Base'!$H$117)*'F Intl Con Plus Base'!H99),2),ROUND('F Intl Con Plus Base'!$H$120*(1+International_Fuel_Surcharge),2),ROUND(((1-'F Intl Con Plus Base'!$H$117)*'F Intl Con Plus Base'!H99)*(1+International_Fuel_Surcharge),2)))*(1+FedEx_Markup),2)</f>
        <v>230.6</v>
      </c>
      <c r="I102" s="346">
        <f>ROUND((IF('F Intl Con Plus Base'!$I$120&gt;ROUND(((1-'F Intl Con Plus Base'!$I$117)*'F Intl Con Plus Base'!I99),2),ROUND('F Intl Con Plus Base'!$I$120*(1+International_Fuel_Surcharge),2),ROUND(((1-'F Intl Con Plus Base'!$I$117)*'F Intl Con Plus Base'!I99)*(1+International_Fuel_Surcharge),2)))*(1+FedEx_Markup),2)</f>
        <v>247.99</v>
      </c>
      <c r="J102" s="346">
        <f>ROUND((IF('F Intl Con Plus Base'!$J$120&gt;ROUND(((1-'F Intl Con Plus Base'!$J$117)*'F Intl Con Plus Base'!J99),2),ROUND('F Intl Con Plus Base'!$J$120*(1+International_Fuel_Surcharge),2),ROUND(((1-'F Intl Con Plus Base'!$J$117)*'F Intl Con Plus Base'!J99)*(1+International_Fuel_Surcharge),2)))*(1+FedEx_Markup),2)</f>
        <v>175.61</v>
      </c>
      <c r="K102" s="346">
        <f>ROUND((IF('F Intl Con Plus Base'!$K$120&gt;ROUND(((1-'F Intl Con Plus Base'!$K$117)*'F Intl Con Plus Base'!K99),2),ROUND('F Intl Con Plus Base'!$K$120*(1+International_Fuel_Surcharge),2),ROUND(((1-'F Intl Con Plus Base'!$K$117)*'F Intl Con Plus Base'!K99)*(1+International_Fuel_Surcharge),2)))*(1+FedEx_Markup),2)</f>
        <v>299.75</v>
      </c>
      <c r="L102" s="346">
        <f>ROUND((IF('F Intl Con Plus Base'!$L$120&gt;ROUND(((1-'F Intl Con Plus Base'!$L$117)*'F Intl Con Plus Base'!L99),2),ROUND('F Intl Con Plus Base'!$L$120*(1+International_Fuel_Surcharge),2),ROUND(((1-'F Intl Con Plus Base'!$L$117)*'F Intl Con Plus Base'!L99)*(1+International_Fuel_Surcharge),2)))*(1+FedEx_Markup),2)</f>
        <v>281.04</v>
      </c>
      <c r="M102" s="346">
        <f>ROUND((IF('F Intl Con Plus Base'!$M$120&gt;ROUND(((1-'F Intl Con Plus Base'!$M$117)*'F Intl Con Plus Base'!M99),2),ROUND('F Intl Con Plus Base'!$M$120*(1+International_Fuel_Surcharge),2),ROUND(((1-'F Intl Con Plus Base'!$M$117)*'F Intl Con Plus Base'!M99)*(1+International_Fuel_Surcharge),2)))*(1+FedEx_Markup),2)</f>
        <v>348.73</v>
      </c>
      <c r="N102" s="346">
        <f>ROUND((IF('F Intl Con Plus Base'!$N$120&gt;ROUND(((1-'F Intl Con Plus Base'!$N$117)*'F Intl Con Plus Base'!N99),2),ROUND('F Intl Con Plus Base'!$N$120*(1+International_Fuel_Surcharge),2),ROUND(((1-'F Intl Con Plus Base'!$N$117)*'F Intl Con Plus Base'!N99)*(1+International_Fuel_Surcharge),2)))*(1+FedEx_Markup),2)</f>
        <v>411.69</v>
      </c>
      <c r="O102" s="346">
        <f>ROUND((IF('F Intl Con Plus Base'!$O$120&gt;ROUND(((1-'F Intl Con Plus Base'!$O$117)*'F Intl Con Plus Base'!O99),2),ROUND('F Intl Con Plus Base'!$O$120*(1+International_Fuel_Surcharge),2),ROUND(((1-'F Intl Con Plus Base'!$O$117)*'F Intl Con Plus Base'!O99)*(1+International_Fuel_Surcharge),2)))*(1+FedEx_Markup),2)</f>
        <v>242.97</v>
      </c>
      <c r="P102" s="346">
        <f>ROUND((IF('F Intl Con Plus Base'!$P$120&gt;ROUND(((1-'F Intl Con Plus Base'!$P$117)*'F Intl Con Plus Base'!P99),2),ROUND('F Intl Con Plus Base'!$P$120*(1+International_Fuel_Surcharge),2),ROUND(((1-'F Intl Con Plus Base'!$P$117)*'F Intl Con Plus Base'!P99)*(1+International_Fuel_Surcharge),2)))*(1+FedEx_Markup),2)</f>
        <v>310.19</v>
      </c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2.75" customHeight="1">
      <c r="A103" s="345">
        <v>98.0</v>
      </c>
      <c r="B103" s="346">
        <f>ROUND((IF('F Intl Con Plus Base'!$B$120&gt;ROUND(((1-'F Intl Con Plus Base'!$B$117)*'F Intl Con Plus Base'!B100),2),ROUND('F Intl Con Plus Base'!$B$120*(1+International_Fuel_Surcharge),2),ROUND(((1-'F Intl Con Plus Base'!$B$117)*'F Intl Con Plus Base'!B100)*(1+International_Fuel_Surcharge),2)))*(1+FedEx_Markup),2)</f>
        <v>147.11</v>
      </c>
      <c r="C103" s="346">
        <f>ROUND((IF('F Intl Con Plus Base'!$C$120&gt;ROUND(((1-'F Intl Con Plus Base'!$C$117)*'F Intl Con Plus Base'!C100),2),ROUND('F Intl Con Plus Base'!$C$120*(1+International_Fuel_Surcharge),2),ROUND(((1-'F Intl Con Plus Base'!$C$117)*'F Intl Con Plus Base'!C100)*(1+International_Fuel_Surcharge),2)))*(1+FedEx_Markup),2)</f>
        <v>153.63</v>
      </c>
      <c r="D103" s="346">
        <f>ROUND((IF('F Intl Con Plus Base'!$D$120&gt;ROUND(((1-'F Intl Con Plus Base'!$D$117)*'F Intl Con Plus Base'!D100),2),ROUND('F Intl Con Plus Base'!$D$120*(1+International_Fuel_Surcharge),2),ROUND(((1-'F Intl Con Plus Base'!$D$117)*'F Intl Con Plus Base'!D100)*(1+International_Fuel_Surcharge),2)))*(1+FedEx_Markup),2)</f>
        <v>125.61</v>
      </c>
      <c r="E103" s="346">
        <f>ROUND((IF('F Intl Con Plus Base'!$E$120&gt;ROUND(((1-'F Intl Con Plus Base'!$E$117)*'F Intl Con Plus Base'!E100),2),ROUND('F Intl Con Plus Base'!$E$120*(1+International_Fuel_Surcharge),2),ROUND(((1-'F Intl Con Plus Base'!$E$117)*'F Intl Con Plus Base'!E100)*(1+International_Fuel_Surcharge),2)))*(1+FedEx_Markup),2)</f>
        <v>197.32</v>
      </c>
      <c r="F103" s="346">
        <f>ROUND((IF('F Intl Con Plus Base'!$F$120&gt;ROUND(((1-'F Intl Con Plus Base'!$F$117)*'F Intl Con Plus Base'!F100),2),ROUND('F Intl Con Plus Base'!$F$120*(1+International_Fuel_Surcharge),2),ROUND(((1-'F Intl Con Plus Base'!$F$117)*'F Intl Con Plus Base'!F100)*(1+International_Fuel_Surcharge),2)))*(1+FedEx_Markup),2)</f>
        <v>427.06</v>
      </c>
      <c r="G103" s="346">
        <f>ROUND((IF('F Intl Con Plus Base'!$G$120&gt;ROUND(((1-'F Intl Con Plus Base'!$G$117)*'F Intl Con Plus Base'!G100),2),ROUND('F Intl Con Plus Base'!$G$120*(1+International_Fuel_Surcharge),2),ROUND(((1-'F Intl Con Plus Base'!$G$117)*'F Intl Con Plus Base'!G100)*(1+International_Fuel_Surcharge),2)))*(1+FedEx_Markup),2)</f>
        <v>235.3</v>
      </c>
      <c r="H103" s="346">
        <f>ROUND((IF('F Intl Con Plus Base'!$H$120&gt;ROUND(((1-'F Intl Con Plus Base'!$H$117)*'F Intl Con Plus Base'!H100),2),ROUND('F Intl Con Plus Base'!$H$120*(1+International_Fuel_Surcharge),2),ROUND(((1-'F Intl Con Plus Base'!$H$117)*'F Intl Con Plus Base'!H100)*(1+International_Fuel_Surcharge),2)))*(1+FedEx_Markup),2)</f>
        <v>230.66</v>
      </c>
      <c r="I103" s="346">
        <f>ROUND((IF('F Intl Con Plus Base'!$I$120&gt;ROUND(((1-'F Intl Con Plus Base'!$I$117)*'F Intl Con Plus Base'!I100),2),ROUND('F Intl Con Plus Base'!$I$120*(1+International_Fuel_Surcharge),2),ROUND(((1-'F Intl Con Plus Base'!$I$117)*'F Intl Con Plus Base'!I100)*(1+International_Fuel_Surcharge),2)))*(1+FedEx_Markup),2)</f>
        <v>248.03</v>
      </c>
      <c r="J103" s="346">
        <f>ROUND((IF('F Intl Con Plus Base'!$J$120&gt;ROUND(((1-'F Intl Con Plus Base'!$J$117)*'F Intl Con Plus Base'!J100),2),ROUND('F Intl Con Plus Base'!$J$120*(1+International_Fuel_Surcharge),2),ROUND(((1-'F Intl Con Plus Base'!$J$117)*'F Intl Con Plus Base'!J100)*(1+International_Fuel_Surcharge),2)))*(1+FedEx_Markup),2)</f>
        <v>175.67</v>
      </c>
      <c r="K103" s="346">
        <f>ROUND((IF('F Intl Con Plus Base'!$K$120&gt;ROUND(((1-'F Intl Con Plus Base'!$K$117)*'F Intl Con Plus Base'!K100),2),ROUND('F Intl Con Plus Base'!$K$120*(1+International_Fuel_Surcharge),2),ROUND(((1-'F Intl Con Plus Base'!$K$117)*'F Intl Con Plus Base'!K100)*(1+International_Fuel_Surcharge),2)))*(1+FedEx_Markup),2)</f>
        <v>299.79</v>
      </c>
      <c r="L103" s="346">
        <f>ROUND((IF('F Intl Con Plus Base'!$L$120&gt;ROUND(((1-'F Intl Con Plus Base'!$L$117)*'F Intl Con Plus Base'!L100),2),ROUND('F Intl Con Plus Base'!$L$120*(1+International_Fuel_Surcharge),2),ROUND(((1-'F Intl Con Plus Base'!$L$117)*'F Intl Con Plus Base'!L100)*(1+International_Fuel_Surcharge),2)))*(1+FedEx_Markup),2)</f>
        <v>281.09</v>
      </c>
      <c r="M103" s="346">
        <f>ROUND((IF('F Intl Con Plus Base'!$M$120&gt;ROUND(((1-'F Intl Con Plus Base'!$M$117)*'F Intl Con Plus Base'!M100),2),ROUND('F Intl Con Plus Base'!$M$120*(1+International_Fuel_Surcharge),2),ROUND(((1-'F Intl Con Plus Base'!$M$117)*'F Intl Con Plus Base'!M100)*(1+International_Fuel_Surcharge),2)))*(1+FedEx_Markup),2)</f>
        <v>348.83</v>
      </c>
      <c r="N103" s="346">
        <f>ROUND((IF('F Intl Con Plus Base'!$N$120&gt;ROUND(((1-'F Intl Con Plus Base'!$N$117)*'F Intl Con Plus Base'!N100),2),ROUND('F Intl Con Plus Base'!$N$120*(1+International_Fuel_Surcharge),2),ROUND(((1-'F Intl Con Plus Base'!$N$117)*'F Intl Con Plus Base'!N100)*(1+International_Fuel_Surcharge),2)))*(1+FedEx_Markup),2)</f>
        <v>412.94</v>
      </c>
      <c r="O103" s="346">
        <f>ROUND((IF('F Intl Con Plus Base'!$O$120&gt;ROUND(((1-'F Intl Con Plus Base'!$O$117)*'F Intl Con Plus Base'!O100),2),ROUND('F Intl Con Plus Base'!$O$120*(1+International_Fuel_Surcharge),2),ROUND(((1-'F Intl Con Plus Base'!$O$117)*'F Intl Con Plus Base'!O100)*(1+International_Fuel_Surcharge),2)))*(1+FedEx_Markup),2)</f>
        <v>243.03</v>
      </c>
      <c r="P103" s="346">
        <f>ROUND((IF('F Intl Con Plus Base'!$P$120&gt;ROUND(((1-'F Intl Con Plus Base'!$P$117)*'F Intl Con Plus Base'!P100),2),ROUND('F Intl Con Plus Base'!$P$120*(1+International_Fuel_Surcharge),2),ROUND(((1-'F Intl Con Plus Base'!$P$117)*'F Intl Con Plus Base'!P100)*(1+International_Fuel_Surcharge),2)))*(1+FedEx_Markup),2)</f>
        <v>310.88</v>
      </c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2.75" customHeight="1">
      <c r="A104" s="345">
        <v>99.0</v>
      </c>
      <c r="B104" s="346">
        <f>ROUND((IF('F Intl Con Plus Base'!$B$120&gt;ROUND(((1-'F Intl Con Plus Base'!$B$117)*'F Intl Con Plus Base'!B101),2),ROUND('F Intl Con Plus Base'!$B$120*(1+International_Fuel_Surcharge),2),ROUND(((1-'F Intl Con Plus Base'!$B$117)*'F Intl Con Plus Base'!B101)*(1+International_Fuel_Surcharge),2)))*(1+FedEx_Markup),2)</f>
        <v>147.17</v>
      </c>
      <c r="C104" s="346">
        <f>ROUND((IF('F Intl Con Plus Base'!$C$120&gt;ROUND(((1-'F Intl Con Plus Base'!$C$117)*'F Intl Con Plus Base'!C101),2),ROUND('F Intl Con Plus Base'!$C$120*(1+International_Fuel_Surcharge),2),ROUND(((1-'F Intl Con Plus Base'!$C$117)*'F Intl Con Plus Base'!C101)*(1+International_Fuel_Surcharge),2)))*(1+FedEx_Markup),2)</f>
        <v>153.67</v>
      </c>
      <c r="D104" s="346">
        <f>ROUND((IF('F Intl Con Plus Base'!$D$120&gt;ROUND(((1-'F Intl Con Plus Base'!$D$117)*'F Intl Con Plus Base'!D101),2),ROUND('F Intl Con Plus Base'!$D$120*(1+International_Fuel_Surcharge),2),ROUND(((1-'F Intl Con Plus Base'!$D$117)*'F Intl Con Plus Base'!D101)*(1+International_Fuel_Surcharge),2)))*(1+FedEx_Markup),2)</f>
        <v>126.42</v>
      </c>
      <c r="E104" s="346">
        <f>ROUND((IF('F Intl Con Plus Base'!$E$120&gt;ROUND(((1-'F Intl Con Plus Base'!$E$117)*'F Intl Con Plus Base'!E101),2),ROUND('F Intl Con Plus Base'!$E$120*(1+International_Fuel_Surcharge),2),ROUND(((1-'F Intl Con Plus Base'!$E$117)*'F Intl Con Plus Base'!E101)*(1+International_Fuel_Surcharge),2)))*(1+FedEx_Markup),2)</f>
        <v>197.36</v>
      </c>
      <c r="F104" s="346">
        <f>ROUND((IF('F Intl Con Plus Base'!$F$120&gt;ROUND(((1-'F Intl Con Plus Base'!$F$117)*'F Intl Con Plus Base'!F101),2),ROUND('F Intl Con Plus Base'!$F$120*(1+International_Fuel_Surcharge),2),ROUND(((1-'F Intl Con Plus Base'!$F$117)*'F Intl Con Plus Base'!F101)*(1+International_Fuel_Surcharge),2)))*(1+FedEx_Markup),2)</f>
        <v>427.42</v>
      </c>
      <c r="G104" s="346">
        <f>ROUND((IF('F Intl Con Plus Base'!$G$120&gt;ROUND(((1-'F Intl Con Plus Base'!$G$117)*'F Intl Con Plus Base'!G101),2),ROUND('F Intl Con Plus Base'!$G$120*(1+International_Fuel_Surcharge),2),ROUND(((1-'F Intl Con Plus Base'!$G$117)*'F Intl Con Plus Base'!G101)*(1+International_Fuel_Surcharge),2)))*(1+FedEx_Markup),2)</f>
        <v>235.69</v>
      </c>
      <c r="H104" s="346">
        <f>ROUND((IF('F Intl Con Plus Base'!$H$120&gt;ROUND(((1-'F Intl Con Plus Base'!$H$117)*'F Intl Con Plus Base'!H101),2),ROUND('F Intl Con Plus Base'!$H$120*(1+International_Fuel_Surcharge),2),ROUND(((1-'F Intl Con Plus Base'!$H$117)*'F Intl Con Plus Base'!H101)*(1+International_Fuel_Surcharge),2)))*(1+FedEx_Markup),2)</f>
        <v>230.85</v>
      </c>
      <c r="I104" s="346">
        <f>ROUND((IF('F Intl Con Plus Base'!$I$120&gt;ROUND(((1-'F Intl Con Plus Base'!$I$117)*'F Intl Con Plus Base'!I101),2),ROUND('F Intl Con Plus Base'!$I$120*(1+International_Fuel_Surcharge),2),ROUND(((1-'F Intl Con Plus Base'!$I$117)*'F Intl Con Plus Base'!I101)*(1+International_Fuel_Surcharge),2)))*(1+FedEx_Markup),2)</f>
        <v>248.09</v>
      </c>
      <c r="J104" s="346">
        <f>ROUND((IF('F Intl Con Plus Base'!$J$120&gt;ROUND(((1-'F Intl Con Plus Base'!$J$117)*'F Intl Con Plus Base'!J101),2),ROUND('F Intl Con Plus Base'!$J$120*(1+International_Fuel_Surcharge),2),ROUND(((1-'F Intl Con Plus Base'!$J$117)*'F Intl Con Plus Base'!J101)*(1+International_Fuel_Surcharge),2)))*(1+FedEx_Markup),2)</f>
        <v>177.15</v>
      </c>
      <c r="K104" s="346">
        <f>ROUND((IF('F Intl Con Plus Base'!$K$120&gt;ROUND(((1-'F Intl Con Plus Base'!$K$117)*'F Intl Con Plus Base'!K101),2),ROUND('F Intl Con Plus Base'!$K$120*(1+International_Fuel_Surcharge),2),ROUND(((1-'F Intl Con Plus Base'!$K$117)*'F Intl Con Plus Base'!K101)*(1+International_Fuel_Surcharge),2)))*(1+FedEx_Markup),2)</f>
        <v>299.85</v>
      </c>
      <c r="L104" s="346">
        <f>ROUND((IF('F Intl Con Plus Base'!$L$120&gt;ROUND(((1-'F Intl Con Plus Base'!$L$117)*'F Intl Con Plus Base'!L101),2),ROUND('F Intl Con Plus Base'!$L$120*(1+International_Fuel_Surcharge),2),ROUND(((1-'F Intl Con Plus Base'!$L$117)*'F Intl Con Plus Base'!L101)*(1+International_Fuel_Surcharge),2)))*(1+FedEx_Markup),2)</f>
        <v>281.68</v>
      </c>
      <c r="M104" s="346">
        <f>ROUND((IF('F Intl Con Plus Base'!$M$120&gt;ROUND(((1-'F Intl Con Plus Base'!$M$117)*'F Intl Con Plus Base'!M101),2),ROUND('F Intl Con Plus Base'!$M$120*(1+International_Fuel_Surcharge),2),ROUND(((1-'F Intl Con Plus Base'!$M$117)*'F Intl Con Plus Base'!M101)*(1+International_Fuel_Surcharge),2)))*(1+FedEx_Markup),2)</f>
        <v>350.97</v>
      </c>
      <c r="N104" s="346">
        <f>ROUND((IF('F Intl Con Plus Base'!$N$120&gt;ROUND(((1-'F Intl Con Plus Base'!$N$117)*'F Intl Con Plus Base'!N101),2),ROUND('F Intl Con Plus Base'!$N$120*(1+International_Fuel_Surcharge),2),ROUND(((1-'F Intl Con Plus Base'!$N$117)*'F Intl Con Plus Base'!N101)*(1+International_Fuel_Surcharge),2)))*(1+FedEx_Markup),2)</f>
        <v>413.07</v>
      </c>
      <c r="O104" s="346">
        <f>ROUND((IF('F Intl Con Plus Base'!$O$120&gt;ROUND(((1-'F Intl Con Plus Base'!$O$117)*'F Intl Con Plus Base'!O101),2),ROUND('F Intl Con Plus Base'!$O$120*(1+International_Fuel_Surcharge),2),ROUND(((1-'F Intl Con Plus Base'!$O$117)*'F Intl Con Plus Base'!O101)*(1+International_Fuel_Surcharge),2)))*(1+FedEx_Markup),2)</f>
        <v>243.08</v>
      </c>
      <c r="P104" s="346">
        <f>ROUND((IF('F Intl Con Plus Base'!$P$120&gt;ROUND(((1-'F Intl Con Plus Base'!$P$117)*'F Intl Con Plus Base'!P101),2),ROUND('F Intl Con Plus Base'!$P$120*(1+International_Fuel_Surcharge),2),ROUND(((1-'F Intl Con Plus Base'!$P$117)*'F Intl Con Plus Base'!P101)*(1+International_Fuel_Surcharge),2)))*(1+FedEx_Markup),2)</f>
        <v>315.32</v>
      </c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2.75" customHeight="1">
      <c r="A105" s="345">
        <v>100.0</v>
      </c>
      <c r="B105" s="346">
        <f>ROUND((IF('F Intl Con Plus Base'!$B$120&gt;ROUND(((1-'F Intl Con Plus Base'!$B$117)*'F Intl Con Plus Base'!B102),2),ROUND('F Intl Con Plus Base'!$B$120*(1+International_Fuel_Surcharge),2),ROUND(((1-'F Intl Con Plus Base'!$B$117)*'F Intl Con Plus Base'!B102)*(1+International_Fuel_Surcharge),2)))*(1+FedEx_Markup),2)</f>
        <v>147.22</v>
      </c>
      <c r="C105" s="346">
        <f>ROUND((IF('F Intl Con Plus Base'!$C$120&gt;ROUND(((1-'F Intl Con Plus Base'!$C$117)*'F Intl Con Plus Base'!C102),2),ROUND('F Intl Con Plus Base'!$C$120*(1+International_Fuel_Surcharge),2),ROUND(((1-'F Intl Con Plus Base'!$C$117)*'F Intl Con Plus Base'!C102)*(1+International_Fuel_Surcharge),2)))*(1+FedEx_Markup),2)</f>
        <v>153.73</v>
      </c>
      <c r="D105" s="346">
        <f>ROUND((IF('F Intl Con Plus Base'!$D$120&gt;ROUND(((1-'F Intl Con Plus Base'!$D$117)*'F Intl Con Plus Base'!D102),2),ROUND('F Intl Con Plus Base'!$D$120*(1+International_Fuel_Surcharge),2),ROUND(((1-'F Intl Con Plus Base'!$D$117)*'F Intl Con Plus Base'!D102)*(1+International_Fuel_Surcharge),2)))*(1+FedEx_Markup),2)</f>
        <v>137.99</v>
      </c>
      <c r="E105" s="346">
        <f>ROUND((IF('F Intl Con Plus Base'!$E$120&gt;ROUND(((1-'F Intl Con Plus Base'!$E$117)*'F Intl Con Plus Base'!E102),2),ROUND('F Intl Con Plus Base'!$E$120*(1+International_Fuel_Surcharge),2),ROUND(((1-'F Intl Con Plus Base'!$E$117)*'F Intl Con Plus Base'!E102)*(1+International_Fuel_Surcharge),2)))*(1+FedEx_Markup),2)</f>
        <v>197.42</v>
      </c>
      <c r="F105" s="346">
        <f>ROUND((IF('F Intl Con Plus Base'!$F$120&gt;ROUND(((1-'F Intl Con Plus Base'!$F$117)*'F Intl Con Plus Base'!F102),2),ROUND('F Intl Con Plus Base'!$F$120*(1+International_Fuel_Surcharge),2),ROUND(((1-'F Intl Con Plus Base'!$F$117)*'F Intl Con Plus Base'!F102)*(1+International_Fuel_Surcharge),2)))*(1+FedEx_Markup),2)</f>
        <v>434.41</v>
      </c>
      <c r="G105" s="346">
        <f>ROUND((IF('F Intl Con Plus Base'!$G$120&gt;ROUND(((1-'F Intl Con Plus Base'!$G$117)*'F Intl Con Plus Base'!G102),2),ROUND('F Intl Con Plus Base'!$G$120*(1+International_Fuel_Surcharge),2),ROUND(((1-'F Intl Con Plus Base'!$G$117)*'F Intl Con Plus Base'!G102)*(1+International_Fuel_Surcharge),2)))*(1+FedEx_Markup),2)</f>
        <v>243.34</v>
      </c>
      <c r="H105" s="346">
        <f>ROUND((IF('F Intl Con Plus Base'!$H$120&gt;ROUND(((1-'F Intl Con Plus Base'!$H$117)*'F Intl Con Plus Base'!H102),2),ROUND('F Intl Con Plus Base'!$H$120*(1+International_Fuel_Surcharge),2),ROUND(((1-'F Intl Con Plus Base'!$H$117)*'F Intl Con Plus Base'!H102)*(1+International_Fuel_Surcharge),2)))*(1+FedEx_Markup),2)</f>
        <v>232.81</v>
      </c>
      <c r="I105" s="346">
        <f>ROUND((IF('F Intl Con Plus Base'!$I$120&gt;ROUND(((1-'F Intl Con Plus Base'!$I$117)*'F Intl Con Plus Base'!I102),2),ROUND('F Intl Con Plus Base'!$I$120*(1+International_Fuel_Surcharge),2),ROUND(((1-'F Intl Con Plus Base'!$I$117)*'F Intl Con Plus Base'!I102)*(1+International_Fuel_Surcharge),2)))*(1+FedEx_Markup),2)</f>
        <v>248.92</v>
      </c>
      <c r="J105" s="346">
        <f>ROUND((IF('F Intl Con Plus Base'!$J$120&gt;ROUND(((1-'F Intl Con Plus Base'!$J$117)*'F Intl Con Plus Base'!J102),2),ROUND('F Intl Con Plus Base'!$J$120*(1+International_Fuel_Surcharge),2),ROUND(((1-'F Intl Con Plus Base'!$J$117)*'F Intl Con Plus Base'!J102)*(1+International_Fuel_Surcharge),2)))*(1+FedEx_Markup),2)</f>
        <v>205.13</v>
      </c>
      <c r="K105" s="346">
        <f>ROUND((IF('F Intl Con Plus Base'!$K$120&gt;ROUND(((1-'F Intl Con Plus Base'!$K$117)*'F Intl Con Plus Base'!K102),2),ROUND('F Intl Con Plus Base'!$K$120*(1+International_Fuel_Surcharge),2),ROUND(((1-'F Intl Con Plus Base'!$K$117)*'F Intl Con Plus Base'!K102)*(1+International_Fuel_Surcharge),2)))*(1+FedEx_Markup),2)</f>
        <v>301.04</v>
      </c>
      <c r="L105" s="346">
        <f>ROUND((IF('F Intl Con Plus Base'!$L$120&gt;ROUND(((1-'F Intl Con Plus Base'!$L$117)*'F Intl Con Plus Base'!L102),2),ROUND('F Intl Con Plus Base'!$L$120*(1+International_Fuel_Surcharge),2),ROUND(((1-'F Intl Con Plus Base'!$L$117)*'F Intl Con Plus Base'!L102)*(1+International_Fuel_Surcharge),2)))*(1+FedEx_Markup),2)</f>
        <v>288.79</v>
      </c>
      <c r="M105" s="346">
        <f>ROUND((IF('F Intl Con Plus Base'!$M$120&gt;ROUND(((1-'F Intl Con Plus Base'!$M$117)*'F Intl Con Plus Base'!M102),2),ROUND('F Intl Con Plus Base'!$M$120*(1+International_Fuel_Surcharge),2),ROUND(((1-'F Intl Con Plus Base'!$M$117)*'F Intl Con Plus Base'!M102)*(1+International_Fuel_Surcharge),2)))*(1+FedEx_Markup),2)</f>
        <v>385.66</v>
      </c>
      <c r="N105" s="346">
        <f>ROUND((IF('F Intl Con Plus Base'!$N$120&gt;ROUND(((1-'F Intl Con Plus Base'!$N$117)*'F Intl Con Plus Base'!N102),2),ROUND('F Intl Con Plus Base'!$N$120*(1+International_Fuel_Surcharge),2),ROUND(((1-'F Intl Con Plus Base'!$N$117)*'F Intl Con Plus Base'!N102)*(1+International_Fuel_Surcharge),2)))*(1+FedEx_Markup),2)</f>
        <v>415</v>
      </c>
      <c r="O105" s="346">
        <f>ROUND((IF('F Intl Con Plus Base'!$O$120&gt;ROUND(((1-'F Intl Con Plus Base'!$O$117)*'F Intl Con Plus Base'!O102),2),ROUND('F Intl Con Plus Base'!$O$120*(1+International_Fuel_Surcharge),2),ROUND(((1-'F Intl Con Plus Base'!$O$117)*'F Intl Con Plus Base'!O102)*(1+International_Fuel_Surcharge),2)))*(1+FedEx_Markup),2)</f>
        <v>243.13</v>
      </c>
      <c r="P105" s="346">
        <f>ROUND((IF('F Intl Con Plus Base'!$P$120&gt;ROUND(((1-'F Intl Con Plus Base'!$P$117)*'F Intl Con Plus Base'!P102),2),ROUND('F Intl Con Plus Base'!$P$120*(1+International_Fuel_Surcharge),2),ROUND(((1-'F Intl Con Plus Base'!$P$117)*'F Intl Con Plus Base'!P102)*(1+International_Fuel_Surcharge),2)))*(1+FedEx_Markup),2)</f>
        <v>318.32</v>
      </c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2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2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2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2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2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2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2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2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2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2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2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2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2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2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2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2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2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2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2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2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2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2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2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2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2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2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2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2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2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2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2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2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2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2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2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2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2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2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2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2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2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2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2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2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2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2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2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2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2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2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2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2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2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2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2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2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2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2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2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2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2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2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2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2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2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2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2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2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2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2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2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2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2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2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2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2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2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2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2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2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2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2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2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2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2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2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2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2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2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2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2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2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2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2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2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2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2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2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2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2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2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2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2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2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2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2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2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2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2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2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2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2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2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2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2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2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2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2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2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2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2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2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2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2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2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2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2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2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2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2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2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2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2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2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2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2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2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2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2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2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2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2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2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2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2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2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2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2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2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2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2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2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2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2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2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2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2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2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2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2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2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2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2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2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2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2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2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2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2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2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2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2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2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2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2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2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2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2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2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2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2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2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2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2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2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2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2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2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2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2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2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2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2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2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2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2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2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2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2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2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2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2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2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2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2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2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2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2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2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2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2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2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2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2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2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2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2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2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2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2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2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2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2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2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2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2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2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2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2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2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2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2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2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2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2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2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2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2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2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2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2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2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2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2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2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2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2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2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2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2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2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2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2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2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2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2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2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2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2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2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2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2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2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2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2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2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2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2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2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2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2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2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2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2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2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2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2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2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2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2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2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2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2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2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2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2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2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2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2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2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2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2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2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2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2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2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2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2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2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2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2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2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2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2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2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2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2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2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2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2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2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2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2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2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2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2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2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2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2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2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2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2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2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2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2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2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2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2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2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2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2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2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2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2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2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2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2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2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2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2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2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2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2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2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2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2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2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2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2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2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2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2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2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2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2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2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2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2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2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2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2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2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2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2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2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2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2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2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2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2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2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2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2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2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2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2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2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2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2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2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2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2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2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2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2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2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2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2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2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2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2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2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2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2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2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2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2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2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2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2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2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2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2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2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2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2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2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2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2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2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2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2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2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2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2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2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2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2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2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2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2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2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2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2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2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2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2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2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2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2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2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2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2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2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2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2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2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2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2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2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2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2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2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2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2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2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2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2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2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2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2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2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2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2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2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2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2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2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2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2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2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2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2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2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2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2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2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2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2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2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2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2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2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2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2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2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2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2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2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2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2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2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2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2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2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2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2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2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2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2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2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2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2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2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2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2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2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2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2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2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2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2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2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2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2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2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2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2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2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2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2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2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2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2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2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2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2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2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2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2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2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2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2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2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2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2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2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2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2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2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2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2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2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2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2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2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2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2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2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2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2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2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2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2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2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2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2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2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2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2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2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2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2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2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2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2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2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2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2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2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2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2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2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2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2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2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2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2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2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2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2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2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2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2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2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2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2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2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2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2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2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2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2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2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2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2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2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2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2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2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2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2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2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2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2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2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2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2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2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2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2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2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2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2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2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2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2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2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2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2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2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2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2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2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2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2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2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2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2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2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2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2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2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2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2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2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2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2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2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2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2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2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2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2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2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2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2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2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2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2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2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2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2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2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2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2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2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2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2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2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2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2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2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2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2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2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2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2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2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2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2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2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2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2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2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2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2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2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2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2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2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2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2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2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2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2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2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2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2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2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2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2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2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2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2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2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2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2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2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2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2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2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2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2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2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2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2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2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2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2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2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2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2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2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2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2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2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2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2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2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2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2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2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2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2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2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2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2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2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2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2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2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2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2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2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2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2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2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2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2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2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2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2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2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2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2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2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2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2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2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2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2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2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2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2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2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2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2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2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2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2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2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2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2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2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2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2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2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2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2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2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2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2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2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2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2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2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2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2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2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2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2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2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2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2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2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2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2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2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2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2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2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2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2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2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2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2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2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2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2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2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2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2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2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2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2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2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2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2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2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2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2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2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2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2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2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2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conditionalFormatting sqref="A6:P105">
    <cfRule type="expression" dxfId="1" priority="1">
      <formula>MOD(ROW(),2)=0</formula>
    </cfRule>
  </conditionalFormatting>
  <printOptions/>
  <pageMargins bottom="0.57" footer="0.0" header="0.0" left="0.75" right="0.75" top="0.51"/>
  <pageSetup scale="68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26" width="8.63"/>
  </cols>
  <sheetData>
    <row r="1" ht="12.75" customHeight="1">
      <c r="B1" s="188" t="s">
        <v>61</v>
      </c>
    </row>
    <row r="2" ht="12.75" customHeight="1">
      <c r="B2" s="189" t="s">
        <v>208</v>
      </c>
    </row>
    <row r="3" ht="12.75" customHeight="1">
      <c r="A3" s="347"/>
      <c r="B3" s="325" t="s">
        <v>98</v>
      </c>
      <c r="C3" s="325" t="s">
        <v>98</v>
      </c>
      <c r="D3" s="325" t="s">
        <v>98</v>
      </c>
      <c r="E3" s="325" t="s">
        <v>98</v>
      </c>
      <c r="F3" s="325" t="s">
        <v>98</v>
      </c>
      <c r="G3" s="325" t="s">
        <v>98</v>
      </c>
      <c r="H3" s="325" t="s">
        <v>98</v>
      </c>
      <c r="I3" s="325" t="s">
        <v>98</v>
      </c>
    </row>
    <row r="4" ht="12.75" customHeight="1">
      <c r="A4" s="326" t="s">
        <v>209</v>
      </c>
      <c r="B4" s="326">
        <v>1.0</v>
      </c>
      <c r="C4" s="326">
        <v>2.0</v>
      </c>
      <c r="D4" s="326">
        <v>3.0</v>
      </c>
      <c r="E4" s="326">
        <v>4.0</v>
      </c>
      <c r="F4" s="326">
        <v>5.0</v>
      </c>
      <c r="G4" s="326">
        <v>6.0</v>
      </c>
      <c r="H4" s="326">
        <v>7.0</v>
      </c>
      <c r="I4" s="326">
        <v>8.0</v>
      </c>
    </row>
    <row r="5" ht="12.75" customHeight="1">
      <c r="A5" s="348">
        <v>1.0</v>
      </c>
      <c r="B5" s="349">
        <f>(ROUND('Ground Econ and Inov Base'!R2*(1+Mail_Innovations_Markup),2))*(1+Mail_Innovations_Fuel_Surcharge)</f>
        <v>4.1748</v>
      </c>
      <c r="C5" s="349">
        <f>(ROUND('Ground Econ and Inov Base'!S2*(1+Mail_Innovations_Markup),2))*(1+Mail_Innovations_Fuel_Surcharge)</f>
        <v>4.1748</v>
      </c>
      <c r="D5" s="349">
        <f>(ROUND('Ground Econ and Inov Base'!T2*(1+Mail_Innovations_Markup),2))*(1+Mail_Innovations_Fuel_Surcharge)</f>
        <v>4.1961</v>
      </c>
      <c r="E5" s="349">
        <f>(ROUND('Ground Econ and Inov Base'!U2*(1+Mail_Innovations_Markup),2))*(1+Mail_Innovations_Fuel_Surcharge)</f>
        <v>4.22805</v>
      </c>
      <c r="F5" s="349">
        <f>(ROUND('Ground Econ and Inov Base'!V2*(1+Mail_Innovations_Markup),2))*(1+Mail_Innovations_Fuel_Surcharge)</f>
        <v>4.31325</v>
      </c>
      <c r="G5" s="349">
        <f>(ROUND('Ground Econ and Inov Base'!W2*(1+Mail_Innovations_Markup),2))*(1+Mail_Innovations_Fuel_Surcharge)</f>
        <v>4.4304</v>
      </c>
      <c r="H5" s="349">
        <f>(ROUND('Ground Econ and Inov Base'!X2*(1+Mail_Innovations_Markup),2))*(1+Mail_Innovations_Fuel_Surcharge)</f>
        <v>4.5582</v>
      </c>
      <c r="I5" s="349">
        <f>(ROUND('Ground Econ and Inov Base'!Y2*(1+Mail_Innovations_Markup),2))*(1+Mail_Innovations_Fuel_Surcharge)</f>
        <v>4.63275</v>
      </c>
    </row>
    <row r="6" ht="12.75" customHeight="1">
      <c r="A6" s="348">
        <v>2.0</v>
      </c>
      <c r="B6" s="349">
        <f>(ROUND('Ground Econ and Inov Base'!R3*(1+Mail_Innovations_Markup),2))*(1+Mail_Innovations_Fuel_Surcharge)</f>
        <v>4.1748</v>
      </c>
      <c r="C6" s="349">
        <f>(ROUND('Ground Econ and Inov Base'!S3*(1+Mail_Innovations_Markup),2))*(1+Mail_Innovations_Fuel_Surcharge)</f>
        <v>4.1748</v>
      </c>
      <c r="D6" s="349">
        <f>(ROUND('Ground Econ and Inov Base'!T3*(1+Mail_Innovations_Markup),2))*(1+Mail_Innovations_Fuel_Surcharge)</f>
        <v>4.1961</v>
      </c>
      <c r="E6" s="349">
        <f>(ROUND('Ground Econ and Inov Base'!U3*(1+Mail_Innovations_Markup),2))*(1+Mail_Innovations_Fuel_Surcharge)</f>
        <v>4.22805</v>
      </c>
      <c r="F6" s="349">
        <f>(ROUND('Ground Econ and Inov Base'!V3*(1+Mail_Innovations_Markup),2))*(1+Mail_Innovations_Fuel_Surcharge)</f>
        <v>4.31325</v>
      </c>
      <c r="G6" s="349">
        <f>(ROUND('Ground Econ and Inov Base'!W3*(1+Mail_Innovations_Markup),2))*(1+Mail_Innovations_Fuel_Surcharge)</f>
        <v>4.4304</v>
      </c>
      <c r="H6" s="349">
        <f>(ROUND('Ground Econ and Inov Base'!X3*(1+Mail_Innovations_Markup),2))*(1+Mail_Innovations_Fuel_Surcharge)</f>
        <v>4.5582</v>
      </c>
      <c r="I6" s="349">
        <f>(ROUND('Ground Econ and Inov Base'!Y3*(1+Mail_Innovations_Markup),2))*(1+Mail_Innovations_Fuel_Surcharge)</f>
        <v>4.6647</v>
      </c>
    </row>
    <row r="7" ht="12.75" customHeight="1">
      <c r="A7" s="348">
        <v>3.0</v>
      </c>
      <c r="B7" s="349">
        <f>(ROUND('Ground Econ and Inov Base'!R4*(1+Mail_Innovations_Markup),2))*(1+Mail_Innovations_Fuel_Surcharge)</f>
        <v>4.1748</v>
      </c>
      <c r="C7" s="349">
        <f>(ROUND('Ground Econ and Inov Base'!S4*(1+Mail_Innovations_Markup),2))*(1+Mail_Innovations_Fuel_Surcharge)</f>
        <v>4.1748</v>
      </c>
      <c r="D7" s="349">
        <f>(ROUND('Ground Econ and Inov Base'!T4*(1+Mail_Innovations_Markup),2))*(1+Mail_Innovations_Fuel_Surcharge)</f>
        <v>4.1961</v>
      </c>
      <c r="E7" s="349">
        <f>(ROUND('Ground Econ and Inov Base'!U4*(1+Mail_Innovations_Markup),2))*(1+Mail_Innovations_Fuel_Surcharge)</f>
        <v>4.22805</v>
      </c>
      <c r="F7" s="349">
        <f>(ROUND('Ground Econ and Inov Base'!V4*(1+Mail_Innovations_Markup),2))*(1+Mail_Innovations_Fuel_Surcharge)</f>
        <v>4.31325</v>
      </c>
      <c r="G7" s="349">
        <f>(ROUND('Ground Econ and Inov Base'!W4*(1+Mail_Innovations_Markup),2))*(1+Mail_Innovations_Fuel_Surcharge)</f>
        <v>4.4304</v>
      </c>
      <c r="H7" s="349">
        <f>(ROUND('Ground Econ and Inov Base'!X4*(1+Mail_Innovations_Markup),2))*(1+Mail_Innovations_Fuel_Surcharge)</f>
        <v>4.5582</v>
      </c>
      <c r="I7" s="349">
        <f>(ROUND('Ground Econ and Inov Base'!Y4*(1+Mail_Innovations_Markup),2))*(1+Mail_Innovations_Fuel_Surcharge)</f>
        <v>4.71795</v>
      </c>
    </row>
    <row r="8" ht="12.75" customHeight="1">
      <c r="A8" s="348">
        <v>4.0</v>
      </c>
      <c r="B8" s="349">
        <f>(ROUND('Ground Econ and Inov Base'!R5*(1+Mail_Innovations_Markup),2))*(1+Mail_Innovations_Fuel_Surcharge)</f>
        <v>4.1748</v>
      </c>
      <c r="C8" s="349">
        <f>(ROUND('Ground Econ and Inov Base'!S5*(1+Mail_Innovations_Markup),2))*(1+Mail_Innovations_Fuel_Surcharge)</f>
        <v>4.1748</v>
      </c>
      <c r="D8" s="349">
        <f>(ROUND('Ground Econ and Inov Base'!T5*(1+Mail_Innovations_Markup),2))*(1+Mail_Innovations_Fuel_Surcharge)</f>
        <v>4.1961</v>
      </c>
      <c r="E8" s="349">
        <f>(ROUND('Ground Econ and Inov Base'!U5*(1+Mail_Innovations_Markup),2))*(1+Mail_Innovations_Fuel_Surcharge)</f>
        <v>4.22805</v>
      </c>
      <c r="F8" s="349">
        <f>(ROUND('Ground Econ and Inov Base'!V5*(1+Mail_Innovations_Markup),2))*(1+Mail_Innovations_Fuel_Surcharge)</f>
        <v>4.31325</v>
      </c>
      <c r="G8" s="349">
        <f>(ROUND('Ground Econ and Inov Base'!W5*(1+Mail_Innovations_Markup),2))*(1+Mail_Innovations_Fuel_Surcharge)</f>
        <v>4.4304</v>
      </c>
      <c r="H8" s="349">
        <f>(ROUND('Ground Econ and Inov Base'!X5*(1+Mail_Innovations_Markup),2))*(1+Mail_Innovations_Fuel_Surcharge)</f>
        <v>4.5582</v>
      </c>
      <c r="I8" s="349">
        <f>(ROUND('Ground Econ and Inov Base'!Y5*(1+Mail_Innovations_Markup),2))*(1+Mail_Innovations_Fuel_Surcharge)</f>
        <v>4.7499</v>
      </c>
    </row>
    <row r="9" ht="12.75" customHeight="1">
      <c r="A9" s="348">
        <v>5.0</v>
      </c>
      <c r="B9" s="349">
        <f>(ROUND('Ground Econ and Inov Base'!R6*(1+Mail_Innovations_Markup),2))*(1+Mail_Innovations_Fuel_Surcharge)</f>
        <v>4.46235</v>
      </c>
      <c r="C9" s="349">
        <f>(ROUND('Ground Econ and Inov Base'!S6*(1+Mail_Innovations_Markup),2))*(1+Mail_Innovations_Fuel_Surcharge)</f>
        <v>4.46235</v>
      </c>
      <c r="D9" s="349">
        <f>(ROUND('Ground Econ and Inov Base'!T6*(1+Mail_Innovations_Markup),2))*(1+Mail_Innovations_Fuel_Surcharge)</f>
        <v>4.5582</v>
      </c>
      <c r="E9" s="349">
        <f>(ROUND('Ground Econ and Inov Base'!U6*(1+Mail_Innovations_Markup),2))*(1+Mail_Innovations_Fuel_Surcharge)</f>
        <v>4.6221</v>
      </c>
      <c r="F9" s="349">
        <f>(ROUND('Ground Econ and Inov Base'!V6*(1+Mail_Innovations_Markup),2))*(1+Mail_Innovations_Fuel_Surcharge)</f>
        <v>4.67535</v>
      </c>
      <c r="G9" s="349">
        <f>(ROUND('Ground Econ and Inov Base'!W6*(1+Mail_Innovations_Markup),2))*(1+Mail_Innovations_Fuel_Surcharge)</f>
        <v>4.7073</v>
      </c>
      <c r="H9" s="349">
        <f>(ROUND('Ground Econ and Inov Base'!X6*(1+Mail_Innovations_Markup),2))*(1+Mail_Innovations_Fuel_Surcharge)</f>
        <v>4.84575</v>
      </c>
      <c r="I9" s="349">
        <f>(ROUND('Ground Econ and Inov Base'!Y6*(1+Mail_Innovations_Markup),2))*(1+Mail_Innovations_Fuel_Surcharge)</f>
        <v>4.99485</v>
      </c>
    </row>
    <row r="10" ht="12.75" customHeight="1">
      <c r="A10" s="348">
        <v>6.0</v>
      </c>
      <c r="B10" s="349">
        <f>(ROUND('Ground Econ and Inov Base'!R7*(1+Mail_Innovations_Markup),2))*(1+Mail_Innovations_Fuel_Surcharge)</f>
        <v>4.46235</v>
      </c>
      <c r="C10" s="349">
        <f>(ROUND('Ground Econ and Inov Base'!S7*(1+Mail_Innovations_Markup),2))*(1+Mail_Innovations_Fuel_Surcharge)</f>
        <v>4.46235</v>
      </c>
      <c r="D10" s="349">
        <f>(ROUND('Ground Econ and Inov Base'!T7*(1+Mail_Innovations_Markup),2))*(1+Mail_Innovations_Fuel_Surcharge)</f>
        <v>4.5582</v>
      </c>
      <c r="E10" s="349">
        <f>(ROUND('Ground Econ and Inov Base'!U7*(1+Mail_Innovations_Markup),2))*(1+Mail_Innovations_Fuel_Surcharge)</f>
        <v>4.6221</v>
      </c>
      <c r="F10" s="349">
        <f>(ROUND('Ground Econ and Inov Base'!V7*(1+Mail_Innovations_Markup),2))*(1+Mail_Innovations_Fuel_Surcharge)</f>
        <v>4.67535</v>
      </c>
      <c r="G10" s="349">
        <f>(ROUND('Ground Econ and Inov Base'!W7*(1+Mail_Innovations_Markup),2))*(1+Mail_Innovations_Fuel_Surcharge)</f>
        <v>4.7073</v>
      </c>
      <c r="H10" s="349">
        <f>(ROUND('Ground Econ and Inov Base'!X7*(1+Mail_Innovations_Markup),2))*(1+Mail_Innovations_Fuel_Surcharge)</f>
        <v>4.84575</v>
      </c>
      <c r="I10" s="349">
        <f>(ROUND('Ground Econ and Inov Base'!Y7*(1+Mail_Innovations_Markup),2))*(1+Mail_Innovations_Fuel_Surcharge)</f>
        <v>5.0481</v>
      </c>
    </row>
    <row r="11" ht="12.75" customHeight="1">
      <c r="A11" s="348">
        <v>7.0</v>
      </c>
      <c r="B11" s="349">
        <f>(ROUND('Ground Econ and Inov Base'!R8*(1+Mail_Innovations_Markup),2))*(1+Mail_Innovations_Fuel_Surcharge)</f>
        <v>4.46235</v>
      </c>
      <c r="C11" s="349">
        <f>(ROUND('Ground Econ and Inov Base'!S8*(1+Mail_Innovations_Markup),2))*(1+Mail_Innovations_Fuel_Surcharge)</f>
        <v>4.46235</v>
      </c>
      <c r="D11" s="349">
        <f>(ROUND('Ground Econ and Inov Base'!T8*(1+Mail_Innovations_Markup),2))*(1+Mail_Innovations_Fuel_Surcharge)</f>
        <v>4.5582</v>
      </c>
      <c r="E11" s="349">
        <f>(ROUND('Ground Econ and Inov Base'!U8*(1+Mail_Innovations_Markup),2))*(1+Mail_Innovations_Fuel_Surcharge)</f>
        <v>4.6221</v>
      </c>
      <c r="F11" s="349">
        <f>(ROUND('Ground Econ and Inov Base'!V8*(1+Mail_Innovations_Markup),2))*(1+Mail_Innovations_Fuel_Surcharge)</f>
        <v>4.67535</v>
      </c>
      <c r="G11" s="349">
        <f>(ROUND('Ground Econ and Inov Base'!W8*(1+Mail_Innovations_Markup),2))*(1+Mail_Innovations_Fuel_Surcharge)</f>
        <v>4.7073</v>
      </c>
      <c r="H11" s="349">
        <f>(ROUND('Ground Econ and Inov Base'!X8*(1+Mail_Innovations_Markup),2))*(1+Mail_Innovations_Fuel_Surcharge)</f>
        <v>4.84575</v>
      </c>
      <c r="I11" s="349">
        <f>(ROUND('Ground Econ and Inov Base'!Y8*(1+Mail_Innovations_Markup),2))*(1+Mail_Innovations_Fuel_Surcharge)</f>
        <v>5.05875</v>
      </c>
    </row>
    <row r="12" ht="12.75" customHeight="1">
      <c r="A12" s="348">
        <v>8.0</v>
      </c>
      <c r="B12" s="349">
        <f>(ROUND('Ground Econ and Inov Base'!R9*(1+Mail_Innovations_Markup),2))*(1+Mail_Innovations_Fuel_Surcharge)</f>
        <v>4.46235</v>
      </c>
      <c r="C12" s="349">
        <f>(ROUND('Ground Econ and Inov Base'!S9*(1+Mail_Innovations_Markup),2))*(1+Mail_Innovations_Fuel_Surcharge)</f>
        <v>4.46235</v>
      </c>
      <c r="D12" s="349">
        <f>(ROUND('Ground Econ and Inov Base'!T9*(1+Mail_Innovations_Markup),2))*(1+Mail_Innovations_Fuel_Surcharge)</f>
        <v>4.5582</v>
      </c>
      <c r="E12" s="349">
        <f>(ROUND('Ground Econ and Inov Base'!U9*(1+Mail_Innovations_Markup),2))*(1+Mail_Innovations_Fuel_Surcharge)</f>
        <v>4.6221</v>
      </c>
      <c r="F12" s="349">
        <f>(ROUND('Ground Econ and Inov Base'!V9*(1+Mail_Innovations_Markup),2))*(1+Mail_Innovations_Fuel_Surcharge)</f>
        <v>4.67535</v>
      </c>
      <c r="G12" s="349">
        <f>(ROUND('Ground Econ and Inov Base'!W9*(1+Mail_Innovations_Markup),2))*(1+Mail_Innovations_Fuel_Surcharge)</f>
        <v>4.7073</v>
      </c>
      <c r="H12" s="349">
        <f>(ROUND('Ground Econ and Inov Base'!X9*(1+Mail_Innovations_Markup),2))*(1+Mail_Innovations_Fuel_Surcharge)</f>
        <v>4.84575</v>
      </c>
      <c r="I12" s="349">
        <f>(ROUND('Ground Econ and Inov Base'!Y9*(1+Mail_Innovations_Markup),2))*(1+Mail_Innovations_Fuel_Surcharge)</f>
        <v>5.05875</v>
      </c>
    </row>
    <row r="13" ht="12.75" customHeight="1">
      <c r="A13" s="348">
        <v>9.0</v>
      </c>
      <c r="B13" s="349">
        <f>(ROUND('Ground Econ and Inov Base'!R10*(1+Mail_Innovations_Markup),2))*(1+Mail_Innovations_Fuel_Surcharge)</f>
        <v>5.0268</v>
      </c>
      <c r="C13" s="349">
        <f>(ROUND('Ground Econ and Inov Base'!S10*(1+Mail_Innovations_Markup),2))*(1+Mail_Innovations_Fuel_Surcharge)</f>
        <v>5.0268</v>
      </c>
      <c r="D13" s="349">
        <f>(ROUND('Ground Econ and Inov Base'!T10*(1+Mail_Innovations_Markup),2))*(1+Mail_Innovations_Fuel_Surcharge)</f>
        <v>5.1333</v>
      </c>
      <c r="E13" s="349">
        <f>(ROUND('Ground Econ and Inov Base'!U10*(1+Mail_Innovations_Markup),2))*(1+Mail_Innovations_Fuel_Surcharge)</f>
        <v>5.1759</v>
      </c>
      <c r="F13" s="349">
        <f>(ROUND('Ground Econ and Inov Base'!V10*(1+Mail_Innovations_Markup),2))*(1+Mail_Innovations_Fuel_Surcharge)</f>
        <v>5.2398</v>
      </c>
      <c r="G13" s="349">
        <f>(ROUND('Ground Econ and Inov Base'!W10*(1+Mail_Innovations_Markup),2))*(1+Mail_Innovations_Fuel_Surcharge)</f>
        <v>5.3037</v>
      </c>
      <c r="H13" s="349">
        <f>(ROUND('Ground Econ and Inov Base'!X10*(1+Mail_Innovations_Markup),2))*(1+Mail_Innovations_Fuel_Surcharge)</f>
        <v>5.39955</v>
      </c>
      <c r="I13" s="349">
        <f>(ROUND('Ground Econ and Inov Base'!Y10*(1+Mail_Innovations_Markup),2))*(1+Mail_Innovations_Fuel_Surcharge)</f>
        <v>5.5167</v>
      </c>
    </row>
    <row r="14" ht="12.75" customHeight="1">
      <c r="A14" s="348">
        <v>10.0</v>
      </c>
      <c r="B14" s="349">
        <f>(ROUND('Ground Econ and Inov Base'!R11*(1+Mail_Innovations_Markup),2))*(1+Mail_Innovations_Fuel_Surcharge)</f>
        <v>5.03745</v>
      </c>
      <c r="C14" s="349">
        <f>(ROUND('Ground Econ and Inov Base'!S11*(1+Mail_Innovations_Markup),2))*(1+Mail_Innovations_Fuel_Surcharge)</f>
        <v>5.03745</v>
      </c>
      <c r="D14" s="349">
        <f>(ROUND('Ground Econ and Inov Base'!T11*(1+Mail_Innovations_Markup),2))*(1+Mail_Innovations_Fuel_Surcharge)</f>
        <v>5.1546</v>
      </c>
      <c r="E14" s="349">
        <f>(ROUND('Ground Econ and Inov Base'!U11*(1+Mail_Innovations_Markup),2))*(1+Mail_Innovations_Fuel_Surcharge)</f>
        <v>5.2185</v>
      </c>
      <c r="F14" s="349">
        <f>(ROUND('Ground Econ and Inov Base'!V11*(1+Mail_Innovations_Markup),2))*(1+Mail_Innovations_Fuel_Surcharge)</f>
        <v>5.2824</v>
      </c>
      <c r="G14" s="349">
        <f>(ROUND('Ground Econ and Inov Base'!W11*(1+Mail_Innovations_Markup),2))*(1+Mail_Innovations_Fuel_Surcharge)</f>
        <v>5.33565</v>
      </c>
      <c r="H14" s="349">
        <f>(ROUND('Ground Econ and Inov Base'!X11*(1+Mail_Innovations_Markup),2))*(1+Mail_Innovations_Fuel_Surcharge)</f>
        <v>5.4528</v>
      </c>
      <c r="I14" s="349">
        <f>(ROUND('Ground Econ and Inov Base'!Y11*(1+Mail_Innovations_Markup),2))*(1+Mail_Innovations_Fuel_Surcharge)</f>
        <v>5.5593</v>
      </c>
    </row>
    <row r="15" ht="12.75" customHeight="1">
      <c r="A15" s="348">
        <v>11.0</v>
      </c>
      <c r="B15" s="349">
        <f>(ROUND('Ground Econ and Inov Base'!R12*(1+Mail_Innovations_Markup),2))*(1+Mail_Innovations_Fuel_Surcharge)</f>
        <v>5.03745</v>
      </c>
      <c r="C15" s="349">
        <f>(ROUND('Ground Econ and Inov Base'!S12*(1+Mail_Innovations_Markup),2))*(1+Mail_Innovations_Fuel_Surcharge)</f>
        <v>5.03745</v>
      </c>
      <c r="D15" s="349">
        <f>(ROUND('Ground Econ and Inov Base'!T12*(1+Mail_Innovations_Markup),2))*(1+Mail_Innovations_Fuel_Surcharge)</f>
        <v>5.16525</v>
      </c>
      <c r="E15" s="349">
        <f>(ROUND('Ground Econ and Inov Base'!U12*(1+Mail_Innovations_Markup),2))*(1+Mail_Innovations_Fuel_Surcharge)</f>
        <v>5.2398</v>
      </c>
      <c r="F15" s="349">
        <f>(ROUND('Ground Econ and Inov Base'!V12*(1+Mail_Innovations_Markup),2))*(1+Mail_Innovations_Fuel_Surcharge)</f>
        <v>5.3037</v>
      </c>
      <c r="G15" s="349">
        <f>(ROUND('Ground Econ and Inov Base'!W12*(1+Mail_Innovations_Markup),2))*(1+Mail_Innovations_Fuel_Surcharge)</f>
        <v>5.37825</v>
      </c>
      <c r="H15" s="349">
        <f>(ROUND('Ground Econ and Inov Base'!X12*(1+Mail_Innovations_Markup),2))*(1+Mail_Innovations_Fuel_Surcharge)</f>
        <v>5.48475</v>
      </c>
      <c r="I15" s="349">
        <f>(ROUND('Ground Econ and Inov Base'!Y12*(1+Mail_Innovations_Markup),2))*(1+Mail_Innovations_Fuel_Surcharge)</f>
        <v>5.61255</v>
      </c>
    </row>
    <row r="16" ht="12.75" customHeight="1">
      <c r="A16" s="348">
        <v>12.0</v>
      </c>
      <c r="B16" s="349">
        <f>(ROUND('Ground Econ and Inov Base'!R13*(1+Mail_Innovations_Markup),2))*(1+Mail_Innovations_Fuel_Surcharge)</f>
        <v>5.03745</v>
      </c>
      <c r="C16" s="349">
        <f>(ROUND('Ground Econ and Inov Base'!S13*(1+Mail_Innovations_Markup),2))*(1+Mail_Innovations_Fuel_Surcharge)</f>
        <v>5.03745</v>
      </c>
      <c r="D16" s="349">
        <f>(ROUND('Ground Econ and Inov Base'!T13*(1+Mail_Innovations_Markup),2))*(1+Mail_Innovations_Fuel_Surcharge)</f>
        <v>5.1972</v>
      </c>
      <c r="E16" s="349">
        <f>(ROUND('Ground Econ and Inov Base'!U13*(1+Mail_Innovations_Markup),2))*(1+Mail_Innovations_Fuel_Surcharge)</f>
        <v>5.27175</v>
      </c>
      <c r="F16" s="349">
        <f>(ROUND('Ground Econ and Inov Base'!V13*(1+Mail_Innovations_Markup),2))*(1+Mail_Innovations_Fuel_Surcharge)</f>
        <v>5.33565</v>
      </c>
      <c r="G16" s="349">
        <f>(ROUND('Ground Econ and Inov Base'!W13*(1+Mail_Innovations_Markup),2))*(1+Mail_Innovations_Fuel_Surcharge)</f>
        <v>5.39955</v>
      </c>
      <c r="H16" s="349">
        <f>(ROUND('Ground Econ and Inov Base'!X13*(1+Mail_Innovations_Markup),2))*(1+Mail_Innovations_Fuel_Surcharge)</f>
        <v>5.538</v>
      </c>
      <c r="I16" s="349">
        <f>(ROUND('Ground Econ and Inov Base'!Y13*(1+Mail_Innovations_Markup),2))*(1+Mail_Innovations_Fuel_Surcharge)</f>
        <v>5.65515</v>
      </c>
    </row>
    <row r="17" ht="12.75" customHeight="1">
      <c r="A17" s="348">
        <v>13.0</v>
      </c>
      <c r="B17" s="349">
        <f>(ROUND('Ground Econ and Inov Base'!R14*(1+Mail_Innovations_Markup),2))*(1+Mail_Innovations_Fuel_Surcharge)</f>
        <v>5.65515</v>
      </c>
      <c r="C17" s="349">
        <f>(ROUND('Ground Econ and Inov Base'!S14*(1+Mail_Innovations_Markup),2))*(1+Mail_Innovations_Fuel_Surcharge)</f>
        <v>5.65515</v>
      </c>
      <c r="D17" s="349">
        <f>(ROUND('Ground Econ and Inov Base'!T14*(1+Mail_Innovations_Markup),2))*(1+Mail_Innovations_Fuel_Surcharge)</f>
        <v>5.80425</v>
      </c>
      <c r="E17" s="349">
        <f>(ROUND('Ground Econ and Inov Base'!U14*(1+Mail_Innovations_Markup),2))*(1+Mail_Innovations_Fuel_Surcharge)</f>
        <v>5.8788</v>
      </c>
      <c r="F17" s="349">
        <f>(ROUND('Ground Econ and Inov Base'!V14*(1+Mail_Innovations_Markup),2))*(1+Mail_Innovations_Fuel_Surcharge)</f>
        <v>5.95335</v>
      </c>
      <c r="G17" s="349">
        <f>(ROUND('Ground Econ and Inov Base'!W14*(1+Mail_Innovations_Markup),2))*(1+Mail_Innovations_Fuel_Surcharge)</f>
        <v>6.0279</v>
      </c>
      <c r="H17" s="349">
        <f>(ROUND('Ground Econ and Inov Base'!X14*(1+Mail_Innovations_Markup),2))*(1+Mail_Innovations_Fuel_Surcharge)</f>
        <v>6.1557</v>
      </c>
      <c r="I17" s="349">
        <f>(ROUND('Ground Econ and Inov Base'!Y14*(1+Mail_Innovations_Markup),2))*(1+Mail_Innovations_Fuel_Surcharge)</f>
        <v>6.2835</v>
      </c>
    </row>
    <row r="18" ht="12.75" customHeight="1">
      <c r="A18" s="348">
        <v>14.0</v>
      </c>
      <c r="B18" s="349">
        <f>(ROUND('Ground Econ and Inov Base'!Q15*(1+Mail_Innovations_Markup),2))*(1+Mail_Innovations_Fuel_Surcharge)</f>
        <v>5.6658</v>
      </c>
      <c r="C18" s="349">
        <f>(ROUND('Ground Econ and Inov Base'!R15*(1+Mail_Innovations_Markup),2))*(1+Mail_Innovations_Fuel_Surcharge)</f>
        <v>5.6658</v>
      </c>
      <c r="D18" s="349">
        <f>(ROUND('Ground Econ and Inov Base'!S15*(1+Mail_Innovations_Markup),2))*(1+Mail_Innovations_Fuel_Surcharge)</f>
        <v>5.8149</v>
      </c>
      <c r="E18" s="349">
        <f>(ROUND('Ground Econ and Inov Base'!T15*(1+Mail_Innovations_Markup),2))*(1+Mail_Innovations_Fuel_Surcharge)</f>
        <v>5.9001</v>
      </c>
      <c r="F18" s="349">
        <f>(ROUND('Ground Econ and Inov Base'!U15*(1+Mail_Innovations_Markup),2))*(1+Mail_Innovations_Fuel_Surcharge)</f>
        <v>5.97465</v>
      </c>
      <c r="G18" s="349">
        <f>(ROUND('Ground Econ and Inov Base'!V15*(1+Mail_Innovations_Markup),2))*(1+Mail_Innovations_Fuel_Surcharge)</f>
        <v>6.0492</v>
      </c>
      <c r="H18" s="349">
        <f>(ROUND('Ground Econ and Inov Base'!W15*(1+Mail_Innovations_Markup),2))*(1+Mail_Innovations_Fuel_Surcharge)</f>
        <v>6.1983</v>
      </c>
      <c r="I18" s="349">
        <f>(ROUND('Ground Econ and Inov Base'!X15*(1+Mail_Innovations_Markup),2))*(1+Mail_Innovations_Fuel_Surcharge)</f>
        <v>6.33675</v>
      </c>
    </row>
    <row r="19" ht="12.75" customHeight="1">
      <c r="A19" s="348">
        <v>15.0</v>
      </c>
      <c r="B19" s="349">
        <f>(ROUND('Ground Econ and Inov Base'!Q16*(1+Mail_Innovations_Markup),2))*(1+Mail_Innovations_Fuel_Surcharge)</f>
        <v>5.69775</v>
      </c>
      <c r="C19" s="349">
        <f>(ROUND('Ground Econ and Inov Base'!R16*(1+Mail_Innovations_Markup),2))*(1+Mail_Innovations_Fuel_Surcharge)</f>
        <v>5.69775</v>
      </c>
      <c r="D19" s="349">
        <f>(ROUND('Ground Econ and Inov Base'!S16*(1+Mail_Innovations_Markup),2))*(1+Mail_Innovations_Fuel_Surcharge)</f>
        <v>5.84685</v>
      </c>
      <c r="E19" s="349">
        <f>(ROUND('Ground Econ and Inov Base'!T16*(1+Mail_Innovations_Markup),2))*(1+Mail_Innovations_Fuel_Surcharge)</f>
        <v>5.93205</v>
      </c>
      <c r="F19" s="349">
        <f>(ROUND('Ground Econ and Inov Base'!U16*(1+Mail_Innovations_Markup),2))*(1+Mail_Innovations_Fuel_Surcharge)</f>
        <v>6.01725</v>
      </c>
      <c r="G19" s="349">
        <f>(ROUND('Ground Econ and Inov Base'!V16*(1+Mail_Innovations_Markup),2))*(1+Mail_Innovations_Fuel_Surcharge)</f>
        <v>6.0918</v>
      </c>
      <c r="H19" s="349">
        <f>(ROUND('Ground Econ and Inov Base'!W16*(1+Mail_Innovations_Markup),2))*(1+Mail_Innovations_Fuel_Surcharge)</f>
        <v>6.25155</v>
      </c>
      <c r="I19" s="349">
        <f>(ROUND('Ground Econ and Inov Base'!X16*(1+Mail_Innovations_Markup),2))*(1+Mail_Innovations_Fuel_Surcharge)</f>
        <v>6.37935</v>
      </c>
    </row>
    <row r="20" ht="12.75" customHeight="1">
      <c r="A20" s="350">
        <v>15.999</v>
      </c>
      <c r="B20" s="349">
        <f>(ROUND('Ground Econ and Inov Base'!Q17*(1+Mail_Innovations_Markup),2))*(1+Mail_Innovations_Fuel_Surcharge)</f>
        <v>5.7084</v>
      </c>
      <c r="C20" s="349">
        <f>(ROUND('Ground Econ and Inov Base'!R17*(1+Mail_Innovations_Markup),2))*(1+Mail_Innovations_Fuel_Surcharge)</f>
        <v>5.7084</v>
      </c>
      <c r="D20" s="349">
        <f>(ROUND('Ground Econ and Inov Base'!S17*(1+Mail_Innovations_Markup),2))*(1+Mail_Innovations_Fuel_Surcharge)</f>
        <v>5.86815</v>
      </c>
      <c r="E20" s="349">
        <f>(ROUND('Ground Econ and Inov Base'!T17*(1+Mail_Innovations_Markup),2))*(1+Mail_Innovations_Fuel_Surcharge)</f>
        <v>5.95335</v>
      </c>
      <c r="F20" s="349">
        <f>(ROUND('Ground Econ and Inov Base'!U17*(1+Mail_Innovations_Markup),2))*(1+Mail_Innovations_Fuel_Surcharge)</f>
        <v>6.03855</v>
      </c>
      <c r="G20" s="349">
        <f>(ROUND('Ground Econ and Inov Base'!V17*(1+Mail_Innovations_Markup),2))*(1+Mail_Innovations_Fuel_Surcharge)</f>
        <v>6.12375</v>
      </c>
      <c r="H20" s="349">
        <f>(ROUND('Ground Econ and Inov Base'!W17*(1+Mail_Innovations_Markup),2))*(1+Mail_Innovations_Fuel_Surcharge)</f>
        <v>6.2835</v>
      </c>
      <c r="I20" s="349">
        <f>(ROUND('Ground Econ and Inov Base'!X17*(1+Mail_Innovations_Markup),2))*(1+Mail_Innovations_Fuel_Surcharge)</f>
        <v>6.4326</v>
      </c>
    </row>
    <row r="21" ht="12.75" customHeight="1">
      <c r="A21" s="348" t="s">
        <v>190</v>
      </c>
      <c r="B21" s="349">
        <f>(ROUND('Ground Econ and Inov Base'!Q18*(1+Mail_Innovations_Markup),2))*(1+Mail_Innovations_Fuel_Surcharge)</f>
        <v>6.7095</v>
      </c>
      <c r="C21" s="349">
        <f>(ROUND('Ground Econ and Inov Base'!R18*(1+Mail_Innovations_Markup),2))*(1+Mail_Innovations_Fuel_Surcharge)</f>
        <v>6.7095</v>
      </c>
      <c r="D21" s="349">
        <f>(ROUND('Ground Econ and Inov Base'!S18*(1+Mail_Innovations_Markup),2))*(1+Mail_Innovations_Fuel_Surcharge)</f>
        <v>7.4337</v>
      </c>
      <c r="E21" s="349">
        <f>(ROUND('Ground Econ and Inov Base'!T18*(1+Mail_Innovations_Markup),2))*(1+Mail_Innovations_Fuel_Surcharge)</f>
        <v>7.668</v>
      </c>
      <c r="F21" s="349">
        <f>(ROUND('Ground Econ and Inov Base'!U18*(1+Mail_Innovations_Markup),2))*(1+Mail_Innovations_Fuel_Surcharge)</f>
        <v>8.094</v>
      </c>
      <c r="G21" s="349">
        <f>(ROUND('Ground Econ and Inov Base'!V18*(1+Mail_Innovations_Markup),2))*(1+Mail_Innovations_Fuel_Surcharge)</f>
        <v>8.25375</v>
      </c>
      <c r="H21" s="349">
        <f>(ROUND('Ground Econ and Inov Base'!W18*(1+Mail_Innovations_Markup),2))*(1+Mail_Innovations_Fuel_Surcharge)</f>
        <v>8.3922</v>
      </c>
      <c r="I21" s="349">
        <f>(ROUND('Ground Econ and Inov Base'!X18*(1+Mail_Innovations_Markup),2))*(1+Mail_Innovations_Fuel_Surcharge)</f>
        <v>8.5626</v>
      </c>
    </row>
    <row r="22" ht="12.75" customHeight="1">
      <c r="A22" s="348">
        <v>2.0</v>
      </c>
      <c r="B22" s="349">
        <f>(ROUND('Ground Econ and Inov Base'!Q19*(1+Mail_Innovations_Markup),2))*(1+Mail_Innovations_Fuel_Surcharge)</f>
        <v>7.35915</v>
      </c>
      <c r="C22" s="349">
        <f>(ROUND('Ground Econ and Inov Base'!R19*(1+Mail_Innovations_Markup),2))*(1+Mail_Innovations_Fuel_Surcharge)</f>
        <v>7.35915</v>
      </c>
      <c r="D22" s="349">
        <f>(ROUND('Ground Econ and Inov Base'!S19*(1+Mail_Innovations_Markup),2))*(1+Mail_Innovations_Fuel_Surcharge)</f>
        <v>8.29635</v>
      </c>
      <c r="E22" s="349">
        <f>(ROUND('Ground Econ and Inov Base'!T19*(1+Mail_Innovations_Markup),2))*(1+Mail_Innovations_Fuel_Surcharge)</f>
        <v>8.6265</v>
      </c>
      <c r="F22" s="349">
        <f>(ROUND('Ground Econ and Inov Base'!U19*(1+Mail_Innovations_Markup),2))*(1+Mail_Innovations_Fuel_Surcharge)</f>
        <v>9.14835</v>
      </c>
      <c r="G22" s="349">
        <f>(ROUND('Ground Econ and Inov Base'!V19*(1+Mail_Innovations_Markup),2))*(1+Mail_Innovations_Fuel_Surcharge)</f>
        <v>9.4359</v>
      </c>
      <c r="H22" s="349">
        <f>(ROUND('Ground Econ and Inov Base'!W19*(1+Mail_Innovations_Markup),2))*(1+Mail_Innovations_Fuel_Surcharge)</f>
        <v>9.7341</v>
      </c>
      <c r="I22" s="349">
        <f>(ROUND('Ground Econ and Inov Base'!X19*(1+Mail_Innovations_Markup),2))*(1+Mail_Innovations_Fuel_Surcharge)</f>
        <v>10.04295</v>
      </c>
    </row>
    <row r="23" ht="12.75" customHeight="1">
      <c r="A23" s="348">
        <v>3.0</v>
      </c>
      <c r="B23" s="349">
        <f>(ROUND('Ground Econ and Inov Base'!Q20*(1+Mail_Innovations_Markup),2))*(1+Mail_Innovations_Fuel_Surcharge)</f>
        <v>7.8384</v>
      </c>
      <c r="C23" s="349">
        <f>(ROUND('Ground Econ and Inov Base'!R20*(1+Mail_Innovations_Markup),2))*(1+Mail_Innovations_Fuel_Surcharge)</f>
        <v>7.8384</v>
      </c>
      <c r="D23" s="349">
        <f>(ROUND('Ground Econ and Inov Base'!S20*(1+Mail_Innovations_Markup),2))*(1+Mail_Innovations_Fuel_Surcharge)</f>
        <v>8.9886</v>
      </c>
      <c r="E23" s="349">
        <f>(ROUND('Ground Econ and Inov Base'!T20*(1+Mail_Innovations_Markup),2))*(1+Mail_Innovations_Fuel_Surcharge)</f>
        <v>9.4146</v>
      </c>
      <c r="F23" s="349">
        <f>(ROUND('Ground Econ and Inov Base'!U20*(1+Mail_Innovations_Markup),2))*(1+Mail_Innovations_Fuel_Surcharge)</f>
        <v>10.04295</v>
      </c>
      <c r="G23" s="349">
        <f>(ROUND('Ground Econ and Inov Base'!V20*(1+Mail_Innovations_Markup),2))*(1+Mail_Innovations_Fuel_Surcharge)</f>
        <v>10.4157</v>
      </c>
      <c r="H23" s="349">
        <f>(ROUND('Ground Econ and Inov Base'!W20*(1+Mail_Innovations_Markup),2))*(1+Mail_Innovations_Fuel_Surcharge)</f>
        <v>10.8843</v>
      </c>
      <c r="I23" s="349">
        <f>(ROUND('Ground Econ and Inov Base'!X20*(1+Mail_Innovations_Markup),2))*(1+Mail_Innovations_Fuel_Surcharge)</f>
        <v>11.34225</v>
      </c>
    </row>
    <row r="24" ht="12.75" customHeight="1">
      <c r="A24" s="348">
        <v>4.0</v>
      </c>
      <c r="B24" s="349">
        <f>(ROUND('Ground Econ and Inov Base'!Q21*(1+Mail_Innovations_Markup),2))*(1+Mail_Innovations_Fuel_Surcharge)</f>
        <v>8.33895</v>
      </c>
      <c r="C24" s="349">
        <f>(ROUND('Ground Econ and Inov Base'!R21*(1+Mail_Innovations_Markup),2))*(1+Mail_Innovations_Fuel_Surcharge)</f>
        <v>8.33895</v>
      </c>
      <c r="D24" s="349">
        <f>(ROUND('Ground Econ and Inov Base'!S21*(1+Mail_Innovations_Markup),2))*(1+Mail_Innovations_Fuel_Surcharge)</f>
        <v>9.70215</v>
      </c>
      <c r="E24" s="349">
        <f>(ROUND('Ground Econ and Inov Base'!T21*(1+Mail_Innovations_Markup),2))*(1+Mail_Innovations_Fuel_Surcharge)</f>
        <v>10.224</v>
      </c>
      <c r="F24" s="349">
        <f>(ROUND('Ground Econ and Inov Base'!U21*(1+Mail_Innovations_Markup),2))*(1+Mail_Innovations_Fuel_Surcharge)</f>
        <v>10.9482</v>
      </c>
      <c r="G24" s="349">
        <f>(ROUND('Ground Econ and Inov Base'!V21*(1+Mail_Innovations_Markup),2))*(1+Mail_Innovations_Fuel_Surcharge)</f>
        <v>11.4168</v>
      </c>
      <c r="H24" s="349">
        <f>(ROUND('Ground Econ and Inov Base'!W21*(1+Mail_Innovations_Markup),2))*(1+Mail_Innovations_Fuel_Surcharge)</f>
        <v>12.06645</v>
      </c>
      <c r="I24" s="349">
        <f>(ROUND('Ground Econ and Inov Base'!X21*(1+Mail_Innovations_Markup),2))*(1+Mail_Innovations_Fuel_Surcharge)</f>
        <v>12.64155</v>
      </c>
    </row>
    <row r="25" ht="12.75" customHeight="1">
      <c r="A25" s="348">
        <v>5.0</v>
      </c>
      <c r="B25" s="349">
        <f>(ROUND('Ground Econ and Inov Base'!Q22*(1+Mail_Innovations_Markup),2))*(1+Mail_Innovations_Fuel_Surcharge)</f>
        <v>8.82885</v>
      </c>
      <c r="C25" s="349">
        <f>(ROUND('Ground Econ and Inov Base'!R22*(1+Mail_Innovations_Markup),2))*(1+Mail_Innovations_Fuel_Surcharge)</f>
        <v>8.82885</v>
      </c>
      <c r="D25" s="349">
        <f>(ROUND('Ground Econ and Inov Base'!S22*(1+Mail_Innovations_Markup),2))*(1+Mail_Innovations_Fuel_Surcharge)</f>
        <v>10.4157</v>
      </c>
      <c r="E25" s="349">
        <f>(ROUND('Ground Econ and Inov Base'!T22*(1+Mail_Innovations_Markup),2))*(1+Mail_Innovations_Fuel_Surcharge)</f>
        <v>11.0334</v>
      </c>
      <c r="F25" s="349">
        <f>(ROUND('Ground Econ and Inov Base'!U22*(1+Mail_Innovations_Markup),2))*(1+Mail_Innovations_Fuel_Surcharge)</f>
        <v>11.85345</v>
      </c>
      <c r="G25" s="349">
        <f>(ROUND('Ground Econ and Inov Base'!V22*(1+Mail_Innovations_Markup),2))*(1+Mail_Innovations_Fuel_Surcharge)</f>
        <v>12.40725</v>
      </c>
      <c r="H25" s="349">
        <f>(ROUND('Ground Econ and Inov Base'!W22*(1+Mail_Innovations_Markup),2))*(1+Mail_Innovations_Fuel_Surcharge)</f>
        <v>13.2273</v>
      </c>
      <c r="I25" s="349">
        <f>(ROUND('Ground Econ and Inov Base'!X22*(1+Mail_Innovations_Markup),2))*(1+Mail_Innovations_Fuel_Surcharge)</f>
        <v>13.94085</v>
      </c>
    </row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5:I25">
    <cfRule type="expression" dxfId="1" priority="1">
      <formula>MOD(ROW(),2)=0</formula>
    </cfRule>
  </conditionalFormatting>
  <printOptions/>
  <pageMargins bottom="0.75" footer="0.0" header="0.0" left="0.7" right="0.7" top="0.75"/>
  <pageSetup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8" width="8.63"/>
    <col customWidth="1" min="9" max="9" width="10.38"/>
    <col customWidth="1" min="10" max="11" width="8.63"/>
    <col customWidth="1" min="12" max="12" width="13.0"/>
    <col customWidth="1" min="13" max="26" width="8.63"/>
  </cols>
  <sheetData>
    <row r="1" ht="12.75" customHeight="1">
      <c r="B1" s="188" t="s">
        <v>61</v>
      </c>
      <c r="L1" s="237" t="s">
        <v>210</v>
      </c>
    </row>
    <row r="2" ht="12.75" customHeight="1">
      <c r="B2" s="189" t="s">
        <v>211</v>
      </c>
    </row>
    <row r="3" ht="12.75" customHeight="1">
      <c r="A3" s="347" t="s">
        <v>1</v>
      </c>
      <c r="B3" s="325" t="s">
        <v>98</v>
      </c>
      <c r="C3" s="325" t="s">
        <v>98</v>
      </c>
      <c r="D3" s="325" t="s">
        <v>98</v>
      </c>
      <c r="E3" s="325" t="s">
        <v>98</v>
      </c>
      <c r="F3" s="325" t="s">
        <v>98</v>
      </c>
      <c r="G3" s="325" t="s">
        <v>98</v>
      </c>
      <c r="H3" s="325" t="s">
        <v>98</v>
      </c>
      <c r="I3" s="325" t="s">
        <v>98</v>
      </c>
      <c r="J3" s="342" t="s">
        <v>99</v>
      </c>
      <c r="L3" s="347" t="s">
        <v>1</v>
      </c>
      <c r="M3" s="325" t="s">
        <v>98</v>
      </c>
      <c r="N3" s="325" t="s">
        <v>98</v>
      </c>
      <c r="O3" s="325" t="s">
        <v>98</v>
      </c>
      <c r="P3" s="325" t="s">
        <v>98</v>
      </c>
      <c r="Q3" s="325" t="s">
        <v>98</v>
      </c>
      <c r="R3" s="325" t="s">
        <v>98</v>
      </c>
      <c r="S3" s="325" t="s">
        <v>98</v>
      </c>
      <c r="T3" s="325" t="s">
        <v>98</v>
      </c>
      <c r="U3" s="342" t="s">
        <v>99</v>
      </c>
    </row>
    <row r="4" ht="12.75" customHeight="1">
      <c r="A4" s="326" t="s">
        <v>212</v>
      </c>
      <c r="B4" s="326">
        <v>1.0</v>
      </c>
      <c r="C4" s="326">
        <v>2.0</v>
      </c>
      <c r="D4" s="326">
        <v>3.0</v>
      </c>
      <c r="E4" s="326">
        <v>4.0</v>
      </c>
      <c r="F4" s="326">
        <v>5.0</v>
      </c>
      <c r="G4" s="326">
        <v>6.0</v>
      </c>
      <c r="H4" s="326">
        <v>7.0</v>
      </c>
      <c r="I4" s="326">
        <v>8.0</v>
      </c>
      <c r="J4" s="326">
        <v>9.0</v>
      </c>
      <c r="L4" s="326" t="s">
        <v>213</v>
      </c>
      <c r="M4" s="326">
        <v>1.0</v>
      </c>
      <c r="N4" s="326">
        <v>2.0</v>
      </c>
      <c r="O4" s="326">
        <v>3.0</v>
      </c>
      <c r="P4" s="326">
        <v>4.0</v>
      </c>
      <c r="Q4" s="326">
        <v>5.0</v>
      </c>
      <c r="R4" s="326">
        <v>6.0</v>
      </c>
      <c r="S4" s="326">
        <v>7.0</v>
      </c>
      <c r="T4" s="326">
        <v>8.0</v>
      </c>
      <c r="U4" s="326">
        <v>9.0</v>
      </c>
    </row>
    <row r="5" ht="12.75" customHeight="1">
      <c r="A5" s="348">
        <v>1.0</v>
      </c>
      <c r="B5" s="349">
        <f>ROUND('USPS Base'!N2*(1+PostalMarkup),2)</f>
        <v>4.36</v>
      </c>
      <c r="C5" s="349">
        <f>ROUND('USPS Base'!O2*(1+PostalMarkup),2)</f>
        <v>4.42</v>
      </c>
      <c r="D5" s="349">
        <f>ROUND('USPS Base'!P2*(1+PostalMarkup),2)</f>
        <v>4.44</v>
      </c>
      <c r="E5" s="349">
        <f>ROUND('USPS Base'!Q2*(1+PostalMarkup),2)</f>
        <v>4.55</v>
      </c>
      <c r="F5" s="349">
        <f>ROUND('USPS Base'!R2*(1+PostalMarkup),2)</f>
        <v>4.62</v>
      </c>
      <c r="G5" s="349">
        <f>ROUND('USPS Base'!S2*(1+PostalMarkup),2)</f>
        <v>4.73</v>
      </c>
      <c r="H5" s="349">
        <f>ROUND('USPS Base'!T2*(1+PostalMarkup),2)</f>
        <v>4.82</v>
      </c>
      <c r="I5" s="349">
        <f>ROUND('USPS Base'!U2*(1+PostalMarkup),2)</f>
        <v>5.01</v>
      </c>
      <c r="J5" s="349">
        <f>ROUND('USPS Base'!V2*(1+PostalMarkup),2)</f>
        <v>5.01</v>
      </c>
      <c r="L5" s="351">
        <v>0.1</v>
      </c>
      <c r="M5" s="349">
        <f>ROUND('USPS Base'!N93*(1+PostalMarkup),2)</f>
        <v>8.11</v>
      </c>
      <c r="N5" s="349">
        <f>ROUND('USPS Base'!O93*(1+PostalMarkup),2)</f>
        <v>8.22</v>
      </c>
      <c r="O5" s="349">
        <f>ROUND('USPS Base'!P93*(1+PostalMarkup),2)</f>
        <v>8.41</v>
      </c>
      <c r="P5" s="349">
        <f>ROUND('USPS Base'!Q93*(1+PostalMarkup),2)</f>
        <v>8.61</v>
      </c>
      <c r="Q5" s="349">
        <f>ROUND('USPS Base'!R93*(1+PostalMarkup),2)</f>
        <v>9.14</v>
      </c>
      <c r="R5" s="349">
        <f>ROUND('USPS Base'!S93*(1+PostalMarkup),2)</f>
        <v>10.52</v>
      </c>
      <c r="S5" s="349">
        <f>ROUND('USPS Base'!T93*(1+PostalMarkup),2)</f>
        <v>10.84</v>
      </c>
      <c r="T5" s="349">
        <f>ROUND('USPS Base'!U93*(1+PostalMarkup),2)</f>
        <v>11.27</v>
      </c>
      <c r="U5" s="349">
        <f>ROUND('USPS Base'!V93*(1+PostalMarkup),2)</f>
        <v>11.27</v>
      </c>
    </row>
    <row r="6" ht="12.75" customHeight="1">
      <c r="A6" s="348">
        <v>2.0</v>
      </c>
      <c r="B6" s="349">
        <f>ROUND('USPS Base'!N3*(1+PostalMarkup),2)</f>
        <v>4.36</v>
      </c>
      <c r="C6" s="349">
        <f>ROUND('USPS Base'!O3*(1+PostalMarkup),2)</f>
        <v>4.42</v>
      </c>
      <c r="D6" s="349">
        <f>ROUND('USPS Base'!P3*(1+PostalMarkup),2)</f>
        <v>4.44</v>
      </c>
      <c r="E6" s="349">
        <f>ROUND('USPS Base'!Q3*(1+PostalMarkup),2)</f>
        <v>4.55</v>
      </c>
      <c r="F6" s="349">
        <f>ROUND('USPS Base'!R3*(1+PostalMarkup),2)</f>
        <v>4.62</v>
      </c>
      <c r="G6" s="349">
        <f>ROUND('USPS Base'!S3*(1+PostalMarkup),2)</f>
        <v>4.73</v>
      </c>
      <c r="H6" s="349">
        <f>ROUND('USPS Base'!T3*(1+PostalMarkup),2)</f>
        <v>4.82</v>
      </c>
      <c r="I6" s="349">
        <f>ROUND('USPS Base'!U3*(1+PostalMarkup),2)</f>
        <v>5.01</v>
      </c>
      <c r="J6" s="349">
        <f>ROUND('USPS Base'!V3*(1+PostalMarkup),2)</f>
        <v>5.01</v>
      </c>
      <c r="L6" s="351">
        <v>0.2</v>
      </c>
      <c r="M6" s="349">
        <f>ROUND('USPS Base'!N94*(1+PostalMarkup),2)</f>
        <v>8.58</v>
      </c>
      <c r="N6" s="349">
        <f>ROUND('USPS Base'!O94*(1+PostalMarkup),2)</f>
        <v>8.69</v>
      </c>
      <c r="O6" s="349">
        <f>ROUND('USPS Base'!P94*(1+PostalMarkup),2)</f>
        <v>9.18</v>
      </c>
      <c r="P6" s="349">
        <f>ROUND('USPS Base'!Q94*(1+PostalMarkup),2)</f>
        <v>9.52</v>
      </c>
      <c r="Q6" s="349">
        <f>ROUND('USPS Base'!R94*(1+PostalMarkup),2)</f>
        <v>10.29</v>
      </c>
      <c r="R6" s="349">
        <f>ROUND('USPS Base'!S94*(1+PostalMarkup),2)</f>
        <v>11.86</v>
      </c>
      <c r="S6" s="349">
        <f>ROUND('USPS Base'!T94*(1+PostalMarkup),2)</f>
        <v>12.52</v>
      </c>
      <c r="T6" s="349">
        <f>ROUND('USPS Base'!U94*(1+PostalMarkup),2)</f>
        <v>13.31</v>
      </c>
      <c r="U6" s="349">
        <f>ROUND('USPS Base'!V94*(1+PostalMarkup),2)</f>
        <v>13.31</v>
      </c>
    </row>
    <row r="7" ht="12.75" customHeight="1">
      <c r="A7" s="348">
        <v>3.0</v>
      </c>
      <c r="B7" s="349">
        <f>ROUND('USPS Base'!N4*(1+PostalMarkup),2)</f>
        <v>4.36</v>
      </c>
      <c r="C7" s="349">
        <f>ROUND('USPS Base'!O4*(1+PostalMarkup),2)</f>
        <v>4.42</v>
      </c>
      <c r="D7" s="349">
        <f>ROUND('USPS Base'!P4*(1+PostalMarkup),2)</f>
        <v>4.44</v>
      </c>
      <c r="E7" s="349">
        <f>ROUND('USPS Base'!Q4*(1+PostalMarkup),2)</f>
        <v>4.55</v>
      </c>
      <c r="F7" s="349">
        <f>ROUND('USPS Base'!R4*(1+PostalMarkup),2)</f>
        <v>4.62</v>
      </c>
      <c r="G7" s="349">
        <f>ROUND('USPS Base'!S4*(1+PostalMarkup),2)</f>
        <v>4.73</v>
      </c>
      <c r="H7" s="349">
        <f>ROUND('USPS Base'!T4*(1+PostalMarkup),2)</f>
        <v>4.82</v>
      </c>
      <c r="I7" s="349">
        <f>ROUND('USPS Base'!U4*(1+PostalMarkup),2)</f>
        <v>5.01</v>
      </c>
      <c r="J7" s="349">
        <f>ROUND('USPS Base'!V4*(1+PostalMarkup),2)</f>
        <v>5.01</v>
      </c>
      <c r="L7" s="351">
        <v>0.3</v>
      </c>
      <c r="M7" s="349">
        <f>ROUND('USPS Base'!N95*(1+PostalMarkup),2)</f>
        <v>8.89</v>
      </c>
      <c r="N7" s="349">
        <f>ROUND('USPS Base'!O95*(1+PostalMarkup),2)</f>
        <v>8.98</v>
      </c>
      <c r="O7" s="349">
        <f>ROUND('USPS Base'!P95*(1+PostalMarkup),2)</f>
        <v>9.69</v>
      </c>
      <c r="P7" s="349">
        <f>ROUND('USPS Base'!Q95*(1+PostalMarkup),2)</f>
        <v>10.19</v>
      </c>
      <c r="Q7" s="349">
        <f>ROUND('USPS Base'!R95*(1+PostalMarkup),2)</f>
        <v>11.1</v>
      </c>
      <c r="R7" s="349">
        <f>ROUND('USPS Base'!S95*(1+PostalMarkup),2)</f>
        <v>12.64</v>
      </c>
      <c r="S7" s="349">
        <f>ROUND('USPS Base'!T95*(1+PostalMarkup),2)</f>
        <v>13.62</v>
      </c>
      <c r="T7" s="349">
        <f>ROUND('USPS Base'!U95*(1+PostalMarkup),2)</f>
        <v>14.72</v>
      </c>
      <c r="U7" s="349">
        <f>ROUND('USPS Base'!V95*(1+PostalMarkup),2)</f>
        <v>14.72</v>
      </c>
    </row>
    <row r="8" ht="12.75" customHeight="1">
      <c r="A8" s="348">
        <v>4.0</v>
      </c>
      <c r="B8" s="349">
        <f>ROUND('USPS Base'!N5*(1+PostalMarkup),2)</f>
        <v>4.36</v>
      </c>
      <c r="C8" s="349">
        <f>ROUND('USPS Base'!O5*(1+PostalMarkup),2)</f>
        <v>4.42</v>
      </c>
      <c r="D8" s="349">
        <f>ROUND('USPS Base'!P5*(1+PostalMarkup),2)</f>
        <v>4.44</v>
      </c>
      <c r="E8" s="349">
        <f>ROUND('USPS Base'!Q5*(1+PostalMarkup),2)</f>
        <v>4.55</v>
      </c>
      <c r="F8" s="349">
        <f>ROUND('USPS Base'!R5*(1+PostalMarkup),2)</f>
        <v>4.62</v>
      </c>
      <c r="G8" s="349">
        <f>ROUND('USPS Base'!S5*(1+PostalMarkup),2)</f>
        <v>4.73</v>
      </c>
      <c r="H8" s="349">
        <f>ROUND('USPS Base'!T5*(1+PostalMarkup),2)</f>
        <v>4.82</v>
      </c>
      <c r="I8" s="349">
        <f>ROUND('USPS Base'!U5*(1+PostalMarkup),2)</f>
        <v>5.01</v>
      </c>
      <c r="J8" s="349">
        <f>ROUND('USPS Base'!V5*(1+PostalMarkup),2)</f>
        <v>5.01</v>
      </c>
      <c r="L8" s="351">
        <v>0.4</v>
      </c>
      <c r="M8" s="349">
        <f>ROUND('USPS Base'!N96*(1+PostalMarkup),2)</f>
        <v>9.13</v>
      </c>
      <c r="N8" s="349">
        <f>ROUND('USPS Base'!O96*(1+PostalMarkup),2)</f>
        <v>9.21</v>
      </c>
      <c r="O8" s="349">
        <f>ROUND('USPS Base'!P96*(1+PostalMarkup),2)</f>
        <v>10.09</v>
      </c>
      <c r="P8" s="349">
        <f>ROUND('USPS Base'!Q96*(1+PostalMarkup),2)</f>
        <v>10.7</v>
      </c>
      <c r="Q8" s="349">
        <f>ROUND('USPS Base'!R96*(1+PostalMarkup),2)</f>
        <v>11.82</v>
      </c>
      <c r="R8" s="349">
        <f>ROUND('USPS Base'!S96*(1+PostalMarkup),2)</f>
        <v>13.35</v>
      </c>
      <c r="S8" s="349">
        <f>ROUND('USPS Base'!T96*(1+PostalMarkup),2)</f>
        <v>14.57</v>
      </c>
      <c r="T8" s="349">
        <f>ROUND('USPS Base'!U96*(1+PostalMarkup),2)</f>
        <v>15.96</v>
      </c>
      <c r="U8" s="349">
        <f>ROUND('USPS Base'!V96*(1+PostalMarkup),2)</f>
        <v>15.96</v>
      </c>
    </row>
    <row r="9" ht="12.75" customHeight="1">
      <c r="A9" s="348">
        <v>5.0</v>
      </c>
      <c r="B9" s="349">
        <f>ROUND('USPS Base'!N6*(1+PostalMarkup),2)</f>
        <v>4.84</v>
      </c>
      <c r="C9" s="349">
        <f>ROUND('USPS Base'!O6*(1+PostalMarkup),2)</f>
        <v>4.92</v>
      </c>
      <c r="D9" s="349">
        <f>ROUND('USPS Base'!P6*(1+PostalMarkup),2)</f>
        <v>4.96</v>
      </c>
      <c r="E9" s="349">
        <f>ROUND('USPS Base'!Q6*(1+PostalMarkup),2)</f>
        <v>5.04</v>
      </c>
      <c r="F9" s="349">
        <f>ROUND('USPS Base'!R6*(1+PostalMarkup),2)</f>
        <v>5.09</v>
      </c>
      <c r="G9" s="349">
        <f>ROUND('USPS Base'!S6*(1+PostalMarkup),2)</f>
        <v>5.14</v>
      </c>
      <c r="H9" s="349">
        <f>ROUND('USPS Base'!T6*(1+PostalMarkup),2)</f>
        <v>5.23</v>
      </c>
      <c r="I9" s="349">
        <f>ROUND('USPS Base'!U6*(1+PostalMarkup),2)</f>
        <v>5.38</v>
      </c>
      <c r="J9" s="349">
        <f>ROUND('USPS Base'!V6*(1+PostalMarkup),2)</f>
        <v>5.38</v>
      </c>
      <c r="L9" s="351">
        <v>0.5</v>
      </c>
      <c r="M9" s="349">
        <f>ROUND('USPS Base'!N97*(1+PostalMarkup),2)</f>
        <v>9.35</v>
      </c>
      <c r="N9" s="349">
        <f>ROUND('USPS Base'!O97*(1+PostalMarkup),2)</f>
        <v>9.42</v>
      </c>
      <c r="O9" s="349">
        <f>ROUND('USPS Base'!P97*(1+PostalMarkup),2)</f>
        <v>10.47</v>
      </c>
      <c r="P9" s="349">
        <f>ROUND('USPS Base'!Q97*(1+PostalMarkup),2)</f>
        <v>11.16</v>
      </c>
      <c r="Q9" s="349">
        <f>ROUND('USPS Base'!R97*(1+PostalMarkup),2)</f>
        <v>12.51</v>
      </c>
      <c r="R9" s="349">
        <f>ROUND('USPS Base'!S97*(1+PostalMarkup),2)</f>
        <v>14.05</v>
      </c>
      <c r="S9" s="349">
        <f>ROUND('USPS Base'!T97*(1+PostalMarkup),2)</f>
        <v>15.51</v>
      </c>
      <c r="T9" s="349">
        <f>ROUND('USPS Base'!U97*(1+PostalMarkup),2)</f>
        <v>17.17</v>
      </c>
      <c r="U9" s="349">
        <f>ROUND('USPS Base'!V97*(1+PostalMarkup),2)</f>
        <v>17.17</v>
      </c>
    </row>
    <row r="10" ht="12.75" customHeight="1">
      <c r="A10" s="348">
        <v>6.0</v>
      </c>
      <c r="B10" s="349">
        <f>ROUND('USPS Base'!N7*(1+PostalMarkup),2)</f>
        <v>4.84</v>
      </c>
      <c r="C10" s="349">
        <f>ROUND('USPS Base'!O7*(1+PostalMarkup),2)</f>
        <v>4.92</v>
      </c>
      <c r="D10" s="349">
        <f>ROUND('USPS Base'!P7*(1+PostalMarkup),2)</f>
        <v>4.96</v>
      </c>
      <c r="E10" s="349">
        <f>ROUND('USPS Base'!Q7*(1+PostalMarkup),2)</f>
        <v>5.04</v>
      </c>
      <c r="F10" s="349">
        <f>ROUND('USPS Base'!R7*(1+PostalMarkup),2)</f>
        <v>5.09</v>
      </c>
      <c r="G10" s="349">
        <f>ROUND('USPS Base'!S7*(1+PostalMarkup),2)</f>
        <v>5.14</v>
      </c>
      <c r="H10" s="349">
        <f>ROUND('USPS Base'!T7*(1+PostalMarkup),2)</f>
        <v>5.23</v>
      </c>
      <c r="I10" s="349">
        <f>ROUND('USPS Base'!U7*(1+PostalMarkup),2)</f>
        <v>5.38</v>
      </c>
      <c r="J10" s="349">
        <f>ROUND('USPS Base'!V7*(1+PostalMarkup),2)</f>
        <v>5.38</v>
      </c>
      <c r="L10" s="351">
        <v>0.6</v>
      </c>
      <c r="M10" s="349">
        <f>ROUND('USPS Base'!N98*(1+PostalMarkup),2)</f>
        <v>9.68</v>
      </c>
      <c r="N10" s="349">
        <f>ROUND('USPS Base'!O98*(1+PostalMarkup),2)</f>
        <v>9.75</v>
      </c>
      <c r="O10" s="349">
        <f>ROUND('USPS Base'!P98*(1+PostalMarkup),2)</f>
        <v>11.01</v>
      </c>
      <c r="P10" s="349">
        <f>ROUND('USPS Base'!Q98*(1+PostalMarkup),2)</f>
        <v>11.83</v>
      </c>
      <c r="Q10" s="349">
        <f>ROUND('USPS Base'!R98*(1+PostalMarkup),2)</f>
        <v>13.37</v>
      </c>
      <c r="R10" s="349">
        <f>ROUND('USPS Base'!S98*(1+PostalMarkup),2)</f>
        <v>14.98</v>
      </c>
      <c r="S10" s="349">
        <f>ROUND('USPS Base'!T98*(1+PostalMarkup),2)</f>
        <v>16.71</v>
      </c>
      <c r="T10" s="349">
        <f>ROUND('USPS Base'!U98*(1+PostalMarkup),2)</f>
        <v>18.68</v>
      </c>
      <c r="U10" s="349">
        <f>ROUND('USPS Base'!V98*(1+PostalMarkup),2)</f>
        <v>18.68</v>
      </c>
    </row>
    <row r="11" ht="12.75" customHeight="1">
      <c r="A11" s="348">
        <v>7.0</v>
      </c>
      <c r="B11" s="349">
        <f>ROUND('USPS Base'!N8*(1+PostalMarkup),2)</f>
        <v>4.84</v>
      </c>
      <c r="C11" s="349">
        <f>ROUND('USPS Base'!O8*(1+PostalMarkup),2)</f>
        <v>4.92</v>
      </c>
      <c r="D11" s="349">
        <f>ROUND('USPS Base'!P8*(1+PostalMarkup),2)</f>
        <v>4.96</v>
      </c>
      <c r="E11" s="349">
        <f>ROUND('USPS Base'!Q8*(1+PostalMarkup),2)</f>
        <v>5.04</v>
      </c>
      <c r="F11" s="349">
        <f>ROUND('USPS Base'!R8*(1+PostalMarkup),2)</f>
        <v>5.09</v>
      </c>
      <c r="G11" s="349">
        <f>ROUND('USPS Base'!S8*(1+PostalMarkup),2)</f>
        <v>5.14</v>
      </c>
      <c r="H11" s="349">
        <f>ROUND('USPS Base'!T8*(1+PostalMarkup),2)</f>
        <v>5.23</v>
      </c>
      <c r="I11" s="349">
        <f>ROUND('USPS Base'!U8*(1+PostalMarkup),2)</f>
        <v>5.38</v>
      </c>
      <c r="J11" s="349">
        <f>ROUND('USPS Base'!V8*(1+PostalMarkup),2)</f>
        <v>5.38</v>
      </c>
      <c r="L11" s="351">
        <v>0.7</v>
      </c>
      <c r="M11" s="349">
        <f>ROUND('USPS Base'!N99*(1+PostalMarkup),2)</f>
        <v>10.04</v>
      </c>
      <c r="N11" s="349">
        <f>ROUND('USPS Base'!O99*(1+PostalMarkup),2)</f>
        <v>10.1</v>
      </c>
      <c r="O11" s="349">
        <f>ROUND('USPS Base'!P99*(1+PostalMarkup),2)</f>
        <v>11.47</v>
      </c>
      <c r="P11" s="349">
        <f>ROUND('USPS Base'!Q99*(1+PostalMarkup),2)</f>
        <v>12.39</v>
      </c>
      <c r="Q11" s="349">
        <f>ROUND('USPS Base'!R99*(1+PostalMarkup),2)</f>
        <v>14.02</v>
      </c>
      <c r="R11" s="349">
        <f>ROUND('USPS Base'!S99*(1+PostalMarkup),2)</f>
        <v>15.7</v>
      </c>
      <c r="S11" s="349">
        <f>ROUND('USPS Base'!T99*(1+PostalMarkup),2)</f>
        <v>17.63</v>
      </c>
      <c r="T11" s="349">
        <f>ROUND('USPS Base'!U99*(1+PostalMarkup),2)</f>
        <v>19.81</v>
      </c>
      <c r="U11" s="349">
        <f>ROUND('USPS Base'!V99*(1+PostalMarkup),2)</f>
        <v>19.81</v>
      </c>
    </row>
    <row r="12" ht="12.75" customHeight="1">
      <c r="A12" s="348">
        <v>8.0</v>
      </c>
      <c r="B12" s="349">
        <f>ROUND('USPS Base'!N9*(1+PostalMarkup),2)</f>
        <v>4.84</v>
      </c>
      <c r="C12" s="349">
        <f>ROUND('USPS Base'!O9*(1+PostalMarkup),2)</f>
        <v>4.92</v>
      </c>
      <c r="D12" s="349">
        <f>ROUND('USPS Base'!P9*(1+PostalMarkup),2)</f>
        <v>4.96</v>
      </c>
      <c r="E12" s="349">
        <f>ROUND('USPS Base'!Q9*(1+PostalMarkup),2)</f>
        <v>5.04</v>
      </c>
      <c r="F12" s="349">
        <f>ROUND('USPS Base'!R9*(1+PostalMarkup),2)</f>
        <v>5.09</v>
      </c>
      <c r="G12" s="349">
        <f>ROUND('USPS Base'!S9*(1+PostalMarkup),2)</f>
        <v>5.14</v>
      </c>
      <c r="H12" s="349">
        <f>ROUND('USPS Base'!T9*(1+PostalMarkup),2)</f>
        <v>5.23</v>
      </c>
      <c r="I12" s="349">
        <f>ROUND('USPS Base'!U9*(1+PostalMarkup),2)</f>
        <v>5.38</v>
      </c>
      <c r="J12" s="349">
        <f>ROUND('USPS Base'!V9*(1+PostalMarkup),2)</f>
        <v>5.38</v>
      </c>
      <c r="L12" s="351">
        <v>0.8</v>
      </c>
      <c r="M12" s="349">
        <f>ROUND('USPS Base'!N100*(1+PostalMarkup),2)</f>
        <v>10.56</v>
      </c>
      <c r="N12" s="349">
        <f>ROUND('USPS Base'!O100*(1+PostalMarkup),2)</f>
        <v>10.64</v>
      </c>
      <c r="O12" s="349">
        <f>ROUND('USPS Base'!P100*(1+PostalMarkup),2)</f>
        <v>12.03</v>
      </c>
      <c r="P12" s="349">
        <f>ROUND('USPS Base'!Q100*(1+PostalMarkup),2)</f>
        <v>13.04</v>
      </c>
      <c r="Q12" s="349">
        <f>ROUND('USPS Base'!R100*(1+PostalMarkup),2)</f>
        <v>14.73</v>
      </c>
      <c r="R12" s="349">
        <f>ROUND('USPS Base'!S100*(1+PostalMarkup),2)</f>
        <v>16.51</v>
      </c>
      <c r="S12" s="349">
        <f>ROUND('USPS Base'!T100*(1+PostalMarkup),2)</f>
        <v>18.63</v>
      </c>
      <c r="T12" s="349">
        <f>ROUND('USPS Base'!U100*(1+PostalMarkup),2)</f>
        <v>21.13</v>
      </c>
      <c r="U12" s="349">
        <f>ROUND('USPS Base'!V100*(1+PostalMarkup),2)</f>
        <v>21.13</v>
      </c>
    </row>
    <row r="13" ht="12.75" customHeight="1">
      <c r="A13" s="348">
        <v>9.0</v>
      </c>
      <c r="B13" s="349">
        <f>ROUND('USPS Base'!N10*(1+PostalMarkup),2)</f>
        <v>5.6</v>
      </c>
      <c r="C13" s="349">
        <f>ROUND('USPS Base'!O10*(1+PostalMarkup),2)</f>
        <v>5.69</v>
      </c>
      <c r="D13" s="349">
        <f>ROUND('USPS Base'!P10*(1+PostalMarkup),2)</f>
        <v>5.75</v>
      </c>
      <c r="E13" s="349">
        <f>ROUND('USPS Base'!Q10*(1+PostalMarkup),2)</f>
        <v>5.83</v>
      </c>
      <c r="F13" s="349">
        <f>ROUND('USPS Base'!R10*(1+PostalMarkup),2)</f>
        <v>5.92</v>
      </c>
      <c r="G13" s="349">
        <f>ROUND('USPS Base'!S10*(1+PostalMarkup),2)</f>
        <v>6.12</v>
      </c>
      <c r="H13" s="349">
        <f>ROUND('USPS Base'!T10*(1+PostalMarkup),2)</f>
        <v>6.27</v>
      </c>
      <c r="I13" s="349">
        <f>ROUND('USPS Base'!U10*(1+PostalMarkup),2)</f>
        <v>6.46</v>
      </c>
      <c r="J13" s="349">
        <f>ROUND('USPS Base'!V10*(1+PostalMarkup),2)</f>
        <v>6.46</v>
      </c>
      <c r="L13" s="351">
        <v>0.9</v>
      </c>
      <c r="M13" s="349">
        <f>ROUND('USPS Base'!N101*(1+PostalMarkup),2)</f>
        <v>11.48</v>
      </c>
      <c r="N13" s="349">
        <f>ROUND('USPS Base'!O101*(1+PostalMarkup),2)</f>
        <v>11.55</v>
      </c>
      <c r="O13" s="349">
        <f>ROUND('USPS Base'!P101*(1+PostalMarkup),2)</f>
        <v>12.81</v>
      </c>
      <c r="P13" s="349">
        <f>ROUND('USPS Base'!Q101*(1+PostalMarkup),2)</f>
        <v>13.94</v>
      </c>
      <c r="Q13" s="349">
        <f>ROUND('USPS Base'!R101*(1+PostalMarkup),2)</f>
        <v>15.69</v>
      </c>
      <c r="R13" s="349">
        <f>ROUND('USPS Base'!S101*(1+PostalMarkup),2)</f>
        <v>17.58</v>
      </c>
      <c r="S13" s="349">
        <f>ROUND('USPS Base'!T101*(1+PostalMarkup),2)</f>
        <v>19.96</v>
      </c>
      <c r="T13" s="349">
        <f>ROUND('USPS Base'!U101*(1+PostalMarkup),2)</f>
        <v>22.85</v>
      </c>
      <c r="U13" s="349">
        <f>ROUND('USPS Base'!V101*(1+PostalMarkup),2)</f>
        <v>22.85</v>
      </c>
    </row>
    <row r="14" ht="12.75" customHeight="1">
      <c r="A14" s="348">
        <v>10.0</v>
      </c>
      <c r="B14" s="349">
        <f>ROUND('USPS Base'!N11*(1+PostalMarkup),2)</f>
        <v>5.6</v>
      </c>
      <c r="C14" s="349">
        <f>ROUND('USPS Base'!O11*(1+PostalMarkup),2)</f>
        <v>5.69</v>
      </c>
      <c r="D14" s="349">
        <f>ROUND('USPS Base'!P11*(1+PostalMarkup),2)</f>
        <v>5.75</v>
      </c>
      <c r="E14" s="349">
        <f>ROUND('USPS Base'!Q11*(1+PostalMarkup),2)</f>
        <v>5.83</v>
      </c>
      <c r="F14" s="349">
        <f>ROUND('USPS Base'!R11*(1+PostalMarkup),2)</f>
        <v>5.92</v>
      </c>
      <c r="G14" s="349">
        <f>ROUND('USPS Base'!S11*(1+PostalMarkup),2)</f>
        <v>6.12</v>
      </c>
      <c r="H14" s="349">
        <f>ROUND('USPS Base'!T11*(1+PostalMarkup),2)</f>
        <v>6.27</v>
      </c>
      <c r="I14" s="349">
        <f>ROUND('USPS Base'!U11*(1+PostalMarkup),2)</f>
        <v>6.46</v>
      </c>
      <c r="J14" s="349">
        <f>ROUND('USPS Base'!V11*(1+PostalMarkup),2)</f>
        <v>6.46</v>
      </c>
    </row>
    <row r="15" ht="12.75" customHeight="1">
      <c r="A15" s="348">
        <v>11.0</v>
      </c>
      <c r="B15" s="349">
        <f>ROUND('USPS Base'!N12*(1+PostalMarkup),2)</f>
        <v>5.6</v>
      </c>
      <c r="C15" s="349">
        <f>ROUND('USPS Base'!O12*(1+PostalMarkup),2)</f>
        <v>5.69</v>
      </c>
      <c r="D15" s="349">
        <f>ROUND('USPS Base'!P12*(1+PostalMarkup),2)</f>
        <v>5.75</v>
      </c>
      <c r="E15" s="349">
        <f>ROUND('USPS Base'!Q12*(1+PostalMarkup),2)</f>
        <v>5.83</v>
      </c>
      <c r="F15" s="349">
        <f>ROUND('USPS Base'!R12*(1+PostalMarkup),2)</f>
        <v>5.92</v>
      </c>
      <c r="G15" s="349">
        <f>ROUND('USPS Base'!S12*(1+PostalMarkup),2)</f>
        <v>6.12</v>
      </c>
      <c r="H15" s="349">
        <f>ROUND('USPS Base'!T12*(1+PostalMarkup),2)</f>
        <v>6.27</v>
      </c>
      <c r="I15" s="349">
        <f>ROUND('USPS Base'!U12*(1+PostalMarkup),2)</f>
        <v>6.46</v>
      </c>
      <c r="J15" s="349">
        <f>ROUND('USPS Base'!V12*(1+PostalMarkup),2)</f>
        <v>6.46</v>
      </c>
    </row>
    <row r="16" ht="12.75" customHeight="1">
      <c r="A16" s="348">
        <v>12.0</v>
      </c>
      <c r="B16" s="349">
        <f>ROUND('USPS Base'!N13*(1+PostalMarkup),2)</f>
        <v>5.6</v>
      </c>
      <c r="C16" s="349">
        <f>ROUND('USPS Base'!O13*(1+PostalMarkup),2)</f>
        <v>5.69</v>
      </c>
      <c r="D16" s="349">
        <f>ROUND('USPS Base'!P13*(1+PostalMarkup),2)</f>
        <v>5.75</v>
      </c>
      <c r="E16" s="349">
        <f>ROUND('USPS Base'!Q13*(1+PostalMarkup),2)</f>
        <v>5.83</v>
      </c>
      <c r="F16" s="349">
        <f>ROUND('USPS Base'!R13*(1+PostalMarkup),2)</f>
        <v>5.92</v>
      </c>
      <c r="G16" s="349">
        <f>ROUND('USPS Base'!S13*(1+PostalMarkup),2)</f>
        <v>6.12</v>
      </c>
      <c r="H16" s="349">
        <f>ROUND('USPS Base'!T13*(1+PostalMarkup),2)</f>
        <v>6.27</v>
      </c>
      <c r="I16" s="349">
        <f>ROUND('USPS Base'!U13*(1+PostalMarkup),2)</f>
        <v>6.46</v>
      </c>
      <c r="J16" s="349">
        <f>ROUND('USPS Base'!V13*(1+PostalMarkup),2)</f>
        <v>6.46</v>
      </c>
      <c r="L16" s="352" t="s">
        <v>214</v>
      </c>
      <c r="M16" s="353" t="s">
        <v>215</v>
      </c>
      <c r="N16" s="353"/>
      <c r="O16" s="353"/>
      <c r="P16" s="353"/>
      <c r="Q16" s="353"/>
      <c r="R16" s="353"/>
      <c r="S16" s="353"/>
      <c r="T16" s="353"/>
      <c r="U16" s="354"/>
    </row>
    <row r="17" ht="12.75" customHeight="1">
      <c r="A17" s="348">
        <v>13.0</v>
      </c>
      <c r="B17" s="349">
        <f>ROUND('USPS Base'!N14*(1+PostalMarkup),2)</f>
        <v>7.1</v>
      </c>
      <c r="C17" s="349">
        <f>ROUND('USPS Base'!O14*(1+PostalMarkup),2)</f>
        <v>7.2</v>
      </c>
      <c r="D17" s="349">
        <f>ROUND('USPS Base'!P14*(1+PostalMarkup),2)</f>
        <v>7.28</v>
      </c>
      <c r="E17" s="349">
        <f>ROUND('USPS Base'!Q14*(1+PostalMarkup),2)</f>
        <v>7.36</v>
      </c>
      <c r="F17" s="349">
        <f>ROUND('USPS Base'!R14*(1+PostalMarkup),2)</f>
        <v>7.54</v>
      </c>
      <c r="G17" s="349">
        <f>ROUND('USPS Base'!S14*(1+PostalMarkup),2)</f>
        <v>7.81</v>
      </c>
      <c r="H17" s="349">
        <f>ROUND('USPS Base'!T14*(1+PostalMarkup),2)</f>
        <v>8</v>
      </c>
      <c r="I17" s="349">
        <f>ROUND('USPS Base'!U14*(1+PostalMarkup),2)</f>
        <v>8.22</v>
      </c>
      <c r="J17" s="349">
        <f>ROUND('USPS Base'!V14*(1+PostalMarkup),2)</f>
        <v>8.22</v>
      </c>
      <c r="L17" s="352" t="s">
        <v>216</v>
      </c>
      <c r="M17" s="355">
        <v>12.0</v>
      </c>
    </row>
    <row r="18" ht="12.75" customHeight="1">
      <c r="A18" s="348">
        <v>14.0</v>
      </c>
      <c r="B18" s="349">
        <f>ROUND('USPS Base'!N15*(1+PostalMarkup),2)</f>
        <v>7.1</v>
      </c>
      <c r="C18" s="349">
        <f>ROUND('USPS Base'!O15*(1+PostalMarkup),2)</f>
        <v>7.2</v>
      </c>
      <c r="D18" s="349">
        <f>ROUND('USPS Base'!P15*(1+PostalMarkup),2)</f>
        <v>7.28</v>
      </c>
      <c r="E18" s="349">
        <f>ROUND('USPS Base'!Q15*(1+PostalMarkup),2)</f>
        <v>7.36</v>
      </c>
      <c r="F18" s="349">
        <f>ROUND('USPS Base'!R15*(1+PostalMarkup),2)</f>
        <v>7.54</v>
      </c>
      <c r="G18" s="349">
        <f>ROUND('USPS Base'!S15*(1+PostalMarkup),2)</f>
        <v>7.81</v>
      </c>
      <c r="H18" s="349">
        <f>ROUND('USPS Base'!T15*(1+PostalMarkup),2)</f>
        <v>8</v>
      </c>
      <c r="I18" s="349">
        <f>ROUND('USPS Base'!U15*(1+PostalMarkup),2)</f>
        <v>8.22</v>
      </c>
      <c r="J18" s="349">
        <f>ROUND('USPS Base'!V15*(1+PostalMarkup),2)</f>
        <v>8.22</v>
      </c>
      <c r="L18" s="352" t="s">
        <v>217</v>
      </c>
      <c r="M18" s="355">
        <v>12.0</v>
      </c>
    </row>
    <row r="19" ht="12.75" customHeight="1">
      <c r="A19" s="348">
        <v>15.0</v>
      </c>
      <c r="B19" s="349">
        <f>ROUND('USPS Base'!N16*(1+PostalMarkup),2)</f>
        <v>7.1</v>
      </c>
      <c r="C19" s="349">
        <f>ROUND('USPS Base'!O16*(1+PostalMarkup),2)</f>
        <v>7.2</v>
      </c>
      <c r="D19" s="349">
        <f>ROUND('USPS Base'!P16*(1+PostalMarkup),2)</f>
        <v>7.28</v>
      </c>
      <c r="E19" s="349">
        <f>ROUND('USPS Base'!Q16*(1+PostalMarkup),2)</f>
        <v>7.36</v>
      </c>
      <c r="F19" s="349">
        <f>ROUND('USPS Base'!R16*(1+PostalMarkup),2)</f>
        <v>7.54</v>
      </c>
      <c r="G19" s="349">
        <f>ROUND('USPS Base'!S16*(1+PostalMarkup),2)</f>
        <v>7.81</v>
      </c>
      <c r="H19" s="349">
        <f>ROUND('USPS Base'!T16*(1+PostalMarkup),2)</f>
        <v>8</v>
      </c>
      <c r="I19" s="349">
        <f>ROUND('USPS Base'!U16*(1+PostalMarkup),2)</f>
        <v>8.22</v>
      </c>
      <c r="J19" s="349">
        <f>ROUND('USPS Base'!V16*(1+PostalMarkup),2)</f>
        <v>8.22</v>
      </c>
      <c r="L19" s="356" t="s">
        <v>218</v>
      </c>
      <c r="M19" s="357">
        <v>6.0</v>
      </c>
    </row>
    <row r="20" ht="12.75" customHeight="1">
      <c r="A20" s="350">
        <v>15.999</v>
      </c>
      <c r="B20" s="349">
        <f>ROUND('USPS Base'!N17*(1+PostalMarkup),2)</f>
        <v>7.1</v>
      </c>
      <c r="C20" s="349">
        <f>ROUND('USPS Base'!O17*(1+PostalMarkup),2)</f>
        <v>7.2</v>
      </c>
      <c r="D20" s="349">
        <f>ROUND('USPS Base'!P17*(1+PostalMarkup),2)</f>
        <v>7.28</v>
      </c>
      <c r="E20" s="349">
        <f>ROUND('USPS Base'!Q17*(1+PostalMarkup),2)</f>
        <v>7.36</v>
      </c>
      <c r="F20" s="349">
        <f>ROUND('USPS Base'!R17*(1+PostalMarkup),2)</f>
        <v>7.54</v>
      </c>
      <c r="G20" s="349">
        <f>ROUND('USPS Base'!S17*(1+PostalMarkup),2)</f>
        <v>7.81</v>
      </c>
      <c r="H20" s="349">
        <f>ROUND('USPS Base'!T17*(1+PostalMarkup),2)</f>
        <v>8</v>
      </c>
      <c r="I20" s="349">
        <f>ROUND('USPS Base'!U17*(1+PostalMarkup),2)</f>
        <v>8.22</v>
      </c>
      <c r="J20" s="349">
        <f>ROUND('USPS Base'!V17*(1+PostalMarkup),2)</f>
        <v>8.22</v>
      </c>
      <c r="L20" s="358" t="s">
        <v>219</v>
      </c>
      <c r="M20" s="359">
        <f>ROUNDUP((ROUND(M17,0)*ROUND(M18,0)*ROUND(M19,0))/1728,1)</f>
        <v>0.5</v>
      </c>
    </row>
    <row r="21" ht="12.75" customHeight="1">
      <c r="A21" s="348" t="s">
        <v>190</v>
      </c>
      <c r="B21" s="349">
        <f>ROUND('USPS Base'!N18*(1+PostalMarkup),2)</f>
        <v>7.85</v>
      </c>
      <c r="C21" s="349">
        <f>ROUND('USPS Base'!O18*(1+PostalMarkup),2)</f>
        <v>7.95</v>
      </c>
      <c r="D21" s="349">
        <f>ROUND('USPS Base'!P18*(1+PostalMarkup),2)</f>
        <v>8.04</v>
      </c>
      <c r="E21" s="349">
        <f>ROUND('USPS Base'!Q18*(1+PostalMarkup),2)</f>
        <v>8.2</v>
      </c>
      <c r="F21" s="349">
        <f>ROUND('USPS Base'!R18*(1+PostalMarkup),2)</f>
        <v>8.61</v>
      </c>
      <c r="G21" s="349">
        <f>ROUND('USPS Base'!S18*(1+PostalMarkup),2)</f>
        <v>9.68</v>
      </c>
      <c r="H21" s="349">
        <f>ROUND('USPS Base'!T18*(1+PostalMarkup),2)</f>
        <v>9.92</v>
      </c>
      <c r="I21" s="349">
        <f>ROUND('USPS Base'!U18*(1+PostalMarkup),2)</f>
        <v>10.25</v>
      </c>
      <c r="J21" s="349">
        <f>ROUND('USPS Base'!V18*(1+PostalMarkup),2)</f>
        <v>10.25</v>
      </c>
      <c r="L21" s="358" t="s">
        <v>220</v>
      </c>
      <c r="M21" s="360"/>
      <c r="N21" s="360"/>
      <c r="O21" s="360"/>
      <c r="P21" s="360"/>
      <c r="Q21" s="360"/>
      <c r="R21" s="360"/>
      <c r="S21" s="360"/>
      <c r="T21" s="360"/>
      <c r="U21" s="359"/>
    </row>
    <row r="22" ht="12.75" customHeight="1">
      <c r="A22" s="348">
        <v>2.0</v>
      </c>
      <c r="B22" s="349">
        <f>ROUND('USPS Base'!N19*(1+PostalMarkup),2)</f>
        <v>8.29</v>
      </c>
      <c r="C22" s="349">
        <f>ROUND('USPS Base'!O19*(1+PostalMarkup),2)</f>
        <v>8.42</v>
      </c>
      <c r="D22" s="349">
        <f>ROUND('USPS Base'!P19*(1+PostalMarkup),2)</f>
        <v>8.67</v>
      </c>
      <c r="E22" s="349">
        <f>ROUND('USPS Base'!Q19*(1+PostalMarkup),2)</f>
        <v>8.91</v>
      </c>
      <c r="F22" s="349">
        <f>ROUND('USPS Base'!R19*(1+PostalMarkup),2)</f>
        <v>9.52</v>
      </c>
      <c r="G22" s="349">
        <f>ROUND('USPS Base'!S19*(1+PostalMarkup),2)</f>
        <v>11.12</v>
      </c>
      <c r="H22" s="349">
        <f>ROUND('USPS Base'!T19*(1+PostalMarkup),2)</f>
        <v>11.49</v>
      </c>
      <c r="I22" s="349">
        <f>ROUND('USPS Base'!U19*(1+PostalMarkup),2)</f>
        <v>11.98</v>
      </c>
      <c r="J22" s="349">
        <f>ROUND('USPS Base'!V19*(1+PostalMarkup),2)</f>
        <v>11.98</v>
      </c>
      <c r="L22" s="356" t="s">
        <v>221</v>
      </c>
      <c r="M22" s="361"/>
      <c r="N22" s="361"/>
      <c r="O22" s="361"/>
      <c r="P22" s="361"/>
      <c r="Q22" s="361"/>
      <c r="R22" s="361"/>
      <c r="S22" s="361"/>
      <c r="T22" s="361"/>
      <c r="U22" s="362"/>
    </row>
    <row r="23" ht="12.75" customHeight="1">
      <c r="A23" s="348">
        <v>3.0</v>
      </c>
      <c r="B23" s="349">
        <f>ROUND('USPS Base'!N20*(1+PostalMarkup),2)</f>
        <v>8.69</v>
      </c>
      <c r="C23" s="349">
        <f>ROUND('USPS Base'!O20*(1+PostalMarkup),2)</f>
        <v>8.81</v>
      </c>
      <c r="D23" s="349">
        <f>ROUND('USPS Base'!P20*(1+PostalMarkup),2)</f>
        <v>9.38</v>
      </c>
      <c r="E23" s="349">
        <f>ROUND('USPS Base'!Q20*(1+PostalMarkup),2)</f>
        <v>9.79</v>
      </c>
      <c r="F23" s="349">
        <f>ROUND('USPS Base'!R20*(1+PostalMarkup),2)</f>
        <v>10.61</v>
      </c>
      <c r="G23" s="349">
        <f>ROUND('USPS Base'!S20*(1+PostalMarkup),2)</f>
        <v>12.17</v>
      </c>
      <c r="H23" s="349">
        <f>ROUND('USPS Base'!T20*(1+PostalMarkup),2)</f>
        <v>12.96</v>
      </c>
      <c r="I23" s="349">
        <f>ROUND('USPS Base'!U20*(1+PostalMarkup),2)</f>
        <v>13.87</v>
      </c>
      <c r="J23" s="349">
        <f>ROUND('USPS Base'!V20*(1+PostalMarkup),2)</f>
        <v>13.87</v>
      </c>
    </row>
    <row r="24" ht="12.75" customHeight="1">
      <c r="A24" s="348">
        <v>4.0</v>
      </c>
      <c r="B24" s="349">
        <f>ROUND('USPS Base'!N21*(1+PostalMarkup),2)</f>
        <v>8.98</v>
      </c>
      <c r="C24" s="349">
        <f>ROUND('USPS Base'!O21*(1+PostalMarkup),2)</f>
        <v>9.07</v>
      </c>
      <c r="D24" s="349">
        <f>ROUND('USPS Base'!P21*(1+PostalMarkup),2)</f>
        <v>9.84</v>
      </c>
      <c r="E24" s="349">
        <f>ROUND('USPS Base'!Q21*(1+PostalMarkup),2)</f>
        <v>10.38</v>
      </c>
      <c r="F24" s="349">
        <f>ROUND('USPS Base'!R21*(1+PostalMarkup),2)</f>
        <v>11.34</v>
      </c>
      <c r="G24" s="349">
        <f>ROUND('USPS Base'!S21*(1+PostalMarkup),2)</f>
        <v>12.87</v>
      </c>
      <c r="H24" s="349">
        <f>ROUND('USPS Base'!T21*(1+PostalMarkup),2)</f>
        <v>13.94</v>
      </c>
      <c r="I24" s="349">
        <f>ROUND('USPS Base'!U21*(1+PostalMarkup),2)</f>
        <v>15.13</v>
      </c>
      <c r="J24" s="349">
        <f>ROUND('USPS Base'!V21*(1+PostalMarkup),2)</f>
        <v>15.13</v>
      </c>
    </row>
    <row r="25" ht="12.75" customHeight="1">
      <c r="A25" s="348">
        <v>5.0</v>
      </c>
      <c r="B25" s="349">
        <f>ROUND('USPS Base'!N22*(1+PostalMarkup),2)</f>
        <v>9.19</v>
      </c>
      <c r="C25" s="349">
        <f>ROUND('USPS Base'!O22*(1+PostalMarkup),2)</f>
        <v>9.27</v>
      </c>
      <c r="D25" s="349">
        <f>ROUND('USPS Base'!P22*(1+PostalMarkup),2)</f>
        <v>10.19</v>
      </c>
      <c r="E25" s="349">
        <f>ROUND('USPS Base'!Q22*(1+PostalMarkup),2)</f>
        <v>10.82</v>
      </c>
      <c r="F25" s="349">
        <f>ROUND('USPS Base'!R22*(1+PostalMarkup),2)</f>
        <v>12.01</v>
      </c>
      <c r="G25" s="349">
        <f>ROUND('USPS Base'!S22*(1+PostalMarkup),2)</f>
        <v>13.54</v>
      </c>
      <c r="H25" s="349">
        <f>ROUND('USPS Base'!T22*(1+PostalMarkup),2)</f>
        <v>14.82</v>
      </c>
      <c r="I25" s="349">
        <f>ROUND('USPS Base'!U22*(1+PostalMarkup),2)</f>
        <v>16.28</v>
      </c>
      <c r="J25" s="349">
        <f>ROUND('USPS Base'!V22*(1+PostalMarkup),2)</f>
        <v>16.28</v>
      </c>
    </row>
    <row r="26" ht="12.75" customHeight="1">
      <c r="A26" s="348">
        <v>6.0</v>
      </c>
      <c r="B26" s="349">
        <f>ROUND('USPS Base'!N23*(1+PostalMarkup),2)</f>
        <v>9.4</v>
      </c>
      <c r="C26" s="349">
        <f>ROUND('USPS Base'!O23*(1+PostalMarkup),2)</f>
        <v>9.46</v>
      </c>
      <c r="D26" s="349">
        <f>ROUND('USPS Base'!P23*(1+PostalMarkup),2)</f>
        <v>10.55</v>
      </c>
      <c r="E26" s="349">
        <f>ROUND('USPS Base'!Q23*(1+PostalMarkup),2)</f>
        <v>11.26</v>
      </c>
      <c r="F26" s="349">
        <f>ROUND('USPS Base'!R23*(1+PostalMarkup),2)</f>
        <v>12.67</v>
      </c>
      <c r="G26" s="349">
        <f>ROUND('USPS Base'!S23*(1+PostalMarkup),2)</f>
        <v>14.21</v>
      </c>
      <c r="H26" s="349">
        <f>ROUND('USPS Base'!T23*(1+PostalMarkup),2)</f>
        <v>15.72</v>
      </c>
      <c r="I26" s="349">
        <f>ROUND('USPS Base'!U23*(1+PostalMarkup),2)</f>
        <v>17.43</v>
      </c>
      <c r="J26" s="349">
        <f>ROUND('USPS Base'!V23*(1+PostalMarkup),2)</f>
        <v>17.43</v>
      </c>
    </row>
    <row r="27" ht="12.75" customHeight="1">
      <c r="A27" s="348">
        <v>7.0</v>
      </c>
      <c r="B27" s="349">
        <f>ROUND('USPS Base'!N24*(1+PostalMarkup),2)</f>
        <v>9.69</v>
      </c>
      <c r="C27" s="349">
        <f>ROUND('USPS Base'!O24*(1+PostalMarkup),2)</f>
        <v>9.78</v>
      </c>
      <c r="D27" s="349">
        <f>ROUND('USPS Base'!P24*(1+PostalMarkup),2)</f>
        <v>11.03</v>
      </c>
      <c r="E27" s="349">
        <f>ROUND('USPS Base'!Q24*(1+PostalMarkup),2)</f>
        <v>11.87</v>
      </c>
      <c r="F27" s="349">
        <f>ROUND('USPS Base'!R24*(1+PostalMarkup),2)</f>
        <v>13.42</v>
      </c>
      <c r="G27" s="349">
        <f>ROUND('USPS Base'!S24*(1+PostalMarkup),2)</f>
        <v>15.03</v>
      </c>
      <c r="H27" s="349">
        <f>ROUND('USPS Base'!T24*(1+PostalMarkup),2)</f>
        <v>16.77</v>
      </c>
      <c r="I27" s="349">
        <f>ROUND('USPS Base'!U24*(1+PostalMarkup),2)</f>
        <v>18.75</v>
      </c>
      <c r="J27" s="349">
        <f>ROUND('USPS Base'!V24*(1+PostalMarkup),2)</f>
        <v>18.75</v>
      </c>
    </row>
    <row r="28" ht="12.75" customHeight="1">
      <c r="A28" s="348">
        <v>8.0</v>
      </c>
      <c r="B28" s="349">
        <f>ROUND('USPS Base'!N25*(1+PostalMarkup),2)</f>
        <v>10.11</v>
      </c>
      <c r="C28" s="349">
        <f>ROUND('USPS Base'!O25*(1+PostalMarkup),2)</f>
        <v>10.17</v>
      </c>
      <c r="D28" s="349">
        <f>ROUND('USPS Base'!P25*(1+PostalMarkup),2)</f>
        <v>11.56</v>
      </c>
      <c r="E28" s="349">
        <f>ROUND('USPS Base'!Q25*(1+PostalMarkup),2)</f>
        <v>12.5</v>
      </c>
      <c r="F28" s="349">
        <f>ROUND('USPS Base'!R25*(1+PostalMarkup),2)</f>
        <v>14.16</v>
      </c>
      <c r="G28" s="349">
        <f>ROUND('USPS Base'!S25*(1+PostalMarkup),2)</f>
        <v>15.85</v>
      </c>
      <c r="H28" s="349">
        <f>ROUND('USPS Base'!T25*(1+PostalMarkup),2)</f>
        <v>17.81</v>
      </c>
      <c r="I28" s="349">
        <f>ROUND('USPS Base'!U25*(1+PostalMarkup),2)</f>
        <v>20.06</v>
      </c>
      <c r="J28" s="349">
        <f>ROUND('USPS Base'!V25*(1+PostalMarkup),2)</f>
        <v>20.06</v>
      </c>
    </row>
    <row r="29" ht="12.75" customHeight="1">
      <c r="A29" s="348">
        <v>9.0</v>
      </c>
      <c r="B29" s="349">
        <f>ROUND('USPS Base'!N26*(1+PostalMarkup),2)</f>
        <v>10.67</v>
      </c>
      <c r="C29" s="349">
        <f>ROUND('USPS Base'!O26*(1+PostalMarkup),2)</f>
        <v>10.75</v>
      </c>
      <c r="D29" s="349">
        <f>ROUND('USPS Base'!P26*(1+PostalMarkup),2)</f>
        <v>12.14</v>
      </c>
      <c r="E29" s="349">
        <f>ROUND('USPS Base'!Q26*(1+PostalMarkup),2)</f>
        <v>13.18</v>
      </c>
      <c r="F29" s="349">
        <f>ROUND('USPS Base'!R26*(1+PostalMarkup),2)</f>
        <v>14.88</v>
      </c>
      <c r="G29" s="349">
        <f>ROUND('USPS Base'!S26*(1+PostalMarkup),2)</f>
        <v>16.68</v>
      </c>
      <c r="H29" s="349">
        <f>ROUND('USPS Base'!T26*(1+PostalMarkup),2)</f>
        <v>18.84</v>
      </c>
      <c r="I29" s="349">
        <f>ROUND('USPS Base'!U26*(1+PostalMarkup),2)</f>
        <v>21.39</v>
      </c>
      <c r="J29" s="349">
        <f>ROUND('USPS Base'!V26*(1+PostalMarkup),2)</f>
        <v>21.39</v>
      </c>
    </row>
    <row r="30" ht="12.75" customHeight="1">
      <c r="A30" s="348">
        <v>10.0</v>
      </c>
      <c r="B30" s="349">
        <f>ROUND('USPS Base'!N27*(1+PostalMarkup),2)</f>
        <v>11.39</v>
      </c>
      <c r="C30" s="349">
        <f>ROUND('USPS Base'!O27*(1+PostalMarkup),2)</f>
        <v>11.45</v>
      </c>
      <c r="D30" s="349">
        <f>ROUND('USPS Base'!P27*(1+PostalMarkup),2)</f>
        <v>12.75</v>
      </c>
      <c r="E30" s="349">
        <f>ROUND('USPS Base'!Q27*(1+PostalMarkup),2)</f>
        <v>13.87</v>
      </c>
      <c r="F30" s="349">
        <f>ROUND('USPS Base'!R27*(1+PostalMarkup),2)</f>
        <v>15.62</v>
      </c>
      <c r="G30" s="349">
        <f>ROUND('USPS Base'!S27*(1+PostalMarkup),2)</f>
        <v>17.5</v>
      </c>
      <c r="H30" s="349">
        <f>ROUND('USPS Base'!T27*(1+PostalMarkup),2)</f>
        <v>19.87</v>
      </c>
      <c r="I30" s="349">
        <f>ROUND('USPS Base'!U27*(1+PostalMarkup),2)</f>
        <v>22.72</v>
      </c>
      <c r="J30" s="349">
        <f>ROUND('USPS Base'!V27*(1+PostalMarkup),2)</f>
        <v>22.72</v>
      </c>
    </row>
    <row r="31" ht="12.75" customHeight="1">
      <c r="A31" s="348">
        <v>11.0</v>
      </c>
      <c r="B31" s="349">
        <f>ROUND('USPS Base'!N28*(1+PostalMarkup),2)</f>
        <v>12.4</v>
      </c>
      <c r="C31" s="349">
        <f>ROUND('USPS Base'!O28*(1+PostalMarkup),2)</f>
        <v>12.45</v>
      </c>
      <c r="D31" s="349">
        <f>ROUND('USPS Base'!P28*(1+PostalMarkup),2)</f>
        <v>13.39</v>
      </c>
      <c r="E31" s="349">
        <f>ROUND('USPS Base'!Q28*(1+PostalMarkup),2)</f>
        <v>14.58</v>
      </c>
      <c r="F31" s="349">
        <f>ROUND('USPS Base'!R28*(1+PostalMarkup),2)</f>
        <v>16.34</v>
      </c>
      <c r="G31" s="349">
        <f>ROUND('USPS Base'!S28*(1+PostalMarkup),2)</f>
        <v>18.37</v>
      </c>
      <c r="H31" s="349">
        <f>ROUND('USPS Base'!T28*(1+PostalMarkup),2)</f>
        <v>20.91</v>
      </c>
      <c r="I31" s="349">
        <f>ROUND('USPS Base'!U28*(1+PostalMarkup),2)</f>
        <v>24.05</v>
      </c>
      <c r="J31" s="349">
        <f>ROUND('USPS Base'!V28*(1+PostalMarkup),2)</f>
        <v>24.05</v>
      </c>
    </row>
    <row r="32" ht="12.75" customHeight="1">
      <c r="A32" s="348">
        <v>12.0</v>
      </c>
      <c r="B32" s="349">
        <f>ROUND('USPS Base'!N29*(1+PostalMarkup),2)</f>
        <v>13.03</v>
      </c>
      <c r="C32" s="349">
        <f>ROUND('USPS Base'!O29*(1+PostalMarkup),2)</f>
        <v>13.1</v>
      </c>
      <c r="D32" s="349">
        <f>ROUND('USPS Base'!P29*(1+PostalMarkup),2)</f>
        <v>13.98</v>
      </c>
      <c r="E32" s="349">
        <f>ROUND('USPS Base'!Q29*(1+PostalMarkup),2)</f>
        <v>15.27</v>
      </c>
      <c r="F32" s="349">
        <f>ROUND('USPS Base'!R29*(1+PostalMarkup),2)</f>
        <v>17.09</v>
      </c>
      <c r="G32" s="349">
        <f>ROUND('USPS Base'!S29*(1+PostalMarkup),2)</f>
        <v>19.24</v>
      </c>
      <c r="H32" s="349">
        <f>ROUND('USPS Base'!T29*(1+PostalMarkup),2)</f>
        <v>21.97</v>
      </c>
      <c r="I32" s="349">
        <f>ROUND('USPS Base'!U29*(1+PostalMarkup),2)</f>
        <v>25.37</v>
      </c>
      <c r="J32" s="349">
        <f>ROUND('USPS Base'!V29*(1+PostalMarkup),2)</f>
        <v>25.37</v>
      </c>
    </row>
    <row r="33" ht="12.75" customHeight="1">
      <c r="A33" s="348">
        <v>13.0</v>
      </c>
      <c r="B33" s="349">
        <f>ROUND('USPS Base'!N30*(1+PostalMarkup),2)</f>
        <v>13.62</v>
      </c>
      <c r="C33" s="349">
        <f>ROUND('USPS Base'!O30*(1+PostalMarkup),2)</f>
        <v>13.71</v>
      </c>
      <c r="D33" s="349">
        <f>ROUND('USPS Base'!P30*(1+PostalMarkup),2)</f>
        <v>14.58</v>
      </c>
      <c r="E33" s="349">
        <f>ROUND('USPS Base'!Q30*(1+PostalMarkup),2)</f>
        <v>15.94</v>
      </c>
      <c r="F33" s="349">
        <f>ROUND('USPS Base'!R30*(1+PostalMarkup),2)</f>
        <v>17.85</v>
      </c>
      <c r="G33" s="349">
        <f>ROUND('USPS Base'!S30*(1+PostalMarkup),2)</f>
        <v>20.14</v>
      </c>
      <c r="H33" s="349">
        <f>ROUND('USPS Base'!T30*(1+PostalMarkup),2)</f>
        <v>23.01</v>
      </c>
      <c r="I33" s="349">
        <f>ROUND('USPS Base'!U30*(1+PostalMarkup),2)</f>
        <v>26.7</v>
      </c>
      <c r="J33" s="349">
        <f>ROUND('USPS Base'!V30*(1+PostalMarkup),2)</f>
        <v>26.7</v>
      </c>
    </row>
    <row r="34" ht="12.75" customHeight="1">
      <c r="A34" s="348">
        <v>14.0</v>
      </c>
      <c r="B34" s="349">
        <f>ROUND('USPS Base'!N31*(1+PostalMarkup),2)</f>
        <v>14.12</v>
      </c>
      <c r="C34" s="349">
        <f>ROUND('USPS Base'!O31*(1+PostalMarkup),2)</f>
        <v>14.26</v>
      </c>
      <c r="D34" s="349">
        <f>ROUND('USPS Base'!P31*(1+PostalMarkup),2)</f>
        <v>15.12</v>
      </c>
      <c r="E34" s="349">
        <f>ROUND('USPS Base'!Q31*(1+PostalMarkup),2)</f>
        <v>16.55</v>
      </c>
      <c r="F34" s="349">
        <f>ROUND('USPS Base'!R31*(1+PostalMarkup),2)</f>
        <v>18.6</v>
      </c>
      <c r="G34" s="349">
        <f>ROUND('USPS Base'!S31*(1+PostalMarkup),2)</f>
        <v>21.06</v>
      </c>
      <c r="H34" s="349">
        <f>ROUND('USPS Base'!T31*(1+PostalMarkup),2)</f>
        <v>24.09</v>
      </c>
      <c r="I34" s="349">
        <f>ROUND('USPS Base'!U31*(1+PostalMarkup),2)</f>
        <v>28.04</v>
      </c>
      <c r="J34" s="349">
        <f>ROUND('USPS Base'!V31*(1+PostalMarkup),2)</f>
        <v>28.04</v>
      </c>
    </row>
    <row r="35" ht="12.75" customHeight="1">
      <c r="A35" s="348">
        <v>15.0</v>
      </c>
      <c r="B35" s="349">
        <f>ROUND('USPS Base'!N32*(1+PostalMarkup),2)</f>
        <v>14.55</v>
      </c>
      <c r="C35" s="349">
        <f>ROUND('USPS Base'!O32*(1+PostalMarkup),2)</f>
        <v>14.7</v>
      </c>
      <c r="D35" s="349">
        <f>ROUND('USPS Base'!P32*(1+PostalMarkup),2)</f>
        <v>15.59</v>
      </c>
      <c r="E35" s="349">
        <f>ROUND('USPS Base'!Q32*(1+PostalMarkup),2)</f>
        <v>17.09</v>
      </c>
      <c r="F35" s="349">
        <f>ROUND('USPS Base'!R32*(1+PostalMarkup),2)</f>
        <v>19.35</v>
      </c>
      <c r="G35" s="349">
        <f>ROUND('USPS Base'!S32*(1+PostalMarkup),2)</f>
        <v>21.98</v>
      </c>
      <c r="H35" s="349">
        <f>ROUND('USPS Base'!T32*(1+PostalMarkup),2)</f>
        <v>25.15</v>
      </c>
      <c r="I35" s="349">
        <f>ROUND('USPS Base'!U32*(1+PostalMarkup),2)</f>
        <v>29.35</v>
      </c>
      <c r="J35" s="349">
        <f>ROUND('USPS Base'!V32*(1+PostalMarkup),2)</f>
        <v>29.35</v>
      </c>
    </row>
    <row r="36" ht="12.75" customHeight="1">
      <c r="A36" s="348">
        <v>16.0</v>
      </c>
      <c r="B36" s="349">
        <f>ROUND('USPS Base'!N33*(1+PostalMarkup),2)</f>
        <v>14.88</v>
      </c>
      <c r="C36" s="349">
        <f>ROUND('USPS Base'!O33*(1+PostalMarkup),2)</f>
        <v>15.05</v>
      </c>
      <c r="D36" s="349">
        <f>ROUND('USPS Base'!P33*(1+PostalMarkup),2)</f>
        <v>15.99</v>
      </c>
      <c r="E36" s="349">
        <f>ROUND('USPS Base'!Q33*(1+PostalMarkup),2)</f>
        <v>17.57</v>
      </c>
      <c r="F36" s="349">
        <f>ROUND('USPS Base'!R33*(1+PostalMarkup),2)</f>
        <v>20.08</v>
      </c>
      <c r="G36" s="349">
        <f>ROUND('USPS Base'!S33*(1+PostalMarkup),2)</f>
        <v>22.86</v>
      </c>
      <c r="H36" s="349">
        <f>ROUND('USPS Base'!T33*(1+PostalMarkup),2)</f>
        <v>26.17</v>
      </c>
      <c r="I36" s="349">
        <f>ROUND('USPS Base'!U33*(1+PostalMarkup),2)</f>
        <v>30.62</v>
      </c>
      <c r="J36" s="349">
        <f>ROUND('USPS Base'!V33*(1+PostalMarkup),2)</f>
        <v>30.62</v>
      </c>
    </row>
    <row r="37" ht="12.75" customHeight="1">
      <c r="A37" s="348">
        <v>17.0</v>
      </c>
      <c r="B37" s="349">
        <f>ROUND('USPS Base'!N34*(1+PostalMarkup),2)</f>
        <v>15.21</v>
      </c>
      <c r="C37" s="349">
        <f>ROUND('USPS Base'!O34*(1+PostalMarkup),2)</f>
        <v>15.41</v>
      </c>
      <c r="D37" s="349">
        <f>ROUND('USPS Base'!P34*(1+PostalMarkup),2)</f>
        <v>16.4</v>
      </c>
      <c r="E37" s="349">
        <f>ROUND('USPS Base'!Q34*(1+PostalMarkup),2)</f>
        <v>18.06</v>
      </c>
      <c r="F37" s="349">
        <f>ROUND('USPS Base'!R34*(1+PostalMarkup),2)</f>
        <v>20.61</v>
      </c>
      <c r="G37" s="349">
        <f>ROUND('USPS Base'!S34*(1+PostalMarkup),2)</f>
        <v>23.46</v>
      </c>
      <c r="H37" s="349">
        <f>ROUND('USPS Base'!T34*(1+PostalMarkup),2)</f>
        <v>26.92</v>
      </c>
      <c r="I37" s="349">
        <f>ROUND('USPS Base'!U34*(1+PostalMarkup),2)</f>
        <v>31.59</v>
      </c>
      <c r="J37" s="349">
        <f>ROUND('USPS Base'!V34*(1+PostalMarkup),2)</f>
        <v>31.59</v>
      </c>
    </row>
    <row r="38" ht="12.75" customHeight="1">
      <c r="A38" s="348">
        <v>18.0</v>
      </c>
      <c r="B38" s="349">
        <f>ROUND('USPS Base'!N35*(1+PostalMarkup),2)</f>
        <v>15.61</v>
      </c>
      <c r="C38" s="349">
        <f>ROUND('USPS Base'!O35*(1+PostalMarkup),2)</f>
        <v>15.81</v>
      </c>
      <c r="D38" s="349">
        <f>ROUND('USPS Base'!P35*(1+PostalMarkup),2)</f>
        <v>16.84</v>
      </c>
      <c r="E38" s="349">
        <f>ROUND('USPS Base'!Q35*(1+PostalMarkup),2)</f>
        <v>18.55</v>
      </c>
      <c r="F38" s="349">
        <f>ROUND('USPS Base'!R35*(1+PostalMarkup),2)</f>
        <v>21.21</v>
      </c>
      <c r="G38" s="349">
        <f>ROUND('USPS Base'!S35*(1+PostalMarkup),2)</f>
        <v>24.17</v>
      </c>
      <c r="H38" s="349">
        <f>ROUND('USPS Base'!T35*(1+PostalMarkup),2)</f>
        <v>27.77</v>
      </c>
      <c r="I38" s="349">
        <f>ROUND('USPS Base'!U35*(1+PostalMarkup),2)</f>
        <v>32.67</v>
      </c>
      <c r="J38" s="349">
        <f>ROUND('USPS Base'!V35*(1+PostalMarkup),2)</f>
        <v>32.67</v>
      </c>
    </row>
    <row r="39" ht="12.75" customHeight="1">
      <c r="A39" s="348">
        <v>19.0</v>
      </c>
      <c r="B39" s="349">
        <f>ROUND('USPS Base'!N36*(1+PostalMarkup),2)</f>
        <v>15.96</v>
      </c>
      <c r="C39" s="349">
        <f>ROUND('USPS Base'!O36*(1+PostalMarkup),2)</f>
        <v>16.2</v>
      </c>
      <c r="D39" s="349">
        <f>ROUND('USPS Base'!P36*(1+PostalMarkup),2)</f>
        <v>17.26</v>
      </c>
      <c r="E39" s="349">
        <f>ROUND('USPS Base'!Q36*(1+PostalMarkup),2)</f>
        <v>19.03</v>
      </c>
      <c r="F39" s="349">
        <f>ROUND('USPS Base'!R36*(1+PostalMarkup),2)</f>
        <v>21.79</v>
      </c>
      <c r="G39" s="349">
        <f>ROUND('USPS Base'!S36*(1+PostalMarkup),2)</f>
        <v>24.86</v>
      </c>
      <c r="H39" s="349">
        <f>ROUND('USPS Base'!T36*(1+PostalMarkup),2)</f>
        <v>28.6</v>
      </c>
      <c r="I39" s="349">
        <f>ROUND('USPS Base'!U36*(1+PostalMarkup),2)</f>
        <v>33.72</v>
      </c>
      <c r="J39" s="349">
        <f>ROUND('USPS Base'!V36*(1+PostalMarkup),2)</f>
        <v>33.72</v>
      </c>
    </row>
    <row r="40" ht="12.75" customHeight="1">
      <c r="A40" s="348">
        <v>20.0</v>
      </c>
      <c r="B40" s="349">
        <f>ROUND('USPS Base'!N37*(1+PostalMarkup),2)</f>
        <v>16.68</v>
      </c>
      <c r="C40" s="349">
        <f>ROUND('USPS Base'!O37*(1+PostalMarkup),2)</f>
        <v>17.14</v>
      </c>
      <c r="D40" s="349">
        <f>ROUND('USPS Base'!P37*(1+PostalMarkup),2)</f>
        <v>18.34</v>
      </c>
      <c r="E40" s="349">
        <f>ROUND('USPS Base'!Q37*(1+PostalMarkup),2)</f>
        <v>19.69</v>
      </c>
      <c r="F40" s="349">
        <f>ROUND('USPS Base'!R37*(1+PostalMarkup),2)</f>
        <v>23.01</v>
      </c>
      <c r="G40" s="349">
        <f>ROUND('USPS Base'!S37*(1+PostalMarkup),2)</f>
        <v>26.82</v>
      </c>
      <c r="H40" s="349">
        <f>ROUND('USPS Base'!T37*(1+PostalMarkup),2)</f>
        <v>31.58</v>
      </c>
      <c r="I40" s="349">
        <f>ROUND('USPS Base'!U37*(1+PostalMarkup),2)</f>
        <v>36.48</v>
      </c>
      <c r="J40" s="349">
        <f>ROUND('USPS Base'!V37*(1+PostalMarkup),2)</f>
        <v>36.48</v>
      </c>
    </row>
    <row r="41" ht="12.75" customHeight="1">
      <c r="A41" s="348">
        <v>21.0</v>
      </c>
      <c r="B41" s="349">
        <f>ROUND('USPS Base'!N38*(1+PostalMarkup),2)</f>
        <v>17.71</v>
      </c>
      <c r="C41" s="349">
        <f>ROUND('USPS Base'!O38*(1+PostalMarkup),2)</f>
        <v>18.73</v>
      </c>
      <c r="D41" s="349">
        <f>ROUND('USPS Base'!P38*(1+PostalMarkup),2)</f>
        <v>19.81</v>
      </c>
      <c r="E41" s="349">
        <f>ROUND('USPS Base'!Q38*(1+PostalMarkup),2)</f>
        <v>20.9</v>
      </c>
      <c r="F41" s="349">
        <f>ROUND('USPS Base'!R38*(1+PostalMarkup),2)</f>
        <v>24.99</v>
      </c>
      <c r="G41" s="349">
        <f>ROUND('USPS Base'!S38*(1+PostalMarkup),2)</f>
        <v>30.25</v>
      </c>
      <c r="H41" s="349">
        <f>ROUND('USPS Base'!T38*(1+PostalMarkup),2)</f>
        <v>36.29</v>
      </c>
      <c r="I41" s="349">
        <f>ROUND('USPS Base'!U38*(1+PostalMarkup),2)</f>
        <v>41.12</v>
      </c>
      <c r="J41" s="349">
        <f>ROUND('USPS Base'!V38*(1+PostalMarkup),2)</f>
        <v>41.12</v>
      </c>
    </row>
    <row r="42" ht="12.75" customHeight="1">
      <c r="A42" s="348">
        <v>22.0</v>
      </c>
      <c r="B42" s="349">
        <f>ROUND('USPS Base'!N39*(1+PostalMarkup),2)</f>
        <v>19.02</v>
      </c>
      <c r="C42" s="349">
        <f>ROUND('USPS Base'!O39*(1+PostalMarkup),2)</f>
        <v>20.37</v>
      </c>
      <c r="D42" s="349">
        <f>ROUND('USPS Base'!P39*(1+PostalMarkup),2)</f>
        <v>21.67</v>
      </c>
      <c r="E42" s="349">
        <f>ROUND('USPS Base'!Q39*(1+PostalMarkup),2)</f>
        <v>23.07</v>
      </c>
      <c r="F42" s="349">
        <f>ROUND('USPS Base'!R39*(1+PostalMarkup),2)</f>
        <v>28.19</v>
      </c>
      <c r="G42" s="349">
        <f>ROUND('USPS Base'!S39*(1+PostalMarkup),2)</f>
        <v>35.08</v>
      </c>
      <c r="H42" s="349">
        <f>ROUND('USPS Base'!T39*(1+PostalMarkup),2)</f>
        <v>42.39</v>
      </c>
      <c r="I42" s="349">
        <f>ROUND('USPS Base'!U39*(1+PostalMarkup),2)</f>
        <v>47.58</v>
      </c>
      <c r="J42" s="349">
        <f>ROUND('USPS Base'!V39*(1+PostalMarkup),2)</f>
        <v>47.58</v>
      </c>
    </row>
    <row r="43" ht="12.75" customHeight="1">
      <c r="A43" s="348">
        <v>23.0</v>
      </c>
      <c r="B43" s="349">
        <f>ROUND('USPS Base'!N40*(1+PostalMarkup),2)</f>
        <v>20.61</v>
      </c>
      <c r="C43" s="349">
        <f>ROUND('USPS Base'!O40*(1+PostalMarkup),2)</f>
        <v>22.21</v>
      </c>
      <c r="D43" s="349">
        <f>ROUND('USPS Base'!P40*(1+PostalMarkup),2)</f>
        <v>23.9</v>
      </c>
      <c r="E43" s="349">
        <f>ROUND('USPS Base'!Q40*(1+PostalMarkup),2)</f>
        <v>26.21</v>
      </c>
      <c r="F43" s="349">
        <f>ROUND('USPS Base'!R40*(1+PostalMarkup),2)</f>
        <v>32.59</v>
      </c>
      <c r="G43" s="349">
        <f>ROUND('USPS Base'!S40*(1+PostalMarkup),2)</f>
        <v>41.31</v>
      </c>
      <c r="H43" s="349">
        <f>ROUND('USPS Base'!T40*(1+PostalMarkup),2)</f>
        <v>49.85</v>
      </c>
      <c r="I43" s="349">
        <f>ROUND('USPS Base'!U40*(1+PostalMarkup),2)</f>
        <v>55.84</v>
      </c>
      <c r="J43" s="349">
        <f>ROUND('USPS Base'!V40*(1+PostalMarkup),2)</f>
        <v>55.84</v>
      </c>
    </row>
    <row r="44" ht="12.75" customHeight="1">
      <c r="A44" s="348">
        <v>24.0</v>
      </c>
      <c r="B44" s="349">
        <f>ROUND('USPS Base'!N41*(1+PostalMarkup),2)</f>
        <v>22.46</v>
      </c>
      <c r="C44" s="349">
        <f>ROUND('USPS Base'!O41*(1+PostalMarkup),2)</f>
        <v>24.24</v>
      </c>
      <c r="D44" s="349">
        <f>ROUND('USPS Base'!P41*(1+PostalMarkup),2)</f>
        <v>26.51</v>
      </c>
      <c r="E44" s="349">
        <f>ROUND('USPS Base'!Q41*(1+PostalMarkup),2)</f>
        <v>30.31</v>
      </c>
      <c r="F44" s="349">
        <f>ROUND('USPS Base'!R41*(1+PostalMarkup),2)</f>
        <v>38.23</v>
      </c>
      <c r="G44" s="349">
        <f>ROUND('USPS Base'!S41*(1+PostalMarkup),2)</f>
        <v>48.94</v>
      </c>
      <c r="H44" s="349">
        <f>ROUND('USPS Base'!T41*(1+PostalMarkup),2)</f>
        <v>58.7</v>
      </c>
      <c r="I44" s="349">
        <f>ROUND('USPS Base'!U41*(1+PostalMarkup),2)</f>
        <v>65.93</v>
      </c>
      <c r="J44" s="349">
        <f>ROUND('USPS Base'!V41*(1+PostalMarkup),2)</f>
        <v>65.93</v>
      </c>
    </row>
    <row r="45" ht="12.75" customHeight="1">
      <c r="A45" s="348">
        <v>25.0</v>
      </c>
      <c r="B45" s="349">
        <f>ROUND('USPS Base'!N42*(1+PostalMarkup),2)</f>
        <v>24.27</v>
      </c>
      <c r="C45" s="349">
        <f>ROUND('USPS Base'!O42*(1+PostalMarkup),2)</f>
        <v>26.44</v>
      </c>
      <c r="D45" s="349">
        <f>ROUND('USPS Base'!P42*(1+PostalMarkup),2)</f>
        <v>29.47</v>
      </c>
      <c r="E45" s="349">
        <f>ROUND('USPS Base'!Q42*(1+PostalMarkup),2)</f>
        <v>35.1</v>
      </c>
      <c r="F45" s="349">
        <f>ROUND('USPS Base'!R42*(1+PostalMarkup),2)</f>
        <v>44.93</v>
      </c>
      <c r="G45" s="349">
        <f>ROUND('USPS Base'!S42*(1+PostalMarkup),2)</f>
        <v>55.59</v>
      </c>
      <c r="H45" s="349">
        <f>ROUND('USPS Base'!T42*(1+PostalMarkup),2)</f>
        <v>65.83</v>
      </c>
      <c r="I45" s="349">
        <f>ROUND('USPS Base'!U42*(1+PostalMarkup),2)</f>
        <v>74.75</v>
      </c>
      <c r="J45" s="349">
        <f>ROUND('USPS Base'!V42*(1+PostalMarkup),2)</f>
        <v>74.75</v>
      </c>
    </row>
    <row r="46" ht="12.75" customHeight="1">
      <c r="A46" s="348">
        <v>26.0</v>
      </c>
      <c r="B46" s="349">
        <f>ROUND('USPS Base'!N43*(1+PostalMarkup),2)</f>
        <v>25.17</v>
      </c>
      <c r="C46" s="349">
        <f>ROUND('USPS Base'!O43*(1+PostalMarkup),2)</f>
        <v>27.53</v>
      </c>
      <c r="D46" s="349">
        <f>ROUND('USPS Base'!P43*(1+PostalMarkup),2)</f>
        <v>30.96</v>
      </c>
      <c r="E46" s="349">
        <f>ROUND('USPS Base'!Q43*(1+PostalMarkup),2)</f>
        <v>37.48</v>
      </c>
      <c r="F46" s="349">
        <f>ROUND('USPS Base'!R43*(1+PostalMarkup),2)</f>
        <v>48.29</v>
      </c>
      <c r="G46" s="349">
        <f>ROUND('USPS Base'!S43*(1+PostalMarkup),2)</f>
        <v>58.91</v>
      </c>
      <c r="H46" s="349">
        <f>ROUND('USPS Base'!T43*(1+PostalMarkup),2)</f>
        <v>69.39</v>
      </c>
      <c r="I46" s="349">
        <f>ROUND('USPS Base'!U43*(1+PostalMarkup),2)</f>
        <v>79.15</v>
      </c>
      <c r="J46" s="349">
        <f>ROUND('USPS Base'!V43*(1+PostalMarkup),2)</f>
        <v>79.15</v>
      </c>
    </row>
    <row r="47" ht="12.75" customHeight="1">
      <c r="A47" s="348">
        <v>27.0</v>
      </c>
      <c r="B47" s="349">
        <f>ROUND('USPS Base'!N44*(1+PostalMarkup),2)</f>
        <v>26.08</v>
      </c>
      <c r="C47" s="349">
        <f>ROUND('USPS Base'!O44*(1+PostalMarkup),2)</f>
        <v>28.62</v>
      </c>
      <c r="D47" s="349">
        <f>ROUND('USPS Base'!P44*(1+PostalMarkup),2)</f>
        <v>32.44</v>
      </c>
      <c r="E47" s="349">
        <f>ROUND('USPS Base'!Q44*(1+PostalMarkup),2)</f>
        <v>39.87</v>
      </c>
      <c r="F47" s="349">
        <f>ROUND('USPS Base'!R44*(1+PostalMarkup),2)</f>
        <v>51.64</v>
      </c>
      <c r="G47" s="349">
        <f>ROUND('USPS Base'!S44*(1+PostalMarkup),2)</f>
        <v>62.25</v>
      </c>
      <c r="H47" s="349">
        <f>ROUND('USPS Base'!T44*(1+PostalMarkup),2)</f>
        <v>72.96</v>
      </c>
      <c r="I47" s="349">
        <f>ROUND('USPS Base'!U44*(1+PostalMarkup),2)</f>
        <v>83.57</v>
      </c>
      <c r="J47" s="349">
        <f>ROUND('USPS Base'!V44*(1+PostalMarkup),2)</f>
        <v>83.57</v>
      </c>
    </row>
    <row r="48" ht="12.75" customHeight="1">
      <c r="A48" s="348">
        <v>28.0</v>
      </c>
      <c r="B48" s="349">
        <f>ROUND('USPS Base'!N45*(1+PostalMarkup),2)</f>
        <v>26.81</v>
      </c>
      <c r="C48" s="349">
        <f>ROUND('USPS Base'!O45*(1+PostalMarkup),2)</f>
        <v>29.46</v>
      </c>
      <c r="D48" s="349">
        <f>ROUND('USPS Base'!P45*(1+PostalMarkup),2)</f>
        <v>33.43</v>
      </c>
      <c r="E48" s="349">
        <f>ROUND('USPS Base'!Q45*(1+PostalMarkup),2)</f>
        <v>41.09</v>
      </c>
      <c r="F48" s="349">
        <f>ROUND('USPS Base'!R45*(1+PostalMarkup),2)</f>
        <v>53.35</v>
      </c>
      <c r="G48" s="349">
        <f>ROUND('USPS Base'!S45*(1+PostalMarkup),2)</f>
        <v>64.38</v>
      </c>
      <c r="H48" s="349">
        <f>ROUND('USPS Base'!T45*(1+PostalMarkup),2)</f>
        <v>75.5</v>
      </c>
      <c r="I48" s="349">
        <f>ROUND('USPS Base'!U45*(1+PostalMarkup),2)</f>
        <v>86.5</v>
      </c>
      <c r="J48" s="349">
        <f>ROUND('USPS Base'!V45*(1+PostalMarkup),2)</f>
        <v>86.5</v>
      </c>
    </row>
    <row r="49" ht="12.75" customHeight="1">
      <c r="A49" s="348">
        <v>29.0</v>
      </c>
      <c r="B49" s="349">
        <f>ROUND('USPS Base'!N46*(1+PostalMarkup),2)</f>
        <v>27.52</v>
      </c>
      <c r="C49" s="349">
        <f>ROUND('USPS Base'!O46*(1+PostalMarkup),2)</f>
        <v>30.28</v>
      </c>
      <c r="D49" s="349">
        <f>ROUND('USPS Base'!P46*(1+PostalMarkup),2)</f>
        <v>34.41</v>
      </c>
      <c r="E49" s="349">
        <f>ROUND('USPS Base'!Q46*(1+PostalMarkup),2)</f>
        <v>42.29</v>
      </c>
      <c r="F49" s="349">
        <f>ROUND('USPS Base'!R46*(1+PostalMarkup),2)</f>
        <v>55.05</v>
      </c>
      <c r="G49" s="349">
        <f>ROUND('USPS Base'!S46*(1+PostalMarkup),2)</f>
        <v>66.47</v>
      </c>
      <c r="H49" s="349">
        <f>ROUND('USPS Base'!T46*(1+PostalMarkup),2)</f>
        <v>77.99</v>
      </c>
      <c r="I49" s="349">
        <f>ROUND('USPS Base'!U46*(1+PostalMarkup),2)</f>
        <v>89.4</v>
      </c>
      <c r="J49" s="349">
        <f>ROUND('USPS Base'!V46*(1+PostalMarkup),2)</f>
        <v>89.4</v>
      </c>
    </row>
    <row r="50" ht="12.75" customHeight="1">
      <c r="A50" s="348">
        <v>30.0</v>
      </c>
      <c r="B50" s="349">
        <f>ROUND('USPS Base'!N47*(1+PostalMarkup),2)</f>
        <v>28.23</v>
      </c>
      <c r="C50" s="349">
        <f>ROUND('USPS Base'!O47*(1+PostalMarkup),2)</f>
        <v>31.08</v>
      </c>
      <c r="D50" s="349">
        <f>ROUND('USPS Base'!P47*(1+PostalMarkup),2)</f>
        <v>35.37</v>
      </c>
      <c r="E50" s="349">
        <f>ROUND('USPS Base'!Q47*(1+PostalMarkup),2)</f>
        <v>43.47</v>
      </c>
      <c r="F50" s="349">
        <f>ROUND('USPS Base'!R47*(1+PostalMarkup),2)</f>
        <v>56.73</v>
      </c>
      <c r="G50" s="349">
        <f>ROUND('USPS Base'!S47*(1+PostalMarkup),2)</f>
        <v>68.55</v>
      </c>
      <c r="H50" s="349">
        <f>ROUND('USPS Base'!T47*(1+PostalMarkup),2)</f>
        <v>80.47</v>
      </c>
      <c r="I50" s="349">
        <f>ROUND('USPS Base'!U47*(1+PostalMarkup),2)</f>
        <v>92.26</v>
      </c>
      <c r="J50" s="349">
        <f>ROUND('USPS Base'!V47*(1+PostalMarkup),2)</f>
        <v>92.26</v>
      </c>
    </row>
    <row r="51" ht="12.75" customHeight="1">
      <c r="A51" s="348">
        <v>31.0</v>
      </c>
      <c r="B51" s="349">
        <f>ROUND('USPS Base'!N48*(1+PostalMarkup),2)</f>
        <v>28.93</v>
      </c>
      <c r="C51" s="349">
        <f>ROUND('USPS Base'!O48*(1+PostalMarkup),2)</f>
        <v>31.89</v>
      </c>
      <c r="D51" s="349">
        <f>ROUND('USPS Base'!P48*(1+PostalMarkup),2)</f>
        <v>36.32</v>
      </c>
      <c r="E51" s="349">
        <f>ROUND('USPS Base'!Q48*(1+PostalMarkup),2)</f>
        <v>44.63</v>
      </c>
      <c r="F51" s="349">
        <f>ROUND('USPS Base'!R48*(1+PostalMarkup),2)</f>
        <v>58.37</v>
      </c>
      <c r="G51" s="349">
        <f>ROUND('USPS Base'!S48*(1+PostalMarkup),2)</f>
        <v>70.6</v>
      </c>
      <c r="H51" s="349">
        <f>ROUND('USPS Base'!T48*(1+PostalMarkup),2)</f>
        <v>82.92</v>
      </c>
      <c r="I51" s="349">
        <f>ROUND('USPS Base'!U48*(1+PostalMarkup),2)</f>
        <v>95.11</v>
      </c>
      <c r="J51" s="349">
        <f>ROUND('USPS Base'!V48*(1+PostalMarkup),2)</f>
        <v>95.11</v>
      </c>
    </row>
    <row r="52" ht="12.75" customHeight="1">
      <c r="A52" s="348">
        <v>32.0</v>
      </c>
      <c r="B52" s="349">
        <f>ROUND('USPS Base'!N49*(1+PostalMarkup),2)</f>
        <v>29.64</v>
      </c>
      <c r="C52" s="349">
        <f>ROUND('USPS Base'!O49*(1+PostalMarkup),2)</f>
        <v>32.68</v>
      </c>
      <c r="D52" s="349">
        <f>ROUND('USPS Base'!P49*(1+PostalMarkup),2)</f>
        <v>37.25</v>
      </c>
      <c r="E52" s="349">
        <f>ROUND('USPS Base'!Q49*(1+PostalMarkup),2)</f>
        <v>45.77</v>
      </c>
      <c r="F52" s="349">
        <f>ROUND('USPS Base'!R49*(1+PostalMarkup),2)</f>
        <v>60.01</v>
      </c>
      <c r="G52" s="349">
        <f>ROUND('USPS Base'!S49*(1+PostalMarkup),2)</f>
        <v>72.62</v>
      </c>
      <c r="H52" s="349">
        <f>ROUND('USPS Base'!T49*(1+PostalMarkup),2)</f>
        <v>85.33</v>
      </c>
      <c r="I52" s="349">
        <f>ROUND('USPS Base'!U49*(1+PostalMarkup),2)</f>
        <v>97.91</v>
      </c>
      <c r="J52" s="349">
        <f>ROUND('USPS Base'!V49*(1+PostalMarkup),2)</f>
        <v>97.91</v>
      </c>
    </row>
    <row r="53" ht="12.75" customHeight="1">
      <c r="A53" s="348">
        <v>33.0</v>
      </c>
      <c r="B53" s="349">
        <f>ROUND('USPS Base'!N50*(1+PostalMarkup),2)</f>
        <v>30.33</v>
      </c>
      <c r="C53" s="349">
        <f>ROUND('USPS Base'!O50*(1+PostalMarkup),2)</f>
        <v>33.47</v>
      </c>
      <c r="D53" s="349">
        <f>ROUND('USPS Base'!P50*(1+PostalMarkup),2)</f>
        <v>38.17</v>
      </c>
      <c r="E53" s="349">
        <f>ROUND('USPS Base'!Q50*(1+PostalMarkup),2)</f>
        <v>46.9</v>
      </c>
      <c r="F53" s="349">
        <f>ROUND('USPS Base'!R50*(1+PostalMarkup),2)</f>
        <v>61.62</v>
      </c>
      <c r="G53" s="349">
        <f>ROUND('USPS Base'!S50*(1+PostalMarkup),2)</f>
        <v>74.62</v>
      </c>
      <c r="H53" s="349">
        <f>ROUND('USPS Base'!T50*(1+PostalMarkup),2)</f>
        <v>87.72</v>
      </c>
      <c r="I53" s="349">
        <f>ROUND('USPS Base'!U50*(1+PostalMarkup),2)</f>
        <v>100.69</v>
      </c>
      <c r="J53" s="349">
        <f>ROUND('USPS Base'!V50*(1+PostalMarkup),2)</f>
        <v>100.69</v>
      </c>
    </row>
    <row r="54" ht="12.75" customHeight="1">
      <c r="A54" s="348">
        <v>34.0</v>
      </c>
      <c r="B54" s="349">
        <f>ROUND('USPS Base'!N51*(1+PostalMarkup),2)</f>
        <v>31</v>
      </c>
      <c r="C54" s="349">
        <f>ROUND('USPS Base'!O51*(1+PostalMarkup),2)</f>
        <v>34.24</v>
      </c>
      <c r="D54" s="349">
        <f>ROUND('USPS Base'!P51*(1+PostalMarkup),2)</f>
        <v>39.07</v>
      </c>
      <c r="E54" s="349">
        <f>ROUND('USPS Base'!Q51*(1+PostalMarkup),2)</f>
        <v>48</v>
      </c>
      <c r="F54" s="349">
        <f>ROUND('USPS Base'!R51*(1+PostalMarkup),2)</f>
        <v>63.22</v>
      </c>
      <c r="G54" s="349">
        <f>ROUND('USPS Base'!S51*(1+PostalMarkup),2)</f>
        <v>76.6</v>
      </c>
      <c r="H54" s="349">
        <f>ROUND('USPS Base'!T51*(1+PostalMarkup),2)</f>
        <v>90.08</v>
      </c>
      <c r="I54" s="349">
        <f>ROUND('USPS Base'!U51*(1+PostalMarkup),2)</f>
        <v>103.44</v>
      </c>
      <c r="J54" s="349">
        <f>ROUND('USPS Base'!V51*(1+PostalMarkup),2)</f>
        <v>103.44</v>
      </c>
    </row>
    <row r="55" ht="12.75" customHeight="1">
      <c r="A55" s="348">
        <v>35.0</v>
      </c>
      <c r="B55" s="349">
        <f>ROUND('USPS Base'!N52*(1+PostalMarkup),2)</f>
        <v>31.68</v>
      </c>
      <c r="C55" s="349">
        <f>ROUND('USPS Base'!O52*(1+PostalMarkup),2)</f>
        <v>34.99</v>
      </c>
      <c r="D55" s="349">
        <f>ROUND('USPS Base'!P52*(1+PostalMarkup),2)</f>
        <v>39.95</v>
      </c>
      <c r="E55" s="349">
        <f>ROUND('USPS Base'!Q52*(1+PostalMarkup),2)</f>
        <v>49.09</v>
      </c>
      <c r="F55" s="349">
        <f>ROUND('USPS Base'!R52*(1+PostalMarkup),2)</f>
        <v>64.78</v>
      </c>
      <c r="G55" s="349">
        <f>ROUND('USPS Base'!S52*(1+PostalMarkup),2)</f>
        <v>78.55</v>
      </c>
      <c r="H55" s="349">
        <f>ROUND('USPS Base'!T52*(1+PostalMarkup),2)</f>
        <v>92.41</v>
      </c>
      <c r="I55" s="349">
        <f>ROUND('USPS Base'!U52*(1+PostalMarkup),2)</f>
        <v>106.16</v>
      </c>
      <c r="J55" s="349">
        <f>ROUND('USPS Base'!V52*(1+PostalMarkup),2)</f>
        <v>106.16</v>
      </c>
    </row>
    <row r="56" ht="12.75" customHeight="1">
      <c r="A56" s="348">
        <v>36.0</v>
      </c>
      <c r="B56" s="349">
        <f>ROUND('USPS Base'!N53*(1+PostalMarkup),2)</f>
        <v>32.36</v>
      </c>
      <c r="C56" s="349">
        <f>ROUND('USPS Base'!O53*(1+PostalMarkup),2)</f>
        <v>35.74</v>
      </c>
      <c r="D56" s="349">
        <f>ROUND('USPS Base'!P53*(1+PostalMarkup),2)</f>
        <v>40.83</v>
      </c>
      <c r="E56" s="349">
        <f>ROUND('USPS Base'!Q53*(1+PostalMarkup),2)</f>
        <v>50.16</v>
      </c>
      <c r="F56" s="349">
        <f>ROUND('USPS Base'!R53*(1+PostalMarkup),2)</f>
        <v>66.32</v>
      </c>
      <c r="G56" s="349">
        <f>ROUND('USPS Base'!S53*(1+PostalMarkup),2)</f>
        <v>80.47</v>
      </c>
      <c r="H56" s="349">
        <f>ROUND('USPS Base'!T53*(1+PostalMarkup),2)</f>
        <v>94.71</v>
      </c>
      <c r="I56" s="349">
        <f>ROUND('USPS Base'!U53*(1+PostalMarkup),2)</f>
        <v>108.85</v>
      </c>
      <c r="J56" s="349">
        <f>ROUND('USPS Base'!V53*(1+PostalMarkup),2)</f>
        <v>108.85</v>
      </c>
    </row>
    <row r="57" ht="12.75" customHeight="1">
      <c r="A57" s="348">
        <v>37.0</v>
      </c>
      <c r="B57" s="349">
        <f>ROUND('USPS Base'!N54*(1+PostalMarkup),2)</f>
        <v>33.02</v>
      </c>
      <c r="C57" s="349">
        <f>ROUND('USPS Base'!O54*(1+PostalMarkup),2)</f>
        <v>36.49</v>
      </c>
      <c r="D57" s="349">
        <f>ROUND('USPS Base'!P54*(1+PostalMarkup),2)</f>
        <v>41.69</v>
      </c>
      <c r="E57" s="349">
        <f>ROUND('USPS Base'!Q54*(1+PostalMarkup),2)</f>
        <v>51.22</v>
      </c>
      <c r="F57" s="349">
        <f>ROUND('USPS Base'!R54*(1+PostalMarkup),2)</f>
        <v>67.85</v>
      </c>
      <c r="G57" s="349">
        <f>ROUND('USPS Base'!S54*(1+PostalMarkup),2)</f>
        <v>82.36</v>
      </c>
      <c r="H57" s="349">
        <f>ROUND('USPS Base'!T54*(1+PostalMarkup),2)</f>
        <v>96.99</v>
      </c>
      <c r="I57" s="349">
        <f>ROUND('USPS Base'!U54*(1+PostalMarkup),2)</f>
        <v>111.5</v>
      </c>
      <c r="J57" s="349">
        <f>ROUND('USPS Base'!V54*(1+PostalMarkup),2)</f>
        <v>111.5</v>
      </c>
    </row>
    <row r="58" ht="12.75" customHeight="1">
      <c r="A58" s="348">
        <v>38.0</v>
      </c>
      <c r="B58" s="349">
        <f>ROUND('USPS Base'!N55*(1+PostalMarkup),2)</f>
        <v>33.67</v>
      </c>
      <c r="C58" s="349">
        <f>ROUND('USPS Base'!O55*(1+PostalMarkup),2)</f>
        <v>37.21</v>
      </c>
      <c r="D58" s="349">
        <f>ROUND('USPS Base'!P55*(1+PostalMarkup),2)</f>
        <v>42.53</v>
      </c>
      <c r="E58" s="349">
        <f>ROUND('USPS Base'!Q55*(1+PostalMarkup),2)</f>
        <v>52.26</v>
      </c>
      <c r="F58" s="349">
        <f>ROUND('USPS Base'!R55*(1+PostalMarkup),2)</f>
        <v>69.35</v>
      </c>
      <c r="G58" s="349">
        <f>ROUND('USPS Base'!S55*(1+PostalMarkup),2)</f>
        <v>84.24</v>
      </c>
      <c r="H58" s="349">
        <f>ROUND('USPS Base'!T55*(1+PostalMarkup),2)</f>
        <v>99.23</v>
      </c>
      <c r="I58" s="349">
        <f>ROUND('USPS Base'!U55*(1+PostalMarkup),2)</f>
        <v>114.13</v>
      </c>
      <c r="J58" s="349">
        <f>ROUND('USPS Base'!V55*(1+PostalMarkup),2)</f>
        <v>114.13</v>
      </c>
    </row>
    <row r="59" ht="12.75" customHeight="1">
      <c r="A59" s="348">
        <v>39.0</v>
      </c>
      <c r="B59" s="349">
        <f>ROUND('USPS Base'!N56*(1+PostalMarkup),2)</f>
        <v>34.33</v>
      </c>
      <c r="C59" s="349">
        <f>ROUND('USPS Base'!O56*(1+PostalMarkup),2)</f>
        <v>37.94</v>
      </c>
      <c r="D59" s="349">
        <f>ROUND('USPS Base'!P56*(1+PostalMarkup),2)</f>
        <v>43.36</v>
      </c>
      <c r="E59" s="349">
        <f>ROUND('USPS Base'!Q56*(1+PostalMarkup),2)</f>
        <v>53.27</v>
      </c>
      <c r="F59" s="349">
        <f>ROUND('USPS Base'!R56*(1+PostalMarkup),2)</f>
        <v>70.83</v>
      </c>
      <c r="G59" s="349">
        <f>ROUND('USPS Base'!S56*(1+PostalMarkup),2)</f>
        <v>86.09</v>
      </c>
      <c r="H59" s="349">
        <f>ROUND('USPS Base'!T56*(1+PostalMarkup),2)</f>
        <v>101.44</v>
      </c>
      <c r="I59" s="349">
        <f>ROUND('USPS Base'!U56*(1+PostalMarkup),2)</f>
        <v>116.73</v>
      </c>
      <c r="J59" s="349">
        <f>ROUND('USPS Base'!V56*(1+PostalMarkup),2)</f>
        <v>116.73</v>
      </c>
    </row>
    <row r="60" ht="12.75" customHeight="1">
      <c r="A60" s="348">
        <v>40.0</v>
      </c>
      <c r="B60" s="349">
        <f>ROUND('USPS Base'!N57*(1+PostalMarkup),2)</f>
        <v>34.97</v>
      </c>
      <c r="C60" s="349">
        <f>ROUND('USPS Base'!O57*(1+PostalMarkup),2)</f>
        <v>38.65</v>
      </c>
      <c r="D60" s="349">
        <f>ROUND('USPS Base'!P57*(1+PostalMarkup),2)</f>
        <v>44.17</v>
      </c>
      <c r="E60" s="349">
        <f>ROUND('USPS Base'!Q57*(1+PostalMarkup),2)</f>
        <v>54.27</v>
      </c>
      <c r="F60" s="349">
        <f>ROUND('USPS Base'!R57*(1+PostalMarkup),2)</f>
        <v>72.29</v>
      </c>
      <c r="G60" s="349">
        <f>ROUND('USPS Base'!S57*(1+PostalMarkup),2)</f>
        <v>87.91</v>
      </c>
      <c r="H60" s="349">
        <f>ROUND('USPS Base'!T57*(1+PostalMarkup),2)</f>
        <v>103.63</v>
      </c>
      <c r="I60" s="349">
        <f>ROUND('USPS Base'!U57*(1+PostalMarkup),2)</f>
        <v>119.29</v>
      </c>
      <c r="J60" s="349">
        <f>ROUND('USPS Base'!V57*(1+PostalMarkup),2)</f>
        <v>119.29</v>
      </c>
    </row>
    <row r="61" ht="12.75" customHeight="1">
      <c r="A61" s="348">
        <v>41.0</v>
      </c>
      <c r="B61" s="349">
        <f>ROUND('USPS Base'!N58*(1+PostalMarkup),2)</f>
        <v>35.6</v>
      </c>
      <c r="C61" s="349">
        <f>ROUND('USPS Base'!O58*(1+PostalMarkup),2)</f>
        <v>39.35</v>
      </c>
      <c r="D61" s="349">
        <f>ROUND('USPS Base'!P58*(1+PostalMarkup),2)</f>
        <v>44.97</v>
      </c>
      <c r="E61" s="349">
        <f>ROUND('USPS Base'!Q58*(1+PostalMarkup),2)</f>
        <v>55.26</v>
      </c>
      <c r="F61" s="349">
        <f>ROUND('USPS Base'!R58*(1+PostalMarkup),2)</f>
        <v>73.73</v>
      </c>
      <c r="G61" s="349">
        <f>ROUND('USPS Base'!S58*(1+PostalMarkup),2)</f>
        <v>89.7</v>
      </c>
      <c r="H61" s="349">
        <f>ROUND('USPS Base'!T58*(1+PostalMarkup),2)</f>
        <v>105.79</v>
      </c>
      <c r="I61" s="349">
        <f>ROUND('USPS Base'!U58*(1+PostalMarkup),2)</f>
        <v>121.82</v>
      </c>
      <c r="J61" s="349">
        <f>ROUND('USPS Base'!V58*(1+PostalMarkup),2)</f>
        <v>121.82</v>
      </c>
    </row>
    <row r="62" ht="12.75" customHeight="1">
      <c r="A62" s="348">
        <v>42.0</v>
      </c>
      <c r="B62" s="349">
        <f>ROUND('USPS Base'!N59*(1+PostalMarkup),2)</f>
        <v>36.24</v>
      </c>
      <c r="C62" s="349">
        <f>ROUND('USPS Base'!O59*(1+PostalMarkup),2)</f>
        <v>40.04</v>
      </c>
      <c r="D62" s="349">
        <f>ROUND('USPS Base'!P59*(1+PostalMarkup),2)</f>
        <v>45.75</v>
      </c>
      <c r="E62" s="349">
        <f>ROUND('USPS Base'!Q59*(1+PostalMarkup),2)</f>
        <v>56.21</v>
      </c>
      <c r="F62" s="349">
        <f>ROUND('USPS Base'!R59*(1+PostalMarkup),2)</f>
        <v>75.14</v>
      </c>
      <c r="G62" s="349">
        <f>ROUND('USPS Base'!S59*(1+PostalMarkup),2)</f>
        <v>91.47</v>
      </c>
      <c r="H62" s="349">
        <f>ROUND('USPS Base'!T59*(1+PostalMarkup),2)</f>
        <v>107.92</v>
      </c>
      <c r="I62" s="349">
        <f>ROUND('USPS Base'!U59*(1+PostalMarkup),2)</f>
        <v>124.33</v>
      </c>
      <c r="J62" s="349">
        <f>ROUND('USPS Base'!V59*(1+PostalMarkup),2)</f>
        <v>124.33</v>
      </c>
    </row>
    <row r="63" ht="12.75" customHeight="1">
      <c r="A63" s="348">
        <v>43.0</v>
      </c>
      <c r="B63" s="349">
        <f>ROUND('USPS Base'!N60*(1+PostalMarkup),2)</f>
        <v>36.86</v>
      </c>
      <c r="C63" s="349">
        <f>ROUND('USPS Base'!O60*(1+PostalMarkup),2)</f>
        <v>40.72</v>
      </c>
      <c r="D63" s="349">
        <f>ROUND('USPS Base'!P60*(1+PostalMarkup),2)</f>
        <v>46.52</v>
      </c>
      <c r="E63" s="349">
        <f>ROUND('USPS Base'!Q60*(1+PostalMarkup),2)</f>
        <v>57.16</v>
      </c>
      <c r="F63" s="349">
        <f>ROUND('USPS Base'!R60*(1+PostalMarkup),2)</f>
        <v>76.53</v>
      </c>
      <c r="G63" s="349">
        <f>ROUND('USPS Base'!S60*(1+PostalMarkup),2)</f>
        <v>93.22</v>
      </c>
      <c r="H63" s="349">
        <f>ROUND('USPS Base'!T60*(1+PostalMarkup),2)</f>
        <v>110.02</v>
      </c>
      <c r="I63" s="349">
        <f>ROUND('USPS Base'!U60*(1+PostalMarkup),2)</f>
        <v>126.8</v>
      </c>
      <c r="J63" s="349">
        <f>ROUND('USPS Base'!V60*(1+PostalMarkup),2)</f>
        <v>126.8</v>
      </c>
    </row>
    <row r="64" ht="12.75" customHeight="1">
      <c r="A64" s="348">
        <v>44.0</v>
      </c>
      <c r="B64" s="349">
        <f>ROUND('USPS Base'!N61*(1+PostalMarkup),2)</f>
        <v>37.48</v>
      </c>
      <c r="C64" s="349">
        <f>ROUND('USPS Base'!O61*(1+PostalMarkup),2)</f>
        <v>41.39</v>
      </c>
      <c r="D64" s="349">
        <f>ROUND('USPS Base'!P61*(1+PostalMarkup),2)</f>
        <v>47.27</v>
      </c>
      <c r="E64" s="349">
        <f>ROUND('USPS Base'!Q61*(1+PostalMarkup),2)</f>
        <v>58.09</v>
      </c>
      <c r="F64" s="349">
        <f>ROUND('USPS Base'!R61*(1+PostalMarkup),2)</f>
        <v>77.9</v>
      </c>
      <c r="G64" s="349">
        <f>ROUND('USPS Base'!S61*(1+PostalMarkup),2)</f>
        <v>94.93</v>
      </c>
      <c r="H64" s="349">
        <f>ROUND('USPS Base'!T61*(1+PostalMarkup),2)</f>
        <v>112.09</v>
      </c>
      <c r="I64" s="349">
        <f>ROUND('USPS Base'!U61*(1+PostalMarkup),2)</f>
        <v>129.24</v>
      </c>
      <c r="J64" s="349">
        <f>ROUND('USPS Base'!V61*(1+PostalMarkup),2)</f>
        <v>129.24</v>
      </c>
    </row>
    <row r="65" ht="12.75" customHeight="1">
      <c r="A65" s="348">
        <v>45.0</v>
      </c>
      <c r="B65" s="349">
        <f>ROUND('USPS Base'!N62*(1+PostalMarkup),2)</f>
        <v>38.09</v>
      </c>
      <c r="C65" s="349">
        <f>ROUND('USPS Base'!O62*(1+PostalMarkup),2)</f>
        <v>42.06</v>
      </c>
      <c r="D65" s="349">
        <f>ROUND('USPS Base'!P62*(1+PostalMarkup),2)</f>
        <v>48.01</v>
      </c>
      <c r="E65" s="349">
        <f>ROUND('USPS Base'!Q62*(1+PostalMarkup),2)</f>
        <v>59</v>
      </c>
      <c r="F65" s="349">
        <f>ROUND('USPS Base'!R62*(1+PostalMarkup),2)</f>
        <v>79.26</v>
      </c>
      <c r="G65" s="349">
        <f>ROUND('USPS Base'!S62*(1+PostalMarkup),2)</f>
        <v>96.62</v>
      </c>
      <c r="H65" s="349">
        <f>ROUND('USPS Base'!T62*(1+PostalMarkup),2)</f>
        <v>114.13</v>
      </c>
      <c r="I65" s="349">
        <f>ROUND('USPS Base'!U62*(1+PostalMarkup),2)</f>
        <v>131.65</v>
      </c>
      <c r="J65" s="349">
        <f>ROUND('USPS Base'!V62*(1+PostalMarkup),2)</f>
        <v>131.65</v>
      </c>
    </row>
    <row r="66" ht="12.75" customHeight="1">
      <c r="A66" s="348">
        <v>46.0</v>
      </c>
      <c r="B66" s="349">
        <f>ROUND('USPS Base'!N63*(1+PostalMarkup),2)</f>
        <v>38.69</v>
      </c>
      <c r="C66" s="349">
        <f>ROUND('USPS Base'!O63*(1+PostalMarkup),2)</f>
        <v>42.7</v>
      </c>
      <c r="D66" s="349">
        <f>ROUND('USPS Base'!P63*(1+PostalMarkup),2)</f>
        <v>48.74</v>
      </c>
      <c r="E66" s="349">
        <f>ROUND('USPS Base'!Q63*(1+PostalMarkup),2)</f>
        <v>59.88</v>
      </c>
      <c r="F66" s="349">
        <f>ROUND('USPS Base'!R63*(1+PostalMarkup),2)</f>
        <v>80.58</v>
      </c>
      <c r="G66" s="349">
        <f>ROUND('USPS Base'!S63*(1+PostalMarkup),2)</f>
        <v>98.3</v>
      </c>
      <c r="H66" s="349">
        <f>ROUND('USPS Base'!T63*(1+PostalMarkup),2)</f>
        <v>116.15</v>
      </c>
      <c r="I66" s="349">
        <f>ROUND('USPS Base'!U63*(1+PostalMarkup),2)</f>
        <v>134.03</v>
      </c>
      <c r="J66" s="349">
        <f>ROUND('USPS Base'!V63*(1+PostalMarkup),2)</f>
        <v>134.03</v>
      </c>
    </row>
    <row r="67" ht="12.75" customHeight="1">
      <c r="A67" s="348">
        <v>47.0</v>
      </c>
      <c r="B67" s="349">
        <f>ROUND('USPS Base'!N64*(1+PostalMarkup),2)</f>
        <v>39.28</v>
      </c>
      <c r="C67" s="349">
        <f>ROUND('USPS Base'!O64*(1+PostalMarkup),2)</f>
        <v>43.34</v>
      </c>
      <c r="D67" s="349">
        <f>ROUND('USPS Base'!P64*(1+PostalMarkup),2)</f>
        <v>49.44</v>
      </c>
      <c r="E67" s="349">
        <f>ROUND('USPS Base'!Q64*(1+PostalMarkup),2)</f>
        <v>60.75</v>
      </c>
      <c r="F67" s="349">
        <f>ROUND('USPS Base'!R64*(1+PostalMarkup),2)</f>
        <v>81.89</v>
      </c>
      <c r="G67" s="349">
        <f>ROUND('USPS Base'!S64*(1+PostalMarkup),2)</f>
        <v>99.94</v>
      </c>
      <c r="H67" s="349">
        <f>ROUND('USPS Base'!T64*(1+PostalMarkup),2)</f>
        <v>118.13</v>
      </c>
      <c r="I67" s="349">
        <f>ROUND('USPS Base'!U64*(1+PostalMarkup),2)</f>
        <v>136.38</v>
      </c>
      <c r="J67" s="349">
        <f>ROUND('USPS Base'!V64*(1+PostalMarkup),2)</f>
        <v>136.38</v>
      </c>
    </row>
    <row r="68" ht="12.75" customHeight="1">
      <c r="A68" s="348">
        <v>48.0</v>
      </c>
      <c r="B68" s="349">
        <f>ROUND('USPS Base'!N65*(1+PostalMarkup),2)</f>
        <v>39.87</v>
      </c>
      <c r="C68" s="349">
        <f>ROUND('USPS Base'!O65*(1+PostalMarkup),2)</f>
        <v>43.98</v>
      </c>
      <c r="D68" s="349">
        <f>ROUND('USPS Base'!P65*(1+PostalMarkup),2)</f>
        <v>50.14</v>
      </c>
      <c r="E68" s="349">
        <f>ROUND('USPS Base'!Q65*(1+PostalMarkup),2)</f>
        <v>61.61</v>
      </c>
      <c r="F68" s="349">
        <f>ROUND('USPS Base'!R65*(1+PostalMarkup),2)</f>
        <v>83.18</v>
      </c>
      <c r="G68" s="349">
        <f>ROUND('USPS Base'!S65*(1+PostalMarkup),2)</f>
        <v>101.56</v>
      </c>
      <c r="H68" s="349">
        <f>ROUND('USPS Base'!T65*(1+PostalMarkup),2)</f>
        <v>120.08</v>
      </c>
      <c r="I68" s="349">
        <f>ROUND('USPS Base'!U65*(1+PostalMarkup),2)</f>
        <v>138.7</v>
      </c>
      <c r="J68" s="349">
        <f>ROUND('USPS Base'!V65*(1+PostalMarkup),2)</f>
        <v>138.7</v>
      </c>
    </row>
    <row r="69" ht="12.75" customHeight="1">
      <c r="A69" s="348">
        <v>49.0</v>
      </c>
      <c r="B69" s="349">
        <f>ROUND('USPS Base'!N66*(1+PostalMarkup),2)</f>
        <v>40.46</v>
      </c>
      <c r="C69" s="349">
        <f>ROUND('USPS Base'!O66*(1+PostalMarkup),2)</f>
        <v>44.6</v>
      </c>
      <c r="D69" s="349">
        <f>ROUND('USPS Base'!P66*(1+PostalMarkup),2)</f>
        <v>50.82</v>
      </c>
      <c r="E69" s="349">
        <f>ROUND('USPS Base'!Q66*(1+PostalMarkup),2)</f>
        <v>62.45</v>
      </c>
      <c r="F69" s="349">
        <f>ROUND('USPS Base'!R66*(1+PostalMarkup),2)</f>
        <v>84.44</v>
      </c>
      <c r="G69" s="349">
        <f>ROUND('USPS Base'!S66*(1+PostalMarkup),2)</f>
        <v>103.14</v>
      </c>
      <c r="H69" s="349">
        <f>ROUND('USPS Base'!T66*(1+PostalMarkup),2)</f>
        <v>122.02</v>
      </c>
      <c r="I69" s="349">
        <f>ROUND('USPS Base'!U66*(1+PostalMarkup),2)</f>
        <v>140.99</v>
      </c>
      <c r="J69" s="349">
        <f>ROUND('USPS Base'!V66*(1+PostalMarkup),2)</f>
        <v>140.99</v>
      </c>
    </row>
    <row r="70" ht="12.75" customHeight="1">
      <c r="A70" s="348">
        <v>50.0</v>
      </c>
      <c r="B70" s="349">
        <f>ROUND('USPS Base'!N67*(1+PostalMarkup),2)</f>
        <v>41.03</v>
      </c>
      <c r="C70" s="349">
        <f>ROUND('USPS Base'!O67*(1+PostalMarkup),2)</f>
        <v>45.21</v>
      </c>
      <c r="D70" s="349">
        <f>ROUND('USPS Base'!P67*(1+PostalMarkup),2)</f>
        <v>51.49</v>
      </c>
      <c r="E70" s="349">
        <f>ROUND('USPS Base'!Q67*(1+PostalMarkup),2)</f>
        <v>63.26</v>
      </c>
      <c r="F70" s="349">
        <f>ROUND('USPS Base'!R67*(1+PostalMarkup),2)</f>
        <v>85.69</v>
      </c>
      <c r="G70" s="349">
        <f>ROUND('USPS Base'!S67*(1+PostalMarkup),2)</f>
        <v>104.71</v>
      </c>
      <c r="H70" s="349">
        <f>ROUND('USPS Base'!T67*(1+PostalMarkup),2)</f>
        <v>123.91</v>
      </c>
      <c r="I70" s="349">
        <f>ROUND('USPS Base'!U67*(1+PostalMarkup),2)</f>
        <v>143.24</v>
      </c>
      <c r="J70" s="349">
        <f>ROUND('USPS Base'!V67*(1+PostalMarkup),2)</f>
        <v>143.24</v>
      </c>
    </row>
    <row r="71" ht="12.75" customHeight="1">
      <c r="A71" s="348">
        <v>51.0</v>
      </c>
      <c r="B71" s="349">
        <f>ROUND('USPS Base'!N68*(1+PostalMarkup),2)</f>
        <v>41.6</v>
      </c>
      <c r="C71" s="349">
        <f>ROUND('USPS Base'!O68*(1+PostalMarkup),2)</f>
        <v>45.82</v>
      </c>
      <c r="D71" s="349">
        <f>ROUND('USPS Base'!P68*(1+PostalMarkup),2)</f>
        <v>52.13</v>
      </c>
      <c r="E71" s="349">
        <f>ROUND('USPS Base'!Q68*(1+PostalMarkup),2)</f>
        <v>64.06</v>
      </c>
      <c r="F71" s="349">
        <f>ROUND('USPS Base'!R68*(1+PostalMarkup),2)</f>
        <v>86.91</v>
      </c>
      <c r="G71" s="349">
        <f>ROUND('USPS Base'!S68*(1+PostalMarkup),2)</f>
        <v>106.25</v>
      </c>
      <c r="H71" s="349">
        <f>ROUND('USPS Base'!T68*(1+PostalMarkup),2)</f>
        <v>125.78</v>
      </c>
      <c r="I71" s="349">
        <f>ROUND('USPS Base'!U68*(1+PostalMarkup),2)</f>
        <v>145.48</v>
      </c>
      <c r="J71" s="349">
        <f>ROUND('USPS Base'!V68*(1+PostalMarkup),2)</f>
        <v>145.48</v>
      </c>
    </row>
    <row r="72" ht="12.75" customHeight="1">
      <c r="A72" s="348">
        <v>52.0</v>
      </c>
      <c r="B72" s="349">
        <f>ROUND('USPS Base'!N69*(1+PostalMarkup),2)</f>
        <v>42.16</v>
      </c>
      <c r="C72" s="349">
        <f>ROUND('USPS Base'!O69*(1+PostalMarkup),2)</f>
        <v>46.4</v>
      </c>
      <c r="D72" s="349">
        <f>ROUND('USPS Base'!P69*(1+PostalMarkup),2)</f>
        <v>52.76</v>
      </c>
      <c r="E72" s="349">
        <f>ROUND('USPS Base'!Q69*(1+PostalMarkup),2)</f>
        <v>64.84</v>
      </c>
      <c r="F72" s="349">
        <f>ROUND('USPS Base'!R69*(1+PostalMarkup),2)</f>
        <v>88.1</v>
      </c>
      <c r="G72" s="349">
        <f>ROUND('USPS Base'!S69*(1+PostalMarkup),2)</f>
        <v>107.77</v>
      </c>
      <c r="H72" s="349">
        <f>ROUND('USPS Base'!T69*(1+PostalMarkup),2)</f>
        <v>127.62</v>
      </c>
      <c r="I72" s="349">
        <f>ROUND('USPS Base'!U69*(1+PostalMarkup),2)</f>
        <v>147.67</v>
      </c>
      <c r="J72" s="349">
        <f>ROUND('USPS Base'!V69*(1+PostalMarkup),2)</f>
        <v>147.67</v>
      </c>
    </row>
    <row r="73" ht="12.75" customHeight="1">
      <c r="A73" s="348">
        <v>53.0</v>
      </c>
      <c r="B73" s="349">
        <f>ROUND('USPS Base'!N70*(1+PostalMarkup),2)</f>
        <v>42.71</v>
      </c>
      <c r="C73" s="349">
        <f>ROUND('USPS Base'!O70*(1+PostalMarkup),2)</f>
        <v>46.99</v>
      </c>
      <c r="D73" s="349">
        <f>ROUND('USPS Base'!P70*(1+PostalMarkup),2)</f>
        <v>53.38</v>
      </c>
      <c r="E73" s="349">
        <f>ROUND('USPS Base'!Q70*(1+PostalMarkup),2)</f>
        <v>65.6</v>
      </c>
      <c r="F73" s="349">
        <f>ROUND('USPS Base'!R70*(1+PostalMarkup),2)</f>
        <v>89.27</v>
      </c>
      <c r="G73" s="349">
        <f>ROUND('USPS Base'!S70*(1+PostalMarkup),2)</f>
        <v>109.25</v>
      </c>
      <c r="H73" s="349">
        <f>ROUND('USPS Base'!T70*(1+PostalMarkup),2)</f>
        <v>129.43</v>
      </c>
      <c r="I73" s="349">
        <f>ROUND('USPS Base'!U70*(1+PostalMarkup),2)</f>
        <v>149.85</v>
      </c>
      <c r="J73" s="349">
        <f>ROUND('USPS Base'!V70*(1+PostalMarkup),2)</f>
        <v>149.85</v>
      </c>
    </row>
    <row r="74" ht="12.75" customHeight="1">
      <c r="A74" s="348">
        <v>54.0</v>
      </c>
      <c r="B74" s="349">
        <f>ROUND('USPS Base'!N71*(1+PostalMarkup),2)</f>
        <v>43.26</v>
      </c>
      <c r="C74" s="349">
        <f>ROUND('USPS Base'!O71*(1+PostalMarkup),2)</f>
        <v>47.55</v>
      </c>
      <c r="D74" s="349">
        <f>ROUND('USPS Base'!P71*(1+PostalMarkup),2)</f>
        <v>53.99</v>
      </c>
      <c r="E74" s="349">
        <f>ROUND('USPS Base'!Q71*(1+PostalMarkup),2)</f>
        <v>66.34</v>
      </c>
      <c r="F74" s="349">
        <f>ROUND('USPS Base'!R71*(1+PostalMarkup),2)</f>
        <v>90.44</v>
      </c>
      <c r="G74" s="349">
        <f>ROUND('USPS Base'!S71*(1+PostalMarkup),2)</f>
        <v>110.72</v>
      </c>
      <c r="H74" s="349">
        <f>ROUND('USPS Base'!T71*(1+PostalMarkup),2)</f>
        <v>131.22</v>
      </c>
      <c r="I74" s="349">
        <f>ROUND('USPS Base'!U71*(1+PostalMarkup),2)</f>
        <v>151.97</v>
      </c>
      <c r="J74" s="349">
        <f>ROUND('USPS Base'!V71*(1+PostalMarkup),2)</f>
        <v>151.97</v>
      </c>
    </row>
    <row r="75" ht="12.75" customHeight="1">
      <c r="A75" s="348">
        <v>55.0</v>
      </c>
      <c r="B75" s="349">
        <f>ROUND('USPS Base'!N72*(1+PostalMarkup),2)</f>
        <v>43.8</v>
      </c>
      <c r="C75" s="349">
        <f>ROUND('USPS Base'!O72*(1+PostalMarkup),2)</f>
        <v>48.12</v>
      </c>
      <c r="D75" s="349">
        <f>ROUND('USPS Base'!P72*(1+PostalMarkup),2)</f>
        <v>54.58</v>
      </c>
      <c r="E75" s="349">
        <f>ROUND('USPS Base'!Q72*(1+PostalMarkup),2)</f>
        <v>67.07</v>
      </c>
      <c r="F75" s="349">
        <f>ROUND('USPS Base'!R72*(1+PostalMarkup),2)</f>
        <v>91.56</v>
      </c>
      <c r="G75" s="349">
        <f>ROUND('USPS Base'!S72*(1+PostalMarkup),2)</f>
        <v>112.16</v>
      </c>
      <c r="H75" s="349">
        <f>ROUND('USPS Base'!T72*(1+PostalMarkup),2)</f>
        <v>132.97</v>
      </c>
      <c r="I75" s="349">
        <f>ROUND('USPS Base'!U72*(1+PostalMarkup),2)</f>
        <v>154.09</v>
      </c>
      <c r="J75" s="349">
        <f>ROUND('USPS Base'!V72*(1+PostalMarkup),2)</f>
        <v>154.09</v>
      </c>
    </row>
    <row r="76" ht="12.75" customHeight="1">
      <c r="A76" s="348">
        <v>56.0</v>
      </c>
      <c r="B76" s="349">
        <f>ROUND('USPS Base'!N73*(1+PostalMarkup),2)</f>
        <v>44.34</v>
      </c>
      <c r="C76" s="349">
        <f>ROUND('USPS Base'!O73*(1+PostalMarkup),2)</f>
        <v>48.67</v>
      </c>
      <c r="D76" s="349">
        <f>ROUND('USPS Base'!P73*(1+PostalMarkup),2)</f>
        <v>55.15</v>
      </c>
      <c r="E76" s="349">
        <f>ROUND('USPS Base'!Q73*(1+PostalMarkup),2)</f>
        <v>67.78</v>
      </c>
      <c r="F76" s="349">
        <f>ROUND('USPS Base'!R73*(1+PostalMarkup),2)</f>
        <v>92.68</v>
      </c>
      <c r="G76" s="349">
        <f>ROUND('USPS Base'!S73*(1+PostalMarkup),2)</f>
        <v>113.56</v>
      </c>
      <c r="H76" s="349">
        <f>ROUND('USPS Base'!T73*(1+PostalMarkup),2)</f>
        <v>134.7</v>
      </c>
      <c r="I76" s="349">
        <f>ROUND('USPS Base'!U73*(1+PostalMarkup),2)</f>
        <v>156.16</v>
      </c>
      <c r="J76" s="349">
        <f>ROUND('USPS Base'!V73*(1+PostalMarkup),2)</f>
        <v>156.16</v>
      </c>
    </row>
    <row r="77" ht="12.75" customHeight="1">
      <c r="A77" s="348">
        <v>57.0</v>
      </c>
      <c r="B77" s="349">
        <f>ROUND('USPS Base'!N74*(1+PostalMarkup),2)</f>
        <v>44.87</v>
      </c>
      <c r="C77" s="349">
        <f>ROUND('USPS Base'!O74*(1+PostalMarkup),2)</f>
        <v>49.21</v>
      </c>
      <c r="D77" s="349">
        <f>ROUND('USPS Base'!P74*(1+PostalMarkup),2)</f>
        <v>55.72</v>
      </c>
      <c r="E77" s="349">
        <f>ROUND('USPS Base'!Q74*(1+PostalMarkup),2)</f>
        <v>68.47</v>
      </c>
      <c r="F77" s="349">
        <f>ROUND('USPS Base'!R74*(1+PostalMarkup),2)</f>
        <v>93.77</v>
      </c>
      <c r="G77" s="349">
        <f>ROUND('USPS Base'!S74*(1+PostalMarkup),2)</f>
        <v>114.95</v>
      </c>
      <c r="H77" s="349">
        <f>ROUND('USPS Base'!T74*(1+PostalMarkup),2)</f>
        <v>136.39</v>
      </c>
      <c r="I77" s="349">
        <f>ROUND('USPS Base'!U74*(1+PostalMarkup),2)</f>
        <v>158.21</v>
      </c>
      <c r="J77" s="349">
        <f>ROUND('USPS Base'!V74*(1+PostalMarkup),2)</f>
        <v>158.21</v>
      </c>
    </row>
    <row r="78" ht="12.75" customHeight="1">
      <c r="A78" s="348">
        <v>58.0</v>
      </c>
      <c r="B78" s="349">
        <f>ROUND('USPS Base'!N75*(1+PostalMarkup),2)</f>
        <v>45.39</v>
      </c>
      <c r="C78" s="349">
        <f>ROUND('USPS Base'!O75*(1+PostalMarkup),2)</f>
        <v>49.74</v>
      </c>
      <c r="D78" s="349">
        <f>ROUND('USPS Base'!P75*(1+PostalMarkup),2)</f>
        <v>56.27</v>
      </c>
      <c r="E78" s="349">
        <f>ROUND('USPS Base'!Q75*(1+PostalMarkup),2)</f>
        <v>69.14</v>
      </c>
      <c r="F78" s="349">
        <f>ROUND('USPS Base'!R75*(1+PostalMarkup),2)</f>
        <v>94.84</v>
      </c>
      <c r="G78" s="349">
        <f>ROUND('USPS Base'!S75*(1+PostalMarkup),2)</f>
        <v>116.31</v>
      </c>
      <c r="H78" s="349">
        <f>ROUND('USPS Base'!T75*(1+PostalMarkup),2)</f>
        <v>138.06</v>
      </c>
      <c r="I78" s="349">
        <f>ROUND('USPS Base'!U75*(1+PostalMarkup),2)</f>
        <v>160.22</v>
      </c>
      <c r="J78" s="349">
        <f>ROUND('USPS Base'!V75*(1+PostalMarkup),2)</f>
        <v>160.22</v>
      </c>
    </row>
    <row r="79" ht="12.75" customHeight="1">
      <c r="A79" s="348">
        <v>59.0</v>
      </c>
      <c r="B79" s="349">
        <f>ROUND('USPS Base'!N76*(1+PostalMarkup),2)</f>
        <v>45.91</v>
      </c>
      <c r="C79" s="349">
        <f>ROUND('USPS Base'!O76*(1+PostalMarkup),2)</f>
        <v>50.27</v>
      </c>
      <c r="D79" s="349">
        <f>ROUND('USPS Base'!P76*(1+PostalMarkup),2)</f>
        <v>56.8</v>
      </c>
      <c r="E79" s="349">
        <f>ROUND('USPS Base'!Q76*(1+PostalMarkup),2)</f>
        <v>69.79</v>
      </c>
      <c r="F79" s="349">
        <f>ROUND('USPS Base'!R76*(1+PostalMarkup),2)</f>
        <v>95.89</v>
      </c>
      <c r="G79" s="349">
        <f>ROUND('USPS Base'!S76*(1+PostalMarkup),2)</f>
        <v>117.66</v>
      </c>
      <c r="H79" s="349">
        <f>ROUND('USPS Base'!T76*(1+PostalMarkup),2)</f>
        <v>139.7</v>
      </c>
      <c r="I79" s="349">
        <f>ROUND('USPS Base'!U76*(1+PostalMarkup),2)</f>
        <v>162.2</v>
      </c>
      <c r="J79" s="349">
        <f>ROUND('USPS Base'!V76*(1+PostalMarkup),2)</f>
        <v>162.2</v>
      </c>
    </row>
    <row r="80" ht="12.75" customHeight="1">
      <c r="A80" s="348">
        <v>60.0</v>
      </c>
      <c r="B80" s="349">
        <f>ROUND('USPS Base'!N77*(1+PostalMarkup),2)</f>
        <v>46.41</v>
      </c>
      <c r="C80" s="349">
        <f>ROUND('USPS Base'!O77*(1+PostalMarkup),2)</f>
        <v>50.77</v>
      </c>
      <c r="D80" s="349">
        <f>ROUND('USPS Base'!P77*(1+PostalMarkup),2)</f>
        <v>57.32</v>
      </c>
      <c r="E80" s="349">
        <f>ROUND('USPS Base'!Q77*(1+PostalMarkup),2)</f>
        <v>70.43</v>
      </c>
      <c r="F80" s="349">
        <f>ROUND('USPS Base'!R77*(1+PostalMarkup),2)</f>
        <v>96.91</v>
      </c>
      <c r="G80" s="349">
        <f>ROUND('USPS Base'!S77*(1+PostalMarkup),2)</f>
        <v>118.96</v>
      </c>
      <c r="H80" s="349">
        <f>ROUND('USPS Base'!T77*(1+PostalMarkup),2)</f>
        <v>141.31</v>
      </c>
      <c r="I80" s="349">
        <f>ROUND('USPS Base'!U77*(1+PostalMarkup),2)</f>
        <v>164.15</v>
      </c>
      <c r="J80" s="349">
        <f>ROUND('USPS Base'!V77*(1+PostalMarkup),2)</f>
        <v>164.15</v>
      </c>
    </row>
    <row r="81" ht="12.75" customHeight="1">
      <c r="A81" s="348">
        <v>61.0</v>
      </c>
      <c r="B81" s="349">
        <f>ROUND('USPS Base'!N78*(1+PostalMarkup),2)</f>
        <v>46.92</v>
      </c>
      <c r="C81" s="349">
        <f>ROUND('USPS Base'!O78*(1+PostalMarkup),2)</f>
        <v>51.28</v>
      </c>
      <c r="D81" s="349">
        <f>ROUND('USPS Base'!P78*(1+PostalMarkup),2)</f>
        <v>57.81</v>
      </c>
      <c r="E81" s="349">
        <f>ROUND('USPS Base'!Q78*(1+PostalMarkup),2)</f>
        <v>71.05</v>
      </c>
      <c r="F81" s="349">
        <f>ROUND('USPS Base'!R78*(1+PostalMarkup),2)</f>
        <v>97.91</v>
      </c>
      <c r="G81" s="349">
        <f>ROUND('USPS Base'!S78*(1+PostalMarkup),2)</f>
        <v>120.24</v>
      </c>
      <c r="H81" s="349">
        <f>ROUND('USPS Base'!T78*(1+PostalMarkup),2)</f>
        <v>142.89</v>
      </c>
      <c r="I81" s="349">
        <f>ROUND('USPS Base'!U78*(1+PostalMarkup),2)</f>
        <v>166.07</v>
      </c>
      <c r="J81" s="349">
        <f>ROUND('USPS Base'!V78*(1+PostalMarkup),2)</f>
        <v>166.07</v>
      </c>
    </row>
    <row r="82" ht="12.75" customHeight="1">
      <c r="A82" s="348">
        <v>62.0</v>
      </c>
      <c r="B82" s="349">
        <f>ROUND('USPS Base'!N79*(1+PostalMarkup),2)</f>
        <v>47.41</v>
      </c>
      <c r="C82" s="349">
        <f>ROUND('USPS Base'!O79*(1+PostalMarkup),2)</f>
        <v>51.77</v>
      </c>
      <c r="D82" s="349">
        <f>ROUND('USPS Base'!P79*(1+PostalMarkup),2)</f>
        <v>58.31</v>
      </c>
      <c r="E82" s="349">
        <f>ROUND('USPS Base'!Q79*(1+PostalMarkup),2)</f>
        <v>71.65</v>
      </c>
      <c r="F82" s="349">
        <f>ROUND('USPS Base'!R79*(1+PostalMarkup),2)</f>
        <v>98.89</v>
      </c>
      <c r="G82" s="349">
        <f>ROUND('USPS Base'!S79*(1+PostalMarkup),2)</f>
        <v>121.51</v>
      </c>
      <c r="H82" s="349">
        <f>ROUND('USPS Base'!T79*(1+PostalMarkup),2)</f>
        <v>144.44</v>
      </c>
      <c r="I82" s="349">
        <f>ROUND('USPS Base'!U79*(1+PostalMarkup),2)</f>
        <v>167.97</v>
      </c>
      <c r="J82" s="349">
        <f>ROUND('USPS Base'!V79*(1+PostalMarkup),2)</f>
        <v>167.97</v>
      </c>
    </row>
    <row r="83" ht="12.75" customHeight="1">
      <c r="A83" s="348">
        <v>63.0</v>
      </c>
      <c r="B83" s="349">
        <f>ROUND('USPS Base'!N80*(1+PostalMarkup),2)</f>
        <v>47.9</v>
      </c>
      <c r="C83" s="349">
        <f>ROUND('USPS Base'!O80*(1+PostalMarkup),2)</f>
        <v>52.26</v>
      </c>
      <c r="D83" s="349">
        <f>ROUND('USPS Base'!P80*(1+PostalMarkup),2)</f>
        <v>58.78</v>
      </c>
      <c r="E83" s="349">
        <f>ROUND('USPS Base'!Q80*(1+PostalMarkup),2)</f>
        <v>72.22</v>
      </c>
      <c r="F83" s="349">
        <f>ROUND('USPS Base'!R80*(1+PostalMarkup),2)</f>
        <v>99.85</v>
      </c>
      <c r="G83" s="349">
        <f>ROUND('USPS Base'!S80*(1+PostalMarkup),2)</f>
        <v>122.74</v>
      </c>
      <c r="H83" s="349">
        <f>ROUND('USPS Base'!T80*(1+PostalMarkup),2)</f>
        <v>145.97</v>
      </c>
      <c r="I83" s="349">
        <f>ROUND('USPS Base'!U80*(1+PostalMarkup),2)</f>
        <v>169.83</v>
      </c>
      <c r="J83" s="349">
        <f>ROUND('USPS Base'!V80*(1+PostalMarkup),2)</f>
        <v>169.83</v>
      </c>
    </row>
    <row r="84" ht="12.75" customHeight="1">
      <c r="A84" s="348">
        <v>64.0</v>
      </c>
      <c r="B84" s="349">
        <f>ROUND('USPS Base'!N81*(1+PostalMarkup),2)</f>
        <v>48.38</v>
      </c>
      <c r="C84" s="349">
        <f>ROUND('USPS Base'!O81*(1+PostalMarkup),2)</f>
        <v>52.73</v>
      </c>
      <c r="D84" s="349">
        <f>ROUND('USPS Base'!P81*(1+PostalMarkup),2)</f>
        <v>59.24</v>
      </c>
      <c r="E84" s="349">
        <f>ROUND('USPS Base'!Q81*(1+PostalMarkup),2)</f>
        <v>72.78</v>
      </c>
      <c r="F84" s="349">
        <f>ROUND('USPS Base'!R81*(1+PostalMarkup),2)</f>
        <v>100.8</v>
      </c>
      <c r="G84" s="349">
        <f>ROUND('USPS Base'!S81*(1+PostalMarkup),2)</f>
        <v>123.95</v>
      </c>
      <c r="H84" s="349">
        <f>ROUND('USPS Base'!T81*(1+PostalMarkup),2)</f>
        <v>147.46</v>
      </c>
      <c r="I84" s="349">
        <f>ROUND('USPS Base'!U81*(1+PostalMarkup),2)</f>
        <v>171.66</v>
      </c>
      <c r="J84" s="349">
        <f>ROUND('USPS Base'!V81*(1+PostalMarkup),2)</f>
        <v>171.66</v>
      </c>
    </row>
    <row r="85" ht="12.75" customHeight="1">
      <c r="A85" s="348">
        <v>65.0</v>
      </c>
      <c r="B85" s="349">
        <f>ROUND('USPS Base'!N82*(1+PostalMarkup),2)</f>
        <v>48.85</v>
      </c>
      <c r="C85" s="349">
        <f>ROUND('USPS Base'!O82*(1+PostalMarkup),2)</f>
        <v>53.19</v>
      </c>
      <c r="D85" s="349">
        <f>ROUND('USPS Base'!P82*(1+PostalMarkup),2)</f>
        <v>59.67</v>
      </c>
      <c r="E85" s="349">
        <f>ROUND('USPS Base'!Q82*(1+PostalMarkup),2)</f>
        <v>73.32</v>
      </c>
      <c r="F85" s="349">
        <f>ROUND('USPS Base'!R82*(1+PostalMarkup),2)</f>
        <v>101.71</v>
      </c>
      <c r="G85" s="349">
        <f>ROUND('USPS Base'!S82*(1+PostalMarkup),2)</f>
        <v>125.13</v>
      </c>
      <c r="H85" s="349">
        <f>ROUND('USPS Base'!T82*(1+PostalMarkup),2)</f>
        <v>148.93</v>
      </c>
      <c r="I85" s="349">
        <f>ROUND('USPS Base'!U82*(1+PostalMarkup),2)</f>
        <v>173.45</v>
      </c>
      <c r="J85" s="349">
        <f>ROUND('USPS Base'!V82*(1+PostalMarkup),2)</f>
        <v>173.45</v>
      </c>
    </row>
    <row r="86" ht="12.75" customHeight="1">
      <c r="A86" s="348">
        <v>66.0</v>
      </c>
      <c r="B86" s="349">
        <f>ROUND('USPS Base'!N83*(1+PostalMarkup),2)</f>
        <v>49.32</v>
      </c>
      <c r="C86" s="349">
        <f>ROUND('USPS Base'!O83*(1+PostalMarkup),2)</f>
        <v>53.64</v>
      </c>
      <c r="D86" s="349">
        <f>ROUND('USPS Base'!P83*(1+PostalMarkup),2)</f>
        <v>60.1</v>
      </c>
      <c r="E86" s="349">
        <f>ROUND('USPS Base'!Q83*(1+PostalMarkup),2)</f>
        <v>73.85</v>
      </c>
      <c r="F86" s="349">
        <f>ROUND('USPS Base'!R83*(1+PostalMarkup),2)</f>
        <v>102.6</v>
      </c>
      <c r="G86" s="349">
        <f>ROUND('USPS Base'!S83*(1+PostalMarkup),2)</f>
        <v>126.28</v>
      </c>
      <c r="H86" s="349">
        <f>ROUND('USPS Base'!T83*(1+PostalMarkup),2)</f>
        <v>150.36</v>
      </c>
      <c r="I86" s="349">
        <f>ROUND('USPS Base'!U83*(1+PostalMarkup),2)</f>
        <v>175.23</v>
      </c>
      <c r="J86" s="349">
        <f>ROUND('USPS Base'!V83*(1+PostalMarkup),2)</f>
        <v>175.23</v>
      </c>
    </row>
    <row r="87" ht="12.75" customHeight="1">
      <c r="A87" s="348">
        <v>67.0</v>
      </c>
      <c r="B87" s="349">
        <f>ROUND('USPS Base'!N84*(1+PostalMarkup),2)</f>
        <v>49.78</v>
      </c>
      <c r="C87" s="349">
        <f>ROUND('USPS Base'!O84*(1+PostalMarkup),2)</f>
        <v>54.07</v>
      </c>
      <c r="D87" s="349">
        <f>ROUND('USPS Base'!P84*(1+PostalMarkup),2)</f>
        <v>60.51</v>
      </c>
      <c r="E87" s="349">
        <f>ROUND('USPS Base'!Q84*(1+PostalMarkup),2)</f>
        <v>74.36</v>
      </c>
      <c r="F87" s="349">
        <f>ROUND('USPS Base'!R84*(1+PostalMarkup),2)</f>
        <v>103.48</v>
      </c>
      <c r="G87" s="349">
        <f>ROUND('USPS Base'!S84*(1+PostalMarkup),2)</f>
        <v>127.42</v>
      </c>
      <c r="H87" s="349">
        <f>ROUND('USPS Base'!T84*(1+PostalMarkup),2)</f>
        <v>151.78</v>
      </c>
      <c r="I87" s="349">
        <f>ROUND('USPS Base'!U84*(1+PostalMarkup),2)</f>
        <v>176.97</v>
      </c>
      <c r="J87" s="349">
        <f>ROUND('USPS Base'!V84*(1+PostalMarkup),2)</f>
        <v>176.97</v>
      </c>
    </row>
    <row r="88" ht="12.75" customHeight="1">
      <c r="A88" s="348">
        <v>68.0</v>
      </c>
      <c r="B88" s="349">
        <f>ROUND('USPS Base'!N85*(1+PostalMarkup),2)</f>
        <v>50.24</v>
      </c>
      <c r="C88" s="349">
        <f>ROUND('USPS Base'!O85*(1+PostalMarkup),2)</f>
        <v>54.51</v>
      </c>
      <c r="D88" s="349">
        <f>ROUND('USPS Base'!P85*(1+PostalMarkup),2)</f>
        <v>60.92</v>
      </c>
      <c r="E88" s="349">
        <f>ROUND('USPS Base'!Q85*(1+PostalMarkup),2)</f>
        <v>74.85</v>
      </c>
      <c r="F88" s="349">
        <f>ROUND('USPS Base'!R85*(1+PostalMarkup),2)</f>
        <v>104.33</v>
      </c>
      <c r="G88" s="349">
        <f>ROUND('USPS Base'!S85*(1+PostalMarkup),2)</f>
        <v>128.52</v>
      </c>
      <c r="H88" s="349">
        <f>ROUND('USPS Base'!T85*(1+PostalMarkup),2)</f>
        <v>153.16</v>
      </c>
      <c r="I88" s="349">
        <f>ROUND('USPS Base'!U85*(1+PostalMarkup),2)</f>
        <v>178.68</v>
      </c>
      <c r="J88" s="349">
        <f>ROUND('USPS Base'!V85*(1+PostalMarkup),2)</f>
        <v>178.68</v>
      </c>
    </row>
    <row r="89" ht="12.75" customHeight="1">
      <c r="A89" s="348">
        <v>69.0</v>
      </c>
      <c r="B89" s="349">
        <f>ROUND('USPS Base'!N86*(1+PostalMarkup),2)</f>
        <v>50.69</v>
      </c>
      <c r="C89" s="349">
        <f>ROUND('USPS Base'!O86*(1+PostalMarkup),2)</f>
        <v>54.94</v>
      </c>
      <c r="D89" s="349">
        <f>ROUND('USPS Base'!P86*(1+PostalMarkup),2)</f>
        <v>61.3</v>
      </c>
      <c r="E89" s="349">
        <f>ROUND('USPS Base'!Q86*(1+PostalMarkup),2)</f>
        <v>75.33</v>
      </c>
      <c r="F89" s="349">
        <f>ROUND('USPS Base'!R86*(1+PostalMarkup),2)</f>
        <v>105.16</v>
      </c>
      <c r="G89" s="349">
        <f>ROUND('USPS Base'!S86*(1+PostalMarkup),2)</f>
        <v>129.61</v>
      </c>
      <c r="H89" s="349">
        <f>ROUND('USPS Base'!T86*(1+PostalMarkup),2)</f>
        <v>154.5</v>
      </c>
      <c r="I89" s="349">
        <f>ROUND('USPS Base'!U86*(1+PostalMarkup),2)</f>
        <v>180.35</v>
      </c>
      <c r="J89" s="349">
        <f>ROUND('USPS Base'!V86*(1+PostalMarkup),2)</f>
        <v>180.35</v>
      </c>
    </row>
    <row r="90" ht="12.75" customHeight="1">
      <c r="A90" s="348">
        <v>70.0</v>
      </c>
      <c r="B90" s="349">
        <f>ROUND('USPS Base'!N87*(1+PostalMarkup),2)</f>
        <v>51.13</v>
      </c>
      <c r="C90" s="349">
        <f>ROUND('USPS Base'!O87*(1+PostalMarkup),2)</f>
        <v>55.35</v>
      </c>
      <c r="D90" s="349">
        <f>ROUND('USPS Base'!P87*(1+PostalMarkup),2)</f>
        <v>61.66</v>
      </c>
      <c r="E90" s="349">
        <f>ROUND('USPS Base'!Q87*(1+PostalMarkup),2)</f>
        <v>75.77</v>
      </c>
      <c r="F90" s="349">
        <f>ROUND('USPS Base'!R87*(1+PostalMarkup),2)</f>
        <v>105.97</v>
      </c>
      <c r="G90" s="349">
        <f>ROUND('USPS Base'!S87*(1+PostalMarkup),2)</f>
        <v>130.65</v>
      </c>
      <c r="H90" s="349">
        <f>ROUND('USPS Base'!T87*(1+PostalMarkup),2)</f>
        <v>155.83</v>
      </c>
      <c r="I90" s="349">
        <f>ROUND('USPS Base'!U87*(1+PostalMarkup),2)</f>
        <v>182</v>
      </c>
      <c r="J90" s="349">
        <f>ROUND('USPS Base'!V87*(1+PostalMarkup),2)</f>
        <v>182</v>
      </c>
    </row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5:J90">
    <cfRule type="expression" dxfId="1" priority="1">
      <formula>MOD(ROW(),2)=0</formula>
    </cfRule>
  </conditionalFormatting>
  <conditionalFormatting sqref="L5:U13">
    <cfRule type="expression" dxfId="1" priority="2">
      <formula>MOD(ROW(),2)=0</formula>
    </cfRule>
  </conditionalFormatting>
  <printOptions/>
  <pageMargins bottom="0.75" footer="0.0" header="0.0" left="0.7" right="0.7" top="0.75"/>
  <pageSetup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3864"/>
    <pageSetUpPr/>
  </sheetPr>
  <sheetViews>
    <sheetView workbookViewId="0"/>
  </sheetViews>
  <sheetFormatPr customHeight="1" defaultColWidth="12.63" defaultRowHeight="15.0"/>
  <cols>
    <col customWidth="1" min="1" max="8" width="8.63"/>
    <col customWidth="1" min="9" max="9" width="11.13"/>
    <col customWidth="1" min="10" max="10" width="10.75"/>
    <col customWidth="1" min="11" max="11" width="8.63"/>
    <col customWidth="1" min="12" max="12" width="14.63"/>
    <col customWidth="1" min="13" max="13" width="14.75"/>
    <col customWidth="1" min="14" max="21" width="8.63"/>
    <col customWidth="1" min="22" max="22" width="13.25"/>
    <col customWidth="1" min="23" max="26" width="8.63"/>
  </cols>
  <sheetData>
    <row r="1" ht="12.75" customHeight="1">
      <c r="G1" s="318" t="s">
        <v>185</v>
      </c>
    </row>
    <row r="2" ht="12.75" customHeight="1">
      <c r="B2" s="188" t="s">
        <v>61</v>
      </c>
      <c r="G2" s="318" t="s">
        <v>204</v>
      </c>
    </row>
    <row r="3" ht="12.75" customHeight="1">
      <c r="B3" s="189" t="s">
        <v>222</v>
      </c>
      <c r="G3" s="330" t="s">
        <v>189</v>
      </c>
    </row>
    <row r="4" ht="12.75" customHeight="1">
      <c r="A4" s="324" t="s">
        <v>1</v>
      </c>
      <c r="B4" s="325" t="s">
        <v>98</v>
      </c>
      <c r="C4" s="325" t="s">
        <v>98</v>
      </c>
      <c r="D4" s="325" t="s">
        <v>98</v>
      </c>
      <c r="E4" s="325" t="s">
        <v>98</v>
      </c>
      <c r="F4" s="325" t="s">
        <v>98</v>
      </c>
      <c r="G4" s="325" t="s">
        <v>98</v>
      </c>
      <c r="H4" s="325" t="s">
        <v>98</v>
      </c>
      <c r="I4" s="325" t="s">
        <v>98</v>
      </c>
      <c r="J4" s="342" t="s">
        <v>99</v>
      </c>
      <c r="K4" s="63"/>
      <c r="M4" s="342" t="s">
        <v>223</v>
      </c>
      <c r="N4" s="325" t="s">
        <v>98</v>
      </c>
      <c r="O4" s="325" t="s">
        <v>98</v>
      </c>
      <c r="P4" s="325" t="s">
        <v>98</v>
      </c>
      <c r="Q4" s="325" t="s">
        <v>98</v>
      </c>
      <c r="R4" s="325" t="s">
        <v>98</v>
      </c>
      <c r="S4" s="325" t="s">
        <v>98</v>
      </c>
      <c r="T4" s="325" t="s">
        <v>98</v>
      </c>
      <c r="U4" s="325" t="s">
        <v>98</v>
      </c>
      <c r="V4" s="342" t="s">
        <v>99</v>
      </c>
    </row>
    <row r="5" ht="12.75" customHeight="1">
      <c r="A5" s="324" t="s">
        <v>82</v>
      </c>
      <c r="B5" s="326">
        <v>1.0</v>
      </c>
      <c r="C5" s="326">
        <v>2.0</v>
      </c>
      <c r="D5" s="326">
        <v>3.0</v>
      </c>
      <c r="E5" s="326">
        <v>4.0</v>
      </c>
      <c r="F5" s="326">
        <v>5.0</v>
      </c>
      <c r="G5" s="326">
        <v>6.0</v>
      </c>
      <c r="H5" s="326">
        <v>7.0</v>
      </c>
      <c r="I5" s="326">
        <v>8.0</v>
      </c>
      <c r="J5" s="326">
        <v>9.0</v>
      </c>
      <c r="K5" s="63"/>
      <c r="M5" s="325" t="s">
        <v>224</v>
      </c>
      <c r="N5" s="326">
        <v>1.0</v>
      </c>
      <c r="O5" s="326">
        <v>2.0</v>
      </c>
      <c r="P5" s="326">
        <v>3.0</v>
      </c>
      <c r="Q5" s="326">
        <v>4.0</v>
      </c>
      <c r="R5" s="326">
        <v>5.0</v>
      </c>
      <c r="S5" s="326">
        <v>6.0</v>
      </c>
      <c r="T5" s="326">
        <v>7.0</v>
      </c>
      <c r="U5" s="326">
        <v>8.0</v>
      </c>
      <c r="V5" s="326">
        <v>9.0</v>
      </c>
    </row>
    <row r="6" ht="12.75" customHeight="1">
      <c r="A6" s="363" t="s">
        <v>190</v>
      </c>
      <c r="B6" s="364">
        <f>ROUND('USPS Base'!B3*(1+PostalMarkup),2)</f>
        <v>9.09</v>
      </c>
      <c r="C6" s="364">
        <f>ROUND('USPS Base'!C3*(1+PostalMarkup),2)</f>
        <v>9.2</v>
      </c>
      <c r="D6" s="364">
        <f>ROUND('USPS Base'!D3*(1+PostalMarkup),2)</f>
        <v>9.3</v>
      </c>
      <c r="E6" s="364">
        <f>ROUND('USPS Base'!E3*(1+PostalMarkup),2)</f>
        <v>9.49</v>
      </c>
      <c r="F6" s="364">
        <f>ROUND('USPS Base'!F3*(1+PostalMarkup),2)</f>
        <v>10.76</v>
      </c>
      <c r="G6" s="364">
        <f>ROUND('USPS Base'!G3*(1+PostalMarkup),2)</f>
        <v>11.05</v>
      </c>
      <c r="H6" s="364">
        <f>ROUND('USPS Base'!H3*(1+PostalMarkup),2)</f>
        <v>11.34</v>
      </c>
      <c r="I6" s="364">
        <f>ROUND('USPS Base'!I3*(1+PostalMarkup),2)</f>
        <v>12.18</v>
      </c>
      <c r="J6" s="364">
        <f>ROUND('USPS Base'!J3*(1+PostalMarkup),2)</f>
        <v>25.99</v>
      </c>
      <c r="K6" s="63"/>
      <c r="M6" s="363">
        <v>0.1</v>
      </c>
      <c r="N6" s="364">
        <f>ROUND('USPS Base'!B80*(1+PostalMarkup),2)</f>
        <v>9.21</v>
      </c>
      <c r="O6" s="364">
        <f>ROUND('USPS Base'!C80*(1+PostalMarkup),2)</f>
        <v>9.34</v>
      </c>
      <c r="P6" s="364">
        <f>ROUND('USPS Base'!D80*(1+PostalMarkup),2)</f>
        <v>9.49</v>
      </c>
      <c r="Q6" s="364">
        <f>ROUND('USPS Base'!E80*(1+PostalMarkup),2)</f>
        <v>9.69</v>
      </c>
      <c r="R6" s="364">
        <f>ROUND('USPS Base'!F80*(1+PostalMarkup),2)</f>
        <v>11.05</v>
      </c>
      <c r="S6" s="364">
        <f>ROUND('USPS Base'!G80*(1+PostalMarkup),2)</f>
        <v>11.63</v>
      </c>
      <c r="T6" s="364">
        <f>ROUND('USPS Base'!H80*(1+PostalMarkup),2)</f>
        <v>12.2</v>
      </c>
      <c r="U6" s="364">
        <f>ROUND('USPS Base'!I80*(1+PostalMarkup),2)</f>
        <v>13.23</v>
      </c>
      <c r="V6" s="364">
        <f>ROUND('USPS Base'!J80*(1+PostalMarkup),2)</f>
        <v>28.22</v>
      </c>
    </row>
    <row r="7" ht="12.75" customHeight="1">
      <c r="A7" s="363">
        <v>2.0</v>
      </c>
      <c r="B7" s="364">
        <f>ROUND('USPS Base'!B4*(1+PostalMarkup),2)</f>
        <v>9.59</v>
      </c>
      <c r="C7" s="364">
        <f>ROUND('USPS Base'!C4*(1+PostalMarkup),2)</f>
        <v>9.74</v>
      </c>
      <c r="D7" s="364">
        <f>ROUND('USPS Base'!D4*(1+PostalMarkup),2)</f>
        <v>10.04</v>
      </c>
      <c r="E7" s="364">
        <f>ROUND('USPS Base'!E4*(1+PostalMarkup),2)</f>
        <v>10.32</v>
      </c>
      <c r="F7" s="364">
        <f>ROUND('USPS Base'!F4*(1+PostalMarkup),2)</f>
        <v>11.89</v>
      </c>
      <c r="G7" s="364">
        <f>ROUND('USPS Base'!G4*(1+PostalMarkup),2)</f>
        <v>13.33</v>
      </c>
      <c r="H7" s="364">
        <f>ROUND('USPS Base'!H4*(1+PostalMarkup),2)</f>
        <v>14.77</v>
      </c>
      <c r="I7" s="364">
        <f>ROUND('USPS Base'!I4*(1+PostalMarkup),2)</f>
        <v>16.35</v>
      </c>
      <c r="J7" s="364">
        <f>ROUND('USPS Base'!J4*(1+PostalMarkup),2)</f>
        <v>34.9</v>
      </c>
      <c r="K7" s="63"/>
      <c r="M7" s="363">
        <v>0.2</v>
      </c>
      <c r="N7" s="364">
        <f>ROUND('USPS Base'!B81*(1+PostalMarkup),2)</f>
        <v>9.59</v>
      </c>
      <c r="O7" s="364">
        <f>ROUND('USPS Base'!C81*(1+PostalMarkup),2)</f>
        <v>9.74</v>
      </c>
      <c r="P7" s="364">
        <f>ROUND('USPS Base'!D81*(1+PostalMarkup),2)</f>
        <v>10.04</v>
      </c>
      <c r="Q7" s="364">
        <f>ROUND('USPS Base'!E81*(1+PostalMarkup),2)</f>
        <v>10.32</v>
      </c>
      <c r="R7" s="364">
        <f>ROUND('USPS Base'!F81*(1+PostalMarkup),2)</f>
        <v>11.89</v>
      </c>
      <c r="S7" s="364">
        <f>ROUND('USPS Base'!G81*(1+PostalMarkup),2)</f>
        <v>13.33</v>
      </c>
      <c r="T7" s="364">
        <f>ROUND('USPS Base'!H81*(1+PostalMarkup),2)</f>
        <v>14.77</v>
      </c>
      <c r="U7" s="364">
        <f>ROUND('USPS Base'!I81*(1+PostalMarkup),2)</f>
        <v>16.35</v>
      </c>
      <c r="V7" s="364">
        <f>ROUND('USPS Base'!J81*(1+PostalMarkup),2)</f>
        <v>34.9</v>
      </c>
    </row>
    <row r="8" ht="12.75" customHeight="1">
      <c r="A8" s="363">
        <v>3.0</v>
      </c>
      <c r="B8" s="364">
        <f>ROUND('USPS Base'!B5*(1+PostalMarkup),2)</f>
        <v>10.06</v>
      </c>
      <c r="C8" s="364">
        <f>ROUND('USPS Base'!C5*(1+PostalMarkup),2)</f>
        <v>10.19</v>
      </c>
      <c r="D8" s="364">
        <f>ROUND('USPS Base'!D5*(1+PostalMarkup),2)</f>
        <v>10.86</v>
      </c>
      <c r="E8" s="364">
        <f>ROUND('USPS Base'!E5*(1+PostalMarkup),2)</f>
        <v>11.33</v>
      </c>
      <c r="F8" s="364">
        <f>ROUND('USPS Base'!F5*(1+PostalMarkup),2)</f>
        <v>13.26</v>
      </c>
      <c r="G8" s="364">
        <f>ROUND('USPS Base'!G5*(1+PostalMarkup),2)</f>
        <v>16.03</v>
      </c>
      <c r="H8" s="364">
        <f>ROUND('USPS Base'!H5*(1+PostalMarkup),2)</f>
        <v>18.79</v>
      </c>
      <c r="I8" s="364">
        <f>ROUND('USPS Base'!I5*(1+PostalMarkup),2)</f>
        <v>21.85</v>
      </c>
      <c r="J8" s="364">
        <f>ROUND('USPS Base'!J5*(1+PostalMarkup),2)</f>
        <v>46.63</v>
      </c>
      <c r="K8" s="63"/>
      <c r="M8" s="363">
        <v>0.3</v>
      </c>
      <c r="N8" s="364">
        <f>ROUND('USPS Base'!B82*(1+PostalMarkup),2)</f>
        <v>10.06</v>
      </c>
      <c r="O8" s="364">
        <f>ROUND('USPS Base'!C82*(1+PostalMarkup),2)</f>
        <v>10.19</v>
      </c>
      <c r="P8" s="364">
        <f>ROUND('USPS Base'!D82*(1+PostalMarkup),2)</f>
        <v>10.86</v>
      </c>
      <c r="Q8" s="364">
        <f>ROUND('USPS Base'!E82*(1+PostalMarkup),2)</f>
        <v>11.33</v>
      </c>
      <c r="R8" s="364">
        <f>ROUND('USPS Base'!F82*(1+PostalMarkup),2)</f>
        <v>13.26</v>
      </c>
      <c r="S8" s="364">
        <f>ROUND('USPS Base'!G82*(1+PostalMarkup),2)</f>
        <v>16.03</v>
      </c>
      <c r="T8" s="364">
        <f>ROUND('USPS Base'!H82*(1+PostalMarkup),2)</f>
        <v>18.79</v>
      </c>
      <c r="U8" s="364">
        <f>ROUND('USPS Base'!I82*(1+PostalMarkup),2)</f>
        <v>21.85</v>
      </c>
      <c r="V8" s="364">
        <f>ROUND('USPS Base'!J82*(1+PostalMarkup),2)</f>
        <v>46.63</v>
      </c>
    </row>
    <row r="9" ht="12.75" customHeight="1">
      <c r="A9" s="363">
        <v>4.0</v>
      </c>
      <c r="B9" s="364">
        <f>ROUND('USPS Base'!B6*(1+PostalMarkup),2)</f>
        <v>10.4</v>
      </c>
      <c r="C9" s="364">
        <f>ROUND('USPS Base'!C6*(1+PostalMarkup),2)</f>
        <v>10.5</v>
      </c>
      <c r="D9" s="364">
        <f>ROUND('USPS Base'!D6*(1+PostalMarkup),2)</f>
        <v>11.4</v>
      </c>
      <c r="E9" s="364">
        <f>ROUND('USPS Base'!E6*(1+PostalMarkup),2)</f>
        <v>12.02</v>
      </c>
      <c r="F9" s="364">
        <f>ROUND('USPS Base'!F6*(1+PostalMarkup),2)</f>
        <v>14.17</v>
      </c>
      <c r="G9" s="364">
        <f>ROUND('USPS Base'!G6*(1+PostalMarkup),2)</f>
        <v>18.37</v>
      </c>
      <c r="H9" s="364">
        <f>ROUND('USPS Base'!H6*(1+PostalMarkup),2)</f>
        <v>22.55</v>
      </c>
      <c r="I9" s="364">
        <f>ROUND('USPS Base'!I6*(1+PostalMarkup),2)</f>
        <v>26.05</v>
      </c>
      <c r="J9" s="364">
        <f>ROUND('USPS Base'!J6*(1+PostalMarkup),2)</f>
        <v>55.59</v>
      </c>
      <c r="K9" s="63"/>
      <c r="M9" s="363">
        <v>0.4</v>
      </c>
      <c r="N9" s="364">
        <f>ROUND('USPS Base'!B83*(1+PostalMarkup),2)</f>
        <v>10.45</v>
      </c>
      <c r="O9" s="364">
        <f>ROUND('USPS Base'!C83*(1+PostalMarkup),2)</f>
        <v>10.56</v>
      </c>
      <c r="P9" s="364">
        <f>ROUND('USPS Base'!D83*(1+PostalMarkup),2)</f>
        <v>11.49</v>
      </c>
      <c r="Q9" s="364">
        <f>ROUND('USPS Base'!E83*(1+PostalMarkup),2)</f>
        <v>12.14</v>
      </c>
      <c r="R9" s="364">
        <f>ROUND('USPS Base'!F83*(1+PostalMarkup),2)</f>
        <v>14.48</v>
      </c>
      <c r="S9" s="364">
        <f>ROUND('USPS Base'!G83*(1+PostalMarkup),2)</f>
        <v>18.96</v>
      </c>
      <c r="T9" s="364">
        <f>ROUND('USPS Base'!H83*(1+PostalMarkup),2)</f>
        <v>23.45</v>
      </c>
      <c r="U9" s="364">
        <f>ROUND('USPS Base'!I83*(1+PostalMarkup),2)</f>
        <v>27.12</v>
      </c>
      <c r="V9" s="364">
        <f>ROUND('USPS Base'!J83*(1+PostalMarkup),2)</f>
        <v>57.88</v>
      </c>
    </row>
    <row r="10" ht="12.75" customHeight="1">
      <c r="A10" s="363">
        <v>5.0</v>
      </c>
      <c r="B10" s="364">
        <f>ROUND('USPS Base'!B7*(1+PostalMarkup),2)</f>
        <v>10.64</v>
      </c>
      <c r="C10" s="364">
        <f>ROUND('USPS Base'!C7*(1+PostalMarkup),2)</f>
        <v>10.73</v>
      </c>
      <c r="D10" s="364">
        <f>ROUND('USPS Base'!D7*(1+PostalMarkup),2)</f>
        <v>11.79</v>
      </c>
      <c r="E10" s="364">
        <f>ROUND('USPS Base'!E7*(1+PostalMarkup),2)</f>
        <v>12.52</v>
      </c>
      <c r="F10" s="364">
        <f>ROUND('USPS Base'!F7*(1+PostalMarkup),2)</f>
        <v>15.43</v>
      </c>
      <c r="G10" s="364">
        <f>ROUND('USPS Base'!G7*(1+PostalMarkup),2)</f>
        <v>20.8</v>
      </c>
      <c r="H10" s="364">
        <f>ROUND('USPS Base'!H7*(1+PostalMarkup),2)</f>
        <v>26.17</v>
      </c>
      <c r="I10" s="364">
        <f>ROUND('USPS Base'!I7*(1+PostalMarkup),2)</f>
        <v>30.38</v>
      </c>
      <c r="J10" s="364">
        <f>ROUND('USPS Base'!J7*(1+PostalMarkup),2)</f>
        <v>64.84</v>
      </c>
      <c r="K10" s="63"/>
      <c r="M10" s="363">
        <v>0.5</v>
      </c>
      <c r="N10" s="364">
        <f>ROUND('USPS Base'!B84*(1+PostalMarkup),2)</f>
        <v>10.76</v>
      </c>
      <c r="O10" s="364">
        <f>ROUND('USPS Base'!C84*(1+PostalMarkup),2)</f>
        <v>10.84</v>
      </c>
      <c r="P10" s="364">
        <f>ROUND('USPS Base'!D84*(1+PostalMarkup),2)</f>
        <v>12.01</v>
      </c>
      <c r="Q10" s="364">
        <f>ROUND('USPS Base'!E84*(1+PostalMarkup),2)</f>
        <v>12.79</v>
      </c>
      <c r="R10" s="364">
        <f>ROUND('USPS Base'!F84*(1+PostalMarkup),2)</f>
        <v>15.99</v>
      </c>
      <c r="S10" s="364">
        <f>ROUND('USPS Base'!G84*(1+PostalMarkup),2)</f>
        <v>22.06</v>
      </c>
      <c r="T10" s="364">
        <f>ROUND('USPS Base'!H84*(1+PostalMarkup),2)</f>
        <v>28.12</v>
      </c>
      <c r="U10" s="364">
        <f>ROUND('USPS Base'!I84*(1+PostalMarkup),2)</f>
        <v>32.69</v>
      </c>
      <c r="V10" s="364">
        <f>ROUND('USPS Base'!J84*(1+PostalMarkup),2)</f>
        <v>69.77</v>
      </c>
    </row>
    <row r="11" ht="12.75" customHeight="1">
      <c r="A11" s="363">
        <v>6.0</v>
      </c>
      <c r="B11" s="364">
        <f>ROUND('USPS Base'!B8*(1+PostalMarkup),2)</f>
        <v>10.88</v>
      </c>
      <c r="C11" s="364">
        <f>ROUND('USPS Base'!C8*(1+PostalMarkup),2)</f>
        <v>10.95</v>
      </c>
      <c r="D11" s="364">
        <f>ROUND('USPS Base'!D8*(1+PostalMarkup),2)</f>
        <v>12.2</v>
      </c>
      <c r="E11" s="364">
        <f>ROUND('USPS Base'!E8*(1+PostalMarkup),2)</f>
        <v>13.03</v>
      </c>
      <c r="F11" s="364">
        <f>ROUND('USPS Base'!F8*(1+PostalMarkup),2)</f>
        <v>16.5</v>
      </c>
      <c r="G11" s="364">
        <f>ROUND('USPS Base'!G8*(1+PostalMarkup),2)</f>
        <v>23.22</v>
      </c>
      <c r="H11" s="364">
        <f>ROUND('USPS Base'!H8*(1+PostalMarkup),2)</f>
        <v>29.92</v>
      </c>
      <c r="I11" s="364">
        <f>ROUND('USPS Base'!I8*(1+PostalMarkup),2)</f>
        <v>34.85</v>
      </c>
      <c r="J11" s="364">
        <f>ROUND('USPS Base'!J8*(1+PostalMarkup),2)</f>
        <v>74.36</v>
      </c>
      <c r="K11" s="63"/>
    </row>
    <row r="12" ht="12.75" customHeight="1">
      <c r="A12" s="363">
        <v>7.0</v>
      </c>
      <c r="B12" s="364">
        <f>ROUND('USPS Base'!B9*(1+PostalMarkup),2)</f>
        <v>11.22</v>
      </c>
      <c r="C12" s="364">
        <f>ROUND('USPS Base'!C9*(1+PostalMarkup),2)</f>
        <v>11.32</v>
      </c>
      <c r="D12" s="364">
        <f>ROUND('USPS Base'!D9*(1+PostalMarkup),2)</f>
        <v>12.77</v>
      </c>
      <c r="E12" s="364">
        <f>ROUND('USPS Base'!E9*(1+PostalMarkup),2)</f>
        <v>13.73</v>
      </c>
      <c r="F12" s="364">
        <f>ROUND('USPS Base'!F9*(1+PostalMarkup),2)</f>
        <v>17.64</v>
      </c>
      <c r="G12" s="364">
        <f>ROUND('USPS Base'!G9*(1+PostalMarkup),2)</f>
        <v>25</v>
      </c>
      <c r="H12" s="364">
        <f>ROUND('USPS Base'!H9*(1+PostalMarkup),2)</f>
        <v>32.36</v>
      </c>
      <c r="I12" s="364">
        <f>ROUND('USPS Base'!I9*(1+PostalMarkup),2)</f>
        <v>37.73</v>
      </c>
      <c r="J12" s="364">
        <f>ROUND('USPS Base'!J9*(1+PostalMarkup),2)</f>
        <v>80.52</v>
      </c>
      <c r="K12" s="63"/>
      <c r="M12" s="352" t="s">
        <v>214</v>
      </c>
      <c r="N12" s="353" t="s">
        <v>215</v>
      </c>
      <c r="O12" s="353"/>
      <c r="P12" s="353"/>
      <c r="Q12" s="353"/>
      <c r="R12" s="353"/>
      <c r="S12" s="353"/>
      <c r="T12" s="353"/>
      <c r="U12" s="353"/>
      <c r="V12" s="354"/>
    </row>
    <row r="13" ht="12.75" customHeight="1">
      <c r="A13" s="363">
        <v>8.0</v>
      </c>
      <c r="B13" s="364">
        <f>ROUND('USPS Base'!B10*(1+PostalMarkup),2)</f>
        <v>11.7</v>
      </c>
      <c r="C13" s="364">
        <f>ROUND('USPS Base'!C10*(1+PostalMarkup),2)</f>
        <v>11.76</v>
      </c>
      <c r="D13" s="364">
        <f>ROUND('USPS Base'!D10*(1+PostalMarkup),2)</f>
        <v>13.37</v>
      </c>
      <c r="E13" s="364">
        <f>ROUND('USPS Base'!E10*(1+PostalMarkup),2)</f>
        <v>14.47</v>
      </c>
      <c r="F13" s="364">
        <f>ROUND('USPS Base'!F10*(1+PostalMarkup),2)</f>
        <v>18.85</v>
      </c>
      <c r="G13" s="364">
        <f>ROUND('USPS Base'!G10*(1+PostalMarkup),2)</f>
        <v>26.83</v>
      </c>
      <c r="H13" s="364">
        <f>ROUND('USPS Base'!H10*(1+PostalMarkup),2)</f>
        <v>34.8</v>
      </c>
      <c r="I13" s="364">
        <f>ROUND('USPS Base'!I10*(1+PostalMarkup),2)</f>
        <v>40.63</v>
      </c>
      <c r="J13" s="364">
        <f>ROUND('USPS Base'!J10*(1+PostalMarkup),2)</f>
        <v>86.71</v>
      </c>
      <c r="K13" s="63"/>
      <c r="M13" s="352" t="s">
        <v>216</v>
      </c>
      <c r="N13" s="355">
        <v>15.0</v>
      </c>
    </row>
    <row r="14" ht="12.75" customHeight="1">
      <c r="A14" s="363">
        <v>9.0</v>
      </c>
      <c r="B14" s="364">
        <f>ROUND('USPS Base'!B11*(1+PostalMarkup),2)</f>
        <v>12.35</v>
      </c>
      <c r="C14" s="364">
        <f>ROUND('USPS Base'!C11*(1+PostalMarkup),2)</f>
        <v>12.44</v>
      </c>
      <c r="D14" s="364">
        <f>ROUND('USPS Base'!D11*(1+PostalMarkup),2)</f>
        <v>14.05</v>
      </c>
      <c r="E14" s="364">
        <f>ROUND('USPS Base'!E11*(1+PostalMarkup),2)</f>
        <v>15.25</v>
      </c>
      <c r="F14" s="364">
        <f>ROUND('USPS Base'!F11*(1+PostalMarkup),2)</f>
        <v>20.11</v>
      </c>
      <c r="G14" s="364">
        <f>ROUND('USPS Base'!G11*(1+PostalMarkup),2)</f>
        <v>28.68</v>
      </c>
      <c r="H14" s="364">
        <f>ROUND('USPS Base'!H11*(1+PostalMarkup),2)</f>
        <v>37.24</v>
      </c>
      <c r="I14" s="364">
        <f>ROUND('USPS Base'!I11*(1+PostalMarkup),2)</f>
        <v>43.52</v>
      </c>
      <c r="J14" s="364">
        <f>ROUND('USPS Base'!J11*(1+PostalMarkup),2)</f>
        <v>92.87</v>
      </c>
      <c r="K14" s="63"/>
      <c r="M14" s="352" t="s">
        <v>217</v>
      </c>
      <c r="N14" s="355">
        <v>10.0</v>
      </c>
    </row>
    <row r="15" ht="12.75" customHeight="1">
      <c r="A15" s="363">
        <v>10.0</v>
      </c>
      <c r="B15" s="364">
        <f>ROUND('USPS Base'!B12*(1+PostalMarkup),2)</f>
        <v>13.18</v>
      </c>
      <c r="C15" s="364">
        <f>ROUND('USPS Base'!C12*(1+PostalMarkup),2)</f>
        <v>13.26</v>
      </c>
      <c r="D15" s="364">
        <f>ROUND('USPS Base'!D12*(1+PostalMarkup),2)</f>
        <v>14.75</v>
      </c>
      <c r="E15" s="364">
        <f>ROUND('USPS Base'!E12*(1+PostalMarkup),2)</f>
        <v>16.05</v>
      </c>
      <c r="F15" s="364">
        <f>ROUND('USPS Base'!F12*(1+PostalMarkup),2)</f>
        <v>21.36</v>
      </c>
      <c r="G15" s="364">
        <f>ROUND('USPS Base'!G12*(1+PostalMarkup),2)</f>
        <v>30.52</v>
      </c>
      <c r="H15" s="364">
        <f>ROUND('USPS Base'!H12*(1+PostalMarkup),2)</f>
        <v>39.68</v>
      </c>
      <c r="I15" s="364">
        <f>ROUND('USPS Base'!I12*(1+PostalMarkup),2)</f>
        <v>46.28</v>
      </c>
      <c r="J15" s="364">
        <f>ROUND('USPS Base'!J12*(1+PostalMarkup),2)</f>
        <v>98.76</v>
      </c>
      <c r="K15" s="63"/>
      <c r="M15" s="356" t="s">
        <v>218</v>
      </c>
      <c r="N15" s="357">
        <v>3.0</v>
      </c>
    </row>
    <row r="16" ht="12.75" customHeight="1">
      <c r="A16" s="363">
        <v>11.0</v>
      </c>
      <c r="B16" s="364">
        <f>ROUND('USPS Base'!B13*(1+PostalMarkup),2)</f>
        <v>14.35</v>
      </c>
      <c r="C16" s="364">
        <f>ROUND('USPS Base'!C13*(1+PostalMarkup),2)</f>
        <v>14.41</v>
      </c>
      <c r="D16" s="364">
        <f>ROUND('USPS Base'!D13*(1+PostalMarkup),2)</f>
        <v>15.49</v>
      </c>
      <c r="E16" s="364">
        <f>ROUND('USPS Base'!E13*(1+PostalMarkup),2)</f>
        <v>16.87</v>
      </c>
      <c r="F16" s="364">
        <f>ROUND('USPS Base'!F13*(1+PostalMarkup),2)</f>
        <v>22.6</v>
      </c>
      <c r="G16" s="364">
        <f>ROUND('USPS Base'!G13*(1+PostalMarkup),2)</f>
        <v>32.34</v>
      </c>
      <c r="H16" s="364">
        <f>ROUND('USPS Base'!H13*(1+PostalMarkup),2)</f>
        <v>42.07</v>
      </c>
      <c r="I16" s="364">
        <f>ROUND('USPS Base'!I13*(1+PostalMarkup),2)</f>
        <v>49.04</v>
      </c>
      <c r="J16" s="364">
        <f>ROUND('USPS Base'!J13*(1+PostalMarkup),2)</f>
        <v>104.65</v>
      </c>
      <c r="K16" s="63"/>
      <c r="M16" s="358" t="s">
        <v>219</v>
      </c>
      <c r="N16" s="359">
        <f>ROUNDUP((ROUND(N13,0)*ROUND(N14,0)*ROUND(N15,0))/1728,1)</f>
        <v>0.3</v>
      </c>
    </row>
    <row r="17" ht="12.75" customHeight="1">
      <c r="A17" s="363">
        <v>12.0</v>
      </c>
      <c r="B17" s="364">
        <f>ROUND('USPS Base'!B14*(1+PostalMarkup),2)</f>
        <v>15.08</v>
      </c>
      <c r="C17" s="364">
        <f>ROUND('USPS Base'!C14*(1+PostalMarkup),2)</f>
        <v>15.16</v>
      </c>
      <c r="D17" s="364">
        <f>ROUND('USPS Base'!D14*(1+PostalMarkup),2)</f>
        <v>16.18</v>
      </c>
      <c r="E17" s="364">
        <f>ROUND('USPS Base'!E14*(1+PostalMarkup),2)</f>
        <v>17.68</v>
      </c>
      <c r="F17" s="364">
        <f>ROUND('USPS Base'!F14*(1+PostalMarkup),2)</f>
        <v>23.92</v>
      </c>
      <c r="G17" s="364">
        <f>ROUND('USPS Base'!G14*(1+PostalMarkup),2)</f>
        <v>34.16</v>
      </c>
      <c r="H17" s="364">
        <f>ROUND('USPS Base'!H14*(1+PostalMarkup),2)</f>
        <v>44.39</v>
      </c>
      <c r="I17" s="364">
        <f>ROUND('USPS Base'!I14*(1+PostalMarkup),2)</f>
        <v>51.78</v>
      </c>
      <c r="J17" s="364">
        <f>ROUND('USPS Base'!J14*(1+PostalMarkup),2)</f>
        <v>110.52</v>
      </c>
      <c r="K17" s="63"/>
      <c r="M17" s="358" t="s">
        <v>220</v>
      </c>
      <c r="N17" s="360"/>
      <c r="O17" s="360"/>
      <c r="P17" s="360"/>
      <c r="Q17" s="360"/>
      <c r="R17" s="360"/>
      <c r="S17" s="360"/>
      <c r="T17" s="360"/>
      <c r="U17" s="360"/>
      <c r="V17" s="359"/>
    </row>
    <row r="18" ht="12.75" customHeight="1">
      <c r="A18" s="363">
        <v>13.0</v>
      </c>
      <c r="B18" s="364">
        <f>ROUND('USPS Base'!B15*(1+PostalMarkup),2)</f>
        <v>15.76</v>
      </c>
      <c r="C18" s="364">
        <f>ROUND('USPS Base'!C15*(1+PostalMarkup),2)</f>
        <v>15.86</v>
      </c>
      <c r="D18" s="364">
        <f>ROUND('USPS Base'!D15*(1+PostalMarkup),2)</f>
        <v>16.87</v>
      </c>
      <c r="E18" s="364">
        <f>ROUND('USPS Base'!E15*(1+PostalMarkup),2)</f>
        <v>18.45</v>
      </c>
      <c r="F18" s="364">
        <f>ROUND('USPS Base'!F15*(1+PostalMarkup),2)</f>
        <v>25.22</v>
      </c>
      <c r="G18" s="364">
        <f>ROUND('USPS Base'!G15*(1+PostalMarkup),2)</f>
        <v>35.97</v>
      </c>
      <c r="H18" s="364">
        <f>ROUND('USPS Base'!H15*(1+PostalMarkup),2)</f>
        <v>46.71</v>
      </c>
      <c r="I18" s="364">
        <f>ROUND('USPS Base'!I15*(1+PostalMarkup),2)</f>
        <v>54.54</v>
      </c>
      <c r="J18" s="364">
        <f>ROUND('USPS Base'!J15*(1+PostalMarkup),2)</f>
        <v>116.4</v>
      </c>
      <c r="K18" s="63"/>
      <c r="M18" s="356" t="s">
        <v>221</v>
      </c>
      <c r="N18" s="361"/>
      <c r="O18" s="361"/>
      <c r="P18" s="361"/>
      <c r="Q18" s="361"/>
      <c r="R18" s="361"/>
      <c r="S18" s="361"/>
      <c r="T18" s="361"/>
      <c r="U18" s="361"/>
      <c r="V18" s="362"/>
    </row>
    <row r="19" ht="12.75" customHeight="1">
      <c r="A19" s="363">
        <v>14.0</v>
      </c>
      <c r="B19" s="364">
        <f>ROUND('USPS Base'!B16*(1+PostalMarkup),2)</f>
        <v>16.34</v>
      </c>
      <c r="C19" s="364">
        <f>ROUND('USPS Base'!C16*(1+PostalMarkup),2)</f>
        <v>16.5</v>
      </c>
      <c r="D19" s="364">
        <f>ROUND('USPS Base'!D16*(1+PostalMarkup),2)</f>
        <v>17.5</v>
      </c>
      <c r="E19" s="364">
        <f>ROUND('USPS Base'!E16*(1+PostalMarkup),2)</f>
        <v>19.15</v>
      </c>
      <c r="F19" s="364">
        <f>ROUND('USPS Base'!F16*(1+PostalMarkup),2)</f>
        <v>26.51</v>
      </c>
      <c r="G19" s="364">
        <f>ROUND('USPS Base'!G16*(1+PostalMarkup),2)</f>
        <v>37.78</v>
      </c>
      <c r="H19" s="364">
        <f>ROUND('USPS Base'!H16*(1+PostalMarkup),2)</f>
        <v>49.04</v>
      </c>
      <c r="I19" s="364">
        <f>ROUND('USPS Base'!I16*(1+PostalMarkup),2)</f>
        <v>57.3</v>
      </c>
      <c r="J19" s="364">
        <f>ROUND('USPS Base'!J16*(1+PostalMarkup),2)</f>
        <v>122.29</v>
      </c>
      <c r="K19" s="63"/>
    </row>
    <row r="20" ht="12.75" customHeight="1">
      <c r="A20" s="363">
        <v>15.0</v>
      </c>
      <c r="B20" s="364">
        <f>ROUND('USPS Base'!B17*(1+PostalMarkup),2)</f>
        <v>16.84</v>
      </c>
      <c r="C20" s="364">
        <f>ROUND('USPS Base'!C17*(1+PostalMarkup),2)</f>
        <v>17.01</v>
      </c>
      <c r="D20" s="364">
        <f>ROUND('USPS Base'!D17*(1+PostalMarkup),2)</f>
        <v>18.04</v>
      </c>
      <c r="E20" s="364">
        <f>ROUND('USPS Base'!E17*(1+PostalMarkup),2)</f>
        <v>19.78</v>
      </c>
      <c r="F20" s="364">
        <f>ROUND('USPS Base'!F17*(1+PostalMarkup),2)</f>
        <v>27.8</v>
      </c>
      <c r="G20" s="364">
        <f>ROUND('USPS Base'!G17*(1+PostalMarkup),2)</f>
        <v>39.58</v>
      </c>
      <c r="H20" s="364">
        <f>ROUND('USPS Base'!H17*(1+PostalMarkup),2)</f>
        <v>51.36</v>
      </c>
      <c r="I20" s="364">
        <f>ROUND('USPS Base'!I17*(1+PostalMarkup),2)</f>
        <v>60.06</v>
      </c>
      <c r="J20" s="364">
        <f>ROUND('USPS Base'!J17*(1+PostalMarkup),2)</f>
        <v>128.19</v>
      </c>
      <c r="K20" s="63"/>
      <c r="M20" s="63" t="s">
        <v>225</v>
      </c>
      <c r="N20" s="63"/>
    </row>
    <row r="21" ht="12.75" customHeight="1">
      <c r="A21" s="363">
        <v>16.0</v>
      </c>
      <c r="B21" s="364">
        <f>ROUND('USPS Base'!B18*(1+PostalMarkup),2)</f>
        <v>17.23</v>
      </c>
      <c r="C21" s="364">
        <f>ROUND('USPS Base'!C18*(1+PostalMarkup),2)</f>
        <v>17.42</v>
      </c>
      <c r="D21" s="364">
        <f>ROUND('USPS Base'!D18*(1+PostalMarkup),2)</f>
        <v>18.5</v>
      </c>
      <c r="E21" s="364">
        <f>ROUND('USPS Base'!E18*(1+PostalMarkup),2)</f>
        <v>20.33</v>
      </c>
      <c r="F21" s="364">
        <f>ROUND('USPS Base'!F18*(1+PostalMarkup),2)</f>
        <v>29.08</v>
      </c>
      <c r="G21" s="364">
        <f>ROUND('USPS Base'!G18*(1+PostalMarkup),2)</f>
        <v>41.39</v>
      </c>
      <c r="H21" s="364">
        <f>ROUND('USPS Base'!H18*(1+PostalMarkup),2)</f>
        <v>53.68</v>
      </c>
      <c r="I21" s="364">
        <f>ROUND('USPS Base'!I18*(1+PostalMarkup),2)</f>
        <v>62.81</v>
      </c>
      <c r="J21" s="364">
        <f>ROUND('USPS Base'!J18*(1+PostalMarkup),2)</f>
        <v>134.06</v>
      </c>
      <c r="K21" s="63"/>
      <c r="L21" s="63"/>
      <c r="M21" s="63"/>
      <c r="N21" s="63"/>
    </row>
    <row r="22" ht="12.75" customHeight="1">
      <c r="A22" s="363">
        <v>17.0</v>
      </c>
      <c r="B22" s="364">
        <f>ROUND('USPS Base'!B19*(1+PostalMarkup),2)</f>
        <v>17.61</v>
      </c>
      <c r="C22" s="364">
        <f>ROUND('USPS Base'!C19*(1+PostalMarkup),2)</f>
        <v>17.84</v>
      </c>
      <c r="D22" s="364">
        <f>ROUND('USPS Base'!D19*(1+PostalMarkup),2)</f>
        <v>18.98</v>
      </c>
      <c r="E22" s="364">
        <f>ROUND('USPS Base'!E19*(1+PostalMarkup),2)</f>
        <v>20.9</v>
      </c>
      <c r="F22" s="364">
        <f>ROUND('USPS Base'!F19*(1+PostalMarkup),2)</f>
        <v>30.35</v>
      </c>
      <c r="G22" s="364">
        <f>ROUND('USPS Base'!G19*(1+PostalMarkup),2)</f>
        <v>43.18</v>
      </c>
      <c r="H22" s="364">
        <f>ROUND('USPS Base'!H19*(1+PostalMarkup),2)</f>
        <v>56.01</v>
      </c>
      <c r="I22" s="364">
        <f>ROUND('USPS Base'!I19*(1+PostalMarkup),2)</f>
        <v>65.57</v>
      </c>
      <c r="J22" s="364">
        <f>ROUND('USPS Base'!J19*(1+PostalMarkup),2)</f>
        <v>139.94</v>
      </c>
      <c r="K22" s="63"/>
      <c r="L22" s="63"/>
      <c r="M22" s="63"/>
      <c r="N22" s="63"/>
    </row>
    <row r="23" ht="12.75" customHeight="1">
      <c r="A23" s="363">
        <v>18.0</v>
      </c>
      <c r="B23" s="364">
        <f>ROUND('USPS Base'!B20*(1+PostalMarkup),2)</f>
        <v>18.06</v>
      </c>
      <c r="C23" s="364">
        <f>ROUND('USPS Base'!C20*(1+PostalMarkup),2)</f>
        <v>18.3</v>
      </c>
      <c r="D23" s="364">
        <f>ROUND('USPS Base'!D20*(1+PostalMarkup),2)</f>
        <v>19.48</v>
      </c>
      <c r="E23" s="364">
        <f>ROUND('USPS Base'!E20*(1+PostalMarkup),2)</f>
        <v>21.47</v>
      </c>
      <c r="F23" s="364">
        <f>ROUND('USPS Base'!F20*(1+PostalMarkup),2)</f>
        <v>31.63</v>
      </c>
      <c r="G23" s="364">
        <f>ROUND('USPS Base'!G20*(1+PostalMarkup),2)</f>
        <v>44.98</v>
      </c>
      <c r="H23" s="364">
        <f>ROUND('USPS Base'!H20*(1+PostalMarkup),2)</f>
        <v>58.32</v>
      </c>
      <c r="I23" s="364">
        <f>ROUND('USPS Base'!I20*(1+PostalMarkup),2)</f>
        <v>68.32</v>
      </c>
      <c r="J23" s="364">
        <f>ROUND('USPS Base'!J20*(1+PostalMarkup),2)</f>
        <v>145.81</v>
      </c>
      <c r="K23" s="63"/>
      <c r="L23" s="63"/>
      <c r="M23" s="63"/>
      <c r="N23" s="63"/>
    </row>
    <row r="24" ht="12.75" customHeight="1">
      <c r="A24" s="363">
        <v>19.0</v>
      </c>
      <c r="B24" s="364">
        <f>ROUND('USPS Base'!B21*(1+PostalMarkup),2)</f>
        <v>18.47</v>
      </c>
      <c r="C24" s="364">
        <f>ROUND('USPS Base'!C21*(1+PostalMarkup),2)</f>
        <v>18.76</v>
      </c>
      <c r="D24" s="364">
        <f>ROUND('USPS Base'!D21*(1+PostalMarkup),2)</f>
        <v>19.98</v>
      </c>
      <c r="E24" s="364">
        <f>ROUND('USPS Base'!E21*(1+PostalMarkup),2)</f>
        <v>22.02</v>
      </c>
      <c r="F24" s="364">
        <f>ROUND('USPS Base'!F21*(1+PostalMarkup),2)</f>
        <v>32.91</v>
      </c>
      <c r="G24" s="364">
        <f>ROUND('USPS Base'!G21*(1+PostalMarkup),2)</f>
        <v>46.78</v>
      </c>
      <c r="H24" s="364">
        <f>ROUND('USPS Base'!H21*(1+PostalMarkup),2)</f>
        <v>60.64</v>
      </c>
      <c r="I24" s="364">
        <f>ROUND('USPS Base'!I21*(1+PostalMarkup),2)</f>
        <v>71.07</v>
      </c>
      <c r="J24" s="364">
        <f>ROUND('USPS Base'!J21*(1+PostalMarkup),2)</f>
        <v>151.67</v>
      </c>
      <c r="K24" s="63"/>
      <c r="L24" s="63"/>
      <c r="M24" s="63"/>
      <c r="N24" s="63"/>
    </row>
    <row r="25" ht="12.75" customHeight="1">
      <c r="A25" s="363">
        <v>20.0</v>
      </c>
      <c r="B25" s="364">
        <f>ROUND('USPS Base'!B22*(1+PostalMarkup),2)</f>
        <v>19.3</v>
      </c>
      <c r="C25" s="364">
        <f>ROUND('USPS Base'!C22*(1+PostalMarkup),2)</f>
        <v>19.83</v>
      </c>
      <c r="D25" s="364">
        <f>ROUND('USPS Base'!D22*(1+PostalMarkup),2)</f>
        <v>21.23</v>
      </c>
      <c r="E25" s="364">
        <f>ROUND('USPS Base'!E22*(1+PostalMarkup),2)</f>
        <v>22.78</v>
      </c>
      <c r="F25" s="364">
        <f>ROUND('USPS Base'!F22*(1+PostalMarkup),2)</f>
        <v>34.18</v>
      </c>
      <c r="G25" s="364">
        <f>ROUND('USPS Base'!G22*(1+PostalMarkup),2)</f>
        <v>48.58</v>
      </c>
      <c r="H25" s="364">
        <f>ROUND('USPS Base'!H22*(1+PostalMarkup),2)</f>
        <v>62.96</v>
      </c>
      <c r="I25" s="364">
        <f>ROUND('USPS Base'!I22*(1+PostalMarkup),2)</f>
        <v>73.84</v>
      </c>
      <c r="J25" s="364">
        <f>ROUND('USPS Base'!J22*(1+PostalMarkup),2)</f>
        <v>157.58</v>
      </c>
      <c r="K25" s="63"/>
      <c r="L25" s="63"/>
      <c r="M25" s="63"/>
      <c r="N25" s="63"/>
    </row>
    <row r="26" ht="12.75" customHeight="1">
      <c r="A26" s="363">
        <v>21.0</v>
      </c>
      <c r="B26" s="364">
        <f>ROUND('USPS Base'!B23*(1+PostalMarkup),2)</f>
        <v>20.49</v>
      </c>
      <c r="C26" s="364">
        <f>ROUND('USPS Base'!C23*(1+PostalMarkup),2)</f>
        <v>21.68</v>
      </c>
      <c r="D26" s="364">
        <f>ROUND('USPS Base'!D23*(1+PostalMarkup),2)</f>
        <v>22.93</v>
      </c>
      <c r="E26" s="364">
        <f>ROUND('USPS Base'!E23*(1+PostalMarkup),2)</f>
        <v>24.18</v>
      </c>
      <c r="F26" s="364">
        <f>ROUND('USPS Base'!F23*(1+PostalMarkup),2)</f>
        <v>35.62</v>
      </c>
      <c r="G26" s="364">
        <f>ROUND('USPS Base'!G23*(1+PostalMarkup),2)</f>
        <v>51.31</v>
      </c>
      <c r="H26" s="364">
        <f>ROUND('USPS Base'!H23*(1+PostalMarkup),2)</f>
        <v>67</v>
      </c>
      <c r="I26" s="364">
        <f>ROUND('USPS Base'!I23*(1+PostalMarkup),2)</f>
        <v>78.4</v>
      </c>
      <c r="J26" s="364">
        <f>ROUND('USPS Base'!J23*(1+PostalMarkup),2)</f>
        <v>167.3</v>
      </c>
      <c r="K26" s="63"/>
      <c r="L26" s="63"/>
      <c r="M26" s="63"/>
      <c r="N26" s="63"/>
    </row>
    <row r="27" ht="12.75" customHeight="1">
      <c r="A27" s="363">
        <v>22.0</v>
      </c>
      <c r="B27" s="364">
        <f>ROUND('USPS Base'!B24*(1+PostalMarkup),2)</f>
        <v>22.01</v>
      </c>
      <c r="C27" s="364">
        <f>ROUND('USPS Base'!C24*(1+PostalMarkup),2)</f>
        <v>23.58</v>
      </c>
      <c r="D27" s="364">
        <f>ROUND('USPS Base'!D24*(1+PostalMarkup),2)</f>
        <v>25.07</v>
      </c>
      <c r="E27" s="364">
        <f>ROUND('USPS Base'!E24*(1+PostalMarkup),2)</f>
        <v>26.7</v>
      </c>
      <c r="F27" s="364">
        <f>ROUND('USPS Base'!F24*(1+PostalMarkup),2)</f>
        <v>37.58</v>
      </c>
      <c r="G27" s="364">
        <f>ROUND('USPS Base'!G24*(1+PostalMarkup),2)</f>
        <v>54.34</v>
      </c>
      <c r="H27" s="364">
        <f>ROUND('USPS Base'!H24*(1+PostalMarkup),2)</f>
        <v>71.09</v>
      </c>
      <c r="I27" s="364">
        <f>ROUND('USPS Base'!I24*(1+PostalMarkup),2)</f>
        <v>83</v>
      </c>
      <c r="J27" s="364">
        <f>ROUND('USPS Base'!J24*(1+PostalMarkup),2)</f>
        <v>177.12</v>
      </c>
      <c r="K27" s="63"/>
      <c r="L27" s="63"/>
      <c r="M27" s="63"/>
      <c r="N27" s="63"/>
    </row>
    <row r="28" ht="12.75" customHeight="1">
      <c r="A28" s="363">
        <v>23.0</v>
      </c>
      <c r="B28" s="364">
        <f>ROUND('USPS Base'!B25*(1+PostalMarkup),2)</f>
        <v>23.85</v>
      </c>
      <c r="C28" s="364">
        <f>ROUND('USPS Base'!C25*(1+PostalMarkup),2)</f>
        <v>25.7</v>
      </c>
      <c r="D28" s="364">
        <f>ROUND('USPS Base'!D25*(1+PostalMarkup),2)</f>
        <v>27.66</v>
      </c>
      <c r="E28" s="364">
        <f>ROUND('USPS Base'!E25*(1+PostalMarkup),2)</f>
        <v>30.33</v>
      </c>
      <c r="F28" s="364">
        <f>ROUND('USPS Base'!F25*(1+PostalMarkup),2)</f>
        <v>40.72</v>
      </c>
      <c r="G28" s="364">
        <f>ROUND('USPS Base'!G25*(1+PostalMarkup),2)</f>
        <v>57.97</v>
      </c>
      <c r="H28" s="364">
        <f>ROUND('USPS Base'!H25*(1+PostalMarkup),2)</f>
        <v>75.22</v>
      </c>
      <c r="I28" s="364">
        <f>ROUND('USPS Base'!I25*(1+PostalMarkup),2)</f>
        <v>87.63</v>
      </c>
      <c r="J28" s="364">
        <f>ROUND('USPS Base'!J25*(1+PostalMarkup),2)</f>
        <v>187.01</v>
      </c>
      <c r="K28" s="63"/>
      <c r="L28" s="63"/>
      <c r="M28" s="63"/>
      <c r="N28" s="63"/>
    </row>
    <row r="29" ht="12.75" customHeight="1">
      <c r="A29" s="363">
        <v>24.0</v>
      </c>
      <c r="B29" s="364">
        <f>ROUND('USPS Base'!B26*(1+PostalMarkup),2)</f>
        <v>25.99</v>
      </c>
      <c r="C29" s="364">
        <f>ROUND('USPS Base'!C26*(1+PostalMarkup),2)</f>
        <v>28.06</v>
      </c>
      <c r="D29" s="364">
        <f>ROUND('USPS Base'!D26*(1+PostalMarkup),2)</f>
        <v>30.68</v>
      </c>
      <c r="E29" s="364">
        <f>ROUND('USPS Base'!E26*(1+PostalMarkup),2)</f>
        <v>35.09</v>
      </c>
      <c r="F29" s="364">
        <f>ROUND('USPS Base'!F26*(1+PostalMarkup),2)</f>
        <v>47.76</v>
      </c>
      <c r="G29" s="364">
        <f>ROUND('USPS Base'!G26*(1+PostalMarkup),2)</f>
        <v>63.57</v>
      </c>
      <c r="H29" s="364">
        <f>ROUND('USPS Base'!H26*(1+PostalMarkup),2)</f>
        <v>79.38</v>
      </c>
      <c r="I29" s="364">
        <f>ROUND('USPS Base'!I26*(1+PostalMarkup),2)</f>
        <v>92.31</v>
      </c>
      <c r="J29" s="364">
        <f>ROUND('USPS Base'!J26*(1+PostalMarkup),2)</f>
        <v>197.01</v>
      </c>
      <c r="K29" s="63"/>
      <c r="L29" s="63"/>
      <c r="M29" s="63"/>
      <c r="N29" s="63"/>
    </row>
    <row r="30" ht="12.75" customHeight="1">
      <c r="A30" s="363">
        <v>25.0</v>
      </c>
      <c r="B30" s="364">
        <f>ROUND('USPS Base'!B27*(1+PostalMarkup),2)</f>
        <v>28.08</v>
      </c>
      <c r="C30" s="364">
        <f>ROUND('USPS Base'!C27*(1+PostalMarkup),2)</f>
        <v>30.6</v>
      </c>
      <c r="D30" s="364">
        <f>ROUND('USPS Base'!D27*(1+PostalMarkup),2)</f>
        <v>34.11</v>
      </c>
      <c r="E30" s="364">
        <f>ROUND('USPS Base'!E27*(1+PostalMarkup),2)</f>
        <v>40.62</v>
      </c>
      <c r="F30" s="364">
        <f>ROUND('USPS Base'!F27*(1+PostalMarkup),2)</f>
        <v>56.13</v>
      </c>
      <c r="G30" s="364">
        <f>ROUND('USPS Base'!G27*(1+PostalMarkup),2)</f>
        <v>69.87</v>
      </c>
      <c r="H30" s="364">
        <f>ROUND('USPS Base'!H27*(1+PostalMarkup),2)</f>
        <v>83.62</v>
      </c>
      <c r="I30" s="364">
        <f>ROUND('USPS Base'!I27*(1+PostalMarkup),2)</f>
        <v>97.03</v>
      </c>
      <c r="J30" s="364">
        <f>ROUND('USPS Base'!J27*(1+PostalMarkup),2)</f>
        <v>207.07</v>
      </c>
      <c r="K30" s="63"/>
      <c r="L30" s="63"/>
      <c r="M30" s="63"/>
      <c r="N30" s="63"/>
    </row>
    <row r="31" ht="12.75" customHeight="1">
      <c r="A31" s="363">
        <v>26.0</v>
      </c>
      <c r="B31" s="364">
        <f>ROUND('USPS Base'!B28*(1+PostalMarkup),2)</f>
        <v>29.13</v>
      </c>
      <c r="C31" s="364">
        <f>ROUND('USPS Base'!C28*(1+PostalMarkup),2)</f>
        <v>31.87</v>
      </c>
      <c r="D31" s="364">
        <f>ROUND('USPS Base'!D28*(1+PostalMarkup),2)</f>
        <v>35.82</v>
      </c>
      <c r="E31" s="364">
        <f>ROUND('USPS Base'!E28*(1+PostalMarkup),2)</f>
        <v>43.38</v>
      </c>
      <c r="F31" s="364">
        <f>ROUND('USPS Base'!F28*(1+PostalMarkup),2)</f>
        <v>60.33</v>
      </c>
      <c r="G31" s="364">
        <f>ROUND('USPS Base'!G28*(1+PostalMarkup),2)</f>
        <v>77.91</v>
      </c>
      <c r="H31" s="364">
        <f>ROUND('USPS Base'!H28*(1+PostalMarkup),2)</f>
        <v>95.48</v>
      </c>
      <c r="I31" s="364">
        <f>ROUND('USPS Base'!I28*(1+PostalMarkup),2)</f>
        <v>111.54</v>
      </c>
      <c r="J31" s="364">
        <f>ROUND('USPS Base'!J28*(1+PostalMarkup),2)</f>
        <v>238.04</v>
      </c>
      <c r="K31" s="63"/>
      <c r="L31" s="63"/>
      <c r="M31" s="63"/>
      <c r="N31" s="63"/>
    </row>
    <row r="32" ht="12.75" customHeight="1">
      <c r="A32" s="363">
        <v>27.0</v>
      </c>
      <c r="B32" s="364">
        <f>ROUND('USPS Base'!B29*(1+PostalMarkup),2)</f>
        <v>30.19</v>
      </c>
      <c r="C32" s="364">
        <f>ROUND('USPS Base'!C29*(1+PostalMarkup),2)</f>
        <v>33.12</v>
      </c>
      <c r="D32" s="364">
        <f>ROUND('USPS Base'!D29*(1+PostalMarkup),2)</f>
        <v>37.55</v>
      </c>
      <c r="E32" s="364">
        <f>ROUND('USPS Base'!E29*(1+PostalMarkup),2)</f>
        <v>46.14</v>
      </c>
      <c r="F32" s="364">
        <f>ROUND('USPS Base'!F29*(1+PostalMarkup),2)</f>
        <v>64.52</v>
      </c>
      <c r="G32" s="364">
        <f>ROUND('USPS Base'!G29*(1+PostalMarkup),2)</f>
        <v>81.04</v>
      </c>
      <c r="H32" s="364">
        <f>ROUND('USPS Base'!H29*(1+PostalMarkup),2)</f>
        <v>97.57</v>
      </c>
      <c r="I32" s="364">
        <f>ROUND('USPS Base'!I29*(1+PostalMarkup),2)</f>
        <v>114.61</v>
      </c>
      <c r="J32" s="364">
        <f>ROUND('USPS Base'!J29*(1+PostalMarkup),2)</f>
        <v>244.59</v>
      </c>
      <c r="K32" s="63"/>
      <c r="L32" s="63"/>
      <c r="M32" s="63"/>
      <c r="N32" s="63"/>
    </row>
    <row r="33" ht="12.75" customHeight="1">
      <c r="A33" s="363">
        <v>28.0</v>
      </c>
      <c r="B33" s="364">
        <f>ROUND('USPS Base'!B30*(1+PostalMarkup),2)</f>
        <v>31.03</v>
      </c>
      <c r="C33" s="364">
        <f>ROUND('USPS Base'!C30*(1+PostalMarkup),2)</f>
        <v>34.1</v>
      </c>
      <c r="D33" s="364">
        <f>ROUND('USPS Base'!D30*(1+PostalMarkup),2)</f>
        <v>38.69</v>
      </c>
      <c r="E33" s="364">
        <f>ROUND('USPS Base'!E30*(1+PostalMarkup),2)</f>
        <v>47.55</v>
      </c>
      <c r="F33" s="364">
        <f>ROUND('USPS Base'!F30*(1+PostalMarkup),2)</f>
        <v>66.65</v>
      </c>
      <c r="G33" s="364">
        <f>ROUND('USPS Base'!G30*(1+PostalMarkup),2)</f>
        <v>83.12</v>
      </c>
      <c r="H33" s="364">
        <f>ROUND('USPS Base'!H30*(1+PostalMarkup),2)</f>
        <v>99.59</v>
      </c>
      <c r="I33" s="364">
        <f>ROUND('USPS Base'!I30*(1+PostalMarkup),2)</f>
        <v>117.93</v>
      </c>
      <c r="J33" s="364">
        <f>ROUND('USPS Base'!J30*(1+PostalMarkup),2)</f>
        <v>251.69</v>
      </c>
      <c r="K33" s="63"/>
      <c r="L33" s="63"/>
      <c r="M33" s="63"/>
      <c r="N33" s="63"/>
    </row>
    <row r="34" ht="12.75" customHeight="1">
      <c r="A34" s="363">
        <v>29.0</v>
      </c>
      <c r="B34" s="364">
        <f>ROUND('USPS Base'!B31*(1+PostalMarkup),2)</f>
        <v>31.84</v>
      </c>
      <c r="C34" s="364">
        <f>ROUND('USPS Base'!C31*(1+PostalMarkup),2)</f>
        <v>35.04</v>
      </c>
      <c r="D34" s="364">
        <f>ROUND('USPS Base'!D31*(1+PostalMarkup),2)</f>
        <v>39.82</v>
      </c>
      <c r="E34" s="364">
        <f>ROUND('USPS Base'!E31*(1+PostalMarkup),2)</f>
        <v>48.93</v>
      </c>
      <c r="F34" s="364">
        <f>ROUND('USPS Base'!F31*(1+PostalMarkup),2)</f>
        <v>68.78</v>
      </c>
      <c r="G34" s="364">
        <f>ROUND('USPS Base'!G31*(1+PostalMarkup),2)</f>
        <v>85.22</v>
      </c>
      <c r="H34" s="364">
        <f>ROUND('USPS Base'!H31*(1+PostalMarkup),2)</f>
        <v>101.64</v>
      </c>
      <c r="I34" s="364">
        <f>ROUND('USPS Base'!I31*(1+PostalMarkup),2)</f>
        <v>120.64</v>
      </c>
      <c r="J34" s="364">
        <f>ROUND('USPS Base'!J31*(1+PostalMarkup),2)</f>
        <v>257.45</v>
      </c>
      <c r="K34" s="63"/>
      <c r="L34" s="63"/>
      <c r="M34" s="63"/>
      <c r="N34" s="63"/>
    </row>
    <row r="35" ht="12.75" customHeight="1">
      <c r="A35" s="363">
        <v>30.0</v>
      </c>
      <c r="B35" s="364">
        <f>ROUND('USPS Base'!B32*(1+PostalMarkup),2)</f>
        <v>32.67</v>
      </c>
      <c r="C35" s="364">
        <f>ROUND('USPS Base'!C32*(1+PostalMarkup),2)</f>
        <v>35.97</v>
      </c>
      <c r="D35" s="364">
        <f>ROUND('USPS Base'!D32*(1+PostalMarkup),2)</f>
        <v>40.94</v>
      </c>
      <c r="E35" s="364">
        <f>ROUND('USPS Base'!E32*(1+PostalMarkup),2)</f>
        <v>50.31</v>
      </c>
      <c r="F35" s="364">
        <f>ROUND('USPS Base'!F32*(1+PostalMarkup),2)</f>
        <v>70.87</v>
      </c>
      <c r="G35" s="364">
        <f>ROUND('USPS Base'!G32*(1+PostalMarkup),2)</f>
        <v>87.27</v>
      </c>
      <c r="H35" s="364">
        <f>ROUND('USPS Base'!H32*(1+PostalMarkup),2)</f>
        <v>103.66</v>
      </c>
      <c r="I35" s="364">
        <f>ROUND('USPS Base'!I32*(1+PostalMarkup),2)</f>
        <v>122.98</v>
      </c>
      <c r="J35" s="364">
        <f>ROUND('USPS Base'!J32*(1+PostalMarkup),2)</f>
        <v>262.45</v>
      </c>
      <c r="K35" s="63"/>
      <c r="L35" s="63"/>
      <c r="M35" s="63"/>
      <c r="N35" s="63"/>
    </row>
    <row r="36" ht="12.75" customHeight="1">
      <c r="A36" s="363">
        <v>31.0</v>
      </c>
      <c r="B36" s="364">
        <f>ROUND('USPS Base'!B33*(1+PostalMarkup),2)</f>
        <v>33.49</v>
      </c>
      <c r="C36" s="364">
        <f>ROUND('USPS Base'!C33*(1+PostalMarkup),2)</f>
        <v>36.9</v>
      </c>
      <c r="D36" s="364">
        <f>ROUND('USPS Base'!D33*(1+PostalMarkup),2)</f>
        <v>42.03</v>
      </c>
      <c r="E36" s="364">
        <f>ROUND('USPS Base'!E33*(1+PostalMarkup),2)</f>
        <v>51.65</v>
      </c>
      <c r="F36" s="364">
        <f>ROUND('USPS Base'!F33*(1+PostalMarkup),2)</f>
        <v>72.93</v>
      </c>
      <c r="G36" s="364">
        <f>ROUND('USPS Base'!G33*(1+PostalMarkup),2)</f>
        <v>89.32</v>
      </c>
      <c r="H36" s="364">
        <f>ROUND('USPS Base'!H33*(1+PostalMarkup),2)</f>
        <v>105.71</v>
      </c>
      <c r="I36" s="364">
        <f>ROUND('USPS Base'!I33*(1+PostalMarkup),2)</f>
        <v>125.48</v>
      </c>
      <c r="J36" s="364">
        <f>ROUND('USPS Base'!J33*(1+PostalMarkup),2)</f>
        <v>267.79</v>
      </c>
      <c r="K36" s="63"/>
      <c r="L36" s="63"/>
      <c r="M36" s="63"/>
      <c r="N36" s="63"/>
    </row>
    <row r="37" ht="12.75" customHeight="1">
      <c r="A37" s="363">
        <v>32.0</v>
      </c>
      <c r="B37" s="364">
        <f>ROUND('USPS Base'!B34*(1+PostalMarkup),2)</f>
        <v>34.29</v>
      </c>
      <c r="C37" s="364">
        <f>ROUND('USPS Base'!C34*(1+PostalMarkup),2)</f>
        <v>37.82</v>
      </c>
      <c r="D37" s="364">
        <f>ROUND('USPS Base'!D34*(1+PostalMarkup),2)</f>
        <v>43.1</v>
      </c>
      <c r="E37" s="364">
        <f>ROUND('USPS Base'!E34*(1+PostalMarkup),2)</f>
        <v>52.97</v>
      </c>
      <c r="F37" s="364">
        <f>ROUND('USPS Base'!F34*(1+PostalMarkup),2)</f>
        <v>74.97</v>
      </c>
      <c r="G37" s="364">
        <f>ROUND('USPS Base'!G34*(1+PostalMarkup),2)</f>
        <v>91.37</v>
      </c>
      <c r="H37" s="364">
        <f>ROUND('USPS Base'!H34*(1+PostalMarkup),2)</f>
        <v>107.76</v>
      </c>
      <c r="I37" s="364">
        <f>ROUND('USPS Base'!I34*(1+PostalMarkup),2)</f>
        <v>127.68</v>
      </c>
      <c r="J37" s="364">
        <f>ROUND('USPS Base'!J34*(1+PostalMarkup),2)</f>
        <v>272.49</v>
      </c>
      <c r="K37" s="63"/>
      <c r="L37" s="63"/>
      <c r="M37" s="63"/>
      <c r="N37" s="63"/>
    </row>
    <row r="38" ht="12.75" customHeight="1">
      <c r="A38" s="363">
        <v>33.0</v>
      </c>
      <c r="B38" s="364">
        <f>ROUND('USPS Base'!B35*(1+PostalMarkup),2)</f>
        <v>35.1</v>
      </c>
      <c r="C38" s="364">
        <f>ROUND('USPS Base'!C35*(1+PostalMarkup),2)</f>
        <v>38.73</v>
      </c>
      <c r="D38" s="364">
        <f>ROUND('USPS Base'!D35*(1+PostalMarkup),2)</f>
        <v>44.17</v>
      </c>
      <c r="E38" s="364">
        <f>ROUND('USPS Base'!E35*(1+PostalMarkup),2)</f>
        <v>54.27</v>
      </c>
      <c r="F38" s="364">
        <f>ROUND('USPS Base'!F35*(1+PostalMarkup),2)</f>
        <v>76.98</v>
      </c>
      <c r="G38" s="364">
        <f>ROUND('USPS Base'!G35*(1+PostalMarkup),2)</f>
        <v>93.38</v>
      </c>
      <c r="H38" s="364">
        <f>ROUND('USPS Base'!H35*(1+PostalMarkup),2)</f>
        <v>109.78</v>
      </c>
      <c r="I38" s="364">
        <f>ROUND('USPS Base'!I35*(1+PostalMarkup),2)</f>
        <v>130.08</v>
      </c>
      <c r="J38" s="364">
        <f>ROUND('USPS Base'!J35*(1+PostalMarkup),2)</f>
        <v>277.6</v>
      </c>
      <c r="K38" s="63"/>
      <c r="L38" s="63"/>
      <c r="M38" s="63"/>
      <c r="N38" s="63"/>
    </row>
    <row r="39" ht="12.75" customHeight="1">
      <c r="A39" s="363">
        <v>34.0</v>
      </c>
      <c r="B39" s="364">
        <f>ROUND('USPS Base'!B36*(1+PostalMarkup),2)</f>
        <v>35.88</v>
      </c>
      <c r="C39" s="364">
        <f>ROUND('USPS Base'!C36*(1+PostalMarkup),2)</f>
        <v>39.62</v>
      </c>
      <c r="D39" s="364">
        <f>ROUND('USPS Base'!D36*(1+PostalMarkup),2)</f>
        <v>45.21</v>
      </c>
      <c r="E39" s="364">
        <f>ROUND('USPS Base'!E36*(1+PostalMarkup),2)</f>
        <v>55.56</v>
      </c>
      <c r="F39" s="364">
        <f>ROUND('USPS Base'!F36*(1+PostalMarkup),2)</f>
        <v>78.98</v>
      </c>
      <c r="G39" s="364">
        <f>ROUND('USPS Base'!G36*(1+PostalMarkup),2)</f>
        <v>95.4</v>
      </c>
      <c r="H39" s="364">
        <f>ROUND('USPS Base'!H36*(1+PostalMarkup),2)</f>
        <v>111.83</v>
      </c>
      <c r="I39" s="364">
        <f>ROUND('USPS Base'!I36*(1+PostalMarkup),2)</f>
        <v>132.42</v>
      </c>
      <c r="J39" s="364">
        <f>ROUND('USPS Base'!J36*(1+PostalMarkup),2)</f>
        <v>282.61</v>
      </c>
      <c r="K39" s="63"/>
      <c r="L39" s="63"/>
      <c r="M39" s="63"/>
      <c r="N39" s="63"/>
    </row>
    <row r="40" ht="12.75" customHeight="1">
      <c r="A40" s="363">
        <v>35.0</v>
      </c>
      <c r="B40" s="364">
        <f>ROUND('USPS Base'!B37*(1+PostalMarkup),2)</f>
        <v>36.66</v>
      </c>
      <c r="C40" s="364">
        <f>ROUND('USPS Base'!C37*(1+PostalMarkup),2)</f>
        <v>40.5</v>
      </c>
      <c r="D40" s="364">
        <f>ROUND('USPS Base'!D37*(1+PostalMarkup),2)</f>
        <v>46.23</v>
      </c>
      <c r="E40" s="364">
        <f>ROUND('USPS Base'!E37*(1+PostalMarkup),2)</f>
        <v>56.81</v>
      </c>
      <c r="F40" s="364">
        <f>ROUND('USPS Base'!F37*(1+PostalMarkup),2)</f>
        <v>80.94</v>
      </c>
      <c r="G40" s="364">
        <f>ROUND('USPS Base'!G37*(1+PostalMarkup),2)</f>
        <v>97.41</v>
      </c>
      <c r="H40" s="364">
        <f>ROUND('USPS Base'!H37*(1+PostalMarkup),2)</f>
        <v>113.86</v>
      </c>
      <c r="I40" s="364">
        <f>ROUND('USPS Base'!I37*(1+PostalMarkup),2)</f>
        <v>134.52</v>
      </c>
      <c r="J40" s="364">
        <f>ROUND('USPS Base'!J37*(1+PostalMarkup),2)</f>
        <v>287.07</v>
      </c>
      <c r="K40" s="63"/>
      <c r="L40" s="63"/>
      <c r="M40" s="63"/>
      <c r="N40" s="63"/>
    </row>
    <row r="41" ht="12.75" customHeight="1">
      <c r="A41" s="363">
        <v>36.0</v>
      </c>
      <c r="B41" s="364">
        <f>ROUND('USPS Base'!B38*(1+PostalMarkup),2)</f>
        <v>37.46</v>
      </c>
      <c r="C41" s="364">
        <f>ROUND('USPS Base'!C38*(1+PostalMarkup),2)</f>
        <v>41.37</v>
      </c>
      <c r="D41" s="364">
        <f>ROUND('USPS Base'!D38*(1+PostalMarkup),2)</f>
        <v>47.24</v>
      </c>
      <c r="E41" s="364">
        <f>ROUND('USPS Base'!E38*(1+PostalMarkup),2)</f>
        <v>58.05</v>
      </c>
      <c r="F41" s="364">
        <f>ROUND('USPS Base'!F38*(1+PostalMarkup),2)</f>
        <v>82.86</v>
      </c>
      <c r="G41" s="364">
        <f>ROUND('USPS Base'!G38*(1+PostalMarkup),2)</f>
        <v>99.2</v>
      </c>
      <c r="H41" s="364">
        <f>ROUND('USPS Base'!H38*(1+PostalMarkup),2)</f>
        <v>115.54</v>
      </c>
      <c r="I41" s="364">
        <f>ROUND('USPS Base'!I38*(1+PostalMarkup),2)</f>
        <v>136.78</v>
      </c>
      <c r="J41" s="364">
        <f>ROUND('USPS Base'!J38*(1+PostalMarkup),2)</f>
        <v>291.9</v>
      </c>
      <c r="K41" s="63"/>
      <c r="L41" s="63"/>
      <c r="M41" s="63"/>
      <c r="N41" s="63"/>
    </row>
    <row r="42" ht="12.75" customHeight="1">
      <c r="A42" s="363">
        <v>37.0</v>
      </c>
      <c r="B42" s="364">
        <f>ROUND('USPS Base'!B39*(1+PostalMarkup),2)</f>
        <v>38.21</v>
      </c>
      <c r="C42" s="364">
        <f>ROUND('USPS Base'!C39*(1+PostalMarkup),2)</f>
        <v>42.23</v>
      </c>
      <c r="D42" s="364">
        <f>ROUND('USPS Base'!D39*(1+PostalMarkup),2)</f>
        <v>48.24</v>
      </c>
      <c r="E42" s="364">
        <f>ROUND('USPS Base'!E39*(1+PostalMarkup),2)</f>
        <v>59.28</v>
      </c>
      <c r="F42" s="364">
        <f>ROUND('USPS Base'!F39*(1+PostalMarkup),2)</f>
        <v>84.77</v>
      </c>
      <c r="G42" s="364">
        <f>ROUND('USPS Base'!G39*(1+PostalMarkup),2)</f>
        <v>100.98</v>
      </c>
      <c r="H42" s="364">
        <f>ROUND('USPS Base'!H39*(1+PostalMarkup),2)</f>
        <v>117.19</v>
      </c>
      <c r="I42" s="364">
        <f>ROUND('USPS Base'!I39*(1+PostalMarkup),2)</f>
        <v>139.02</v>
      </c>
      <c r="J42" s="364">
        <f>ROUND('USPS Base'!J39*(1+PostalMarkup),2)</f>
        <v>296.7</v>
      </c>
      <c r="K42" s="63"/>
      <c r="L42" s="63"/>
      <c r="M42" s="63"/>
      <c r="N42" s="63"/>
    </row>
    <row r="43" ht="12.75" customHeight="1">
      <c r="A43" s="363">
        <v>38.0</v>
      </c>
      <c r="B43" s="364">
        <f>ROUND('USPS Base'!B40*(1+PostalMarkup),2)</f>
        <v>38.97</v>
      </c>
      <c r="C43" s="364">
        <f>ROUND('USPS Base'!C40*(1+PostalMarkup),2)</f>
        <v>43.07</v>
      </c>
      <c r="D43" s="364">
        <f>ROUND('USPS Base'!D40*(1+PostalMarkup),2)</f>
        <v>49.22</v>
      </c>
      <c r="E43" s="364">
        <f>ROUND('USPS Base'!E40*(1+PostalMarkup),2)</f>
        <v>60.48</v>
      </c>
      <c r="F43" s="364">
        <f>ROUND('USPS Base'!F40*(1+PostalMarkup),2)</f>
        <v>86.64</v>
      </c>
      <c r="G43" s="364">
        <f>ROUND('USPS Base'!G40*(1+PostalMarkup),2)</f>
        <v>102.71</v>
      </c>
      <c r="H43" s="364">
        <f>ROUND('USPS Base'!H40*(1+PostalMarkup),2)</f>
        <v>118.76</v>
      </c>
      <c r="I43" s="364">
        <f>ROUND('USPS Base'!I40*(1+PostalMarkup),2)</f>
        <v>141.25</v>
      </c>
      <c r="J43" s="364">
        <f>ROUND('USPS Base'!J40*(1+PostalMarkup),2)</f>
        <v>301.46</v>
      </c>
      <c r="K43" s="63"/>
      <c r="L43" s="63"/>
      <c r="M43" s="63"/>
      <c r="N43" s="63"/>
    </row>
    <row r="44" ht="12.75" customHeight="1">
      <c r="A44" s="363">
        <v>39.0</v>
      </c>
      <c r="B44" s="364">
        <f>ROUND('USPS Base'!B41*(1+PostalMarkup),2)</f>
        <v>39.73</v>
      </c>
      <c r="C44" s="364">
        <f>ROUND('USPS Base'!C41*(1+PostalMarkup),2)</f>
        <v>43.91</v>
      </c>
      <c r="D44" s="364">
        <f>ROUND('USPS Base'!D41*(1+PostalMarkup),2)</f>
        <v>50.17</v>
      </c>
      <c r="E44" s="364">
        <f>ROUND('USPS Base'!E41*(1+PostalMarkup),2)</f>
        <v>61.65</v>
      </c>
      <c r="F44" s="364">
        <f>ROUND('USPS Base'!F41*(1+PostalMarkup),2)</f>
        <v>88.49</v>
      </c>
      <c r="G44" s="364">
        <f>ROUND('USPS Base'!G41*(1+PostalMarkup),2)</f>
        <v>104.88</v>
      </c>
      <c r="H44" s="364">
        <f>ROUND('USPS Base'!H41*(1+PostalMarkup),2)</f>
        <v>121.26</v>
      </c>
      <c r="I44" s="364">
        <f>ROUND('USPS Base'!I41*(1+PostalMarkup),2)</f>
        <v>143.43</v>
      </c>
      <c r="J44" s="364">
        <f>ROUND('USPS Base'!J41*(1+PostalMarkup),2)</f>
        <v>306.1</v>
      </c>
      <c r="K44" s="63"/>
      <c r="L44" s="63"/>
      <c r="M44" s="63"/>
      <c r="N44" s="63"/>
    </row>
    <row r="45" ht="12.75" customHeight="1">
      <c r="A45" s="363">
        <v>40.0</v>
      </c>
      <c r="B45" s="364">
        <f>ROUND('USPS Base'!B42*(1+PostalMarkup),2)</f>
        <v>40.47</v>
      </c>
      <c r="C45" s="364">
        <f>ROUND('USPS Base'!C42*(1+PostalMarkup),2)</f>
        <v>44.74</v>
      </c>
      <c r="D45" s="364">
        <f>ROUND('USPS Base'!D42*(1+PostalMarkup),2)</f>
        <v>51.12</v>
      </c>
      <c r="E45" s="364">
        <f>ROUND('USPS Base'!E42*(1+PostalMarkup),2)</f>
        <v>62.8</v>
      </c>
      <c r="F45" s="364">
        <f>ROUND('USPS Base'!F42*(1+PostalMarkup),2)</f>
        <v>90.32</v>
      </c>
      <c r="G45" s="364">
        <f>ROUND('USPS Base'!G42*(1+PostalMarkup),2)</f>
        <v>106.93</v>
      </c>
      <c r="H45" s="364">
        <f>ROUND('USPS Base'!H42*(1+PostalMarkup),2)</f>
        <v>123.53</v>
      </c>
      <c r="I45" s="364">
        <f>ROUND('USPS Base'!I42*(1+PostalMarkup),2)</f>
        <v>145.52</v>
      </c>
      <c r="J45" s="364">
        <f>ROUND('USPS Base'!J42*(1+PostalMarkup),2)</f>
        <v>310.56</v>
      </c>
      <c r="K45" s="63"/>
      <c r="L45" s="63"/>
      <c r="M45" s="63"/>
      <c r="N45" s="63"/>
    </row>
    <row r="46" ht="12.75" customHeight="1">
      <c r="A46" s="363">
        <v>41.0</v>
      </c>
      <c r="B46" s="364">
        <f>ROUND('USPS Base'!B43*(1+PostalMarkup),2)</f>
        <v>41.2</v>
      </c>
      <c r="C46" s="364">
        <f>ROUND('USPS Base'!C43*(1+PostalMarkup),2)</f>
        <v>45.54</v>
      </c>
      <c r="D46" s="364">
        <f>ROUND('USPS Base'!D43*(1+PostalMarkup),2)</f>
        <v>52.04</v>
      </c>
      <c r="E46" s="364">
        <f>ROUND('USPS Base'!E43*(1+PostalMarkup),2)</f>
        <v>63.95</v>
      </c>
      <c r="F46" s="364">
        <f>ROUND('USPS Base'!F43*(1+PostalMarkup),2)</f>
        <v>92.12</v>
      </c>
      <c r="G46" s="364">
        <f>ROUND('USPS Base'!G43*(1+PostalMarkup),2)</f>
        <v>108.95</v>
      </c>
      <c r="H46" s="364">
        <f>ROUND('USPS Base'!H43*(1+PostalMarkup),2)</f>
        <v>125.78</v>
      </c>
      <c r="I46" s="364">
        <f>ROUND('USPS Base'!I43*(1+PostalMarkup),2)</f>
        <v>147.75</v>
      </c>
      <c r="J46" s="364">
        <f>ROUND('USPS Base'!J43*(1+PostalMarkup),2)</f>
        <v>315.32</v>
      </c>
      <c r="K46" s="63"/>
      <c r="L46" s="63"/>
      <c r="M46" s="63"/>
      <c r="N46" s="63"/>
    </row>
    <row r="47" ht="12.75" customHeight="1">
      <c r="A47" s="363">
        <v>42.0</v>
      </c>
      <c r="B47" s="364">
        <f>ROUND('USPS Base'!B44*(1+PostalMarkup),2)</f>
        <v>41.94</v>
      </c>
      <c r="C47" s="364">
        <f>ROUND('USPS Base'!C44*(1+PostalMarkup),2)</f>
        <v>46.35</v>
      </c>
      <c r="D47" s="364">
        <f>ROUND('USPS Base'!D44*(1+PostalMarkup),2)</f>
        <v>52.95</v>
      </c>
      <c r="E47" s="364">
        <f>ROUND('USPS Base'!E44*(1+PostalMarkup),2)</f>
        <v>65.06</v>
      </c>
      <c r="F47" s="364">
        <f>ROUND('USPS Base'!F44*(1+PostalMarkup),2)</f>
        <v>93.87</v>
      </c>
      <c r="G47" s="364">
        <f>ROUND('USPS Base'!G44*(1+PostalMarkup),2)</f>
        <v>110.72</v>
      </c>
      <c r="H47" s="364">
        <f>ROUND('USPS Base'!H44*(1+PostalMarkup),2)</f>
        <v>127.56</v>
      </c>
      <c r="I47" s="364">
        <f>ROUND('USPS Base'!I44*(1+PostalMarkup),2)</f>
        <v>149.78</v>
      </c>
      <c r="J47" s="364">
        <f>ROUND('USPS Base'!J44*(1+PostalMarkup),2)</f>
        <v>319.64</v>
      </c>
      <c r="K47" s="63"/>
      <c r="L47" s="63"/>
      <c r="M47" s="63"/>
      <c r="N47" s="63"/>
    </row>
    <row r="48" ht="12.75" customHeight="1">
      <c r="A48" s="363">
        <v>43.0</v>
      </c>
      <c r="B48" s="364">
        <f>ROUND('USPS Base'!B45*(1+PostalMarkup),2)</f>
        <v>42.65</v>
      </c>
      <c r="C48" s="364">
        <f>ROUND('USPS Base'!C45*(1+PostalMarkup),2)</f>
        <v>47.13</v>
      </c>
      <c r="D48" s="364">
        <f>ROUND('USPS Base'!D45*(1+PostalMarkup),2)</f>
        <v>53.83</v>
      </c>
      <c r="E48" s="364">
        <f>ROUND('USPS Base'!E45*(1+PostalMarkup),2)</f>
        <v>66.15</v>
      </c>
      <c r="F48" s="364">
        <f>ROUND('USPS Base'!F45*(1+PostalMarkup),2)</f>
        <v>95.62</v>
      </c>
      <c r="G48" s="364">
        <f>ROUND('USPS Base'!G45*(1+PostalMarkup),2)</f>
        <v>112.45</v>
      </c>
      <c r="H48" s="364">
        <f>ROUND('USPS Base'!H45*(1+PostalMarkup),2)</f>
        <v>129.26</v>
      </c>
      <c r="I48" s="364">
        <f>ROUND('USPS Base'!I45*(1+PostalMarkup),2)</f>
        <v>151.65</v>
      </c>
      <c r="J48" s="364">
        <f>ROUND('USPS Base'!J45*(1+PostalMarkup),2)</f>
        <v>323.64</v>
      </c>
      <c r="K48" s="63"/>
      <c r="L48" s="63"/>
      <c r="M48" s="63"/>
      <c r="N48" s="63"/>
    </row>
    <row r="49" ht="12.75" customHeight="1">
      <c r="A49" s="363">
        <v>44.0</v>
      </c>
      <c r="B49" s="364">
        <f>ROUND('USPS Base'!B46*(1+PostalMarkup),2)</f>
        <v>43.38</v>
      </c>
      <c r="C49" s="364">
        <f>ROUND('USPS Base'!C46*(1+PostalMarkup),2)</f>
        <v>47.9</v>
      </c>
      <c r="D49" s="364">
        <f>ROUND('USPS Base'!D46*(1+PostalMarkup),2)</f>
        <v>54.69</v>
      </c>
      <c r="E49" s="364">
        <f>ROUND('USPS Base'!E46*(1+PostalMarkup),2)</f>
        <v>67.22</v>
      </c>
      <c r="F49" s="364">
        <f>ROUND('USPS Base'!F46*(1+PostalMarkup),2)</f>
        <v>97.32</v>
      </c>
      <c r="G49" s="364">
        <f>ROUND('USPS Base'!G46*(1+PostalMarkup),2)</f>
        <v>114.14</v>
      </c>
      <c r="H49" s="364">
        <f>ROUND('USPS Base'!H46*(1+PostalMarkup),2)</f>
        <v>130.95</v>
      </c>
      <c r="I49" s="364">
        <f>ROUND('USPS Base'!I46*(1+PostalMarkup),2)</f>
        <v>153.8</v>
      </c>
      <c r="J49" s="364">
        <f>ROUND('USPS Base'!J46*(1+PostalMarkup),2)</f>
        <v>328.23</v>
      </c>
      <c r="K49" s="63"/>
      <c r="L49" s="63"/>
      <c r="M49" s="63"/>
      <c r="N49" s="63"/>
    </row>
    <row r="50" ht="12.75" customHeight="1">
      <c r="A50" s="363">
        <v>45.0</v>
      </c>
      <c r="B50" s="364">
        <f>ROUND('USPS Base'!B47*(1+PostalMarkup),2)</f>
        <v>44.08</v>
      </c>
      <c r="C50" s="364">
        <f>ROUND('USPS Base'!C47*(1+PostalMarkup),2)</f>
        <v>48.67</v>
      </c>
      <c r="D50" s="364">
        <f>ROUND('USPS Base'!D47*(1+PostalMarkup),2)</f>
        <v>55.57</v>
      </c>
      <c r="E50" s="364">
        <f>ROUND('USPS Base'!E47*(1+PostalMarkup),2)</f>
        <v>68.28</v>
      </c>
      <c r="F50" s="364">
        <f>ROUND('USPS Base'!F47*(1+PostalMarkup),2)</f>
        <v>99.03</v>
      </c>
      <c r="G50" s="364">
        <f>ROUND('USPS Base'!G47*(1+PostalMarkup),2)</f>
        <v>115.79</v>
      </c>
      <c r="H50" s="364">
        <f>ROUND('USPS Base'!H47*(1+PostalMarkup),2)</f>
        <v>132.56</v>
      </c>
      <c r="I50" s="364">
        <f>ROUND('USPS Base'!I47*(1+PostalMarkup),2)</f>
        <v>155.84</v>
      </c>
      <c r="J50" s="364">
        <f>ROUND('USPS Base'!J47*(1+PostalMarkup),2)</f>
        <v>332.58</v>
      </c>
      <c r="K50" s="63"/>
      <c r="L50" s="63"/>
      <c r="M50" s="63"/>
      <c r="N50" s="63"/>
    </row>
    <row r="51" ht="12.75" customHeight="1">
      <c r="A51" s="363">
        <v>46.0</v>
      </c>
      <c r="B51" s="364">
        <f>ROUND('USPS Base'!B48*(1+PostalMarkup),2)</f>
        <v>44.77</v>
      </c>
      <c r="C51" s="364">
        <f>ROUND('USPS Base'!C48*(1+PostalMarkup),2)</f>
        <v>49.42</v>
      </c>
      <c r="D51" s="364">
        <f>ROUND('USPS Base'!D48*(1+PostalMarkup),2)</f>
        <v>56.41</v>
      </c>
      <c r="E51" s="364">
        <f>ROUND('USPS Base'!E48*(1+PostalMarkup),2)</f>
        <v>69.3</v>
      </c>
      <c r="F51" s="364">
        <f>ROUND('USPS Base'!F48*(1+PostalMarkup),2)</f>
        <v>100.67</v>
      </c>
      <c r="G51" s="364">
        <f>ROUND('USPS Base'!G48*(1+PostalMarkup),2)</f>
        <v>117.43</v>
      </c>
      <c r="H51" s="364">
        <f>ROUND('USPS Base'!H48*(1+PostalMarkup),2)</f>
        <v>134.18</v>
      </c>
      <c r="I51" s="364">
        <f>ROUND('USPS Base'!I48*(1+PostalMarkup),2)</f>
        <v>157.81</v>
      </c>
      <c r="J51" s="364">
        <f>ROUND('USPS Base'!J48*(1+PostalMarkup),2)</f>
        <v>336.8</v>
      </c>
      <c r="K51" s="63"/>
      <c r="L51" s="63"/>
      <c r="M51" s="63"/>
      <c r="N51" s="63"/>
    </row>
    <row r="52" ht="12.75" customHeight="1">
      <c r="A52" s="363">
        <v>47.0</v>
      </c>
      <c r="B52" s="364">
        <f>ROUND('USPS Base'!B49*(1+PostalMarkup),2)</f>
        <v>45.46</v>
      </c>
      <c r="C52" s="364">
        <f>ROUND('USPS Base'!C49*(1+PostalMarkup),2)</f>
        <v>50.16</v>
      </c>
      <c r="D52" s="364">
        <f>ROUND('USPS Base'!D49*(1+PostalMarkup),2)</f>
        <v>57.21</v>
      </c>
      <c r="E52" s="364">
        <f>ROUND('USPS Base'!E49*(1+PostalMarkup),2)</f>
        <v>70.31</v>
      </c>
      <c r="F52" s="364">
        <f>ROUND('USPS Base'!F49*(1+PostalMarkup),2)</f>
        <v>102.32</v>
      </c>
      <c r="G52" s="364">
        <f>ROUND('USPS Base'!G49*(1+PostalMarkup),2)</f>
        <v>119.09</v>
      </c>
      <c r="H52" s="364">
        <f>ROUND('USPS Base'!H49*(1+PostalMarkup),2)</f>
        <v>135.86</v>
      </c>
      <c r="I52" s="364">
        <f>ROUND('USPS Base'!I49*(1+PostalMarkup),2)</f>
        <v>159.83</v>
      </c>
      <c r="J52" s="364">
        <f>ROUND('USPS Base'!J49*(1+PostalMarkup),2)</f>
        <v>341.09</v>
      </c>
      <c r="K52" s="63"/>
      <c r="L52" s="63"/>
      <c r="M52" s="63"/>
      <c r="N52" s="63"/>
    </row>
    <row r="53" ht="12.75" customHeight="1">
      <c r="A53" s="363">
        <v>48.0</v>
      </c>
      <c r="B53" s="364">
        <f>ROUND('USPS Base'!B50*(1+PostalMarkup),2)</f>
        <v>46.14</v>
      </c>
      <c r="C53" s="364">
        <f>ROUND('USPS Base'!C50*(1+PostalMarkup),2)</f>
        <v>50.89</v>
      </c>
      <c r="D53" s="364">
        <f>ROUND('USPS Base'!D50*(1+PostalMarkup),2)</f>
        <v>58.03</v>
      </c>
      <c r="E53" s="364">
        <f>ROUND('USPS Base'!E50*(1+PostalMarkup),2)</f>
        <v>71.3</v>
      </c>
      <c r="F53" s="364">
        <f>ROUND('USPS Base'!F50*(1+PostalMarkup),2)</f>
        <v>103.93</v>
      </c>
      <c r="G53" s="364">
        <f>ROUND('USPS Base'!G50*(1+PostalMarkup),2)</f>
        <v>120.68</v>
      </c>
      <c r="H53" s="364">
        <f>ROUND('USPS Base'!H50*(1+PostalMarkup),2)</f>
        <v>137.43</v>
      </c>
      <c r="I53" s="364">
        <f>ROUND('USPS Base'!I50*(1+PostalMarkup),2)</f>
        <v>161.7</v>
      </c>
      <c r="J53" s="364">
        <f>ROUND('USPS Base'!J50*(1+PostalMarkup),2)</f>
        <v>345.09</v>
      </c>
      <c r="K53" s="63"/>
      <c r="L53" s="63"/>
      <c r="M53" s="63"/>
      <c r="N53" s="63"/>
    </row>
    <row r="54" ht="12.75" customHeight="1">
      <c r="A54" s="363">
        <v>49.0</v>
      </c>
      <c r="B54" s="364">
        <f>ROUND('USPS Base'!B51*(1+PostalMarkup),2)</f>
        <v>46.82</v>
      </c>
      <c r="C54" s="364">
        <f>ROUND('USPS Base'!C51*(1+PostalMarkup),2)</f>
        <v>51.61</v>
      </c>
      <c r="D54" s="364">
        <f>ROUND('USPS Base'!D51*(1+PostalMarkup),2)</f>
        <v>58.81</v>
      </c>
      <c r="E54" s="364">
        <f>ROUND('USPS Base'!E51*(1+PostalMarkup),2)</f>
        <v>72.27</v>
      </c>
      <c r="F54" s="364">
        <f>ROUND('USPS Base'!F51*(1+PostalMarkup),2)</f>
        <v>105.5</v>
      </c>
      <c r="G54" s="364">
        <f>ROUND('USPS Base'!G51*(1+PostalMarkup),2)</f>
        <v>122.28</v>
      </c>
      <c r="H54" s="364">
        <f>ROUND('USPS Base'!H51*(1+PostalMarkup),2)</f>
        <v>139.05</v>
      </c>
      <c r="I54" s="364">
        <f>ROUND('USPS Base'!I51*(1+PostalMarkup),2)</f>
        <v>163.56</v>
      </c>
      <c r="J54" s="364">
        <f>ROUND('USPS Base'!J51*(1+PostalMarkup),2)</f>
        <v>349.07</v>
      </c>
      <c r="K54" s="63"/>
      <c r="L54" s="63"/>
      <c r="M54" s="63"/>
      <c r="N54" s="63"/>
    </row>
    <row r="55" ht="12.75" customHeight="1">
      <c r="A55" s="363">
        <v>50.0</v>
      </c>
      <c r="B55" s="364">
        <f>ROUND('USPS Base'!B52*(1+PostalMarkup),2)</f>
        <v>47.48</v>
      </c>
      <c r="C55" s="364">
        <f>ROUND('USPS Base'!C52*(1+PostalMarkup),2)</f>
        <v>52.31</v>
      </c>
      <c r="D55" s="364">
        <f>ROUND('USPS Base'!D52*(1+PostalMarkup),2)</f>
        <v>59.58</v>
      </c>
      <c r="E55" s="364">
        <f>ROUND('USPS Base'!E52*(1+PostalMarkup),2)</f>
        <v>73.21</v>
      </c>
      <c r="F55" s="364">
        <f>ROUND('USPS Base'!F52*(1+PostalMarkup),2)</f>
        <v>107.05</v>
      </c>
      <c r="G55" s="364">
        <f>ROUND('USPS Base'!G52*(1+PostalMarkup),2)</f>
        <v>123.95</v>
      </c>
      <c r="H55" s="364">
        <f>ROUND('USPS Base'!H52*(1+PostalMarkup),2)</f>
        <v>140.84</v>
      </c>
      <c r="I55" s="364">
        <f>ROUND('USPS Base'!I52*(1+PostalMarkup),2)</f>
        <v>165.51</v>
      </c>
      <c r="J55" s="364">
        <f>ROUND('USPS Base'!J52*(1+PostalMarkup),2)</f>
        <v>353.22</v>
      </c>
      <c r="K55" s="63"/>
      <c r="L55" s="63"/>
      <c r="M55" s="63"/>
      <c r="N55" s="63"/>
    </row>
    <row r="56" ht="12.75" customHeight="1">
      <c r="A56" s="363">
        <v>51.0</v>
      </c>
      <c r="B56" s="364">
        <f>ROUND('USPS Base'!B53*(1+PostalMarkup),2)</f>
        <v>48.14</v>
      </c>
      <c r="C56" s="364">
        <f>ROUND('USPS Base'!C53*(1+PostalMarkup),2)</f>
        <v>53.03</v>
      </c>
      <c r="D56" s="364">
        <f>ROUND('USPS Base'!D53*(1+PostalMarkup),2)</f>
        <v>60.33</v>
      </c>
      <c r="E56" s="364">
        <f>ROUND('USPS Base'!E53*(1+PostalMarkup),2)</f>
        <v>74.13</v>
      </c>
      <c r="F56" s="364">
        <f>ROUND('USPS Base'!F53*(1+PostalMarkup),2)</f>
        <v>108.58</v>
      </c>
      <c r="G56" s="364">
        <f>ROUND('USPS Base'!G53*(1+PostalMarkup),2)</f>
        <v>125.67</v>
      </c>
      <c r="H56" s="364">
        <f>ROUND('USPS Base'!H53*(1+PostalMarkup),2)</f>
        <v>142.76</v>
      </c>
      <c r="I56" s="364">
        <f>ROUND('USPS Base'!I53*(1+PostalMarkup),2)</f>
        <v>167.38</v>
      </c>
      <c r="J56" s="364">
        <f>ROUND('USPS Base'!J53*(1+PostalMarkup),2)</f>
        <v>357.21</v>
      </c>
      <c r="K56" s="63"/>
      <c r="L56" s="63"/>
      <c r="M56" s="63"/>
      <c r="N56" s="63"/>
    </row>
    <row r="57" ht="12.75" customHeight="1">
      <c r="A57" s="363">
        <v>52.0</v>
      </c>
      <c r="B57" s="364">
        <f>ROUND('USPS Base'!B54*(1+PostalMarkup),2)</f>
        <v>48.79</v>
      </c>
      <c r="C57" s="364">
        <f>ROUND('USPS Base'!C54*(1+PostalMarkup),2)</f>
        <v>53.71</v>
      </c>
      <c r="D57" s="364">
        <f>ROUND('USPS Base'!D54*(1+PostalMarkup),2)</f>
        <v>61.07</v>
      </c>
      <c r="E57" s="364">
        <f>ROUND('USPS Base'!E54*(1+PostalMarkup),2)</f>
        <v>75.04</v>
      </c>
      <c r="F57" s="364">
        <f>ROUND('USPS Base'!F54*(1+PostalMarkup),2)</f>
        <v>110.08</v>
      </c>
      <c r="G57" s="364">
        <f>ROUND('USPS Base'!G54*(1+PostalMarkup),2)</f>
        <v>127.42</v>
      </c>
      <c r="H57" s="364">
        <f>ROUND('USPS Base'!H54*(1+PostalMarkup),2)</f>
        <v>144.75</v>
      </c>
      <c r="I57" s="364">
        <f>ROUND('USPS Base'!I54*(1+PostalMarkup),2)</f>
        <v>169.4</v>
      </c>
      <c r="J57" s="364">
        <f>ROUND('USPS Base'!J54*(1+PostalMarkup),2)</f>
        <v>361.51</v>
      </c>
      <c r="K57" s="63"/>
      <c r="L57" s="63"/>
      <c r="M57" s="63"/>
      <c r="N57" s="63"/>
    </row>
    <row r="58" ht="12.75" customHeight="1">
      <c r="A58" s="363">
        <v>53.0</v>
      </c>
      <c r="B58" s="364">
        <f>ROUND('USPS Base'!B55*(1+PostalMarkup),2)</f>
        <v>49.43</v>
      </c>
      <c r="C58" s="364">
        <f>ROUND('USPS Base'!C55*(1+PostalMarkup),2)</f>
        <v>54.38</v>
      </c>
      <c r="D58" s="364">
        <f>ROUND('USPS Base'!D55*(1+PostalMarkup),2)</f>
        <v>61.78</v>
      </c>
      <c r="E58" s="364">
        <f>ROUND('USPS Base'!E55*(1+PostalMarkup),2)</f>
        <v>75.91</v>
      </c>
      <c r="F58" s="364">
        <f>ROUND('USPS Base'!F55*(1+PostalMarkup),2)</f>
        <v>111.54</v>
      </c>
      <c r="G58" s="364">
        <f>ROUND('USPS Base'!G55*(1+PostalMarkup),2)</f>
        <v>129.2</v>
      </c>
      <c r="H58" s="364">
        <f>ROUND('USPS Base'!H55*(1+PostalMarkup),2)</f>
        <v>146.86</v>
      </c>
      <c r="I58" s="364">
        <f>ROUND('USPS Base'!I55*(1+PostalMarkup),2)</f>
        <v>171.57</v>
      </c>
      <c r="J58" s="364">
        <f>ROUND('USPS Base'!J55*(1+PostalMarkup),2)</f>
        <v>366.15</v>
      </c>
      <c r="K58" s="63"/>
      <c r="L58" s="63"/>
      <c r="M58" s="63"/>
      <c r="N58" s="63"/>
    </row>
    <row r="59" ht="12.75" customHeight="1">
      <c r="A59" s="363">
        <v>54.0</v>
      </c>
      <c r="B59" s="364">
        <f>ROUND('USPS Base'!B56*(1+PostalMarkup),2)</f>
        <v>50.07</v>
      </c>
      <c r="C59" s="364">
        <f>ROUND('USPS Base'!C56*(1+PostalMarkup),2)</f>
        <v>55.03</v>
      </c>
      <c r="D59" s="364">
        <f>ROUND('USPS Base'!D56*(1+PostalMarkup),2)</f>
        <v>62.48</v>
      </c>
      <c r="E59" s="364">
        <f>ROUND('USPS Base'!E56*(1+PostalMarkup),2)</f>
        <v>76.77</v>
      </c>
      <c r="F59" s="364">
        <f>ROUND('USPS Base'!F56*(1+PostalMarkup),2)</f>
        <v>112.99</v>
      </c>
      <c r="G59" s="364">
        <f>ROUND('USPS Base'!G56*(1+PostalMarkup),2)</f>
        <v>130.9</v>
      </c>
      <c r="H59" s="364">
        <f>ROUND('USPS Base'!H56*(1+PostalMarkup),2)</f>
        <v>148.82</v>
      </c>
      <c r="I59" s="364">
        <f>ROUND('USPS Base'!I56*(1+PostalMarkup),2)</f>
        <v>173.87</v>
      </c>
      <c r="J59" s="364">
        <f>ROUND('USPS Base'!J56*(1+PostalMarkup),2)</f>
        <v>371.06</v>
      </c>
      <c r="K59" s="63"/>
      <c r="L59" s="63"/>
      <c r="M59" s="63"/>
      <c r="N59" s="63"/>
    </row>
    <row r="60" ht="12.75" customHeight="1">
      <c r="A60" s="363">
        <v>55.0</v>
      </c>
      <c r="B60" s="364">
        <f>ROUND('USPS Base'!B57*(1+PostalMarkup),2)</f>
        <v>50.69</v>
      </c>
      <c r="C60" s="364">
        <f>ROUND('USPS Base'!C57*(1+PostalMarkup),2)</f>
        <v>55.68</v>
      </c>
      <c r="D60" s="364">
        <f>ROUND('USPS Base'!D57*(1+PostalMarkup),2)</f>
        <v>63.17</v>
      </c>
      <c r="E60" s="364">
        <f>ROUND('USPS Base'!E57*(1+PostalMarkup),2)</f>
        <v>77.61</v>
      </c>
      <c r="F60" s="364">
        <f>ROUND('USPS Base'!F57*(1+PostalMarkup),2)</f>
        <v>114.4</v>
      </c>
      <c r="G60" s="364">
        <f>ROUND('USPS Base'!G57*(1+PostalMarkup),2)</f>
        <v>132.66</v>
      </c>
      <c r="H60" s="364">
        <f>ROUND('USPS Base'!H57*(1+PostalMarkup),2)</f>
        <v>150.93</v>
      </c>
      <c r="I60" s="364">
        <f>ROUND('USPS Base'!I57*(1+PostalMarkup),2)</f>
        <v>176.08</v>
      </c>
      <c r="J60" s="364">
        <f>ROUND('USPS Base'!J57*(1+PostalMarkup),2)</f>
        <v>375.77</v>
      </c>
      <c r="K60" s="63"/>
      <c r="L60" s="63"/>
      <c r="M60" s="63"/>
      <c r="N60" s="63"/>
    </row>
    <row r="61" ht="12.75" customHeight="1">
      <c r="A61" s="363">
        <v>56.0</v>
      </c>
      <c r="B61" s="364">
        <f>ROUND('USPS Base'!B58*(1+PostalMarkup),2)</f>
        <v>51.32</v>
      </c>
      <c r="C61" s="364">
        <f>ROUND('USPS Base'!C58*(1+PostalMarkup),2)</f>
        <v>56.33</v>
      </c>
      <c r="D61" s="364">
        <f>ROUND('USPS Base'!D58*(1+PostalMarkup),2)</f>
        <v>63.83</v>
      </c>
      <c r="E61" s="364">
        <f>ROUND('USPS Base'!E58*(1+PostalMarkup),2)</f>
        <v>78.44</v>
      </c>
      <c r="F61" s="364">
        <f>ROUND('USPS Base'!F58*(1+PostalMarkup),2)</f>
        <v>115.79</v>
      </c>
      <c r="G61" s="364">
        <f>ROUND('USPS Base'!G58*(1+PostalMarkup),2)</f>
        <v>134.34</v>
      </c>
      <c r="H61" s="364">
        <f>ROUND('USPS Base'!H58*(1+PostalMarkup),2)</f>
        <v>152.88</v>
      </c>
      <c r="I61" s="364">
        <f>ROUND('USPS Base'!I58*(1+PostalMarkup),2)</f>
        <v>178.05</v>
      </c>
      <c r="J61" s="364">
        <f>ROUND('USPS Base'!J58*(1+PostalMarkup),2)</f>
        <v>379.99</v>
      </c>
      <c r="K61" s="63"/>
      <c r="L61" s="63"/>
      <c r="M61" s="63"/>
      <c r="N61" s="63"/>
    </row>
    <row r="62" ht="12.75" customHeight="1">
      <c r="A62" s="363">
        <v>57.0</v>
      </c>
      <c r="B62" s="364">
        <f>ROUND('USPS Base'!B59*(1+PostalMarkup),2)</f>
        <v>51.93</v>
      </c>
      <c r="C62" s="364">
        <f>ROUND('USPS Base'!C59*(1+PostalMarkup),2)</f>
        <v>56.95</v>
      </c>
      <c r="D62" s="364">
        <f>ROUND('USPS Base'!D59*(1+PostalMarkup),2)</f>
        <v>64.48</v>
      </c>
      <c r="E62" s="364">
        <f>ROUND('USPS Base'!E59*(1+PostalMarkup),2)</f>
        <v>79.25</v>
      </c>
      <c r="F62" s="364">
        <f>ROUND('USPS Base'!F59*(1+PostalMarkup),2)</f>
        <v>117.15</v>
      </c>
      <c r="G62" s="364">
        <f>ROUND('USPS Base'!G59*(1+PostalMarkup),2)</f>
        <v>135.72</v>
      </c>
      <c r="H62" s="364">
        <f>ROUND('USPS Base'!H59*(1+PostalMarkup),2)</f>
        <v>154.28</v>
      </c>
      <c r="I62" s="364">
        <f>ROUND('USPS Base'!I59*(1+PostalMarkup),2)</f>
        <v>179.75</v>
      </c>
      <c r="J62" s="364">
        <f>ROUND('USPS Base'!J59*(1+PostalMarkup),2)</f>
        <v>383.61</v>
      </c>
      <c r="K62" s="63"/>
      <c r="L62" s="63"/>
      <c r="M62" s="63"/>
      <c r="N62" s="63"/>
    </row>
    <row r="63" ht="12.75" customHeight="1">
      <c r="A63" s="363">
        <v>58.0</v>
      </c>
      <c r="B63" s="364">
        <f>ROUND('USPS Base'!B60*(1+PostalMarkup),2)</f>
        <v>52.53</v>
      </c>
      <c r="C63" s="364">
        <f>ROUND('USPS Base'!C60*(1+PostalMarkup),2)</f>
        <v>57.56</v>
      </c>
      <c r="D63" s="364">
        <f>ROUND('USPS Base'!D60*(1+PostalMarkup),2)</f>
        <v>65.12</v>
      </c>
      <c r="E63" s="364">
        <f>ROUND('USPS Base'!E60*(1+PostalMarkup),2)</f>
        <v>80.02</v>
      </c>
      <c r="F63" s="364">
        <f>ROUND('USPS Base'!F60*(1+PostalMarkup),2)</f>
        <v>118.5</v>
      </c>
      <c r="G63" s="364">
        <f>ROUND('USPS Base'!G60*(1+PostalMarkup),2)</f>
        <v>137.2</v>
      </c>
      <c r="H63" s="364">
        <f>ROUND('USPS Base'!H60*(1+PostalMarkup),2)</f>
        <v>155.89</v>
      </c>
      <c r="I63" s="364">
        <f>ROUND('USPS Base'!I60*(1+PostalMarkup),2)</f>
        <v>181.59</v>
      </c>
      <c r="J63" s="364">
        <f>ROUND('USPS Base'!J60*(1+PostalMarkup),2)</f>
        <v>387.53</v>
      </c>
      <c r="K63" s="63"/>
      <c r="L63" s="63"/>
      <c r="M63" s="63"/>
      <c r="N63" s="63"/>
    </row>
    <row r="64" ht="12.75" customHeight="1">
      <c r="A64" s="363">
        <v>59.0</v>
      </c>
      <c r="B64" s="364">
        <f>ROUND('USPS Base'!B61*(1+PostalMarkup),2)</f>
        <v>53.13</v>
      </c>
      <c r="C64" s="364">
        <f>ROUND('USPS Base'!C61*(1+PostalMarkup),2)</f>
        <v>58.18</v>
      </c>
      <c r="D64" s="364">
        <f>ROUND('USPS Base'!D61*(1+PostalMarkup),2)</f>
        <v>65.73</v>
      </c>
      <c r="E64" s="364">
        <f>ROUND('USPS Base'!E61*(1+PostalMarkup),2)</f>
        <v>80.78</v>
      </c>
      <c r="F64" s="364">
        <f>ROUND('USPS Base'!F61*(1+PostalMarkup),2)</f>
        <v>119.8</v>
      </c>
      <c r="G64" s="364">
        <f>ROUND('USPS Base'!G61*(1+PostalMarkup),2)</f>
        <v>138.54</v>
      </c>
      <c r="H64" s="364">
        <f>ROUND('USPS Base'!H61*(1+PostalMarkup),2)</f>
        <v>157.29</v>
      </c>
      <c r="I64" s="364">
        <f>ROUND('USPS Base'!I61*(1+PostalMarkup),2)</f>
        <v>183.3</v>
      </c>
      <c r="J64" s="364">
        <f>ROUND('USPS Base'!J61*(1+PostalMarkup),2)</f>
        <v>391.18</v>
      </c>
      <c r="K64" s="63"/>
      <c r="L64" s="63"/>
      <c r="M64" s="63"/>
      <c r="N64" s="63"/>
    </row>
    <row r="65" ht="12.75" customHeight="1">
      <c r="A65" s="363">
        <v>60.0</v>
      </c>
      <c r="B65" s="364">
        <f>ROUND('USPS Base'!B62*(1+PostalMarkup),2)</f>
        <v>53.72</v>
      </c>
      <c r="C65" s="364">
        <f>ROUND('USPS Base'!C62*(1+PostalMarkup),2)</f>
        <v>58.75</v>
      </c>
      <c r="D65" s="364">
        <f>ROUND('USPS Base'!D62*(1+PostalMarkup),2)</f>
        <v>66.33</v>
      </c>
      <c r="E65" s="364">
        <f>ROUND('USPS Base'!E62*(1+PostalMarkup),2)</f>
        <v>81.5</v>
      </c>
      <c r="F65" s="364">
        <f>ROUND('USPS Base'!F62*(1+PostalMarkup),2)</f>
        <v>121.08</v>
      </c>
      <c r="G65" s="364">
        <f>ROUND('USPS Base'!G62*(1+PostalMarkup),2)</f>
        <v>139.89</v>
      </c>
      <c r="H65" s="364">
        <f>ROUND('USPS Base'!H62*(1+PostalMarkup),2)</f>
        <v>158.68</v>
      </c>
      <c r="I65" s="364">
        <f>ROUND('USPS Base'!I62*(1+PostalMarkup),2)</f>
        <v>184.94</v>
      </c>
      <c r="J65" s="364">
        <f>ROUND('USPS Base'!J62*(1+PostalMarkup),2)</f>
        <v>394.69</v>
      </c>
      <c r="K65" s="63"/>
      <c r="L65" s="63"/>
      <c r="M65" s="63"/>
      <c r="N65" s="63"/>
    </row>
    <row r="66" ht="12.75" customHeight="1">
      <c r="A66" s="363">
        <v>61.0</v>
      </c>
      <c r="B66" s="364">
        <f>ROUND('USPS Base'!B63*(1+PostalMarkup),2)</f>
        <v>54.3</v>
      </c>
      <c r="C66" s="364">
        <f>ROUND('USPS Base'!C63*(1+PostalMarkup),2)</f>
        <v>59.34</v>
      </c>
      <c r="D66" s="364">
        <f>ROUND('USPS Base'!D63*(1+PostalMarkup),2)</f>
        <v>66.91</v>
      </c>
      <c r="E66" s="364">
        <f>ROUND('USPS Base'!E63*(1+PostalMarkup),2)</f>
        <v>82.23</v>
      </c>
      <c r="F66" s="364">
        <f>ROUND('USPS Base'!F63*(1+PostalMarkup),2)</f>
        <v>122.33</v>
      </c>
      <c r="G66" s="364">
        <f>ROUND('USPS Base'!G63*(1+PostalMarkup),2)</f>
        <v>141.42</v>
      </c>
      <c r="H66" s="364">
        <f>ROUND('USPS Base'!H63*(1+PostalMarkup),2)</f>
        <v>160.51</v>
      </c>
      <c r="I66" s="364">
        <f>ROUND('USPS Base'!I63*(1+PostalMarkup),2)</f>
        <v>187.3</v>
      </c>
      <c r="J66" s="364">
        <f>ROUND('USPS Base'!J63*(1+PostalMarkup),2)</f>
        <v>399.73</v>
      </c>
      <c r="K66" s="63"/>
      <c r="L66" s="63"/>
      <c r="M66" s="63"/>
      <c r="N66" s="63"/>
    </row>
    <row r="67" ht="12.75" customHeight="1">
      <c r="A67" s="363">
        <v>62.0</v>
      </c>
      <c r="B67" s="364">
        <f>ROUND('USPS Base'!B64*(1+PostalMarkup),2)</f>
        <v>54.88</v>
      </c>
      <c r="C67" s="364">
        <f>ROUND('USPS Base'!C64*(1+PostalMarkup),2)</f>
        <v>59.92</v>
      </c>
      <c r="D67" s="364">
        <f>ROUND('USPS Base'!D64*(1+PostalMarkup),2)</f>
        <v>67.47</v>
      </c>
      <c r="E67" s="364">
        <f>ROUND('USPS Base'!E64*(1+PostalMarkup),2)</f>
        <v>82.92</v>
      </c>
      <c r="F67" s="364">
        <f>ROUND('USPS Base'!F64*(1+PostalMarkup),2)</f>
        <v>123.54</v>
      </c>
      <c r="G67" s="364">
        <f>ROUND('USPS Base'!G64*(1+PostalMarkup),2)</f>
        <v>142.96</v>
      </c>
      <c r="H67" s="364">
        <f>ROUND('USPS Base'!H64*(1+PostalMarkup),2)</f>
        <v>162.37</v>
      </c>
      <c r="I67" s="364">
        <f>ROUND('USPS Base'!I64*(1+PostalMarkup),2)</f>
        <v>189.91</v>
      </c>
      <c r="J67" s="364">
        <f>ROUND('USPS Base'!J64*(1+PostalMarkup),2)</f>
        <v>405.29</v>
      </c>
      <c r="K67" s="63"/>
      <c r="L67" s="63"/>
      <c r="M67" s="63"/>
      <c r="N67" s="63"/>
    </row>
    <row r="68" ht="12.75" customHeight="1">
      <c r="A68" s="363">
        <v>63.0</v>
      </c>
      <c r="B68" s="364">
        <f>ROUND('USPS Base'!B65*(1+PostalMarkup),2)</f>
        <v>55.43</v>
      </c>
      <c r="C68" s="364">
        <f>ROUND('USPS Base'!C65*(1+PostalMarkup),2)</f>
        <v>60.48</v>
      </c>
      <c r="D68" s="364">
        <f>ROUND('USPS Base'!D65*(1+PostalMarkup),2)</f>
        <v>68.02</v>
      </c>
      <c r="E68" s="364">
        <f>ROUND('USPS Base'!E65*(1+PostalMarkup),2)</f>
        <v>83.58</v>
      </c>
      <c r="F68" s="364">
        <f>ROUND('USPS Base'!F65*(1+PostalMarkup),2)</f>
        <v>124.75</v>
      </c>
      <c r="G68" s="364">
        <f>ROUND('USPS Base'!G65*(1+PostalMarkup),2)</f>
        <v>144.21</v>
      </c>
      <c r="H68" s="364">
        <f>ROUND('USPS Base'!H65*(1+PostalMarkup),2)</f>
        <v>163.66</v>
      </c>
      <c r="I68" s="364">
        <f>ROUND('USPS Base'!I65*(1+PostalMarkup),2)</f>
        <v>192.51</v>
      </c>
      <c r="J68" s="364">
        <f>ROUND('USPS Base'!J65*(1+PostalMarkup),2)</f>
        <v>410.84</v>
      </c>
      <c r="K68" s="63"/>
      <c r="L68" s="63"/>
      <c r="M68" s="63"/>
      <c r="N68" s="63"/>
    </row>
    <row r="69" ht="12.75" customHeight="1">
      <c r="A69" s="363">
        <v>64.0</v>
      </c>
      <c r="B69" s="364">
        <f>ROUND('USPS Base'!B66*(1+PostalMarkup),2)</f>
        <v>55.99</v>
      </c>
      <c r="C69" s="364">
        <f>ROUND('USPS Base'!C66*(1+PostalMarkup),2)</f>
        <v>61.02</v>
      </c>
      <c r="D69" s="364">
        <f>ROUND('USPS Base'!D66*(1+PostalMarkup),2)</f>
        <v>68.55</v>
      </c>
      <c r="E69" s="364">
        <f>ROUND('USPS Base'!E66*(1+PostalMarkup),2)</f>
        <v>84.23</v>
      </c>
      <c r="F69" s="364">
        <f>ROUND('USPS Base'!F66*(1+PostalMarkup),2)</f>
        <v>125.94</v>
      </c>
      <c r="G69" s="364">
        <f>ROUND('USPS Base'!G66*(1+PostalMarkup),2)</f>
        <v>145.43</v>
      </c>
      <c r="H69" s="364">
        <f>ROUND('USPS Base'!H66*(1+PostalMarkup),2)</f>
        <v>164.92</v>
      </c>
      <c r="I69" s="364">
        <f>ROUND('USPS Base'!I66*(1+PostalMarkup),2)</f>
        <v>195.07</v>
      </c>
      <c r="J69" s="364">
        <f>ROUND('USPS Base'!J66*(1+PostalMarkup),2)</f>
        <v>416.31</v>
      </c>
      <c r="K69" s="63"/>
      <c r="L69" s="63"/>
      <c r="M69" s="63"/>
      <c r="N69" s="63"/>
    </row>
    <row r="70" ht="12.75" customHeight="1">
      <c r="A70" s="363">
        <v>65.0</v>
      </c>
      <c r="B70" s="364">
        <f>ROUND('USPS Base'!B67*(1+PostalMarkup),2)</f>
        <v>56.53</v>
      </c>
      <c r="C70" s="364">
        <f>ROUND('USPS Base'!C67*(1+PostalMarkup),2)</f>
        <v>61.55</v>
      </c>
      <c r="D70" s="364">
        <f>ROUND('USPS Base'!D67*(1+PostalMarkup),2)</f>
        <v>69.06</v>
      </c>
      <c r="E70" s="364">
        <f>ROUND('USPS Base'!E67*(1+PostalMarkup),2)</f>
        <v>84.86</v>
      </c>
      <c r="F70" s="364">
        <f>ROUND('USPS Base'!F67*(1+PostalMarkup),2)</f>
        <v>127.08</v>
      </c>
      <c r="G70" s="364">
        <f>ROUND('USPS Base'!G67*(1+PostalMarkup),2)</f>
        <v>146.66</v>
      </c>
      <c r="H70" s="364">
        <f>ROUND('USPS Base'!H67*(1+PostalMarkup),2)</f>
        <v>166.23</v>
      </c>
      <c r="I70" s="364">
        <f>ROUND('USPS Base'!I67*(1+PostalMarkup),2)</f>
        <v>197.62</v>
      </c>
      <c r="J70" s="364">
        <f>ROUND('USPS Base'!J67*(1+PostalMarkup),2)</f>
        <v>421.74</v>
      </c>
      <c r="K70" s="63"/>
      <c r="L70" s="63"/>
      <c r="M70" s="63"/>
      <c r="N70" s="63"/>
    </row>
    <row r="71" ht="12.75" customHeight="1">
      <c r="A71" s="363">
        <v>66.0</v>
      </c>
      <c r="B71" s="364">
        <f>ROUND('USPS Base'!B68*(1+PostalMarkup),2)</f>
        <v>57.09</v>
      </c>
      <c r="C71" s="364">
        <f>ROUND('USPS Base'!C68*(1+PostalMarkup),2)</f>
        <v>62.08</v>
      </c>
      <c r="D71" s="364">
        <f>ROUND('USPS Base'!D68*(1+PostalMarkup),2)</f>
        <v>69.55</v>
      </c>
      <c r="E71" s="364">
        <f>ROUND('USPS Base'!E68*(1+PostalMarkup),2)</f>
        <v>85.47</v>
      </c>
      <c r="F71" s="364">
        <f>ROUND('USPS Base'!F68*(1+PostalMarkup),2)</f>
        <v>128.19</v>
      </c>
      <c r="G71" s="364">
        <f>ROUND('USPS Base'!G68*(1+PostalMarkup),2)</f>
        <v>147.79</v>
      </c>
      <c r="H71" s="364">
        <f>ROUND('USPS Base'!H68*(1+PostalMarkup),2)</f>
        <v>167.37</v>
      </c>
      <c r="I71" s="364">
        <f>ROUND('USPS Base'!I68*(1+PostalMarkup),2)</f>
        <v>200.26</v>
      </c>
      <c r="J71" s="364">
        <f>ROUND('USPS Base'!J68*(1+PostalMarkup),2)</f>
        <v>427.39</v>
      </c>
      <c r="K71" s="63"/>
      <c r="L71" s="63"/>
      <c r="M71" s="63"/>
      <c r="N71" s="63"/>
    </row>
    <row r="72" ht="12.75" customHeight="1">
      <c r="A72" s="363">
        <v>67.0</v>
      </c>
      <c r="B72" s="364">
        <f>ROUND('USPS Base'!B69*(1+PostalMarkup),2)</f>
        <v>57.62</v>
      </c>
      <c r="C72" s="364">
        <f>ROUND('USPS Base'!C69*(1+PostalMarkup),2)</f>
        <v>62.58</v>
      </c>
      <c r="D72" s="364">
        <f>ROUND('USPS Base'!D69*(1+PostalMarkup),2)</f>
        <v>70.04</v>
      </c>
      <c r="E72" s="364">
        <f>ROUND('USPS Base'!E69*(1+PostalMarkup),2)</f>
        <v>86.05</v>
      </c>
      <c r="F72" s="364">
        <f>ROUND('USPS Base'!F69*(1+PostalMarkup),2)</f>
        <v>129.28</v>
      </c>
      <c r="G72" s="364">
        <f>ROUND('USPS Base'!G69*(1+PostalMarkup),2)</f>
        <v>148.95</v>
      </c>
      <c r="H72" s="364">
        <f>ROUND('USPS Base'!H69*(1+PostalMarkup),2)</f>
        <v>168.6</v>
      </c>
      <c r="I72" s="364">
        <f>ROUND('USPS Base'!I69*(1+PostalMarkup),2)</f>
        <v>202.61</v>
      </c>
      <c r="J72" s="364">
        <f>ROUND('USPS Base'!J69*(1+PostalMarkup),2)</f>
        <v>432.39</v>
      </c>
      <c r="K72" s="63"/>
      <c r="L72" s="63"/>
      <c r="M72" s="63"/>
      <c r="N72" s="63"/>
    </row>
    <row r="73" ht="12.75" customHeight="1">
      <c r="A73" s="363">
        <v>68.0</v>
      </c>
      <c r="B73" s="364">
        <f>ROUND('USPS Base'!B70*(1+PostalMarkup),2)</f>
        <v>58.14</v>
      </c>
      <c r="C73" s="364">
        <f>ROUND('USPS Base'!C70*(1+PostalMarkup),2)</f>
        <v>63.09</v>
      </c>
      <c r="D73" s="364">
        <f>ROUND('USPS Base'!D70*(1+PostalMarkup),2)</f>
        <v>70.5</v>
      </c>
      <c r="E73" s="364">
        <f>ROUND('USPS Base'!E70*(1+PostalMarkup),2)</f>
        <v>86.63</v>
      </c>
      <c r="F73" s="364">
        <f>ROUND('USPS Base'!F70*(1+PostalMarkup),2)</f>
        <v>130.34</v>
      </c>
      <c r="G73" s="364">
        <f>ROUND('USPS Base'!G70*(1+PostalMarkup),2)</f>
        <v>150.13</v>
      </c>
      <c r="H73" s="364">
        <f>ROUND('USPS Base'!H70*(1+PostalMarkup),2)</f>
        <v>169.92</v>
      </c>
      <c r="I73" s="364">
        <f>ROUND('USPS Base'!I70*(1+PostalMarkup),2)</f>
        <v>204.77</v>
      </c>
      <c r="J73" s="364">
        <f>ROUND('USPS Base'!J70*(1+PostalMarkup),2)</f>
        <v>437</v>
      </c>
      <c r="K73" s="63"/>
      <c r="L73" s="63"/>
      <c r="M73" s="63"/>
      <c r="N73" s="63"/>
    </row>
    <row r="74" ht="12.75" customHeight="1">
      <c r="A74" s="363">
        <v>69.0</v>
      </c>
      <c r="B74" s="364">
        <f>ROUND('USPS Base'!B71*(1+PostalMarkup),2)</f>
        <v>58.66</v>
      </c>
      <c r="C74" s="364">
        <f>ROUND('USPS Base'!C71*(1+PostalMarkup),2)</f>
        <v>63.57</v>
      </c>
      <c r="D74" s="364">
        <f>ROUND('USPS Base'!D71*(1+PostalMarkup),2)</f>
        <v>70.93</v>
      </c>
      <c r="E74" s="364">
        <f>ROUND('USPS Base'!E71*(1+PostalMarkup),2)</f>
        <v>87.17</v>
      </c>
      <c r="F74" s="364">
        <f>ROUND('USPS Base'!F71*(1+PostalMarkup),2)</f>
        <v>131.38</v>
      </c>
      <c r="G74" s="364">
        <f>ROUND('USPS Base'!G71*(1+PostalMarkup),2)</f>
        <v>151.29</v>
      </c>
      <c r="H74" s="364">
        <f>ROUND('USPS Base'!H71*(1+PostalMarkup),2)</f>
        <v>171.21</v>
      </c>
      <c r="I74" s="364">
        <f>ROUND('USPS Base'!I71*(1+PostalMarkup),2)</f>
        <v>206.94</v>
      </c>
      <c r="J74" s="364">
        <f>ROUND('USPS Base'!J71*(1+PostalMarkup),2)</f>
        <v>441.65</v>
      </c>
      <c r="K74" s="63"/>
      <c r="L74" s="63"/>
      <c r="M74" s="63"/>
      <c r="N74" s="63"/>
    </row>
    <row r="75" ht="12.75" customHeight="1">
      <c r="A75" s="363">
        <v>70.0</v>
      </c>
      <c r="B75" s="364">
        <f>ROUND('USPS Base'!B72*(1+PostalMarkup),2)</f>
        <v>59.17</v>
      </c>
      <c r="C75" s="364">
        <f>ROUND('USPS Base'!C72*(1+PostalMarkup),2)</f>
        <v>64.06</v>
      </c>
      <c r="D75" s="364">
        <f>ROUND('USPS Base'!D72*(1+PostalMarkup),2)</f>
        <v>71.36</v>
      </c>
      <c r="E75" s="364">
        <f>ROUND('USPS Base'!E72*(1+PostalMarkup),2)</f>
        <v>87.69</v>
      </c>
      <c r="F75" s="364">
        <f>ROUND('USPS Base'!F72*(1+PostalMarkup),2)</f>
        <v>132.4</v>
      </c>
      <c r="G75" s="364">
        <f>ROUND('USPS Base'!G72*(1+PostalMarkup),2)</f>
        <v>152.41</v>
      </c>
      <c r="H75" s="364">
        <f>ROUND('USPS Base'!H72*(1+PostalMarkup),2)</f>
        <v>172.42</v>
      </c>
      <c r="I75" s="364">
        <f>ROUND('USPS Base'!I72*(1+PostalMarkup),2)</f>
        <v>209.17</v>
      </c>
      <c r="J75" s="364">
        <f>ROUND('USPS Base'!J72*(1+PostalMarkup),2)</f>
        <v>446.41</v>
      </c>
      <c r="K75" s="63"/>
      <c r="L75" s="63"/>
    </row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J75">
    <cfRule type="expression" dxfId="1" priority="1">
      <formula>MOD(ROW(),2)=0</formula>
    </cfRule>
  </conditionalFormatting>
  <conditionalFormatting sqref="M6:V10">
    <cfRule type="expression" dxfId="1" priority="2">
      <formula>MOD(ROW(),2)=0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EAADB"/>
    <pageSetUpPr/>
  </sheetPr>
  <sheetViews>
    <sheetView workbookViewId="0"/>
  </sheetViews>
  <sheetFormatPr customHeight="1" defaultColWidth="12.63" defaultRowHeight="15.0"/>
  <cols>
    <col customWidth="1" min="1" max="2" width="11.0"/>
    <col customWidth="1" min="3" max="4" width="8.63"/>
    <col customWidth="1" min="5" max="5" width="12.25"/>
    <col customWidth="1" min="6" max="6" width="10.75"/>
    <col customWidth="1" min="7" max="7" width="14.75"/>
    <col customWidth="1" min="8" max="8" width="11.63"/>
    <col customWidth="1" min="9" max="26" width="8.63"/>
  </cols>
  <sheetData>
    <row r="1" ht="12.75" customHeight="1">
      <c r="C1" s="188" t="s">
        <v>61</v>
      </c>
    </row>
    <row r="2" ht="12.75" customHeight="1">
      <c r="C2" s="189" t="s">
        <v>226</v>
      </c>
    </row>
    <row r="3" ht="12.75" customHeight="1">
      <c r="A3" s="365" t="s">
        <v>1</v>
      </c>
      <c r="B3" s="365"/>
      <c r="C3" s="196" t="s">
        <v>85</v>
      </c>
      <c r="D3" s="196" t="s">
        <v>86</v>
      </c>
      <c r="E3" s="196" t="s">
        <v>87</v>
      </c>
      <c r="F3" s="196" t="s">
        <v>88</v>
      </c>
      <c r="G3" s="196" t="s">
        <v>89</v>
      </c>
      <c r="H3" s="196" t="s">
        <v>90</v>
      </c>
      <c r="I3" s="196" t="s">
        <v>91</v>
      </c>
      <c r="J3" s="196" t="s">
        <v>92</v>
      </c>
      <c r="K3" s="196" t="s">
        <v>93</v>
      </c>
      <c r="L3" s="196" t="s">
        <v>94</v>
      </c>
      <c r="M3" s="196" t="s">
        <v>95</v>
      </c>
      <c r="N3" s="196" t="s">
        <v>96</v>
      </c>
      <c r="O3" s="196" t="s">
        <v>73</v>
      </c>
      <c r="P3" s="196" t="s">
        <v>74</v>
      </c>
      <c r="Q3" s="196" t="s">
        <v>75</v>
      </c>
      <c r="R3" s="196" t="s">
        <v>76</v>
      </c>
      <c r="S3" s="196" t="s">
        <v>77</v>
      </c>
      <c r="T3" s="196" t="s">
        <v>97</v>
      </c>
      <c r="U3" s="196" t="s">
        <v>79</v>
      </c>
      <c r="V3" s="196" t="s">
        <v>80</v>
      </c>
    </row>
    <row r="4" ht="12.75" customHeight="1">
      <c r="A4" s="366" t="s">
        <v>227</v>
      </c>
      <c r="B4" s="367" t="s">
        <v>228</v>
      </c>
      <c r="C4" s="196">
        <v>1.0</v>
      </c>
      <c r="D4" s="196">
        <v>2.0</v>
      </c>
      <c r="E4" s="196">
        <v>3.0</v>
      </c>
      <c r="F4" s="196">
        <v>4.0</v>
      </c>
      <c r="G4" s="196">
        <v>5.0</v>
      </c>
      <c r="H4" s="196">
        <v>6.0</v>
      </c>
      <c r="I4" s="196">
        <v>7.0</v>
      </c>
      <c r="J4" s="196">
        <v>8.0</v>
      </c>
      <c r="K4" s="196">
        <v>9.0</v>
      </c>
      <c r="L4" s="196">
        <v>10.0</v>
      </c>
      <c r="M4" s="196">
        <v>11.0</v>
      </c>
      <c r="N4" s="196">
        <v>12.0</v>
      </c>
      <c r="O4" s="196">
        <v>13.0</v>
      </c>
      <c r="P4" s="196">
        <v>14.0</v>
      </c>
      <c r="Q4" s="196">
        <v>15.0</v>
      </c>
      <c r="R4" s="196">
        <v>16.0</v>
      </c>
      <c r="S4" s="196">
        <v>17.0</v>
      </c>
      <c r="T4" s="196">
        <v>18.0</v>
      </c>
      <c r="U4" s="196">
        <v>19.0</v>
      </c>
      <c r="V4" s="196">
        <v>20.0</v>
      </c>
    </row>
    <row r="5" ht="12.75" customHeight="1">
      <c r="A5" s="348">
        <v>1.0</v>
      </c>
      <c r="B5" s="368">
        <f t="shared" ref="B5:B26" si="1">ROUND(A5/16,4)</f>
        <v>0.0625</v>
      </c>
      <c r="C5" s="349">
        <f>ROUND('USPS Base'!AD2*(1+PostalMarkup),2)</f>
        <v>18.93</v>
      </c>
      <c r="D5" s="349">
        <f>ROUND('USPS Base'!AE2*(1+PostalMarkup),2)</f>
        <v>18.8</v>
      </c>
      <c r="E5" s="349">
        <f>ROUND('USPS Base'!AF2*(1+PostalMarkup),2)</f>
        <v>20.42</v>
      </c>
      <c r="F5" s="349">
        <f>ROUND('USPS Base'!AG2*(1+PostalMarkup),2)</f>
        <v>19.44</v>
      </c>
      <c r="G5" s="349">
        <f>ROUND('USPS Base'!AH2*(1+PostalMarkup),2)</f>
        <v>19.44</v>
      </c>
      <c r="H5" s="349">
        <f>ROUND('USPS Base'!AI2*(1+PostalMarkup),2)</f>
        <v>19.44</v>
      </c>
      <c r="I5" s="349">
        <f>ROUND('USPS Base'!AJ2*(1+PostalMarkup),2)</f>
        <v>20.13</v>
      </c>
      <c r="J5" s="349">
        <f>ROUND('USPS Base'!AK2*(1+PostalMarkup),2)</f>
        <v>21.22</v>
      </c>
      <c r="K5" s="349">
        <f>ROUND('USPS Base'!AL2*(1+PostalMarkup),2)</f>
        <v>23.44</v>
      </c>
      <c r="L5" s="349">
        <f>ROUND('USPS Base'!AM2*(1+PostalMarkup),2)</f>
        <v>20.14</v>
      </c>
      <c r="M5" s="349">
        <f>ROUND('USPS Base'!AN2*(1+PostalMarkup),2)</f>
        <v>23.63</v>
      </c>
      <c r="N5" s="349">
        <f>ROUND('USPS Base'!AO2*(1+PostalMarkup),2)</f>
        <v>23.54</v>
      </c>
      <c r="O5" s="349">
        <f>ROUND('USPS Base'!AP2*(1+PostalMarkup),2)</f>
        <v>25.37</v>
      </c>
      <c r="P5" s="349">
        <f>ROUND('USPS Base'!AQ2*(1+PostalMarkup),2)</f>
        <v>20.71</v>
      </c>
      <c r="Q5" s="349">
        <f>ROUND('USPS Base'!AR2*(1+PostalMarkup),2)</f>
        <v>23.36</v>
      </c>
      <c r="R5" s="349">
        <f>ROUND('USPS Base'!AS2*(1+PostalMarkup),2)</f>
        <v>21.49</v>
      </c>
      <c r="S5" s="349">
        <f>ROUND('USPS Base'!AT2*(1+PostalMarkup),2)</f>
        <v>21.92</v>
      </c>
      <c r="T5" s="349">
        <f>ROUND('USPS Base'!AU2*(1+PostalMarkup),2)</f>
        <v>22.79</v>
      </c>
      <c r="U5" s="349">
        <f>ROUND('USPS Base'!AV2*(1+PostalMarkup),2)</f>
        <v>19.53</v>
      </c>
      <c r="V5" s="349">
        <f>ROUND('USPS Base'!AW2*(1+PostalMarkup),2)</f>
        <v>21.87</v>
      </c>
    </row>
    <row r="6" ht="12.75" customHeight="1">
      <c r="A6" s="348">
        <v>2.0</v>
      </c>
      <c r="B6" s="368">
        <f t="shared" si="1"/>
        <v>0.125</v>
      </c>
      <c r="C6" s="349">
        <f>ROUND('USPS Base'!AD3*(1+PostalMarkup),2)</f>
        <v>18.93</v>
      </c>
      <c r="D6" s="349">
        <f>ROUND('USPS Base'!AE3*(1+PostalMarkup),2)</f>
        <v>18.8</v>
      </c>
      <c r="E6" s="349">
        <f>ROUND('USPS Base'!AF3*(1+PostalMarkup),2)</f>
        <v>20.42</v>
      </c>
      <c r="F6" s="349">
        <f>ROUND('USPS Base'!AG3*(1+PostalMarkup),2)</f>
        <v>19.44</v>
      </c>
      <c r="G6" s="349">
        <f>ROUND('USPS Base'!AH3*(1+PostalMarkup),2)</f>
        <v>19.44</v>
      </c>
      <c r="H6" s="349">
        <f>ROUND('USPS Base'!AI3*(1+PostalMarkup),2)</f>
        <v>19.44</v>
      </c>
      <c r="I6" s="349">
        <f>ROUND('USPS Base'!AJ3*(1+PostalMarkup),2)</f>
        <v>20.13</v>
      </c>
      <c r="J6" s="349">
        <f>ROUND('USPS Base'!AK3*(1+PostalMarkup),2)</f>
        <v>21.22</v>
      </c>
      <c r="K6" s="349">
        <f>ROUND('USPS Base'!AL3*(1+PostalMarkup),2)</f>
        <v>23.44</v>
      </c>
      <c r="L6" s="349">
        <f>ROUND('USPS Base'!AM3*(1+PostalMarkup),2)</f>
        <v>20.14</v>
      </c>
      <c r="M6" s="349">
        <f>ROUND('USPS Base'!AN3*(1+PostalMarkup),2)</f>
        <v>23.63</v>
      </c>
      <c r="N6" s="349">
        <f>ROUND('USPS Base'!AO3*(1+PostalMarkup),2)</f>
        <v>23.54</v>
      </c>
      <c r="O6" s="349">
        <f>ROUND('USPS Base'!AP3*(1+PostalMarkup),2)</f>
        <v>25.37</v>
      </c>
      <c r="P6" s="349">
        <f>ROUND('USPS Base'!AQ3*(1+PostalMarkup),2)</f>
        <v>20.71</v>
      </c>
      <c r="Q6" s="349">
        <f>ROUND('USPS Base'!AR3*(1+PostalMarkup),2)</f>
        <v>23.36</v>
      </c>
      <c r="R6" s="349">
        <f>ROUND('USPS Base'!AS3*(1+PostalMarkup),2)</f>
        <v>21.49</v>
      </c>
      <c r="S6" s="349">
        <f>ROUND('USPS Base'!AT3*(1+PostalMarkup),2)</f>
        <v>21.92</v>
      </c>
      <c r="T6" s="349">
        <f>ROUND('USPS Base'!AU3*(1+PostalMarkup),2)</f>
        <v>22.79</v>
      </c>
      <c r="U6" s="349">
        <f>ROUND('USPS Base'!AV3*(1+PostalMarkup),2)</f>
        <v>19.53</v>
      </c>
      <c r="V6" s="349">
        <f>ROUND('USPS Base'!AW3*(1+PostalMarkup),2)</f>
        <v>21.87</v>
      </c>
    </row>
    <row r="7" ht="12.75" customHeight="1">
      <c r="A7" s="348">
        <v>3.0</v>
      </c>
      <c r="B7" s="368">
        <f t="shared" si="1"/>
        <v>0.1875</v>
      </c>
      <c r="C7" s="349">
        <f>ROUND('USPS Base'!AD4*(1+PostalMarkup),2)</f>
        <v>18.93</v>
      </c>
      <c r="D7" s="349">
        <f>ROUND('USPS Base'!AE4*(1+PostalMarkup),2)</f>
        <v>18.8</v>
      </c>
      <c r="E7" s="349">
        <f>ROUND('USPS Base'!AF4*(1+PostalMarkup),2)</f>
        <v>20.42</v>
      </c>
      <c r="F7" s="349">
        <f>ROUND('USPS Base'!AG4*(1+PostalMarkup),2)</f>
        <v>19.44</v>
      </c>
      <c r="G7" s="349">
        <f>ROUND('USPS Base'!AH4*(1+PostalMarkup),2)</f>
        <v>19.44</v>
      </c>
      <c r="H7" s="349">
        <f>ROUND('USPS Base'!AI4*(1+PostalMarkup),2)</f>
        <v>19.44</v>
      </c>
      <c r="I7" s="349">
        <f>ROUND('USPS Base'!AJ4*(1+PostalMarkup),2)</f>
        <v>20.13</v>
      </c>
      <c r="J7" s="349">
        <f>ROUND('USPS Base'!AK4*(1+PostalMarkup),2)</f>
        <v>21.22</v>
      </c>
      <c r="K7" s="349">
        <f>ROUND('USPS Base'!AL4*(1+PostalMarkup),2)</f>
        <v>23.44</v>
      </c>
      <c r="L7" s="349">
        <f>ROUND('USPS Base'!AM4*(1+PostalMarkup),2)</f>
        <v>20.14</v>
      </c>
      <c r="M7" s="349">
        <f>ROUND('USPS Base'!AN4*(1+PostalMarkup),2)</f>
        <v>23.63</v>
      </c>
      <c r="N7" s="349">
        <f>ROUND('USPS Base'!AO4*(1+PostalMarkup),2)</f>
        <v>23.54</v>
      </c>
      <c r="O7" s="349">
        <f>ROUND('USPS Base'!AP4*(1+PostalMarkup),2)</f>
        <v>25.37</v>
      </c>
      <c r="P7" s="349">
        <f>ROUND('USPS Base'!AQ4*(1+PostalMarkup),2)</f>
        <v>20.71</v>
      </c>
      <c r="Q7" s="349">
        <f>ROUND('USPS Base'!AR4*(1+PostalMarkup),2)</f>
        <v>23.36</v>
      </c>
      <c r="R7" s="349">
        <f>ROUND('USPS Base'!AS4*(1+PostalMarkup),2)</f>
        <v>21.49</v>
      </c>
      <c r="S7" s="349">
        <f>ROUND('USPS Base'!AT4*(1+PostalMarkup),2)</f>
        <v>21.92</v>
      </c>
      <c r="T7" s="349">
        <f>ROUND('USPS Base'!AU4*(1+PostalMarkup),2)</f>
        <v>22.79</v>
      </c>
      <c r="U7" s="349">
        <f>ROUND('USPS Base'!AV4*(1+PostalMarkup),2)</f>
        <v>19.53</v>
      </c>
      <c r="V7" s="349">
        <f>ROUND('USPS Base'!AW4*(1+PostalMarkup),2)</f>
        <v>21.87</v>
      </c>
    </row>
    <row r="8" ht="12.75" customHeight="1">
      <c r="A8" s="348">
        <v>4.0</v>
      </c>
      <c r="B8" s="368">
        <f t="shared" si="1"/>
        <v>0.25</v>
      </c>
      <c r="C8" s="349">
        <f>ROUND('USPS Base'!AD5*(1+PostalMarkup),2)</f>
        <v>18.93</v>
      </c>
      <c r="D8" s="349">
        <f>ROUND('USPS Base'!AE5*(1+PostalMarkup),2)</f>
        <v>18.8</v>
      </c>
      <c r="E8" s="349">
        <f>ROUND('USPS Base'!AF5*(1+PostalMarkup),2)</f>
        <v>20.42</v>
      </c>
      <c r="F8" s="349">
        <f>ROUND('USPS Base'!AG5*(1+PostalMarkup),2)</f>
        <v>19.44</v>
      </c>
      <c r="G8" s="349">
        <f>ROUND('USPS Base'!AH5*(1+PostalMarkup),2)</f>
        <v>19.44</v>
      </c>
      <c r="H8" s="349">
        <f>ROUND('USPS Base'!AI5*(1+PostalMarkup),2)</f>
        <v>19.44</v>
      </c>
      <c r="I8" s="349">
        <f>ROUND('USPS Base'!AJ5*(1+PostalMarkup),2)</f>
        <v>20.13</v>
      </c>
      <c r="J8" s="349">
        <f>ROUND('USPS Base'!AK5*(1+PostalMarkup),2)</f>
        <v>21.22</v>
      </c>
      <c r="K8" s="349">
        <f>ROUND('USPS Base'!AL5*(1+PostalMarkup),2)</f>
        <v>23.44</v>
      </c>
      <c r="L8" s="349">
        <f>ROUND('USPS Base'!AM5*(1+PostalMarkup),2)</f>
        <v>20.14</v>
      </c>
      <c r="M8" s="349">
        <f>ROUND('USPS Base'!AN5*(1+PostalMarkup),2)</f>
        <v>23.63</v>
      </c>
      <c r="N8" s="349">
        <f>ROUND('USPS Base'!AO5*(1+PostalMarkup),2)</f>
        <v>23.54</v>
      </c>
      <c r="O8" s="349">
        <f>ROUND('USPS Base'!AP5*(1+PostalMarkup),2)</f>
        <v>25.37</v>
      </c>
      <c r="P8" s="349">
        <f>ROUND('USPS Base'!AQ5*(1+PostalMarkup),2)</f>
        <v>20.71</v>
      </c>
      <c r="Q8" s="349">
        <f>ROUND('USPS Base'!AR5*(1+PostalMarkup),2)</f>
        <v>23.36</v>
      </c>
      <c r="R8" s="349">
        <f>ROUND('USPS Base'!AS5*(1+PostalMarkup),2)</f>
        <v>21.49</v>
      </c>
      <c r="S8" s="349">
        <f>ROUND('USPS Base'!AT5*(1+PostalMarkup),2)</f>
        <v>21.92</v>
      </c>
      <c r="T8" s="349">
        <f>ROUND('USPS Base'!AU5*(1+PostalMarkup),2)</f>
        <v>22.79</v>
      </c>
      <c r="U8" s="349">
        <f>ROUND('USPS Base'!AV5*(1+PostalMarkup),2)</f>
        <v>19.53</v>
      </c>
      <c r="V8" s="349">
        <f>ROUND('USPS Base'!AW5*(1+PostalMarkup),2)</f>
        <v>21.87</v>
      </c>
    </row>
    <row r="9" ht="12.75" customHeight="1">
      <c r="A9" s="348">
        <v>5.0</v>
      </c>
      <c r="B9" s="368">
        <f t="shared" si="1"/>
        <v>0.3125</v>
      </c>
      <c r="C9" s="349">
        <f>ROUND('USPS Base'!AD6*(1+PostalMarkup),2)</f>
        <v>18.93</v>
      </c>
      <c r="D9" s="349">
        <f>ROUND('USPS Base'!AE6*(1+PostalMarkup),2)</f>
        <v>18.8</v>
      </c>
      <c r="E9" s="349">
        <f>ROUND('USPS Base'!AF6*(1+PostalMarkup),2)</f>
        <v>20.42</v>
      </c>
      <c r="F9" s="349">
        <f>ROUND('USPS Base'!AG6*(1+PostalMarkup),2)</f>
        <v>19.44</v>
      </c>
      <c r="G9" s="349">
        <f>ROUND('USPS Base'!AH6*(1+PostalMarkup),2)</f>
        <v>19.44</v>
      </c>
      <c r="H9" s="349">
        <f>ROUND('USPS Base'!AI6*(1+PostalMarkup),2)</f>
        <v>19.44</v>
      </c>
      <c r="I9" s="349">
        <f>ROUND('USPS Base'!AJ6*(1+PostalMarkup),2)</f>
        <v>20.13</v>
      </c>
      <c r="J9" s="349">
        <f>ROUND('USPS Base'!AK6*(1+PostalMarkup),2)</f>
        <v>21.22</v>
      </c>
      <c r="K9" s="349">
        <f>ROUND('USPS Base'!AL6*(1+PostalMarkup),2)</f>
        <v>23.44</v>
      </c>
      <c r="L9" s="349">
        <f>ROUND('USPS Base'!AM6*(1+PostalMarkup),2)</f>
        <v>20.14</v>
      </c>
      <c r="M9" s="349">
        <f>ROUND('USPS Base'!AN6*(1+PostalMarkup),2)</f>
        <v>23.63</v>
      </c>
      <c r="N9" s="349">
        <f>ROUND('USPS Base'!AO6*(1+PostalMarkup),2)</f>
        <v>23.54</v>
      </c>
      <c r="O9" s="349">
        <f>ROUND('USPS Base'!AP6*(1+PostalMarkup),2)</f>
        <v>25.37</v>
      </c>
      <c r="P9" s="349">
        <f>ROUND('USPS Base'!AQ6*(1+PostalMarkup),2)</f>
        <v>20.71</v>
      </c>
      <c r="Q9" s="349">
        <f>ROUND('USPS Base'!AR6*(1+PostalMarkup),2)</f>
        <v>23.36</v>
      </c>
      <c r="R9" s="349">
        <f>ROUND('USPS Base'!AS6*(1+PostalMarkup),2)</f>
        <v>21.49</v>
      </c>
      <c r="S9" s="349">
        <f>ROUND('USPS Base'!AT6*(1+PostalMarkup),2)</f>
        <v>21.92</v>
      </c>
      <c r="T9" s="349">
        <f>ROUND('USPS Base'!AU6*(1+PostalMarkup),2)</f>
        <v>22.79</v>
      </c>
      <c r="U9" s="349">
        <f>ROUND('USPS Base'!AV6*(1+PostalMarkup),2)</f>
        <v>19.53</v>
      </c>
      <c r="V9" s="349">
        <f>ROUND('USPS Base'!AW6*(1+PostalMarkup),2)</f>
        <v>21.87</v>
      </c>
    </row>
    <row r="10" ht="12.75" customHeight="1">
      <c r="A10" s="348">
        <v>6.0</v>
      </c>
      <c r="B10" s="368">
        <f t="shared" si="1"/>
        <v>0.375</v>
      </c>
      <c r="C10" s="349">
        <f>ROUND('USPS Base'!AD7*(1+PostalMarkup),2)</f>
        <v>18.93</v>
      </c>
      <c r="D10" s="349">
        <f>ROUND('USPS Base'!AE7*(1+PostalMarkup),2)</f>
        <v>18.8</v>
      </c>
      <c r="E10" s="349">
        <f>ROUND('USPS Base'!AF7*(1+PostalMarkup),2)</f>
        <v>20.42</v>
      </c>
      <c r="F10" s="349">
        <f>ROUND('USPS Base'!AG7*(1+PostalMarkup),2)</f>
        <v>19.44</v>
      </c>
      <c r="G10" s="349">
        <f>ROUND('USPS Base'!AH7*(1+PostalMarkup),2)</f>
        <v>19.44</v>
      </c>
      <c r="H10" s="349">
        <f>ROUND('USPS Base'!AI7*(1+PostalMarkup),2)</f>
        <v>19.44</v>
      </c>
      <c r="I10" s="349">
        <f>ROUND('USPS Base'!AJ7*(1+PostalMarkup),2)</f>
        <v>20.13</v>
      </c>
      <c r="J10" s="349">
        <f>ROUND('USPS Base'!AK7*(1+PostalMarkup),2)</f>
        <v>21.22</v>
      </c>
      <c r="K10" s="349">
        <f>ROUND('USPS Base'!AL7*(1+PostalMarkup),2)</f>
        <v>23.44</v>
      </c>
      <c r="L10" s="349">
        <f>ROUND('USPS Base'!AM7*(1+PostalMarkup),2)</f>
        <v>20.14</v>
      </c>
      <c r="M10" s="349">
        <f>ROUND('USPS Base'!AN7*(1+PostalMarkup),2)</f>
        <v>23.63</v>
      </c>
      <c r="N10" s="349">
        <f>ROUND('USPS Base'!AO7*(1+PostalMarkup),2)</f>
        <v>23.54</v>
      </c>
      <c r="O10" s="349">
        <f>ROUND('USPS Base'!AP7*(1+PostalMarkup),2)</f>
        <v>25.37</v>
      </c>
      <c r="P10" s="349">
        <f>ROUND('USPS Base'!AQ7*(1+PostalMarkup),2)</f>
        <v>20.71</v>
      </c>
      <c r="Q10" s="349">
        <f>ROUND('USPS Base'!AR7*(1+PostalMarkup),2)</f>
        <v>23.36</v>
      </c>
      <c r="R10" s="349">
        <f>ROUND('USPS Base'!AS7*(1+PostalMarkup),2)</f>
        <v>21.49</v>
      </c>
      <c r="S10" s="349">
        <f>ROUND('USPS Base'!AT7*(1+PostalMarkup),2)</f>
        <v>21.92</v>
      </c>
      <c r="T10" s="349">
        <f>ROUND('USPS Base'!AU7*(1+PostalMarkup),2)</f>
        <v>22.79</v>
      </c>
      <c r="U10" s="349">
        <f>ROUND('USPS Base'!AV7*(1+PostalMarkup),2)</f>
        <v>19.53</v>
      </c>
      <c r="V10" s="349">
        <f>ROUND('USPS Base'!AW7*(1+PostalMarkup),2)</f>
        <v>21.87</v>
      </c>
    </row>
    <row r="11" ht="12.75" customHeight="1">
      <c r="A11" s="348">
        <v>7.0</v>
      </c>
      <c r="B11" s="368">
        <f t="shared" si="1"/>
        <v>0.4375</v>
      </c>
      <c r="C11" s="349">
        <f>ROUND('USPS Base'!AD8*(1+PostalMarkup),2)</f>
        <v>18.93</v>
      </c>
      <c r="D11" s="349">
        <f>ROUND('USPS Base'!AE8*(1+PostalMarkup),2)</f>
        <v>18.8</v>
      </c>
      <c r="E11" s="349">
        <f>ROUND('USPS Base'!AF8*(1+PostalMarkup),2)</f>
        <v>20.42</v>
      </c>
      <c r="F11" s="349">
        <f>ROUND('USPS Base'!AG8*(1+PostalMarkup),2)</f>
        <v>19.44</v>
      </c>
      <c r="G11" s="349">
        <f>ROUND('USPS Base'!AH8*(1+PostalMarkup),2)</f>
        <v>19.44</v>
      </c>
      <c r="H11" s="349">
        <f>ROUND('USPS Base'!AI8*(1+PostalMarkup),2)</f>
        <v>19.44</v>
      </c>
      <c r="I11" s="349">
        <f>ROUND('USPS Base'!AJ8*(1+PostalMarkup),2)</f>
        <v>20.13</v>
      </c>
      <c r="J11" s="349">
        <f>ROUND('USPS Base'!AK8*(1+PostalMarkup),2)</f>
        <v>21.22</v>
      </c>
      <c r="K11" s="349">
        <f>ROUND('USPS Base'!AL8*(1+PostalMarkup),2)</f>
        <v>23.44</v>
      </c>
      <c r="L11" s="349">
        <f>ROUND('USPS Base'!AM8*(1+PostalMarkup),2)</f>
        <v>20.14</v>
      </c>
      <c r="M11" s="349">
        <f>ROUND('USPS Base'!AN8*(1+PostalMarkup),2)</f>
        <v>23.63</v>
      </c>
      <c r="N11" s="349">
        <f>ROUND('USPS Base'!AO8*(1+PostalMarkup),2)</f>
        <v>23.54</v>
      </c>
      <c r="O11" s="349">
        <f>ROUND('USPS Base'!AP8*(1+PostalMarkup),2)</f>
        <v>25.37</v>
      </c>
      <c r="P11" s="349">
        <f>ROUND('USPS Base'!AQ8*(1+PostalMarkup),2)</f>
        <v>20.71</v>
      </c>
      <c r="Q11" s="349">
        <f>ROUND('USPS Base'!AR8*(1+PostalMarkup),2)</f>
        <v>23.36</v>
      </c>
      <c r="R11" s="349">
        <f>ROUND('USPS Base'!AS8*(1+PostalMarkup),2)</f>
        <v>21.49</v>
      </c>
      <c r="S11" s="349">
        <f>ROUND('USPS Base'!AT8*(1+PostalMarkup),2)</f>
        <v>21.92</v>
      </c>
      <c r="T11" s="349">
        <f>ROUND('USPS Base'!AU8*(1+PostalMarkup),2)</f>
        <v>22.79</v>
      </c>
      <c r="U11" s="349">
        <f>ROUND('USPS Base'!AV8*(1+PostalMarkup),2)</f>
        <v>19.53</v>
      </c>
      <c r="V11" s="349">
        <f>ROUND('USPS Base'!AW8*(1+PostalMarkup),2)</f>
        <v>21.87</v>
      </c>
    </row>
    <row r="12" ht="12.75" customHeight="1">
      <c r="A12" s="348">
        <v>8.0</v>
      </c>
      <c r="B12" s="349">
        <f t="shared" si="1"/>
        <v>0.5</v>
      </c>
      <c r="C12" s="349">
        <f>ROUND('USPS Base'!AD9*(1+PostalMarkup),2)</f>
        <v>18.93</v>
      </c>
      <c r="D12" s="349">
        <f>ROUND('USPS Base'!AE9*(1+PostalMarkup),2)</f>
        <v>18.8</v>
      </c>
      <c r="E12" s="349">
        <f>ROUND('USPS Base'!AF9*(1+PostalMarkup),2)</f>
        <v>20.42</v>
      </c>
      <c r="F12" s="349">
        <f>ROUND('USPS Base'!AG9*(1+PostalMarkup),2)</f>
        <v>19.44</v>
      </c>
      <c r="G12" s="349">
        <f>ROUND('USPS Base'!AH9*(1+PostalMarkup),2)</f>
        <v>19.44</v>
      </c>
      <c r="H12" s="349">
        <f>ROUND('USPS Base'!AI9*(1+PostalMarkup),2)</f>
        <v>19.44</v>
      </c>
      <c r="I12" s="349">
        <f>ROUND('USPS Base'!AJ9*(1+PostalMarkup),2)</f>
        <v>20.13</v>
      </c>
      <c r="J12" s="349">
        <f>ROUND('USPS Base'!AK9*(1+PostalMarkup),2)</f>
        <v>21.22</v>
      </c>
      <c r="K12" s="349">
        <f>ROUND('USPS Base'!AL9*(1+PostalMarkup),2)</f>
        <v>23.44</v>
      </c>
      <c r="L12" s="349">
        <f>ROUND('USPS Base'!AM9*(1+PostalMarkup),2)</f>
        <v>20.14</v>
      </c>
      <c r="M12" s="349">
        <f>ROUND('USPS Base'!AN9*(1+PostalMarkup),2)</f>
        <v>23.63</v>
      </c>
      <c r="N12" s="349">
        <f>ROUND('USPS Base'!AO9*(1+PostalMarkup),2)</f>
        <v>23.54</v>
      </c>
      <c r="O12" s="349">
        <f>ROUND('USPS Base'!AP9*(1+PostalMarkup),2)</f>
        <v>25.37</v>
      </c>
      <c r="P12" s="349">
        <f>ROUND('USPS Base'!AQ9*(1+PostalMarkup),2)</f>
        <v>20.71</v>
      </c>
      <c r="Q12" s="349">
        <f>ROUND('USPS Base'!AR9*(1+PostalMarkup),2)</f>
        <v>23.36</v>
      </c>
      <c r="R12" s="349">
        <f>ROUND('USPS Base'!AS9*(1+PostalMarkup),2)</f>
        <v>21.49</v>
      </c>
      <c r="S12" s="349">
        <f>ROUND('USPS Base'!AT9*(1+PostalMarkup),2)</f>
        <v>21.92</v>
      </c>
      <c r="T12" s="349">
        <f>ROUND('USPS Base'!AU9*(1+PostalMarkup),2)</f>
        <v>22.79</v>
      </c>
      <c r="U12" s="349">
        <f>ROUND('USPS Base'!AV9*(1+PostalMarkup),2)</f>
        <v>19.53</v>
      </c>
      <c r="V12" s="349">
        <f>ROUND('USPS Base'!AW9*(1+PostalMarkup),2)</f>
        <v>21.87</v>
      </c>
    </row>
    <row r="13" ht="12.75" customHeight="1">
      <c r="A13" s="348">
        <v>12.0</v>
      </c>
      <c r="B13" s="349">
        <f t="shared" si="1"/>
        <v>0.75</v>
      </c>
      <c r="C13" s="349">
        <f>ROUND('USPS Base'!AD10*(1+PostalMarkup),2)</f>
        <v>27.07</v>
      </c>
      <c r="D13" s="349">
        <f>ROUND('USPS Base'!AE10*(1+PostalMarkup),2)</f>
        <v>27.7</v>
      </c>
      <c r="E13" s="349">
        <f>ROUND('USPS Base'!AF10*(1+PostalMarkup),2)</f>
        <v>38.87</v>
      </c>
      <c r="F13" s="349">
        <f>ROUND('USPS Base'!AG10*(1+PostalMarkup),2)</f>
        <v>39.92</v>
      </c>
      <c r="G13" s="349">
        <f>ROUND('USPS Base'!AH10*(1+PostalMarkup),2)</f>
        <v>39.86</v>
      </c>
      <c r="H13" s="349">
        <f>ROUND('USPS Base'!AI10*(1+PostalMarkup),2)</f>
        <v>35.7</v>
      </c>
      <c r="I13" s="349">
        <f>ROUND('USPS Base'!AJ10*(1+PostalMarkup),2)</f>
        <v>31.18</v>
      </c>
      <c r="J13" s="349">
        <f>ROUND('USPS Base'!AK10*(1+PostalMarkup),2)</f>
        <v>32.45</v>
      </c>
      <c r="K13" s="349">
        <f>ROUND('USPS Base'!AL10*(1+PostalMarkup),2)</f>
        <v>37.49</v>
      </c>
      <c r="L13" s="349">
        <f>ROUND('USPS Base'!AM10*(1+PostalMarkup),2)</f>
        <v>32.45</v>
      </c>
      <c r="M13" s="349">
        <f>ROUND('USPS Base'!AN10*(1+PostalMarkup),2)</f>
        <v>36.79</v>
      </c>
      <c r="N13" s="349">
        <f>ROUND('USPS Base'!AO10*(1+PostalMarkup),2)</f>
        <v>42.93</v>
      </c>
      <c r="O13" s="349">
        <f>ROUND('USPS Base'!AP10*(1+PostalMarkup),2)</f>
        <v>38.93</v>
      </c>
      <c r="P13" s="349">
        <f>ROUND('USPS Base'!AQ10*(1+PostalMarkup),2)</f>
        <v>33.38</v>
      </c>
      <c r="Q13" s="349">
        <f>ROUND('USPS Base'!AR10*(1+PostalMarkup),2)</f>
        <v>31.18</v>
      </c>
      <c r="R13" s="349">
        <f>ROUND('USPS Base'!AS10*(1+PostalMarkup),2)</f>
        <v>31.18</v>
      </c>
      <c r="S13" s="349">
        <f>ROUND('USPS Base'!AT10*(1+PostalMarkup),2)</f>
        <v>35.34</v>
      </c>
      <c r="T13" s="349">
        <f>ROUND('USPS Base'!AU10*(1+PostalMarkup),2)</f>
        <v>33.38</v>
      </c>
      <c r="U13" s="349">
        <f>ROUND('USPS Base'!AV10*(1+PostalMarkup),2)</f>
        <v>33.1</v>
      </c>
      <c r="V13" s="349">
        <f>ROUND('USPS Base'!AW10*(1+PostalMarkup),2)</f>
        <v>33.26</v>
      </c>
    </row>
    <row r="14" ht="12.75" customHeight="1">
      <c r="A14" s="348">
        <v>16.0</v>
      </c>
      <c r="B14" s="349">
        <f t="shared" si="1"/>
        <v>1</v>
      </c>
      <c r="C14" s="349">
        <f>ROUND('USPS Base'!AD11*(1+PostalMarkup),2)</f>
        <v>27.07</v>
      </c>
      <c r="D14" s="349">
        <f>ROUND('USPS Base'!AE11*(1+PostalMarkup),2)</f>
        <v>27.7</v>
      </c>
      <c r="E14" s="349">
        <f>ROUND('USPS Base'!AF11*(1+PostalMarkup),2)</f>
        <v>38.87</v>
      </c>
      <c r="F14" s="349">
        <f>ROUND('USPS Base'!AG11*(1+PostalMarkup),2)</f>
        <v>39.92</v>
      </c>
      <c r="G14" s="349">
        <f>ROUND('USPS Base'!AH11*(1+PostalMarkup),2)</f>
        <v>39.86</v>
      </c>
      <c r="H14" s="349">
        <f>ROUND('USPS Base'!AI11*(1+PostalMarkup),2)</f>
        <v>35.7</v>
      </c>
      <c r="I14" s="349">
        <f>ROUND('USPS Base'!AJ11*(1+PostalMarkup),2)</f>
        <v>31.18</v>
      </c>
      <c r="J14" s="349">
        <f>ROUND('USPS Base'!AK11*(1+PostalMarkup),2)</f>
        <v>32.45</v>
      </c>
      <c r="K14" s="349">
        <f>ROUND('USPS Base'!AL11*(1+PostalMarkup),2)</f>
        <v>37.49</v>
      </c>
      <c r="L14" s="349">
        <f>ROUND('USPS Base'!AM11*(1+PostalMarkup),2)</f>
        <v>32.45</v>
      </c>
      <c r="M14" s="349">
        <f>ROUND('USPS Base'!AN11*(1+PostalMarkup),2)</f>
        <v>36.79</v>
      </c>
      <c r="N14" s="349">
        <f>ROUND('USPS Base'!AO11*(1+PostalMarkup),2)</f>
        <v>42.93</v>
      </c>
      <c r="O14" s="349">
        <f>ROUND('USPS Base'!AP11*(1+PostalMarkup),2)</f>
        <v>38.93</v>
      </c>
      <c r="P14" s="349">
        <f>ROUND('USPS Base'!AQ11*(1+PostalMarkup),2)</f>
        <v>33.38</v>
      </c>
      <c r="Q14" s="349">
        <f>ROUND('USPS Base'!AR11*(1+PostalMarkup),2)</f>
        <v>31.18</v>
      </c>
      <c r="R14" s="349">
        <f>ROUND('USPS Base'!AS11*(1+PostalMarkup),2)</f>
        <v>31.18</v>
      </c>
      <c r="S14" s="349">
        <f>ROUND('USPS Base'!AT11*(1+PostalMarkup),2)</f>
        <v>35.34</v>
      </c>
      <c r="T14" s="349">
        <f>ROUND('USPS Base'!AU11*(1+PostalMarkup),2)</f>
        <v>33.38</v>
      </c>
      <c r="U14" s="349">
        <f>ROUND('USPS Base'!AV11*(1+PostalMarkup),2)</f>
        <v>33.1</v>
      </c>
      <c r="V14" s="349">
        <f>ROUND('USPS Base'!AW11*(1+PostalMarkup),2)</f>
        <v>33.26</v>
      </c>
    </row>
    <row r="15" ht="12.75" customHeight="1">
      <c r="A15" s="348">
        <v>20.0</v>
      </c>
      <c r="B15" s="349">
        <f t="shared" si="1"/>
        <v>1.25</v>
      </c>
      <c r="C15" s="349">
        <f>ROUND('USPS Base'!AD12*(1+PostalMarkup),2)</f>
        <v>27.07</v>
      </c>
      <c r="D15" s="349">
        <f>ROUND('USPS Base'!AE12*(1+PostalMarkup),2)</f>
        <v>27.7</v>
      </c>
      <c r="E15" s="349">
        <f>ROUND('USPS Base'!AF12*(1+PostalMarkup),2)</f>
        <v>38.87</v>
      </c>
      <c r="F15" s="349">
        <f>ROUND('USPS Base'!AG12*(1+PostalMarkup),2)</f>
        <v>39.92</v>
      </c>
      <c r="G15" s="349">
        <f>ROUND('USPS Base'!AH12*(1+PostalMarkup),2)</f>
        <v>39.86</v>
      </c>
      <c r="H15" s="349">
        <f>ROUND('USPS Base'!AI12*(1+PostalMarkup),2)</f>
        <v>35.7</v>
      </c>
      <c r="I15" s="349">
        <f>ROUND('USPS Base'!AJ12*(1+PostalMarkup),2)</f>
        <v>31.18</v>
      </c>
      <c r="J15" s="349">
        <f>ROUND('USPS Base'!AK12*(1+PostalMarkup),2)</f>
        <v>32.45</v>
      </c>
      <c r="K15" s="349">
        <f>ROUND('USPS Base'!AL12*(1+PostalMarkup),2)</f>
        <v>37.49</v>
      </c>
      <c r="L15" s="349">
        <f>ROUND('USPS Base'!AM12*(1+PostalMarkup),2)</f>
        <v>32.45</v>
      </c>
      <c r="M15" s="349">
        <f>ROUND('USPS Base'!AN12*(1+PostalMarkup),2)</f>
        <v>36.79</v>
      </c>
      <c r="N15" s="349">
        <f>ROUND('USPS Base'!AO12*(1+PostalMarkup),2)</f>
        <v>42.93</v>
      </c>
      <c r="O15" s="349">
        <f>ROUND('USPS Base'!AP12*(1+PostalMarkup),2)</f>
        <v>38.93</v>
      </c>
      <c r="P15" s="349">
        <f>ROUND('USPS Base'!AQ12*(1+PostalMarkup),2)</f>
        <v>33.38</v>
      </c>
      <c r="Q15" s="349">
        <f>ROUND('USPS Base'!AR12*(1+PostalMarkup),2)</f>
        <v>31.18</v>
      </c>
      <c r="R15" s="349">
        <f>ROUND('USPS Base'!AS12*(1+PostalMarkup),2)</f>
        <v>31.18</v>
      </c>
      <c r="S15" s="349">
        <f>ROUND('USPS Base'!AT12*(1+PostalMarkup),2)</f>
        <v>35.34</v>
      </c>
      <c r="T15" s="349">
        <f>ROUND('USPS Base'!AU12*(1+PostalMarkup),2)</f>
        <v>33.38</v>
      </c>
      <c r="U15" s="349">
        <f>ROUND('USPS Base'!AV12*(1+PostalMarkup),2)</f>
        <v>33.1</v>
      </c>
      <c r="V15" s="349">
        <f>ROUND('USPS Base'!AW12*(1+PostalMarkup),2)</f>
        <v>33.26</v>
      </c>
    </row>
    <row r="16" ht="12.75" customHeight="1">
      <c r="A16" s="348">
        <v>24.0</v>
      </c>
      <c r="B16" s="349">
        <f t="shared" si="1"/>
        <v>1.5</v>
      </c>
      <c r="C16" s="349">
        <f>ROUND('USPS Base'!AD13*(1+PostalMarkup),2)</f>
        <v>27.07</v>
      </c>
      <c r="D16" s="349">
        <f>ROUND('USPS Base'!AE13*(1+PostalMarkup),2)</f>
        <v>27.7</v>
      </c>
      <c r="E16" s="349">
        <f>ROUND('USPS Base'!AF13*(1+PostalMarkup),2)</f>
        <v>38.87</v>
      </c>
      <c r="F16" s="349">
        <f>ROUND('USPS Base'!AG13*(1+PostalMarkup),2)</f>
        <v>39.92</v>
      </c>
      <c r="G16" s="349">
        <f>ROUND('USPS Base'!AH13*(1+PostalMarkup),2)</f>
        <v>39.86</v>
      </c>
      <c r="H16" s="349">
        <f>ROUND('USPS Base'!AI13*(1+PostalMarkup),2)</f>
        <v>35.7</v>
      </c>
      <c r="I16" s="349">
        <f>ROUND('USPS Base'!AJ13*(1+PostalMarkup),2)</f>
        <v>31.18</v>
      </c>
      <c r="J16" s="349">
        <f>ROUND('USPS Base'!AK13*(1+PostalMarkup),2)</f>
        <v>32.45</v>
      </c>
      <c r="K16" s="349">
        <f>ROUND('USPS Base'!AL13*(1+PostalMarkup),2)</f>
        <v>37.49</v>
      </c>
      <c r="L16" s="349">
        <f>ROUND('USPS Base'!AM13*(1+PostalMarkup),2)</f>
        <v>32.45</v>
      </c>
      <c r="M16" s="349">
        <f>ROUND('USPS Base'!AN13*(1+PostalMarkup),2)</f>
        <v>36.79</v>
      </c>
      <c r="N16" s="349">
        <f>ROUND('USPS Base'!AO13*(1+PostalMarkup),2)</f>
        <v>42.93</v>
      </c>
      <c r="O16" s="349">
        <f>ROUND('USPS Base'!AP13*(1+PostalMarkup),2)</f>
        <v>38.93</v>
      </c>
      <c r="P16" s="349">
        <f>ROUND('USPS Base'!AQ13*(1+PostalMarkup),2)</f>
        <v>33.38</v>
      </c>
      <c r="Q16" s="349">
        <f>ROUND('USPS Base'!AR13*(1+PostalMarkup),2)</f>
        <v>31.18</v>
      </c>
      <c r="R16" s="349">
        <f>ROUND('USPS Base'!AS13*(1+PostalMarkup),2)</f>
        <v>31.18</v>
      </c>
      <c r="S16" s="349">
        <f>ROUND('USPS Base'!AT13*(1+PostalMarkup),2)</f>
        <v>35.34</v>
      </c>
      <c r="T16" s="349">
        <f>ROUND('USPS Base'!AU13*(1+PostalMarkup),2)</f>
        <v>33.38</v>
      </c>
      <c r="U16" s="349">
        <f>ROUND('USPS Base'!AV13*(1+PostalMarkup),2)</f>
        <v>33.1</v>
      </c>
      <c r="V16" s="349">
        <f>ROUND('USPS Base'!AW13*(1+PostalMarkup),2)</f>
        <v>33.26</v>
      </c>
    </row>
    <row r="17" ht="12.75" customHeight="1">
      <c r="A17" s="348">
        <v>28.0</v>
      </c>
      <c r="B17" s="349">
        <f t="shared" si="1"/>
        <v>1.75</v>
      </c>
      <c r="C17" s="349">
        <f>ROUND('USPS Base'!AD14*(1+PostalMarkup),2)</f>
        <v>27.07</v>
      </c>
      <c r="D17" s="349">
        <f>ROUND('USPS Base'!AE14*(1+PostalMarkup),2)</f>
        <v>27.7</v>
      </c>
      <c r="E17" s="349">
        <f>ROUND('USPS Base'!AF14*(1+PostalMarkup),2)</f>
        <v>38.87</v>
      </c>
      <c r="F17" s="349">
        <f>ROUND('USPS Base'!AG14*(1+PostalMarkup),2)</f>
        <v>39.92</v>
      </c>
      <c r="G17" s="349">
        <f>ROUND('USPS Base'!AH14*(1+PostalMarkup),2)</f>
        <v>39.86</v>
      </c>
      <c r="H17" s="349">
        <f>ROUND('USPS Base'!AI14*(1+PostalMarkup),2)</f>
        <v>35.7</v>
      </c>
      <c r="I17" s="349">
        <f>ROUND('USPS Base'!AJ14*(1+PostalMarkup),2)</f>
        <v>31.18</v>
      </c>
      <c r="J17" s="349">
        <f>ROUND('USPS Base'!AK14*(1+PostalMarkup),2)</f>
        <v>32.45</v>
      </c>
      <c r="K17" s="349">
        <f>ROUND('USPS Base'!AL14*(1+PostalMarkup),2)</f>
        <v>37.49</v>
      </c>
      <c r="L17" s="349">
        <f>ROUND('USPS Base'!AM14*(1+PostalMarkup),2)</f>
        <v>32.45</v>
      </c>
      <c r="M17" s="349">
        <f>ROUND('USPS Base'!AN14*(1+PostalMarkup),2)</f>
        <v>36.79</v>
      </c>
      <c r="N17" s="349">
        <f>ROUND('USPS Base'!AO14*(1+PostalMarkup),2)</f>
        <v>42.93</v>
      </c>
      <c r="O17" s="349">
        <f>ROUND('USPS Base'!AP14*(1+PostalMarkup),2)</f>
        <v>38.93</v>
      </c>
      <c r="P17" s="349">
        <f>ROUND('USPS Base'!AQ14*(1+PostalMarkup),2)</f>
        <v>33.38</v>
      </c>
      <c r="Q17" s="349">
        <f>ROUND('USPS Base'!AR14*(1+PostalMarkup),2)</f>
        <v>31.18</v>
      </c>
      <c r="R17" s="349">
        <f>ROUND('USPS Base'!AS14*(1+PostalMarkup),2)</f>
        <v>31.18</v>
      </c>
      <c r="S17" s="349">
        <f>ROUND('USPS Base'!AT14*(1+PostalMarkup),2)</f>
        <v>35.34</v>
      </c>
      <c r="T17" s="349">
        <f>ROUND('USPS Base'!AU14*(1+PostalMarkup),2)</f>
        <v>33.38</v>
      </c>
      <c r="U17" s="349">
        <f>ROUND('USPS Base'!AV14*(1+PostalMarkup),2)</f>
        <v>33.1</v>
      </c>
      <c r="V17" s="349">
        <f>ROUND('USPS Base'!AW14*(1+PostalMarkup),2)</f>
        <v>33.26</v>
      </c>
    </row>
    <row r="18" ht="12.75" customHeight="1">
      <c r="A18" s="348">
        <v>32.0</v>
      </c>
      <c r="B18" s="349">
        <f t="shared" si="1"/>
        <v>2</v>
      </c>
      <c r="C18" s="349">
        <f>ROUND('USPS Base'!AD15*(1+PostalMarkup),2)</f>
        <v>27.07</v>
      </c>
      <c r="D18" s="349">
        <f>ROUND('USPS Base'!AE15*(1+PostalMarkup),2)</f>
        <v>27.7</v>
      </c>
      <c r="E18" s="349">
        <f>ROUND('USPS Base'!AF15*(1+PostalMarkup),2)</f>
        <v>38.87</v>
      </c>
      <c r="F18" s="349">
        <f>ROUND('USPS Base'!AG15*(1+PostalMarkup),2)</f>
        <v>39.92</v>
      </c>
      <c r="G18" s="349">
        <f>ROUND('USPS Base'!AH15*(1+PostalMarkup),2)</f>
        <v>39.86</v>
      </c>
      <c r="H18" s="349">
        <f>ROUND('USPS Base'!AI15*(1+PostalMarkup),2)</f>
        <v>35.7</v>
      </c>
      <c r="I18" s="349">
        <f>ROUND('USPS Base'!AJ15*(1+PostalMarkup),2)</f>
        <v>31.18</v>
      </c>
      <c r="J18" s="349">
        <f>ROUND('USPS Base'!AK15*(1+PostalMarkup),2)</f>
        <v>32.45</v>
      </c>
      <c r="K18" s="349">
        <f>ROUND('USPS Base'!AL15*(1+PostalMarkup),2)</f>
        <v>37.49</v>
      </c>
      <c r="L18" s="349">
        <f>ROUND('USPS Base'!AM15*(1+PostalMarkup),2)</f>
        <v>32.45</v>
      </c>
      <c r="M18" s="349">
        <f>ROUND('USPS Base'!AN15*(1+PostalMarkup),2)</f>
        <v>36.79</v>
      </c>
      <c r="N18" s="349">
        <f>ROUND('USPS Base'!AO15*(1+PostalMarkup),2)</f>
        <v>42.93</v>
      </c>
      <c r="O18" s="349">
        <f>ROUND('USPS Base'!AP15*(1+PostalMarkup),2)</f>
        <v>38.93</v>
      </c>
      <c r="P18" s="349">
        <f>ROUND('USPS Base'!AQ15*(1+PostalMarkup),2)</f>
        <v>33.38</v>
      </c>
      <c r="Q18" s="349">
        <f>ROUND('USPS Base'!AR15*(1+PostalMarkup),2)</f>
        <v>31.18</v>
      </c>
      <c r="R18" s="349">
        <f>ROUND('USPS Base'!AS15*(1+PostalMarkup),2)</f>
        <v>31.18</v>
      </c>
      <c r="S18" s="349">
        <f>ROUND('USPS Base'!AT15*(1+PostalMarkup),2)</f>
        <v>35.34</v>
      </c>
      <c r="T18" s="349">
        <f>ROUND('USPS Base'!AU15*(1+PostalMarkup),2)</f>
        <v>33.38</v>
      </c>
      <c r="U18" s="349">
        <f>ROUND('USPS Base'!AV15*(1+PostalMarkup),2)</f>
        <v>33.1</v>
      </c>
      <c r="V18" s="349">
        <f>ROUND('USPS Base'!AW15*(1+PostalMarkup),2)</f>
        <v>33.26</v>
      </c>
    </row>
    <row r="19" ht="12.75" customHeight="1">
      <c r="A19" s="348">
        <v>36.0</v>
      </c>
      <c r="B19" s="349">
        <f t="shared" si="1"/>
        <v>2.25</v>
      </c>
      <c r="C19" s="349">
        <f>ROUND('USPS Base'!AD16*(1+PostalMarkup),2)</f>
        <v>40.09</v>
      </c>
      <c r="D19" s="349">
        <f>ROUND('USPS Base'!AE16*(1+PostalMarkup),2)</f>
        <v>40.66</v>
      </c>
      <c r="E19" s="349">
        <f>ROUND('USPS Base'!AF16*(1+PostalMarkup),2)</f>
        <v>58.55</v>
      </c>
      <c r="F19" s="349">
        <f>ROUND('USPS Base'!AG16*(1+PostalMarkup),2)</f>
        <v>56.7</v>
      </c>
      <c r="G19" s="349">
        <f>ROUND('USPS Base'!AH16*(1+PostalMarkup),2)</f>
        <v>54.37</v>
      </c>
      <c r="H19" s="349">
        <f>ROUND('USPS Base'!AI16*(1+PostalMarkup),2)</f>
        <v>54.08</v>
      </c>
      <c r="I19" s="349">
        <f>ROUND('USPS Base'!AJ16*(1+PostalMarkup),2)</f>
        <v>50.91</v>
      </c>
      <c r="J19" s="349">
        <f>ROUND('USPS Base'!AK16*(1+PostalMarkup),2)</f>
        <v>52.19</v>
      </c>
      <c r="K19" s="349">
        <f>ROUND('USPS Base'!AL16*(1+PostalMarkup),2)</f>
        <v>56.63</v>
      </c>
      <c r="L19" s="349">
        <f>ROUND('USPS Base'!AM16*(1+PostalMarkup),2)</f>
        <v>52.23</v>
      </c>
      <c r="M19" s="349">
        <f>ROUND('USPS Base'!AN16*(1+PostalMarkup),2)</f>
        <v>52.23</v>
      </c>
      <c r="N19" s="349">
        <f>ROUND('USPS Base'!AO16*(1+PostalMarkup),2)</f>
        <v>67.97</v>
      </c>
      <c r="O19" s="349">
        <f>ROUND('USPS Base'!AP16*(1+PostalMarkup),2)</f>
        <v>58.74</v>
      </c>
      <c r="P19" s="349">
        <f>ROUND('USPS Base'!AQ16*(1+PostalMarkup),2)</f>
        <v>51.77</v>
      </c>
      <c r="Q19" s="349">
        <f>ROUND('USPS Base'!AR16*(1+PostalMarkup),2)</f>
        <v>50.61</v>
      </c>
      <c r="R19" s="349">
        <f>ROUND('USPS Base'!AS16*(1+PostalMarkup),2)</f>
        <v>50.61</v>
      </c>
      <c r="S19" s="349">
        <f>ROUND('USPS Base'!AT16*(1+PostalMarkup),2)</f>
        <v>54.84</v>
      </c>
      <c r="T19" s="349">
        <f>ROUND('USPS Base'!AU16*(1+PostalMarkup),2)</f>
        <v>53.81</v>
      </c>
      <c r="U19" s="349">
        <f>ROUND('USPS Base'!AV16*(1+PostalMarkup),2)</f>
        <v>52.8</v>
      </c>
      <c r="V19" s="349">
        <f>ROUND('USPS Base'!AW16*(1+PostalMarkup),2)</f>
        <v>50.8</v>
      </c>
    </row>
    <row r="20" ht="12.75" customHeight="1">
      <c r="A20" s="348">
        <v>40.0</v>
      </c>
      <c r="B20" s="349">
        <f t="shared" si="1"/>
        <v>2.5</v>
      </c>
      <c r="C20" s="349">
        <f>ROUND('USPS Base'!AD17*(1+PostalMarkup),2)</f>
        <v>40.09</v>
      </c>
      <c r="D20" s="349">
        <f>ROUND('USPS Base'!AE17*(1+PostalMarkup),2)</f>
        <v>40.66</v>
      </c>
      <c r="E20" s="349">
        <f>ROUND('USPS Base'!AF17*(1+PostalMarkup),2)</f>
        <v>58.55</v>
      </c>
      <c r="F20" s="349">
        <f>ROUND('USPS Base'!AG17*(1+PostalMarkup),2)</f>
        <v>56.7</v>
      </c>
      <c r="G20" s="349">
        <f>ROUND('USPS Base'!AH17*(1+PostalMarkup),2)</f>
        <v>54.37</v>
      </c>
      <c r="H20" s="349">
        <f>ROUND('USPS Base'!AI17*(1+PostalMarkup),2)</f>
        <v>54.08</v>
      </c>
      <c r="I20" s="349">
        <f>ROUND('USPS Base'!AJ17*(1+PostalMarkup),2)</f>
        <v>50.91</v>
      </c>
      <c r="J20" s="349">
        <f>ROUND('USPS Base'!AK17*(1+PostalMarkup),2)</f>
        <v>52.19</v>
      </c>
      <c r="K20" s="349">
        <f>ROUND('USPS Base'!AL17*(1+PostalMarkup),2)</f>
        <v>56.63</v>
      </c>
      <c r="L20" s="349">
        <f>ROUND('USPS Base'!AM17*(1+PostalMarkup),2)</f>
        <v>52.23</v>
      </c>
      <c r="M20" s="349">
        <f>ROUND('USPS Base'!AN17*(1+PostalMarkup),2)</f>
        <v>52.23</v>
      </c>
      <c r="N20" s="349">
        <f>ROUND('USPS Base'!AO17*(1+PostalMarkup),2)</f>
        <v>67.97</v>
      </c>
      <c r="O20" s="349">
        <f>ROUND('USPS Base'!AP17*(1+PostalMarkup),2)</f>
        <v>58.74</v>
      </c>
      <c r="P20" s="349">
        <f>ROUND('USPS Base'!AQ17*(1+PostalMarkup),2)</f>
        <v>51.77</v>
      </c>
      <c r="Q20" s="349">
        <f>ROUND('USPS Base'!AR17*(1+PostalMarkup),2)</f>
        <v>50.61</v>
      </c>
      <c r="R20" s="349">
        <f>ROUND('USPS Base'!AS17*(1+PostalMarkup),2)</f>
        <v>50.61</v>
      </c>
      <c r="S20" s="349">
        <f>ROUND('USPS Base'!AT17*(1+PostalMarkup),2)</f>
        <v>54.84</v>
      </c>
      <c r="T20" s="349">
        <f>ROUND('USPS Base'!AU17*(1+PostalMarkup),2)</f>
        <v>53.81</v>
      </c>
      <c r="U20" s="349">
        <f>ROUND('USPS Base'!AV17*(1+PostalMarkup),2)</f>
        <v>52.8</v>
      </c>
      <c r="V20" s="349">
        <f>ROUND('USPS Base'!AW17*(1+PostalMarkup),2)</f>
        <v>50.8</v>
      </c>
    </row>
    <row r="21" ht="12.75" customHeight="1">
      <c r="A21" s="348">
        <v>44.0</v>
      </c>
      <c r="B21" s="349">
        <f t="shared" si="1"/>
        <v>2.75</v>
      </c>
      <c r="C21" s="349">
        <f>ROUND('USPS Base'!AD18*(1+PostalMarkup),2)</f>
        <v>40.09</v>
      </c>
      <c r="D21" s="349">
        <f>ROUND('USPS Base'!AE18*(1+PostalMarkup),2)</f>
        <v>40.66</v>
      </c>
      <c r="E21" s="349">
        <f>ROUND('USPS Base'!AF18*(1+PostalMarkup),2)</f>
        <v>58.55</v>
      </c>
      <c r="F21" s="349">
        <f>ROUND('USPS Base'!AG18*(1+PostalMarkup),2)</f>
        <v>56.7</v>
      </c>
      <c r="G21" s="349">
        <f>ROUND('USPS Base'!AH18*(1+PostalMarkup),2)</f>
        <v>54.37</v>
      </c>
      <c r="H21" s="349">
        <f>ROUND('USPS Base'!AI18*(1+PostalMarkup),2)</f>
        <v>54.08</v>
      </c>
      <c r="I21" s="349">
        <f>ROUND('USPS Base'!AJ18*(1+PostalMarkup),2)</f>
        <v>50.91</v>
      </c>
      <c r="J21" s="349">
        <f>ROUND('USPS Base'!AK18*(1+PostalMarkup),2)</f>
        <v>52.19</v>
      </c>
      <c r="K21" s="349">
        <f>ROUND('USPS Base'!AL18*(1+PostalMarkup),2)</f>
        <v>56.63</v>
      </c>
      <c r="L21" s="349">
        <f>ROUND('USPS Base'!AM18*(1+PostalMarkup),2)</f>
        <v>52.23</v>
      </c>
      <c r="M21" s="349">
        <f>ROUND('USPS Base'!AN18*(1+PostalMarkup),2)</f>
        <v>52.23</v>
      </c>
      <c r="N21" s="349">
        <f>ROUND('USPS Base'!AO18*(1+PostalMarkup),2)</f>
        <v>67.97</v>
      </c>
      <c r="O21" s="349">
        <f>ROUND('USPS Base'!AP18*(1+PostalMarkup),2)</f>
        <v>58.74</v>
      </c>
      <c r="P21" s="349">
        <f>ROUND('USPS Base'!AQ18*(1+PostalMarkup),2)</f>
        <v>51.77</v>
      </c>
      <c r="Q21" s="349">
        <f>ROUND('USPS Base'!AR18*(1+PostalMarkup),2)</f>
        <v>50.61</v>
      </c>
      <c r="R21" s="349">
        <f>ROUND('USPS Base'!AS18*(1+PostalMarkup),2)</f>
        <v>50.61</v>
      </c>
      <c r="S21" s="349">
        <f>ROUND('USPS Base'!AT18*(1+PostalMarkup),2)</f>
        <v>54.84</v>
      </c>
      <c r="T21" s="349">
        <f>ROUND('USPS Base'!AU18*(1+PostalMarkup),2)</f>
        <v>53.81</v>
      </c>
      <c r="U21" s="349">
        <f>ROUND('USPS Base'!AV18*(1+PostalMarkup),2)</f>
        <v>52.8</v>
      </c>
      <c r="V21" s="349">
        <f>ROUND('USPS Base'!AW18*(1+PostalMarkup),2)</f>
        <v>50.8</v>
      </c>
    </row>
    <row r="22" ht="12.75" customHeight="1">
      <c r="A22" s="348">
        <v>48.0</v>
      </c>
      <c r="B22" s="349">
        <f t="shared" si="1"/>
        <v>3</v>
      </c>
      <c r="C22" s="349">
        <f>ROUND('USPS Base'!AD19*(1+PostalMarkup),2)</f>
        <v>40.09</v>
      </c>
      <c r="D22" s="349">
        <f>ROUND('USPS Base'!AE19*(1+PostalMarkup),2)</f>
        <v>40.66</v>
      </c>
      <c r="E22" s="349">
        <f>ROUND('USPS Base'!AF19*(1+PostalMarkup),2)</f>
        <v>58.55</v>
      </c>
      <c r="F22" s="349">
        <f>ROUND('USPS Base'!AG19*(1+PostalMarkup),2)</f>
        <v>56.7</v>
      </c>
      <c r="G22" s="349">
        <f>ROUND('USPS Base'!AH19*(1+PostalMarkup),2)</f>
        <v>54.37</v>
      </c>
      <c r="H22" s="349">
        <f>ROUND('USPS Base'!AI19*(1+PostalMarkup),2)</f>
        <v>54.08</v>
      </c>
      <c r="I22" s="349">
        <f>ROUND('USPS Base'!AJ19*(1+PostalMarkup),2)</f>
        <v>50.91</v>
      </c>
      <c r="J22" s="349">
        <f>ROUND('USPS Base'!AK19*(1+PostalMarkup),2)</f>
        <v>52.19</v>
      </c>
      <c r="K22" s="349">
        <f>ROUND('USPS Base'!AL19*(1+PostalMarkup),2)</f>
        <v>56.63</v>
      </c>
      <c r="L22" s="349">
        <f>ROUND('USPS Base'!AM19*(1+PostalMarkup),2)</f>
        <v>52.23</v>
      </c>
      <c r="M22" s="349">
        <f>ROUND('USPS Base'!AN19*(1+PostalMarkup),2)</f>
        <v>52.23</v>
      </c>
      <c r="N22" s="349">
        <f>ROUND('USPS Base'!AO19*(1+PostalMarkup),2)</f>
        <v>67.97</v>
      </c>
      <c r="O22" s="349">
        <f>ROUND('USPS Base'!AP19*(1+PostalMarkup),2)</f>
        <v>58.74</v>
      </c>
      <c r="P22" s="349">
        <f>ROUND('USPS Base'!AQ19*(1+PostalMarkup),2)</f>
        <v>51.77</v>
      </c>
      <c r="Q22" s="349">
        <f>ROUND('USPS Base'!AR19*(1+PostalMarkup),2)</f>
        <v>50.61</v>
      </c>
      <c r="R22" s="349">
        <f>ROUND('USPS Base'!AS19*(1+PostalMarkup),2)</f>
        <v>50.61</v>
      </c>
      <c r="S22" s="349">
        <f>ROUND('USPS Base'!AT19*(1+PostalMarkup),2)</f>
        <v>54.84</v>
      </c>
      <c r="T22" s="349">
        <f>ROUND('USPS Base'!AU19*(1+PostalMarkup),2)</f>
        <v>53.81</v>
      </c>
      <c r="U22" s="349">
        <f>ROUND('USPS Base'!AV19*(1+PostalMarkup),2)</f>
        <v>52.8</v>
      </c>
      <c r="V22" s="349">
        <f>ROUND('USPS Base'!AW19*(1+PostalMarkup),2)</f>
        <v>50.8</v>
      </c>
    </row>
    <row r="23" ht="12.75" customHeight="1">
      <c r="A23" s="348">
        <v>52.0</v>
      </c>
      <c r="B23" s="349">
        <f t="shared" si="1"/>
        <v>3.25</v>
      </c>
      <c r="C23" s="349">
        <f>ROUND('USPS Base'!AD20*(1+PostalMarkup),2)</f>
        <v>43.4</v>
      </c>
      <c r="D23" s="349">
        <f>ROUND('USPS Base'!AE20*(1+PostalMarkup),2)</f>
        <v>46.51</v>
      </c>
      <c r="E23" s="349">
        <f>ROUND('USPS Base'!AF20*(1+PostalMarkup),2)</f>
        <v>67.77</v>
      </c>
      <c r="F23" s="349">
        <f>ROUND('USPS Base'!AG20*(1+PostalMarkup),2)</f>
        <v>71.38</v>
      </c>
      <c r="G23" s="349">
        <f>ROUND('USPS Base'!AH20*(1+PostalMarkup),2)</f>
        <v>66.15</v>
      </c>
      <c r="H23" s="349">
        <f>ROUND('USPS Base'!AI20*(1+PostalMarkup),2)</f>
        <v>63.69</v>
      </c>
      <c r="I23" s="349">
        <f>ROUND('USPS Base'!AJ20*(1+PostalMarkup),2)</f>
        <v>60.4</v>
      </c>
      <c r="J23" s="349">
        <f>ROUND('USPS Base'!AK20*(1+PostalMarkup),2)</f>
        <v>66.34</v>
      </c>
      <c r="K23" s="349">
        <f>ROUND('USPS Base'!AL20*(1+PostalMarkup),2)</f>
        <v>68.85</v>
      </c>
      <c r="L23" s="349">
        <f>ROUND('USPS Base'!AM20*(1+PostalMarkup),2)</f>
        <v>62.56</v>
      </c>
      <c r="M23" s="349">
        <f>ROUND('USPS Base'!AN20*(1+PostalMarkup),2)</f>
        <v>62.56</v>
      </c>
      <c r="N23" s="349">
        <f>ROUND('USPS Base'!AO20*(1+PostalMarkup),2)</f>
        <v>72.08</v>
      </c>
      <c r="O23" s="349">
        <f>ROUND('USPS Base'!AP20*(1+PostalMarkup),2)</f>
        <v>68.99</v>
      </c>
      <c r="P23" s="349">
        <f>ROUND('USPS Base'!AQ20*(1+PostalMarkup),2)</f>
        <v>61.9</v>
      </c>
      <c r="Q23" s="349">
        <f>ROUND('USPS Base'!AR20*(1+PostalMarkup),2)</f>
        <v>60.4</v>
      </c>
      <c r="R23" s="349">
        <f>ROUND('USPS Base'!AS20*(1+PostalMarkup),2)</f>
        <v>60.4</v>
      </c>
      <c r="S23" s="349">
        <f>ROUND('USPS Base'!AT20*(1+PostalMarkup),2)</f>
        <v>65.55</v>
      </c>
      <c r="T23" s="349">
        <f>ROUND('USPS Base'!AU20*(1+PostalMarkup),2)</f>
        <v>61.9</v>
      </c>
      <c r="U23" s="349">
        <f>ROUND('USPS Base'!AV20*(1+PostalMarkup),2)</f>
        <v>63.8</v>
      </c>
      <c r="V23" s="349">
        <f>ROUND('USPS Base'!AW20*(1+PostalMarkup),2)</f>
        <v>58.57</v>
      </c>
    </row>
    <row r="24" ht="12.75" customHeight="1">
      <c r="A24" s="348">
        <v>56.0</v>
      </c>
      <c r="B24" s="349">
        <f t="shared" si="1"/>
        <v>3.5</v>
      </c>
      <c r="C24" s="349">
        <f>ROUND('USPS Base'!AD21*(1+PostalMarkup),2)</f>
        <v>43.4</v>
      </c>
      <c r="D24" s="349">
        <f>ROUND('USPS Base'!AE21*(1+PostalMarkup),2)</f>
        <v>46.51</v>
      </c>
      <c r="E24" s="349">
        <f>ROUND('USPS Base'!AF21*(1+PostalMarkup),2)</f>
        <v>67.77</v>
      </c>
      <c r="F24" s="349">
        <f>ROUND('USPS Base'!AG21*(1+PostalMarkup),2)</f>
        <v>71.38</v>
      </c>
      <c r="G24" s="349">
        <f>ROUND('USPS Base'!AH21*(1+PostalMarkup),2)</f>
        <v>66.15</v>
      </c>
      <c r="H24" s="349">
        <f>ROUND('USPS Base'!AI21*(1+PostalMarkup),2)</f>
        <v>63.69</v>
      </c>
      <c r="I24" s="349">
        <f>ROUND('USPS Base'!AJ21*(1+PostalMarkup),2)</f>
        <v>60.4</v>
      </c>
      <c r="J24" s="349">
        <f>ROUND('USPS Base'!AK21*(1+PostalMarkup),2)</f>
        <v>66.34</v>
      </c>
      <c r="K24" s="349">
        <f>ROUND('USPS Base'!AL21*(1+PostalMarkup),2)</f>
        <v>68.85</v>
      </c>
      <c r="L24" s="349">
        <f>ROUND('USPS Base'!AM21*(1+PostalMarkup),2)</f>
        <v>62.56</v>
      </c>
      <c r="M24" s="349">
        <f>ROUND('USPS Base'!AN21*(1+PostalMarkup),2)</f>
        <v>62.56</v>
      </c>
      <c r="N24" s="349">
        <f>ROUND('USPS Base'!AO21*(1+PostalMarkup),2)</f>
        <v>72.08</v>
      </c>
      <c r="O24" s="349">
        <f>ROUND('USPS Base'!AP21*(1+PostalMarkup),2)</f>
        <v>68.99</v>
      </c>
      <c r="P24" s="349">
        <f>ROUND('USPS Base'!AQ21*(1+PostalMarkup),2)</f>
        <v>61.9</v>
      </c>
      <c r="Q24" s="349">
        <f>ROUND('USPS Base'!AR21*(1+PostalMarkup),2)</f>
        <v>60.4</v>
      </c>
      <c r="R24" s="349">
        <f>ROUND('USPS Base'!AS21*(1+PostalMarkup),2)</f>
        <v>60.4</v>
      </c>
      <c r="S24" s="349">
        <f>ROUND('USPS Base'!AT21*(1+PostalMarkup),2)</f>
        <v>65.55</v>
      </c>
      <c r="T24" s="349">
        <f>ROUND('USPS Base'!AU21*(1+PostalMarkup),2)</f>
        <v>61.9</v>
      </c>
      <c r="U24" s="349">
        <f>ROUND('USPS Base'!AV21*(1+PostalMarkup),2)</f>
        <v>63.8</v>
      </c>
      <c r="V24" s="349">
        <f>ROUND('USPS Base'!AW21*(1+PostalMarkup),2)</f>
        <v>58.57</v>
      </c>
    </row>
    <row r="25" ht="12.75" customHeight="1">
      <c r="A25" s="348">
        <v>60.0</v>
      </c>
      <c r="B25" s="349">
        <f t="shared" si="1"/>
        <v>3.75</v>
      </c>
      <c r="C25" s="349">
        <f>ROUND('USPS Base'!AD22*(1+PostalMarkup),2)</f>
        <v>43.4</v>
      </c>
      <c r="D25" s="349">
        <f>ROUND('USPS Base'!AE22*(1+PostalMarkup),2)</f>
        <v>46.51</v>
      </c>
      <c r="E25" s="349">
        <f>ROUND('USPS Base'!AF22*(1+PostalMarkup),2)</f>
        <v>67.77</v>
      </c>
      <c r="F25" s="349">
        <f>ROUND('USPS Base'!AG22*(1+PostalMarkup),2)</f>
        <v>71.38</v>
      </c>
      <c r="G25" s="349">
        <f>ROUND('USPS Base'!AH22*(1+PostalMarkup),2)</f>
        <v>66.15</v>
      </c>
      <c r="H25" s="349">
        <f>ROUND('USPS Base'!AI22*(1+PostalMarkup),2)</f>
        <v>63.69</v>
      </c>
      <c r="I25" s="349">
        <f>ROUND('USPS Base'!AJ22*(1+PostalMarkup),2)</f>
        <v>60.4</v>
      </c>
      <c r="J25" s="349">
        <f>ROUND('USPS Base'!AK22*(1+PostalMarkup),2)</f>
        <v>66.34</v>
      </c>
      <c r="K25" s="349">
        <f>ROUND('USPS Base'!AL22*(1+PostalMarkup),2)</f>
        <v>68.85</v>
      </c>
      <c r="L25" s="349">
        <f>ROUND('USPS Base'!AM22*(1+PostalMarkup),2)</f>
        <v>62.56</v>
      </c>
      <c r="M25" s="349">
        <f>ROUND('USPS Base'!AN22*(1+PostalMarkup),2)</f>
        <v>62.56</v>
      </c>
      <c r="N25" s="349">
        <f>ROUND('USPS Base'!AO22*(1+PostalMarkup),2)</f>
        <v>72.08</v>
      </c>
      <c r="O25" s="349">
        <f>ROUND('USPS Base'!AP22*(1+PostalMarkup),2)</f>
        <v>68.99</v>
      </c>
      <c r="P25" s="349">
        <f>ROUND('USPS Base'!AQ22*(1+PostalMarkup),2)</f>
        <v>61.9</v>
      </c>
      <c r="Q25" s="349">
        <f>ROUND('USPS Base'!AR22*(1+PostalMarkup),2)</f>
        <v>60.4</v>
      </c>
      <c r="R25" s="349">
        <f>ROUND('USPS Base'!AS22*(1+PostalMarkup),2)</f>
        <v>60.4</v>
      </c>
      <c r="S25" s="349">
        <f>ROUND('USPS Base'!AT22*(1+PostalMarkup),2)</f>
        <v>65.55</v>
      </c>
      <c r="T25" s="349">
        <f>ROUND('USPS Base'!AU22*(1+PostalMarkup),2)</f>
        <v>61.9</v>
      </c>
      <c r="U25" s="349">
        <f>ROUND('USPS Base'!AV22*(1+PostalMarkup),2)</f>
        <v>63.8</v>
      </c>
      <c r="V25" s="349">
        <f>ROUND('USPS Base'!AW22*(1+PostalMarkup),2)</f>
        <v>58.57</v>
      </c>
    </row>
    <row r="26" ht="12.75" customHeight="1">
      <c r="A26" s="348">
        <v>64.0</v>
      </c>
      <c r="B26" s="349">
        <f t="shared" si="1"/>
        <v>4</v>
      </c>
      <c r="C26" s="349">
        <f>ROUND('USPS Base'!AD23*(1+PostalMarkup),2)</f>
        <v>43.4</v>
      </c>
      <c r="D26" s="349">
        <f>ROUND('USPS Base'!AE23*(1+PostalMarkup),2)</f>
        <v>46.51</v>
      </c>
      <c r="E26" s="349">
        <f>ROUND('USPS Base'!AF23*(1+PostalMarkup),2)</f>
        <v>67.77</v>
      </c>
      <c r="F26" s="349">
        <f>ROUND('USPS Base'!AG23*(1+PostalMarkup),2)</f>
        <v>71.38</v>
      </c>
      <c r="G26" s="349">
        <f>ROUND('USPS Base'!AH23*(1+PostalMarkup),2)</f>
        <v>66.15</v>
      </c>
      <c r="H26" s="349">
        <f>ROUND('USPS Base'!AI23*(1+PostalMarkup),2)</f>
        <v>63.69</v>
      </c>
      <c r="I26" s="349">
        <f>ROUND('USPS Base'!AJ23*(1+PostalMarkup),2)</f>
        <v>60.4</v>
      </c>
      <c r="J26" s="349">
        <f>ROUND('USPS Base'!AK23*(1+PostalMarkup),2)</f>
        <v>66.34</v>
      </c>
      <c r="K26" s="349">
        <f>ROUND('USPS Base'!AL23*(1+PostalMarkup),2)</f>
        <v>68.85</v>
      </c>
      <c r="L26" s="349">
        <f>ROUND('USPS Base'!AM23*(1+PostalMarkup),2)</f>
        <v>62.56</v>
      </c>
      <c r="M26" s="349">
        <f>ROUND('USPS Base'!AN23*(1+PostalMarkup),2)</f>
        <v>62.56</v>
      </c>
      <c r="N26" s="349">
        <f>ROUND('USPS Base'!AO23*(1+PostalMarkup),2)</f>
        <v>72.08</v>
      </c>
      <c r="O26" s="349">
        <f>ROUND('USPS Base'!AP23*(1+PostalMarkup),2)</f>
        <v>68.99</v>
      </c>
      <c r="P26" s="349">
        <f>ROUND('USPS Base'!AQ23*(1+PostalMarkup),2)</f>
        <v>61.9</v>
      </c>
      <c r="Q26" s="349">
        <f>ROUND('USPS Base'!AR23*(1+PostalMarkup),2)</f>
        <v>60.4</v>
      </c>
      <c r="R26" s="349">
        <f>ROUND('USPS Base'!AS23*(1+PostalMarkup),2)</f>
        <v>60.4</v>
      </c>
      <c r="S26" s="349">
        <f>ROUND('USPS Base'!AT23*(1+PostalMarkup),2)</f>
        <v>65.55</v>
      </c>
      <c r="T26" s="349">
        <f>ROUND('USPS Base'!AU23*(1+PostalMarkup),2)</f>
        <v>61.9</v>
      </c>
      <c r="U26" s="349">
        <f>ROUND('USPS Base'!AV23*(1+PostalMarkup),2)</f>
        <v>63.8</v>
      </c>
      <c r="V26" s="349">
        <f>ROUND('USPS Base'!AW23*(1+PostalMarkup),2)</f>
        <v>58.57</v>
      </c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5:V26">
    <cfRule type="expression" dxfId="2" priority="1">
      <formula>MOD(ROW(A5),2)=0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8D8D8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1.0"/>
    <col customWidth="1" min="2" max="2" width="8.63"/>
    <col customWidth="1" min="3" max="3" width="7.13"/>
    <col customWidth="1" min="4" max="5" width="9.38"/>
    <col customWidth="1" min="6" max="6" width="7.13"/>
    <col customWidth="1" min="7" max="7" width="9.0"/>
    <col customWidth="1" min="8" max="8" width="7.13"/>
    <col customWidth="1" min="9" max="9" width="6.63"/>
    <col customWidth="1" min="10" max="10" width="9.38"/>
    <col customWidth="1" min="11" max="11" width="9.0"/>
    <col customWidth="1" min="12" max="12" width="6.75"/>
    <col customWidth="1" min="13" max="14" width="8.63"/>
    <col customWidth="1" min="15" max="15" width="9.0"/>
    <col customWidth="1" min="16" max="16" width="8.63"/>
    <col customWidth="1" min="17" max="17" width="9.38"/>
    <col customWidth="1" min="18" max="26" width="8.63"/>
  </cols>
  <sheetData>
    <row r="1" ht="12.75" customHeight="1">
      <c r="A1" s="188" t="s">
        <v>61</v>
      </c>
    </row>
    <row r="2" ht="12.75" customHeight="1">
      <c r="A2" s="189" t="s">
        <v>229</v>
      </c>
    </row>
    <row r="3" ht="12.75" customHeight="1"/>
    <row r="4" ht="12.75" customHeight="1">
      <c r="A4" s="196" t="s">
        <v>63</v>
      </c>
      <c r="B4" s="196" t="s">
        <v>85</v>
      </c>
      <c r="C4" s="196" t="s">
        <v>86</v>
      </c>
      <c r="D4" s="196" t="s">
        <v>87</v>
      </c>
      <c r="E4" s="196" t="s">
        <v>88</v>
      </c>
      <c r="F4" s="196" t="s">
        <v>89</v>
      </c>
      <c r="G4" s="196" t="s">
        <v>90</v>
      </c>
      <c r="H4" s="196" t="s">
        <v>91</v>
      </c>
      <c r="I4" s="196" t="s">
        <v>92</v>
      </c>
      <c r="J4" s="196" t="s">
        <v>93</v>
      </c>
      <c r="K4" s="196" t="s">
        <v>94</v>
      </c>
      <c r="L4" s="196" t="s">
        <v>95</v>
      </c>
      <c r="M4" s="196" t="s">
        <v>96</v>
      </c>
      <c r="N4" s="196" t="s">
        <v>73</v>
      </c>
      <c r="O4" s="196" t="s">
        <v>74</v>
      </c>
      <c r="P4" s="196" t="s">
        <v>75</v>
      </c>
      <c r="Q4" s="196" t="s">
        <v>76</v>
      </c>
      <c r="R4" s="196" t="s">
        <v>77</v>
      </c>
      <c r="S4" s="196" t="s">
        <v>97</v>
      </c>
      <c r="T4" s="196" t="s">
        <v>79</v>
      </c>
      <c r="U4" s="196" t="s">
        <v>80</v>
      </c>
    </row>
    <row r="5" ht="12.75" customHeight="1">
      <c r="A5" s="196" t="s">
        <v>82</v>
      </c>
      <c r="B5" s="196">
        <v>1.0</v>
      </c>
      <c r="C5" s="196">
        <v>2.0</v>
      </c>
      <c r="D5" s="196">
        <v>3.0</v>
      </c>
      <c r="E5" s="196">
        <v>4.0</v>
      </c>
      <c r="F5" s="196">
        <v>5.0</v>
      </c>
      <c r="G5" s="196">
        <v>6.0</v>
      </c>
      <c r="H5" s="196">
        <v>7.0</v>
      </c>
      <c r="I5" s="196">
        <v>8.0</v>
      </c>
      <c r="J5" s="196">
        <v>9.0</v>
      </c>
      <c r="K5" s="196">
        <v>10.0</v>
      </c>
      <c r="L5" s="196">
        <v>11.0</v>
      </c>
      <c r="M5" s="196">
        <v>12.0</v>
      </c>
      <c r="N5" s="196">
        <v>13.0</v>
      </c>
      <c r="O5" s="196">
        <v>14.0</v>
      </c>
      <c r="P5" s="196">
        <v>15.0</v>
      </c>
      <c r="Q5" s="196">
        <v>16.0</v>
      </c>
      <c r="R5" s="196">
        <v>17.0</v>
      </c>
      <c r="S5" s="196">
        <v>18.0</v>
      </c>
      <c r="T5" s="196">
        <v>19.0</v>
      </c>
      <c r="U5" s="196">
        <v>20.0</v>
      </c>
    </row>
    <row r="6" ht="12.75" customHeight="1">
      <c r="A6" s="197">
        <v>1.0</v>
      </c>
      <c r="B6" s="198">
        <f>IF(LEN(USPS_Pri_Int_Base!B2)&gt;0,ROUND(USPS_Pri_Int_Base!B2*(1+PostalMarkup),2),"N/A")</f>
        <v>47.05</v>
      </c>
      <c r="C6" s="198">
        <f>IF(LEN(USPS_Pri_Int_Base!C2)&gt;0,ROUND(USPS_Pri_Int_Base!C2*(1+PostalMarkup),2),"N/A")</f>
        <v>59.62</v>
      </c>
      <c r="D6" s="198">
        <f>IF(LEN(USPS_Pri_Int_Base!D2)&gt;0,ROUND(USPS_Pri_Int_Base!D2*(1+PostalMarkup),2),"N/A")</f>
        <v>68.86</v>
      </c>
      <c r="E6" s="198">
        <f>IF(LEN(USPS_Pri_Int_Base!E2)&gt;0,ROUND(USPS_Pri_Int_Base!E2*(1+PostalMarkup),2),"N/A")</f>
        <v>71.07</v>
      </c>
      <c r="F6" s="198">
        <f>IF(LEN(USPS_Pri_Int_Base!F2)&gt;0,ROUND(USPS_Pri_Int_Base!F2*(1+PostalMarkup),2),"N/A")</f>
        <v>71.38</v>
      </c>
      <c r="G6" s="198">
        <f>IF(LEN(USPS_Pri_Int_Base!G2)&gt;0,ROUND(USPS_Pri_Int_Base!G2*(1+PostalMarkup),2),"N/A")</f>
        <v>69.23</v>
      </c>
      <c r="H6" s="198">
        <f>IF(LEN(USPS_Pri_Int_Base!H2)&gt;0,ROUND(USPS_Pri_Int_Base!H2*(1+PostalMarkup),2),"N/A")</f>
        <v>68.62</v>
      </c>
      <c r="I6" s="198">
        <f>IF(LEN(USPS_Pri_Int_Base!I2)&gt;0,ROUND(USPS_Pri_Int_Base!I2*(1+PostalMarkup),2),"N/A")</f>
        <v>68.69</v>
      </c>
      <c r="J6" s="198">
        <f>IF(LEN(USPS_Pri_Int_Base!J2)&gt;0,ROUND(USPS_Pri_Int_Base!J2*(1+PostalMarkup),2),"N/A")</f>
        <v>70.01</v>
      </c>
      <c r="K6" s="198">
        <f>IF(LEN(USPS_Pri_Int_Base!K2)&gt;0,ROUND(USPS_Pri_Int_Base!K2*(1+PostalMarkup),2),"N/A")</f>
        <v>65.86</v>
      </c>
      <c r="L6" s="198">
        <f>IF(LEN(USPS_Pri_Int_Base!L2)&gt;0,ROUND(USPS_Pri_Int_Base!L2*(1+PostalMarkup),2),"N/A")</f>
        <v>66.11</v>
      </c>
      <c r="M6" s="198">
        <f>IF(LEN(USPS_Pri_Int_Base!M2)&gt;0,ROUND(USPS_Pri_Int_Base!M2*(1+PostalMarkup),2),"N/A")</f>
        <v>73.35</v>
      </c>
      <c r="N6" s="198">
        <f>IF(LEN(USPS_Pri_Int_Base!N2)&gt;0,ROUND(USPS_Pri_Int_Base!N2*(1+PostalMarkup),2),"N/A")</f>
        <v>67.7</v>
      </c>
      <c r="O6" s="198">
        <f>IF(LEN(USPS_Pri_Int_Base!O2)&gt;0,ROUND(USPS_Pri_Int_Base!O2*(1+PostalMarkup),2),"N/A")</f>
        <v>68.13</v>
      </c>
      <c r="P6" s="198">
        <f>IF(LEN(USPS_Pri_Int_Base!P2)&gt;0,ROUND(USPS_Pri_Int_Base!P2*(1+PostalMarkup),2),"N/A")</f>
        <v>66.18</v>
      </c>
      <c r="Q6" s="198">
        <f>IF(LEN(USPS_Pri_Int_Base!Q2)&gt;0,ROUND(USPS_Pri_Int_Base!Q2*(1+PostalMarkup),2),"N/A")</f>
        <v>73.67</v>
      </c>
      <c r="R6" s="198">
        <f>IF(LEN(USPS_Pri_Int_Base!R2)&gt;0,ROUND(USPS_Pri_Int_Base!R2*(1+PostalMarkup),2),"N/A")</f>
        <v>67.84</v>
      </c>
      <c r="S6" s="198">
        <f>IF(LEN(USPS_Pri_Int_Base!S2)&gt;0,ROUND(USPS_Pri_Int_Base!S2*(1+PostalMarkup),2),"N/A")</f>
        <v>65.48</v>
      </c>
      <c r="T6" s="198">
        <f>IF(LEN(USPS_Pri_Int_Base!T2)&gt;0,ROUND(USPS_Pri_Int_Base!T2*(1+PostalMarkup),2),"N/A")</f>
        <v>76.98</v>
      </c>
      <c r="U6" s="198">
        <f>IF(LEN(USPS_Pri_Int_Base!U2)&gt;0,ROUND(USPS_Pri_Int_Base!U2*(1+PostalMarkup),2),"N/A")</f>
        <v>72.62</v>
      </c>
    </row>
    <row r="7" ht="12.75" customHeight="1">
      <c r="A7" s="197">
        <v>2.0</v>
      </c>
      <c r="B7" s="198">
        <f>IF(LEN(USPS_Pri_Int_Base!B3)&gt;0,ROUND(USPS_Pri_Int_Base!B3*(1+PostalMarkup),2),"N/A")</f>
        <v>50.81</v>
      </c>
      <c r="C7" s="198">
        <f>IF(LEN(USPS_Pri_Int_Base!C3)&gt;0,ROUND(USPS_Pri_Int_Base!C3*(1+PostalMarkup),2),"N/A")</f>
        <v>63.46</v>
      </c>
      <c r="D7" s="198">
        <f>IF(LEN(USPS_Pri_Int_Base!D3)&gt;0,ROUND(USPS_Pri_Int_Base!D3*(1+PostalMarkup),2),"N/A")</f>
        <v>75.73</v>
      </c>
      <c r="E7" s="198">
        <f>IF(LEN(USPS_Pri_Int_Base!E3)&gt;0,ROUND(USPS_Pri_Int_Base!E3*(1+PostalMarkup),2),"N/A")</f>
        <v>75.44</v>
      </c>
      <c r="F7" s="198">
        <f>IF(LEN(USPS_Pri_Int_Base!F3)&gt;0,ROUND(USPS_Pri_Int_Base!F3*(1+PostalMarkup),2),"N/A")</f>
        <v>75.81</v>
      </c>
      <c r="G7" s="198">
        <f>IF(LEN(USPS_Pri_Int_Base!G3)&gt;0,ROUND(USPS_Pri_Int_Base!G3*(1+PostalMarkup),2),"N/A")</f>
        <v>75.16</v>
      </c>
      <c r="H7" s="198">
        <f>IF(LEN(USPS_Pri_Int_Base!H3)&gt;0,ROUND(USPS_Pri_Int_Base!H3*(1+PostalMarkup),2),"N/A")</f>
        <v>74.43</v>
      </c>
      <c r="I7" s="198">
        <f>IF(LEN(USPS_Pri_Int_Base!I3)&gt;0,ROUND(USPS_Pri_Int_Base!I3*(1+PostalMarkup),2),"N/A")</f>
        <v>76.82</v>
      </c>
      <c r="J7" s="198">
        <f>IF(LEN(USPS_Pri_Int_Base!J3)&gt;0,ROUND(USPS_Pri_Int_Base!J3*(1+PostalMarkup),2),"N/A")</f>
        <v>78.35</v>
      </c>
      <c r="K7" s="198">
        <f>IF(LEN(USPS_Pri_Int_Base!K3)&gt;0,ROUND(USPS_Pri_Int_Base!K3*(1+PostalMarkup),2),"N/A")</f>
        <v>71.63</v>
      </c>
      <c r="L7" s="198">
        <f>IF(LEN(USPS_Pri_Int_Base!L3)&gt;0,ROUND(USPS_Pri_Int_Base!L3*(1+PostalMarkup),2),"N/A")</f>
        <v>71.63</v>
      </c>
      <c r="M7" s="198">
        <f>IF(LEN(USPS_Pri_Int_Base!M3)&gt;0,ROUND(USPS_Pri_Int_Base!M3*(1+PostalMarkup),2),"N/A")</f>
        <v>80.88</v>
      </c>
      <c r="N7" s="198">
        <f>IF(LEN(USPS_Pri_Int_Base!N3)&gt;0,ROUND(USPS_Pri_Int_Base!N3*(1+PostalMarkup),2),"N/A")</f>
        <v>73.85</v>
      </c>
      <c r="O7" s="198">
        <f>IF(LEN(USPS_Pri_Int_Base!O3)&gt;0,ROUND(USPS_Pri_Int_Base!O3*(1+PostalMarkup),2),"N/A")</f>
        <v>73.43</v>
      </c>
      <c r="P7" s="198">
        <f>IF(LEN(USPS_Pri_Int_Base!P3)&gt;0,ROUND(USPS_Pri_Int_Base!P3*(1+PostalMarkup),2),"N/A")</f>
        <v>71.13</v>
      </c>
      <c r="Q7" s="198">
        <f>IF(LEN(USPS_Pri_Int_Base!Q3)&gt;0,ROUND(USPS_Pri_Int_Base!Q3*(1+PostalMarkup),2),"N/A")</f>
        <v>77.72</v>
      </c>
      <c r="R7" s="198">
        <f>IF(LEN(USPS_Pri_Int_Base!R3)&gt;0,ROUND(USPS_Pri_Int_Base!R3*(1+PostalMarkup),2),"N/A")</f>
        <v>72.55</v>
      </c>
      <c r="S7" s="198">
        <f>IF(LEN(USPS_Pri_Int_Base!S3)&gt;0,ROUND(USPS_Pri_Int_Base!S3*(1+PostalMarkup),2),"N/A")</f>
        <v>73.27</v>
      </c>
      <c r="T7" s="198">
        <f>IF(LEN(USPS_Pri_Int_Base!T3)&gt;0,ROUND(USPS_Pri_Int_Base!T3*(1+PostalMarkup),2),"N/A")</f>
        <v>86.81</v>
      </c>
      <c r="U7" s="198">
        <f>IF(LEN(USPS_Pri_Int_Base!U3)&gt;0,ROUND(USPS_Pri_Int_Base!U3*(1+PostalMarkup),2),"N/A")</f>
        <v>80.36</v>
      </c>
    </row>
    <row r="8" ht="12.75" customHeight="1">
      <c r="A8" s="197">
        <v>3.0</v>
      </c>
      <c r="B8" s="198">
        <f>IF(LEN(USPS_Pri_Int_Base!B4)&gt;0,ROUND(USPS_Pri_Int_Base!B4*(1+PostalMarkup),2),"N/A")</f>
        <v>54.5</v>
      </c>
      <c r="C8" s="198">
        <f>IF(LEN(USPS_Pri_Int_Base!C4)&gt;0,ROUND(USPS_Pri_Int_Base!C4*(1+PostalMarkup),2),"N/A")</f>
        <v>67.38</v>
      </c>
      <c r="D8" s="198">
        <f>IF(LEN(USPS_Pri_Int_Base!D4)&gt;0,ROUND(USPS_Pri_Int_Base!D4*(1+PostalMarkup),2),"N/A")</f>
        <v>82.65</v>
      </c>
      <c r="E8" s="198">
        <f>IF(LEN(USPS_Pri_Int_Base!E4)&gt;0,ROUND(USPS_Pri_Int_Base!E4*(1+PostalMarkup),2),"N/A")</f>
        <v>79.76</v>
      </c>
      <c r="F8" s="198">
        <f>IF(LEN(USPS_Pri_Int_Base!F4)&gt;0,ROUND(USPS_Pri_Int_Base!F4*(1+PostalMarkup),2),"N/A")</f>
        <v>80.12</v>
      </c>
      <c r="G8" s="198">
        <f>IF(LEN(USPS_Pri_Int_Base!G4)&gt;0,ROUND(USPS_Pri_Int_Base!G4*(1+PostalMarkup),2),"N/A")</f>
        <v>81.03</v>
      </c>
      <c r="H8" s="198">
        <f>IF(LEN(USPS_Pri_Int_Base!H4)&gt;0,ROUND(USPS_Pri_Int_Base!H4*(1+PostalMarkup),2),"N/A")</f>
        <v>80.3</v>
      </c>
      <c r="I8" s="198">
        <f>IF(LEN(USPS_Pri_Int_Base!I4)&gt;0,ROUND(USPS_Pri_Int_Base!I4*(1+PostalMarkup),2),"N/A")</f>
        <v>84.95</v>
      </c>
      <c r="J8" s="198">
        <f>IF(LEN(USPS_Pri_Int_Base!J4)&gt;0,ROUND(USPS_Pri_Int_Base!J4*(1+PostalMarkup),2),"N/A")</f>
        <v>86.71</v>
      </c>
      <c r="K8" s="198">
        <f>IF(LEN(USPS_Pri_Int_Base!K4)&gt;0,ROUND(USPS_Pri_Int_Base!K4*(1+PostalMarkup),2),"N/A")</f>
        <v>77.52</v>
      </c>
      <c r="L8" s="198">
        <f>IF(LEN(USPS_Pri_Int_Base!L4)&gt;0,ROUND(USPS_Pri_Int_Base!L4*(1+PostalMarkup),2),"N/A")</f>
        <v>77.15</v>
      </c>
      <c r="M8" s="198">
        <f>IF(LEN(USPS_Pri_Int_Base!M4)&gt;0,ROUND(USPS_Pri_Int_Base!M4*(1+PostalMarkup),2),"N/A")</f>
        <v>88.38</v>
      </c>
      <c r="N8" s="198">
        <f>IF(LEN(USPS_Pri_Int_Base!N4)&gt;0,ROUND(USPS_Pri_Int_Base!N4*(1+PostalMarkup),2),"N/A")</f>
        <v>79.87</v>
      </c>
      <c r="O8" s="198">
        <f>IF(LEN(USPS_Pri_Int_Base!O4)&gt;0,ROUND(USPS_Pri_Int_Base!O4*(1+PostalMarkup),2),"N/A")</f>
        <v>78.6</v>
      </c>
      <c r="P8" s="198">
        <f>IF(LEN(USPS_Pri_Int_Base!P4)&gt;0,ROUND(USPS_Pri_Int_Base!P4*(1+PostalMarkup),2),"N/A")</f>
        <v>76.07</v>
      </c>
      <c r="Q8" s="198">
        <f>IF(LEN(USPS_Pri_Int_Base!Q4)&gt;0,ROUND(USPS_Pri_Int_Base!Q4*(1+PostalMarkup),2),"N/A")</f>
        <v>81.75</v>
      </c>
      <c r="R8" s="198">
        <f>IF(LEN(USPS_Pri_Int_Base!R4)&gt;0,ROUND(USPS_Pri_Int_Base!R4*(1+PostalMarkup),2),"N/A")</f>
        <v>77.28</v>
      </c>
      <c r="S8" s="198">
        <f>IF(LEN(USPS_Pri_Int_Base!S4)&gt;0,ROUND(USPS_Pri_Int_Base!S4*(1+PostalMarkup),2),"N/A")</f>
        <v>78.73</v>
      </c>
      <c r="T8" s="198">
        <f>IF(LEN(USPS_Pri_Int_Base!T4)&gt;0,ROUND(USPS_Pri_Int_Base!T4*(1+PostalMarkup),2),"N/A")</f>
        <v>96.67</v>
      </c>
      <c r="U8" s="198">
        <f>IF(LEN(USPS_Pri_Int_Base!U4)&gt;0,ROUND(USPS_Pri_Int_Base!U4*(1+PostalMarkup),2),"N/A")</f>
        <v>85.56</v>
      </c>
    </row>
    <row r="9" ht="12.75" customHeight="1">
      <c r="A9" s="197">
        <v>4.0</v>
      </c>
      <c r="B9" s="198">
        <f>IF(LEN(USPS_Pri_Int_Base!B5)&gt;0,ROUND(USPS_Pri_Int_Base!B5*(1+PostalMarkup),2),"N/A")</f>
        <v>58.19</v>
      </c>
      <c r="C9" s="198">
        <f>IF(LEN(USPS_Pri_Int_Base!C5)&gt;0,ROUND(USPS_Pri_Int_Base!C5*(1+PostalMarkup),2),"N/A")</f>
        <v>71.29</v>
      </c>
      <c r="D9" s="198">
        <f>IF(LEN(USPS_Pri_Int_Base!D5)&gt;0,ROUND(USPS_Pri_Int_Base!D5*(1+PostalMarkup),2),"N/A")</f>
        <v>89.5</v>
      </c>
      <c r="E9" s="198">
        <f>IF(LEN(USPS_Pri_Int_Base!E5)&gt;0,ROUND(USPS_Pri_Int_Base!E5*(1+PostalMarkup),2),"N/A")</f>
        <v>84.12</v>
      </c>
      <c r="F9" s="198">
        <f>IF(LEN(USPS_Pri_Int_Base!F5)&gt;0,ROUND(USPS_Pri_Int_Base!F5*(1+PostalMarkup),2),"N/A")</f>
        <v>84.5</v>
      </c>
      <c r="G9" s="198">
        <f>IF(LEN(USPS_Pri_Int_Base!G5)&gt;0,ROUND(USPS_Pri_Int_Base!G5*(1+PostalMarkup),2),"N/A")</f>
        <v>86.95</v>
      </c>
      <c r="H9" s="198">
        <f>IF(LEN(USPS_Pri_Int_Base!H5)&gt;0,ROUND(USPS_Pri_Int_Base!H5*(1+PostalMarkup),2),"N/A")</f>
        <v>86.11</v>
      </c>
      <c r="I9" s="198">
        <f>IF(LEN(USPS_Pri_Int_Base!I5)&gt;0,ROUND(USPS_Pri_Int_Base!I5*(1+PostalMarkup),2),"N/A")</f>
        <v>93.13</v>
      </c>
      <c r="J9" s="198">
        <f>IF(LEN(USPS_Pri_Int_Base!J5)&gt;0,ROUND(USPS_Pri_Int_Base!J5*(1+PostalMarkup),2),"N/A")</f>
        <v>95</v>
      </c>
      <c r="K9" s="198">
        <f>IF(LEN(USPS_Pri_Int_Base!K5)&gt;0,ROUND(USPS_Pri_Int_Base!K5*(1+PostalMarkup),2),"N/A")</f>
        <v>83.31</v>
      </c>
      <c r="L9" s="198">
        <f>IF(LEN(USPS_Pri_Int_Base!L5)&gt;0,ROUND(USPS_Pri_Int_Base!L5*(1+PostalMarkup),2),"N/A")</f>
        <v>82.67</v>
      </c>
      <c r="M9" s="198">
        <f>IF(LEN(USPS_Pri_Int_Base!M5)&gt;0,ROUND(USPS_Pri_Int_Base!M5*(1+PostalMarkup),2),"N/A")</f>
        <v>97.05</v>
      </c>
      <c r="N9" s="198">
        <f>IF(LEN(USPS_Pri_Int_Base!N5)&gt;0,ROUND(USPS_Pri_Int_Base!N5*(1+PostalMarkup),2),"N/A")</f>
        <v>85.96</v>
      </c>
      <c r="O9" s="198">
        <f>IF(LEN(USPS_Pri_Int_Base!O5)&gt;0,ROUND(USPS_Pri_Int_Base!O5*(1+PostalMarkup),2),"N/A")</f>
        <v>83.85</v>
      </c>
      <c r="P9" s="198">
        <f>IF(LEN(USPS_Pri_Int_Base!P5)&gt;0,ROUND(USPS_Pri_Int_Base!P5*(1+PostalMarkup),2),"N/A")</f>
        <v>81.03</v>
      </c>
      <c r="Q9" s="198">
        <f>IF(LEN(USPS_Pri_Int_Base!Q5)&gt;0,ROUND(USPS_Pri_Int_Base!Q5*(1+PostalMarkup),2),"N/A")</f>
        <v>85.8</v>
      </c>
      <c r="R9" s="198">
        <f>IF(LEN(USPS_Pri_Int_Base!R5)&gt;0,ROUND(USPS_Pri_Int_Base!R5*(1+PostalMarkup),2),"N/A")</f>
        <v>82.01</v>
      </c>
      <c r="S9" s="198">
        <f>IF(LEN(USPS_Pri_Int_Base!S5)&gt;0,ROUND(USPS_Pri_Int_Base!S5*(1+PostalMarkup),2),"N/A")</f>
        <v>84.24</v>
      </c>
      <c r="T9" s="198">
        <f>IF(LEN(USPS_Pri_Int_Base!T5)&gt;0,ROUND(USPS_Pri_Int_Base!T5*(1+PostalMarkup),2),"N/A")</f>
        <v>106.51</v>
      </c>
      <c r="U9" s="198">
        <f>IF(LEN(USPS_Pri_Int_Base!U5)&gt;0,ROUND(USPS_Pri_Int_Base!U5*(1+PostalMarkup),2),"N/A")</f>
        <v>90.77</v>
      </c>
    </row>
    <row r="10" ht="12.75" customHeight="1">
      <c r="A10" s="197">
        <v>5.0</v>
      </c>
      <c r="B10" s="198">
        <f>IF(LEN(USPS_Pri_Int_Base!B6)&gt;0,ROUND(USPS_Pri_Int_Base!B6*(1+PostalMarkup),2),"N/A")</f>
        <v>61.28</v>
      </c>
      <c r="C10" s="198">
        <f>IF(LEN(USPS_Pri_Int_Base!C6)&gt;0,ROUND(USPS_Pri_Int_Base!C6*(1+PostalMarkup),2),"N/A")</f>
        <v>75.2</v>
      </c>
      <c r="D10" s="198">
        <f>IF(LEN(USPS_Pri_Int_Base!D6)&gt;0,ROUND(USPS_Pri_Int_Base!D6*(1+PostalMarkup),2),"N/A")</f>
        <v>96.42</v>
      </c>
      <c r="E10" s="198">
        <f>IF(LEN(USPS_Pri_Int_Base!E6)&gt;0,ROUND(USPS_Pri_Int_Base!E6*(1+PostalMarkup),2),"N/A")</f>
        <v>88.42</v>
      </c>
      <c r="F10" s="198">
        <f>IF(LEN(USPS_Pri_Int_Base!F6)&gt;0,ROUND(USPS_Pri_Int_Base!F6*(1+PostalMarkup),2),"N/A")</f>
        <v>89.39</v>
      </c>
      <c r="G10" s="198">
        <f>IF(LEN(USPS_Pri_Int_Base!G6)&gt;0,ROUND(USPS_Pri_Int_Base!G6*(1+PostalMarkup),2),"N/A")</f>
        <v>92.89</v>
      </c>
      <c r="H10" s="198">
        <f>IF(LEN(USPS_Pri_Int_Base!H6)&gt;0,ROUND(USPS_Pri_Int_Base!H6*(1+PostalMarkup),2),"N/A")</f>
        <v>91.98</v>
      </c>
      <c r="I10" s="198">
        <f>IF(LEN(USPS_Pri_Int_Base!I6)&gt;0,ROUND(USPS_Pri_Int_Base!I6*(1+PostalMarkup),2),"N/A")</f>
        <v>101.32</v>
      </c>
      <c r="J10" s="198">
        <f>IF(LEN(USPS_Pri_Int_Base!J6)&gt;0,ROUND(USPS_Pri_Int_Base!J6*(1+PostalMarkup),2),"N/A")</f>
        <v>103.29</v>
      </c>
      <c r="K10" s="198">
        <f>IF(LEN(USPS_Pri_Int_Base!K6)&gt;0,ROUND(USPS_Pri_Int_Base!K6*(1+PostalMarkup),2),"N/A")</f>
        <v>89.14</v>
      </c>
      <c r="L10" s="198">
        <f>IF(LEN(USPS_Pri_Int_Base!L6)&gt;0,ROUND(USPS_Pri_Int_Base!L6*(1+PostalMarkup),2),"N/A")</f>
        <v>88.12</v>
      </c>
      <c r="M10" s="198">
        <f>IF(LEN(USPS_Pri_Int_Base!M6)&gt;0,ROUND(USPS_Pri_Int_Base!M6*(1+PostalMarkup),2),"N/A")</f>
        <v>107.8</v>
      </c>
      <c r="N10" s="198">
        <f>IF(LEN(USPS_Pri_Int_Base!N6)&gt;0,ROUND(USPS_Pri_Int_Base!N6*(1+PostalMarkup),2),"N/A")</f>
        <v>91.98</v>
      </c>
      <c r="O10" s="198">
        <f>IF(LEN(USPS_Pri_Int_Base!O6)&gt;0,ROUND(USPS_Pri_Int_Base!O6*(1+PostalMarkup),2),"N/A")</f>
        <v>89.04</v>
      </c>
      <c r="P10" s="198">
        <f>IF(LEN(USPS_Pri_Int_Base!P6)&gt;0,ROUND(USPS_Pri_Int_Base!P6*(1+PostalMarkup),2),"N/A")</f>
        <v>85.96</v>
      </c>
      <c r="Q10" s="198">
        <f>IF(LEN(USPS_Pri_Int_Base!Q6)&gt;0,ROUND(USPS_Pri_Int_Base!Q6*(1+PostalMarkup),2),"N/A")</f>
        <v>89.85</v>
      </c>
      <c r="R10" s="198">
        <f>IF(LEN(USPS_Pri_Int_Base!R6)&gt;0,ROUND(USPS_Pri_Int_Base!R6*(1+PostalMarkup),2),"N/A")</f>
        <v>86.79</v>
      </c>
      <c r="S10" s="198">
        <f>IF(LEN(USPS_Pri_Int_Base!S6)&gt;0,ROUND(USPS_Pri_Int_Base!S6*(1+PostalMarkup),2),"N/A")</f>
        <v>89.8</v>
      </c>
      <c r="T10" s="198">
        <f>IF(LEN(USPS_Pri_Int_Base!T6)&gt;0,ROUND(USPS_Pri_Int_Base!T6*(1+PostalMarkup),2),"N/A")</f>
        <v>116.37</v>
      </c>
      <c r="U10" s="198">
        <f>IF(LEN(USPS_Pri_Int_Base!U6)&gt;0,ROUND(USPS_Pri_Int_Base!U6*(1+PostalMarkup),2),"N/A")</f>
        <v>97.6</v>
      </c>
    </row>
    <row r="11" ht="12.75" customHeight="1">
      <c r="A11" s="197">
        <v>6.0</v>
      </c>
      <c r="B11" s="198">
        <f>IF(LEN(USPS_Pri_Int_Base!B7)&gt;0,ROUND(USPS_Pri_Int_Base!B7*(1+PostalMarkup),2),"N/A")</f>
        <v>64.94</v>
      </c>
      <c r="C11" s="198">
        <f>IF(LEN(USPS_Pri_Int_Base!C7)&gt;0,ROUND(USPS_Pri_Int_Base!C7*(1+PostalMarkup),2),"N/A")</f>
        <v>79.1</v>
      </c>
      <c r="D11" s="198">
        <f>IF(LEN(USPS_Pri_Int_Base!D7)&gt;0,ROUND(USPS_Pri_Int_Base!D7*(1+PostalMarkup),2),"N/A")</f>
        <v>103.27</v>
      </c>
      <c r="E11" s="198">
        <f>IF(LEN(USPS_Pri_Int_Base!E7)&gt;0,ROUND(USPS_Pri_Int_Base!E7*(1+PostalMarkup),2),"N/A")</f>
        <v>92.81</v>
      </c>
      <c r="F11" s="198">
        <f>IF(LEN(USPS_Pri_Int_Base!F7)&gt;0,ROUND(USPS_Pri_Int_Base!F7*(1+PostalMarkup),2),"N/A")</f>
        <v>94.66</v>
      </c>
      <c r="G11" s="198">
        <f>IF(LEN(USPS_Pri_Int_Base!G7)&gt;0,ROUND(USPS_Pri_Int_Base!G7*(1+PostalMarkup),2),"N/A")</f>
        <v>98.75</v>
      </c>
      <c r="H11" s="198">
        <f>IF(LEN(USPS_Pri_Int_Base!H7)&gt;0,ROUND(USPS_Pri_Int_Base!H7*(1+PostalMarkup),2),"N/A")</f>
        <v>97.84</v>
      </c>
      <c r="I11" s="198">
        <f>IF(LEN(USPS_Pri_Int_Base!I7)&gt;0,ROUND(USPS_Pri_Int_Base!I7*(1+PostalMarkup),2),"N/A")</f>
        <v>109.43</v>
      </c>
      <c r="J11" s="198">
        <f>IF(LEN(USPS_Pri_Int_Base!J7)&gt;0,ROUND(USPS_Pri_Int_Base!J7*(1+PostalMarkup),2),"N/A")</f>
        <v>111.64</v>
      </c>
      <c r="K11" s="198">
        <f>IF(LEN(USPS_Pri_Int_Base!K7)&gt;0,ROUND(USPS_Pri_Int_Base!K7*(1+PostalMarkup),2),"N/A")</f>
        <v>94.97</v>
      </c>
      <c r="L11" s="198">
        <f>IF(LEN(USPS_Pri_Int_Base!L7)&gt;0,ROUND(USPS_Pri_Int_Base!L7*(1+PostalMarkup),2),"N/A")</f>
        <v>93.63</v>
      </c>
      <c r="M11" s="198">
        <f>IF(LEN(USPS_Pri_Int_Base!M7)&gt;0,ROUND(USPS_Pri_Int_Base!M7*(1+PostalMarkup),2),"N/A")</f>
        <v>136.71</v>
      </c>
      <c r="N11" s="198">
        <f>IF(LEN(USPS_Pri_Int_Base!N7)&gt;0,ROUND(USPS_Pri_Int_Base!N7*(1+PostalMarkup),2),"N/A")</f>
        <v>98.13</v>
      </c>
      <c r="O11" s="198">
        <f>IF(LEN(USPS_Pri_Int_Base!O7)&gt;0,ROUND(USPS_Pri_Int_Base!O7*(1+PostalMarkup),2),"N/A")</f>
        <v>94.22</v>
      </c>
      <c r="P11" s="198">
        <f>IF(LEN(USPS_Pri_Int_Base!P7)&gt;0,ROUND(USPS_Pri_Int_Base!P7*(1+PostalMarkup),2),"N/A")</f>
        <v>90.84</v>
      </c>
      <c r="Q11" s="198">
        <f>IF(LEN(USPS_Pri_Int_Base!Q7)&gt;0,ROUND(USPS_Pri_Int_Base!Q7*(1+PostalMarkup),2),"N/A")</f>
        <v>93.89</v>
      </c>
      <c r="R11" s="198">
        <f>IF(LEN(USPS_Pri_Int_Base!R7)&gt;0,ROUND(USPS_Pri_Int_Base!R7*(1+PostalMarkup),2),"N/A")</f>
        <v>91.52</v>
      </c>
      <c r="S11" s="198">
        <f>IF(LEN(USPS_Pri_Int_Base!S7)&gt;0,ROUND(USPS_Pri_Int_Base!S7*(1+PostalMarkup),2),"N/A")</f>
        <v>95.37</v>
      </c>
      <c r="T11" s="198">
        <f>IF(LEN(USPS_Pri_Int_Base!T7)&gt;0,ROUND(USPS_Pri_Int_Base!T7*(1+PostalMarkup),2),"N/A")</f>
        <v>126.21</v>
      </c>
      <c r="U11" s="198">
        <f>IF(LEN(USPS_Pri_Int_Base!U7)&gt;0,ROUND(USPS_Pri_Int_Base!U7*(1+PostalMarkup),2),"N/A")</f>
        <v>102.81</v>
      </c>
    </row>
    <row r="12" ht="12.75" customHeight="1">
      <c r="A12" s="197">
        <v>7.0</v>
      </c>
      <c r="B12" s="198">
        <f>IF(LEN(USPS_Pri_Int_Base!B8)&gt;0,ROUND(USPS_Pri_Int_Base!B8*(1+PostalMarkup),2),"N/A")</f>
        <v>68.6</v>
      </c>
      <c r="C12" s="198">
        <f>IF(LEN(USPS_Pri_Int_Base!C8)&gt;0,ROUND(USPS_Pri_Int_Base!C8*(1+PostalMarkup),2),"N/A")</f>
        <v>83.02</v>
      </c>
      <c r="D12" s="198">
        <f>IF(LEN(USPS_Pri_Int_Base!D8)&gt;0,ROUND(USPS_Pri_Int_Base!D8*(1+PostalMarkup),2),"N/A")</f>
        <v>110.19</v>
      </c>
      <c r="E12" s="198">
        <f>IF(LEN(USPS_Pri_Int_Base!E8)&gt;0,ROUND(USPS_Pri_Int_Base!E8*(1+PostalMarkup),2),"N/A")</f>
        <v>97.26</v>
      </c>
      <c r="F12" s="198">
        <f>IF(LEN(USPS_Pri_Int_Base!F8)&gt;0,ROUND(USPS_Pri_Int_Base!F8*(1+PostalMarkup),2),"N/A")</f>
        <v>99.94</v>
      </c>
      <c r="G12" s="198">
        <f>IF(LEN(USPS_Pri_Int_Base!G8)&gt;0,ROUND(USPS_Pri_Int_Base!G8*(1+PostalMarkup),2),"N/A")</f>
        <v>104.7</v>
      </c>
      <c r="H12" s="198">
        <f>IF(LEN(USPS_Pri_Int_Base!H8)&gt;0,ROUND(USPS_Pri_Int_Base!H8*(1+PostalMarkup),2),"N/A")</f>
        <v>103.66</v>
      </c>
      <c r="I12" s="198">
        <f>IF(LEN(USPS_Pri_Int_Base!I8)&gt;0,ROUND(USPS_Pri_Int_Base!I8*(1+PostalMarkup),2),"N/A")</f>
        <v>117.62</v>
      </c>
      <c r="J12" s="198">
        <f>IF(LEN(USPS_Pri_Int_Base!J8)&gt;0,ROUND(USPS_Pri_Int_Base!J8*(1+PostalMarkup),2),"N/A")</f>
        <v>119.95</v>
      </c>
      <c r="K12" s="198">
        <f>IF(LEN(USPS_Pri_Int_Base!K8)&gt;0,ROUND(USPS_Pri_Int_Base!K8*(1+PostalMarkup),2),"N/A")</f>
        <v>100.8</v>
      </c>
      <c r="L12" s="198">
        <f>IF(LEN(USPS_Pri_Int_Base!L8)&gt;0,ROUND(USPS_Pri_Int_Base!L8*(1+PostalMarkup),2),"N/A")</f>
        <v>99.88</v>
      </c>
      <c r="M12" s="198">
        <f>IF(LEN(USPS_Pri_Int_Base!M8)&gt;0,ROUND(USPS_Pri_Int_Base!M8*(1+PostalMarkup),2),"N/A")</f>
        <v>145.83</v>
      </c>
      <c r="N12" s="198">
        <f>IF(LEN(USPS_Pri_Int_Base!N8)&gt;0,ROUND(USPS_Pri_Int_Base!N8*(1+PostalMarkup),2),"N/A")</f>
        <v>104.21</v>
      </c>
      <c r="O12" s="198">
        <f>IF(LEN(USPS_Pri_Int_Base!O8)&gt;0,ROUND(USPS_Pri_Int_Base!O8*(1+PostalMarkup),2),"N/A")</f>
        <v>99.48</v>
      </c>
      <c r="P12" s="198">
        <f>IF(LEN(USPS_Pri_Int_Base!P8)&gt;0,ROUND(USPS_Pri_Int_Base!P8*(1+PostalMarkup),2),"N/A")</f>
        <v>95.78</v>
      </c>
      <c r="Q12" s="198">
        <f>IF(LEN(USPS_Pri_Int_Base!Q8)&gt;0,ROUND(USPS_Pri_Int_Base!Q8*(1+PostalMarkup),2),"N/A")</f>
        <v>98.65</v>
      </c>
      <c r="R12" s="198">
        <f>IF(LEN(USPS_Pri_Int_Base!R8)&gt;0,ROUND(USPS_Pri_Int_Base!R8*(1+PostalMarkup),2),"N/A")</f>
        <v>96.24</v>
      </c>
      <c r="S12" s="198">
        <f>IF(LEN(USPS_Pri_Int_Base!S8)&gt;0,ROUND(USPS_Pri_Int_Base!S8*(1+PostalMarkup),2),"N/A")</f>
        <v>101.05</v>
      </c>
      <c r="T12" s="198">
        <f>IF(LEN(USPS_Pri_Int_Base!T8)&gt;0,ROUND(USPS_Pri_Int_Base!T8*(1+PostalMarkup),2),"N/A")</f>
        <v>136.07</v>
      </c>
      <c r="U12" s="198">
        <f>IF(LEN(USPS_Pri_Int_Base!U8)&gt;0,ROUND(USPS_Pri_Int_Base!U8*(1+PostalMarkup),2),"N/A")</f>
        <v>107.95</v>
      </c>
    </row>
    <row r="13" ht="12.75" customHeight="1">
      <c r="A13" s="197">
        <v>8.0</v>
      </c>
      <c r="B13" s="198">
        <f>IF(LEN(USPS_Pri_Int_Base!B9)&gt;0,ROUND(USPS_Pri_Int_Base!B9*(1+PostalMarkup),2),"N/A")</f>
        <v>73.03</v>
      </c>
      <c r="C13" s="198">
        <f>IF(LEN(USPS_Pri_Int_Base!C9)&gt;0,ROUND(USPS_Pri_Int_Base!C9*(1+PostalMarkup),2),"N/A")</f>
        <v>86.88</v>
      </c>
      <c r="D13" s="198">
        <f>IF(LEN(USPS_Pri_Int_Base!D9)&gt;0,ROUND(USPS_Pri_Int_Base!D9*(1+PostalMarkup),2),"N/A")</f>
        <v>117.05</v>
      </c>
      <c r="E13" s="198">
        <f>IF(LEN(USPS_Pri_Int_Base!E9)&gt;0,ROUND(USPS_Pri_Int_Base!E9*(1+PostalMarkup),2),"N/A")</f>
        <v>101.57</v>
      </c>
      <c r="F13" s="198">
        <f>IF(LEN(USPS_Pri_Int_Base!F9)&gt;0,ROUND(USPS_Pri_Int_Base!F9*(1+PostalMarkup),2),"N/A")</f>
        <v>105.21</v>
      </c>
      <c r="G13" s="198">
        <f>IF(LEN(USPS_Pri_Int_Base!G9)&gt;0,ROUND(USPS_Pri_Int_Base!G9*(1+PostalMarkup),2),"N/A")</f>
        <v>110.62</v>
      </c>
      <c r="H13" s="198">
        <f>IF(LEN(USPS_Pri_Int_Base!H9)&gt;0,ROUND(USPS_Pri_Int_Base!H9*(1+PostalMarkup),2),"N/A")</f>
        <v>109.54</v>
      </c>
      <c r="I13" s="198">
        <f>IF(LEN(USPS_Pri_Int_Base!I9)&gt;0,ROUND(USPS_Pri_Int_Base!I9*(1+PostalMarkup),2),"N/A")</f>
        <v>125.8</v>
      </c>
      <c r="J13" s="198">
        <f>IF(LEN(USPS_Pri_Int_Base!J9)&gt;0,ROUND(USPS_Pri_Int_Base!J9*(1+PostalMarkup),2),"N/A")</f>
        <v>128.34</v>
      </c>
      <c r="K13" s="198">
        <f>IF(LEN(USPS_Pri_Int_Base!K9)&gt;0,ROUND(USPS_Pri_Int_Base!K9*(1+PostalMarkup),2),"N/A")</f>
        <v>106.63</v>
      </c>
      <c r="L13" s="198">
        <f>IF(LEN(USPS_Pri_Int_Base!L9)&gt;0,ROUND(USPS_Pri_Int_Base!L9*(1+PostalMarkup),2),"N/A")</f>
        <v>106.42</v>
      </c>
      <c r="M13" s="198">
        <f>IF(LEN(USPS_Pri_Int_Base!M9)&gt;0,ROUND(USPS_Pri_Int_Base!M9*(1+PostalMarkup),2),"N/A")</f>
        <v>155.14</v>
      </c>
      <c r="N13" s="198">
        <f>IF(LEN(USPS_Pri_Int_Base!N9)&gt;0,ROUND(USPS_Pri_Int_Base!N9*(1+PostalMarkup),2),"N/A")</f>
        <v>110.23</v>
      </c>
      <c r="O13" s="198">
        <f>IF(LEN(USPS_Pri_Int_Base!O9)&gt;0,ROUND(USPS_Pri_Int_Base!O9*(1+PostalMarkup),2),"N/A")</f>
        <v>104.65</v>
      </c>
      <c r="P13" s="198">
        <f>IF(LEN(USPS_Pri_Int_Base!P9)&gt;0,ROUND(USPS_Pri_Int_Base!P9*(1+PostalMarkup),2),"N/A")</f>
        <v>100.73</v>
      </c>
      <c r="Q13" s="198">
        <f>IF(LEN(USPS_Pri_Int_Base!Q9)&gt;0,ROUND(USPS_Pri_Int_Base!Q9*(1+PostalMarkup),2),"N/A")</f>
        <v>103.71</v>
      </c>
      <c r="R13" s="198">
        <f>IF(LEN(USPS_Pri_Int_Base!R9)&gt;0,ROUND(USPS_Pri_Int_Base!R9*(1+PostalMarkup),2),"N/A")</f>
        <v>100.97</v>
      </c>
      <c r="S13" s="198">
        <f>IF(LEN(USPS_Pri_Int_Base!S9)&gt;0,ROUND(USPS_Pri_Int_Base!S9*(1+PostalMarkup),2),"N/A")</f>
        <v>106.74</v>
      </c>
      <c r="T13" s="198">
        <f>IF(LEN(USPS_Pri_Int_Base!T9)&gt;0,ROUND(USPS_Pri_Int_Base!T9*(1+PostalMarkup),2),"N/A")</f>
        <v>145.9</v>
      </c>
      <c r="U13" s="198">
        <f>IF(LEN(USPS_Pri_Int_Base!U9)&gt;0,ROUND(USPS_Pri_Int_Base!U9*(1+PostalMarkup),2),"N/A")</f>
        <v>113.17</v>
      </c>
    </row>
    <row r="14" ht="12.75" customHeight="1">
      <c r="A14" s="197">
        <v>9.0</v>
      </c>
      <c r="B14" s="198">
        <f>IF(LEN(USPS_Pri_Int_Base!B10)&gt;0,ROUND(USPS_Pri_Int_Base!B10*(1+PostalMarkup),2),"N/A")</f>
        <v>76.72</v>
      </c>
      <c r="C14" s="198">
        <f>IF(LEN(USPS_Pri_Int_Base!C10)&gt;0,ROUND(USPS_Pri_Int_Base!C10*(1+PostalMarkup),2),"N/A")</f>
        <v>90.83</v>
      </c>
      <c r="D14" s="198">
        <f>IF(LEN(USPS_Pri_Int_Base!D10)&gt;0,ROUND(USPS_Pri_Int_Base!D10*(1+PostalMarkup),2),"N/A")</f>
        <v>123.96</v>
      </c>
      <c r="E14" s="198">
        <f>IF(LEN(USPS_Pri_Int_Base!E10)&gt;0,ROUND(USPS_Pri_Int_Base!E10*(1+PostalMarkup),2),"N/A")</f>
        <v>105.93</v>
      </c>
      <c r="F14" s="198">
        <f>IF(LEN(USPS_Pri_Int_Base!F10)&gt;0,ROUND(USPS_Pri_Int_Base!F10*(1+PostalMarkup),2),"N/A")</f>
        <v>110.48</v>
      </c>
      <c r="G14" s="198">
        <f>IF(LEN(USPS_Pri_Int_Base!G10)&gt;0,ROUND(USPS_Pri_Int_Base!G10*(1+PostalMarkup),2),"N/A")</f>
        <v>116.48</v>
      </c>
      <c r="H14" s="198">
        <f>IF(LEN(USPS_Pri_Int_Base!H10)&gt;0,ROUND(USPS_Pri_Int_Base!H10*(1+PostalMarkup),2),"N/A")</f>
        <v>115.39</v>
      </c>
      <c r="I14" s="198">
        <f>IF(LEN(USPS_Pri_Int_Base!I10)&gt;0,ROUND(USPS_Pri_Int_Base!I10*(1+PostalMarkup),2),"N/A")</f>
        <v>133.93</v>
      </c>
      <c r="J14" s="198">
        <f>IF(LEN(USPS_Pri_Int_Base!J10)&gt;0,ROUND(USPS_Pri_Int_Base!J10*(1+PostalMarkup),2),"N/A")</f>
        <v>136.64</v>
      </c>
      <c r="K14" s="198">
        <f>IF(LEN(USPS_Pri_Int_Base!K10)&gt;0,ROUND(USPS_Pri_Int_Base!K10*(1+PostalMarkup),2),"N/A")</f>
        <v>112.46</v>
      </c>
      <c r="L14" s="198">
        <f>IF(LEN(USPS_Pri_Int_Base!L10)&gt;0,ROUND(USPS_Pri_Int_Base!L10*(1+PostalMarkup),2),"N/A")</f>
        <v>112.96</v>
      </c>
      <c r="M14" s="198">
        <f>IF(LEN(USPS_Pri_Int_Base!M10)&gt;0,ROUND(USPS_Pri_Int_Base!M10*(1+PostalMarkup),2),"N/A")</f>
        <v>164.35</v>
      </c>
      <c r="N14" s="198">
        <f>IF(LEN(USPS_Pri_Int_Base!N10)&gt;0,ROUND(USPS_Pri_Int_Base!N10*(1+PostalMarkup),2),"N/A")</f>
        <v>116.32</v>
      </c>
      <c r="O14" s="198">
        <f>IF(LEN(USPS_Pri_Int_Base!O10)&gt;0,ROUND(USPS_Pri_Int_Base!O10*(1+PostalMarkup),2),"N/A")</f>
        <v>109.89</v>
      </c>
      <c r="P14" s="198">
        <f>IF(LEN(USPS_Pri_Int_Base!P10)&gt;0,ROUND(USPS_Pri_Int_Base!P10*(1+PostalMarkup),2),"N/A")</f>
        <v>105.66</v>
      </c>
      <c r="Q14" s="198">
        <f>IF(LEN(USPS_Pri_Int_Base!Q10)&gt;0,ROUND(USPS_Pri_Int_Base!Q10*(1+PostalMarkup),2),"N/A")</f>
        <v>108.78</v>
      </c>
      <c r="R14" s="198">
        <f>IF(LEN(USPS_Pri_Int_Base!R10)&gt;0,ROUND(USPS_Pri_Int_Base!R10*(1+PostalMarkup),2),"N/A")</f>
        <v>105.7</v>
      </c>
      <c r="S14" s="198">
        <f>IF(LEN(USPS_Pri_Int_Base!S10)&gt;0,ROUND(USPS_Pri_Int_Base!S10*(1+PostalMarkup),2),"N/A")</f>
        <v>112.55</v>
      </c>
      <c r="T14" s="198">
        <f>IF(LEN(USPS_Pri_Int_Base!T10)&gt;0,ROUND(USPS_Pri_Int_Base!T10*(1+PostalMarkup),2),"N/A")</f>
        <v>155.74</v>
      </c>
      <c r="U14" s="198">
        <f>IF(LEN(USPS_Pri_Int_Base!U10)&gt;0,ROUND(USPS_Pri_Int_Base!U10*(1+PostalMarkup),2),"N/A")</f>
        <v>118.36</v>
      </c>
    </row>
    <row r="15" ht="12.75" customHeight="1">
      <c r="A15" s="197">
        <v>10.0</v>
      </c>
      <c r="B15" s="198">
        <f>IF(LEN(USPS_Pri_Int_Base!B11)&gt;0,ROUND(USPS_Pri_Int_Base!B11*(1+PostalMarkup),2),"N/A")</f>
        <v>80.4</v>
      </c>
      <c r="C15" s="198">
        <f>IF(LEN(USPS_Pri_Int_Base!C11)&gt;0,ROUND(USPS_Pri_Int_Base!C11*(1+PostalMarkup),2),"N/A")</f>
        <v>94.69</v>
      </c>
      <c r="D15" s="198">
        <f>IF(LEN(USPS_Pri_Int_Base!D11)&gt;0,ROUND(USPS_Pri_Int_Base!D11*(1+PostalMarkup),2),"N/A")</f>
        <v>130.82</v>
      </c>
      <c r="E15" s="198">
        <f>IF(LEN(USPS_Pri_Int_Base!E11)&gt;0,ROUND(USPS_Pri_Int_Base!E11*(1+PostalMarkup),2),"N/A")</f>
        <v>110.23</v>
      </c>
      <c r="F15" s="198">
        <f>IF(LEN(USPS_Pri_Int_Base!F11)&gt;0,ROUND(USPS_Pri_Int_Base!F11*(1+PostalMarkup),2),"N/A")</f>
        <v>115.76</v>
      </c>
      <c r="G15" s="198">
        <f>IF(LEN(USPS_Pri_Int_Base!G11)&gt;0,ROUND(USPS_Pri_Int_Base!G11*(1+PostalMarkup),2),"N/A")</f>
        <v>122.36</v>
      </c>
      <c r="H15" s="198">
        <f>IF(LEN(USPS_Pri_Int_Base!H11)&gt;0,ROUND(USPS_Pri_Int_Base!H11*(1+PostalMarkup),2),"N/A")</f>
        <v>121.2</v>
      </c>
      <c r="I15" s="198">
        <f>IF(LEN(USPS_Pri_Int_Base!I11)&gt;0,ROUND(USPS_Pri_Int_Base!I11*(1+PostalMarkup),2),"N/A")</f>
        <v>142.12</v>
      </c>
      <c r="J15" s="198">
        <f>IF(LEN(USPS_Pri_Int_Base!J11)&gt;0,ROUND(USPS_Pri_Int_Base!J11*(1+PostalMarkup),2),"N/A")</f>
        <v>144.92</v>
      </c>
      <c r="K15" s="198">
        <f>IF(LEN(USPS_Pri_Int_Base!K11)&gt;0,ROUND(USPS_Pri_Int_Base!K11*(1+PostalMarkup),2),"N/A")</f>
        <v>118.3</v>
      </c>
      <c r="L15" s="198">
        <f>IF(LEN(USPS_Pri_Int_Base!L11)&gt;0,ROUND(USPS_Pri_Int_Base!L11*(1+PostalMarkup),2),"N/A")</f>
        <v>119.52</v>
      </c>
      <c r="M15" s="198">
        <f>IF(LEN(USPS_Pri_Int_Base!M11)&gt;0,ROUND(USPS_Pri_Int_Base!M11*(1+PostalMarkup),2),"N/A")</f>
        <v>173.58</v>
      </c>
      <c r="N15" s="198">
        <f>IF(LEN(USPS_Pri_Int_Base!N11)&gt;0,ROUND(USPS_Pri_Int_Base!N11*(1+PostalMarkup),2),"N/A")</f>
        <v>122.48</v>
      </c>
      <c r="O15" s="198">
        <f>IF(LEN(USPS_Pri_Int_Base!O11)&gt;0,ROUND(USPS_Pri_Int_Base!O11*(1+PostalMarkup),2),"N/A")</f>
        <v>115.09</v>
      </c>
      <c r="P15" s="198">
        <f>IF(LEN(USPS_Pri_Int_Base!P11)&gt;0,ROUND(USPS_Pri_Int_Base!P11*(1+PostalMarkup),2),"N/A")</f>
        <v>110.56</v>
      </c>
      <c r="Q15" s="198">
        <f>IF(LEN(USPS_Pri_Int_Base!Q11)&gt;0,ROUND(USPS_Pri_Int_Base!Q11*(1+PostalMarkup),2),"N/A")</f>
        <v>113.85</v>
      </c>
      <c r="R15" s="198">
        <f>IF(LEN(USPS_Pri_Int_Base!R11)&gt;0,ROUND(USPS_Pri_Int_Base!R11*(1+PostalMarkup),2),"N/A")</f>
        <v>110.42</v>
      </c>
      <c r="S15" s="198">
        <f>IF(LEN(USPS_Pri_Int_Base!S11)&gt;0,ROUND(USPS_Pri_Int_Base!S11*(1+PostalMarkup),2),"N/A")</f>
        <v>118.3</v>
      </c>
      <c r="T15" s="198">
        <f>IF(LEN(USPS_Pri_Int_Base!T11)&gt;0,ROUND(USPS_Pri_Int_Base!T11*(1+PostalMarkup),2),"N/A")</f>
        <v>165.6</v>
      </c>
      <c r="U15" s="198">
        <f>IF(LEN(USPS_Pri_Int_Base!U11)&gt;0,ROUND(USPS_Pri_Int_Base!U11*(1+PostalMarkup),2),"N/A")</f>
        <v>123.63</v>
      </c>
    </row>
    <row r="16" ht="12.75" customHeight="1">
      <c r="A16" s="197">
        <v>11.0</v>
      </c>
      <c r="B16" s="198">
        <f>IF(LEN(USPS_Pri_Int_Base!B12)&gt;0,ROUND(USPS_Pri_Int_Base!B12*(1+PostalMarkup),2),"N/A")</f>
        <v>84.09</v>
      </c>
      <c r="C16" s="198">
        <f>IF(LEN(USPS_Pri_Int_Base!C12)&gt;0,ROUND(USPS_Pri_Int_Base!C12*(1+PostalMarkup),2),"N/A")</f>
        <v>98.6</v>
      </c>
      <c r="D16" s="198">
        <f>IF(LEN(USPS_Pri_Int_Base!D12)&gt;0,ROUND(USPS_Pri_Int_Base!D12*(1+PostalMarkup),2),"N/A")</f>
        <v>137.74</v>
      </c>
      <c r="E16" s="198">
        <f>IF(LEN(USPS_Pri_Int_Base!E12)&gt;0,ROUND(USPS_Pri_Int_Base!E12*(1+PostalMarkup),2),"N/A")</f>
        <v>114.61</v>
      </c>
      <c r="F16" s="198">
        <f>IF(LEN(USPS_Pri_Int_Base!F12)&gt;0,ROUND(USPS_Pri_Int_Base!F12*(1+PostalMarkup),2),"N/A")</f>
        <v>121.04</v>
      </c>
      <c r="G16" s="198">
        <f>IF(LEN(USPS_Pri_Int_Base!G12)&gt;0,ROUND(USPS_Pri_Int_Base!G12*(1+PostalMarkup),2),"N/A")</f>
        <v>128.28</v>
      </c>
      <c r="H16" s="198">
        <f>IF(LEN(USPS_Pri_Int_Base!H12)&gt;0,ROUND(USPS_Pri_Int_Base!H12*(1+PostalMarkup),2),"N/A")</f>
        <v>127.08</v>
      </c>
      <c r="I16" s="198">
        <f>IF(LEN(USPS_Pri_Int_Base!I12)&gt;0,ROUND(USPS_Pri_Int_Base!I12*(1+PostalMarkup),2),"N/A")</f>
        <v>150.24</v>
      </c>
      <c r="J16" s="198">
        <f>IF(LEN(USPS_Pri_Int_Base!J12)&gt;0,ROUND(USPS_Pri_Int_Base!J12*(1+PostalMarkup),2),"N/A")</f>
        <v>153.28</v>
      </c>
      <c r="K16" s="198">
        <f>IF(LEN(USPS_Pri_Int_Base!K12)&gt;0,ROUND(USPS_Pri_Int_Base!K12*(1+PostalMarkup),2),"N/A")</f>
        <v>124.06</v>
      </c>
      <c r="L16" s="198">
        <f>IF(LEN(USPS_Pri_Int_Base!L12)&gt;0,ROUND(USPS_Pri_Int_Base!L12*(1+PostalMarkup),2),"N/A")</f>
        <v>126.07</v>
      </c>
      <c r="M16" s="198">
        <f>IF(LEN(USPS_Pri_Int_Base!M12)&gt;0,ROUND(USPS_Pri_Int_Base!M12*(1+PostalMarkup),2),"N/A")</f>
        <v>182.87</v>
      </c>
      <c r="N16" s="198">
        <f>IF(LEN(USPS_Pri_Int_Base!N12)&gt;0,ROUND(USPS_Pri_Int_Base!N12*(1+PostalMarkup),2),"N/A")</f>
        <v>128.5</v>
      </c>
      <c r="O16" s="198">
        <f>IF(LEN(USPS_Pri_Int_Base!O12)&gt;0,ROUND(USPS_Pri_Int_Base!O12*(1+PostalMarkup),2),"N/A")</f>
        <v>120.27</v>
      </c>
      <c r="P16" s="198">
        <f>IF(LEN(USPS_Pri_Int_Base!P12)&gt;0,ROUND(USPS_Pri_Int_Base!P12*(1+PostalMarkup),2),"N/A")</f>
        <v>112.63</v>
      </c>
      <c r="Q16" s="198">
        <f>IF(LEN(USPS_Pri_Int_Base!Q12)&gt;0,ROUND(USPS_Pri_Int_Base!Q12*(1+PostalMarkup),2),"N/A")</f>
        <v>117.09</v>
      </c>
      <c r="R16" s="198">
        <f>IF(LEN(USPS_Pri_Int_Base!R12)&gt;0,ROUND(USPS_Pri_Int_Base!R12*(1+PostalMarkup),2),"N/A")</f>
        <v>115.15</v>
      </c>
      <c r="S16" s="198">
        <f>IF(LEN(USPS_Pri_Int_Base!S12)&gt;0,ROUND(USPS_Pri_Int_Base!S12*(1+PostalMarkup),2),"N/A")</f>
        <v>122.29</v>
      </c>
      <c r="T16" s="198">
        <f>IF(LEN(USPS_Pri_Int_Base!T12)&gt;0,ROUND(USPS_Pri_Int_Base!T12*(1+PostalMarkup),2),"N/A")</f>
        <v>175.44</v>
      </c>
      <c r="U16" s="198">
        <f>IF(LEN(USPS_Pri_Int_Base!U12)&gt;0,ROUND(USPS_Pri_Int_Base!U12*(1+PostalMarkup),2),"N/A")</f>
        <v>128.82</v>
      </c>
    </row>
    <row r="17" ht="12.75" customHeight="1">
      <c r="A17" s="197">
        <v>12.0</v>
      </c>
      <c r="B17" s="198">
        <f>IF(LEN(USPS_Pri_Int_Base!B13)&gt;0,ROUND(USPS_Pri_Int_Base!B13*(1+PostalMarkup),2),"N/A")</f>
        <v>87.79</v>
      </c>
      <c r="C17" s="198">
        <f>IF(LEN(USPS_Pri_Int_Base!C13)&gt;0,ROUND(USPS_Pri_Int_Base!C13*(1+PostalMarkup),2),"N/A")</f>
        <v>102.51</v>
      </c>
      <c r="D17" s="198">
        <f>IF(LEN(USPS_Pri_Int_Base!D13)&gt;0,ROUND(USPS_Pri_Int_Base!D13*(1+PostalMarkup),2),"N/A")</f>
        <v>144.53</v>
      </c>
      <c r="E17" s="198">
        <f>IF(LEN(USPS_Pri_Int_Base!E13)&gt;0,ROUND(USPS_Pri_Int_Base!E13*(1+PostalMarkup),2),"N/A")</f>
        <v>118.92</v>
      </c>
      <c r="F17" s="198">
        <f>IF(LEN(USPS_Pri_Int_Base!F13)&gt;0,ROUND(USPS_Pri_Int_Base!F13*(1+PostalMarkup),2),"N/A")</f>
        <v>126.32</v>
      </c>
      <c r="G17" s="198">
        <f>IF(LEN(USPS_Pri_Int_Base!G13)&gt;0,ROUND(USPS_Pri_Int_Base!G13*(1+PostalMarkup),2),"N/A")</f>
        <v>134.16</v>
      </c>
      <c r="H17" s="198">
        <f>IF(LEN(USPS_Pri_Int_Base!H13)&gt;0,ROUND(USPS_Pri_Int_Base!H13*(1+PostalMarkup),2),"N/A")</f>
        <v>132.88</v>
      </c>
      <c r="I17" s="198">
        <f>IF(LEN(USPS_Pri_Int_Base!I13)&gt;0,ROUND(USPS_Pri_Int_Base!I13*(1+PostalMarkup),2),"N/A")</f>
        <v>158.42</v>
      </c>
      <c r="J17" s="198">
        <f>IF(LEN(USPS_Pri_Int_Base!J13)&gt;0,ROUND(USPS_Pri_Int_Base!J13*(1+PostalMarkup),2),"N/A")</f>
        <v>161.58</v>
      </c>
      <c r="K17" s="198">
        <f>IF(LEN(USPS_Pri_Int_Base!K13)&gt;0,ROUND(USPS_Pri_Int_Base!K13*(1+PostalMarkup),2),"N/A")</f>
        <v>129.96</v>
      </c>
      <c r="L17" s="198">
        <f>IF(LEN(USPS_Pri_Int_Base!L13)&gt;0,ROUND(USPS_Pri_Int_Base!L13*(1+PostalMarkup),2),"N/A")</f>
        <v>132.62</v>
      </c>
      <c r="M17" s="198">
        <f>IF(LEN(USPS_Pri_Int_Base!M13)&gt;0,ROUND(USPS_Pri_Int_Base!M13*(1+PostalMarkup),2),"N/A")</f>
        <v>192.02</v>
      </c>
      <c r="N17" s="198">
        <f>IF(LEN(USPS_Pri_Int_Base!N13)&gt;0,ROUND(USPS_Pri_Int_Base!N13*(1+PostalMarkup),2),"N/A")</f>
        <v>134.58</v>
      </c>
      <c r="O17" s="198">
        <f>IF(LEN(USPS_Pri_Int_Base!O13)&gt;0,ROUND(USPS_Pri_Int_Base!O13*(1+PostalMarkup),2),"N/A")</f>
        <v>125.52</v>
      </c>
      <c r="P17" s="198">
        <f>IF(LEN(USPS_Pri_Int_Base!P13)&gt;0,ROUND(USPS_Pri_Int_Base!P13*(1+PostalMarkup),2),"N/A")</f>
        <v>115.76</v>
      </c>
      <c r="Q17" s="198">
        <f>IF(LEN(USPS_Pri_Int_Base!Q13)&gt;0,ROUND(USPS_Pri_Int_Base!Q13*(1+PostalMarkup),2),"N/A")</f>
        <v>120.32</v>
      </c>
      <c r="R17" s="198">
        <f>IF(LEN(USPS_Pri_Int_Base!R13)&gt;0,ROUND(USPS_Pri_Int_Base!R13*(1+PostalMarkup),2),"N/A")</f>
        <v>119.86</v>
      </c>
      <c r="S17" s="198">
        <f>IF(LEN(USPS_Pri_Int_Base!S13)&gt;0,ROUND(USPS_Pri_Int_Base!S13*(1+PostalMarkup),2),"N/A")</f>
        <v>126.24</v>
      </c>
      <c r="T17" s="198">
        <f>IF(LEN(USPS_Pri_Int_Base!T13)&gt;0,ROUND(USPS_Pri_Int_Base!T13*(1+PostalMarkup),2),"N/A")</f>
        <v>185.3</v>
      </c>
      <c r="U17" s="198">
        <f>IF(LEN(USPS_Pri_Int_Base!U13)&gt;0,ROUND(USPS_Pri_Int_Base!U13*(1+PostalMarkup),2),"N/A")</f>
        <v>134.03</v>
      </c>
    </row>
    <row r="18" ht="12.75" customHeight="1">
      <c r="A18" s="197">
        <v>13.0</v>
      </c>
      <c r="B18" s="198">
        <f>IF(LEN(USPS_Pri_Int_Base!B14)&gt;0,ROUND(USPS_Pri_Int_Base!B14*(1+PostalMarkup),2),"N/A")</f>
        <v>91.48</v>
      </c>
      <c r="C18" s="198">
        <f>IF(LEN(USPS_Pri_Int_Base!C14)&gt;0,ROUND(USPS_Pri_Int_Base!C14*(1+PostalMarkup),2),"N/A")</f>
        <v>106.36</v>
      </c>
      <c r="D18" s="198">
        <f>IF(LEN(USPS_Pri_Int_Base!D14)&gt;0,ROUND(USPS_Pri_Int_Base!D14*(1+PostalMarkup),2),"N/A")</f>
        <v>151.46</v>
      </c>
      <c r="E18" s="198">
        <f>IF(LEN(USPS_Pri_Int_Base!E14)&gt;0,ROUND(USPS_Pri_Int_Base!E14*(1+PostalMarkup),2),"N/A")</f>
        <v>123.42</v>
      </c>
      <c r="F18" s="198">
        <f>IF(LEN(USPS_Pri_Int_Base!F14)&gt;0,ROUND(USPS_Pri_Int_Base!F14*(1+PostalMarkup),2),"N/A")</f>
        <v>131.58</v>
      </c>
      <c r="G18" s="198">
        <f>IF(LEN(USPS_Pri_Int_Base!G14)&gt;0,ROUND(USPS_Pri_Int_Base!G14*(1+PostalMarkup),2),"N/A")</f>
        <v>140.08</v>
      </c>
      <c r="H18" s="198">
        <f>IF(LEN(USPS_Pri_Int_Base!H14)&gt;0,ROUND(USPS_Pri_Int_Base!H14*(1+PostalMarkup),2),"N/A")</f>
        <v>138.76</v>
      </c>
      <c r="I18" s="198">
        <f>IF(LEN(USPS_Pri_Int_Base!I14)&gt;0,ROUND(USPS_Pri_Int_Base!I14*(1+PostalMarkup),2),"N/A")</f>
        <v>166.55</v>
      </c>
      <c r="J18" s="198">
        <f>IF(LEN(USPS_Pri_Int_Base!J14)&gt;0,ROUND(USPS_Pri_Int_Base!J14*(1+PostalMarkup),2),"N/A")</f>
        <v>169.84</v>
      </c>
      <c r="K18" s="198">
        <f>IF(LEN(USPS_Pri_Int_Base!K14)&gt;0,ROUND(USPS_Pri_Int_Base!K14*(1+PostalMarkup),2),"N/A")</f>
        <v>135.72</v>
      </c>
      <c r="L18" s="198">
        <f>IF(LEN(USPS_Pri_Int_Base!L14)&gt;0,ROUND(USPS_Pri_Int_Base!L14*(1+PostalMarkup),2),"N/A")</f>
        <v>139.17</v>
      </c>
      <c r="M18" s="198">
        <f>IF(LEN(USPS_Pri_Int_Base!M14)&gt;0,ROUND(USPS_Pri_Int_Base!M14*(1+PostalMarkup),2),"N/A")</f>
        <v>201.3</v>
      </c>
      <c r="N18" s="198">
        <f>IF(LEN(USPS_Pri_Int_Base!N14)&gt;0,ROUND(USPS_Pri_Int_Base!N14*(1+PostalMarkup),2),"N/A")</f>
        <v>140.61</v>
      </c>
      <c r="O18" s="198">
        <f>IF(LEN(USPS_Pri_Int_Base!O14)&gt;0,ROUND(USPS_Pri_Int_Base!O14*(1+PostalMarkup),2),"N/A")</f>
        <v>130.71</v>
      </c>
      <c r="P18" s="198">
        <f>IF(LEN(USPS_Pri_Int_Base!P14)&gt;0,ROUND(USPS_Pri_Int_Base!P14*(1+PostalMarkup),2),"N/A")</f>
        <v>120.36</v>
      </c>
      <c r="Q18" s="198">
        <f>IF(LEN(USPS_Pri_Int_Base!Q14)&gt;0,ROUND(USPS_Pri_Int_Base!Q14*(1+PostalMarkup),2),"N/A")</f>
        <v>125.07</v>
      </c>
      <c r="R18" s="198">
        <f>IF(LEN(USPS_Pri_Int_Base!R14)&gt;0,ROUND(USPS_Pri_Int_Base!R14*(1+PostalMarkup),2),"N/A")</f>
        <v>124.6</v>
      </c>
      <c r="S18" s="198">
        <f>IF(LEN(USPS_Pri_Int_Base!S14)&gt;0,ROUND(USPS_Pri_Int_Base!S14*(1+PostalMarkup),2),"N/A")</f>
        <v>131.85</v>
      </c>
      <c r="T18" s="198">
        <f>IF(LEN(USPS_Pri_Int_Base!T14)&gt;0,ROUND(USPS_Pri_Int_Base!T14*(1+PostalMarkup),2),"N/A")</f>
        <v>195.14</v>
      </c>
      <c r="U18" s="198">
        <f>IF(LEN(USPS_Pri_Int_Base!U14)&gt;0,ROUND(USPS_Pri_Int_Base!U14*(1+PostalMarkup),2),"N/A")</f>
        <v>139.24</v>
      </c>
    </row>
    <row r="19" ht="12.75" customHeight="1">
      <c r="A19" s="197">
        <v>14.0</v>
      </c>
      <c r="B19" s="198">
        <f>IF(LEN(USPS_Pri_Int_Base!B15)&gt;0,ROUND(USPS_Pri_Int_Base!B15*(1+PostalMarkup),2),"N/A")</f>
        <v>95.23</v>
      </c>
      <c r="C19" s="198">
        <f>IF(LEN(USPS_Pri_Int_Base!C15)&gt;0,ROUND(USPS_Pri_Int_Base!C15*(1+PostalMarkup),2),"N/A")</f>
        <v>110.33</v>
      </c>
      <c r="D19" s="198">
        <f>IF(LEN(USPS_Pri_Int_Base!D15)&gt;0,ROUND(USPS_Pri_Int_Base!D15*(1+PostalMarkup),2),"N/A")</f>
        <v>158.31</v>
      </c>
      <c r="E19" s="198">
        <f>IF(LEN(USPS_Pri_Int_Base!E15)&gt;0,ROUND(USPS_Pri_Int_Base!E15*(1+PostalMarkup),2),"N/A")</f>
        <v>128.42</v>
      </c>
      <c r="F19" s="198">
        <f>IF(LEN(USPS_Pri_Int_Base!F15)&gt;0,ROUND(USPS_Pri_Int_Base!F15*(1+PostalMarkup),2),"N/A")</f>
        <v>136.86</v>
      </c>
      <c r="G19" s="198">
        <f>IF(LEN(USPS_Pri_Int_Base!G15)&gt;0,ROUND(USPS_Pri_Int_Base!G15*(1+PostalMarkup),2),"N/A")</f>
        <v>146.02</v>
      </c>
      <c r="H19" s="198">
        <f>IF(LEN(USPS_Pri_Int_Base!H15)&gt;0,ROUND(USPS_Pri_Int_Base!H15*(1+PostalMarkup),2),"N/A")</f>
        <v>144.62</v>
      </c>
      <c r="I19" s="198">
        <f>IF(LEN(USPS_Pri_Int_Base!I15)&gt;0,ROUND(USPS_Pri_Int_Base!I15*(1+PostalMarkup),2),"N/A")</f>
        <v>174.73</v>
      </c>
      <c r="J19" s="198">
        <f>IF(LEN(USPS_Pri_Int_Base!J15)&gt;0,ROUND(USPS_Pri_Int_Base!J15*(1+PostalMarkup),2),"N/A")</f>
        <v>178.27</v>
      </c>
      <c r="K19" s="198">
        <f>IF(LEN(USPS_Pri_Int_Base!K15)&gt;0,ROUND(USPS_Pri_Int_Base!K15*(1+PostalMarkup),2),"N/A")</f>
        <v>141.63</v>
      </c>
      <c r="L19" s="198">
        <f>IF(LEN(USPS_Pri_Int_Base!L15)&gt;0,ROUND(USPS_Pri_Int_Base!L15*(1+PostalMarkup),2),"N/A")</f>
        <v>145.73</v>
      </c>
      <c r="M19" s="198">
        <f>IF(LEN(USPS_Pri_Int_Base!M15)&gt;0,ROUND(USPS_Pri_Int_Base!M15*(1+PostalMarkup),2),"N/A")</f>
        <v>210.51</v>
      </c>
      <c r="N19" s="198">
        <f>IF(LEN(USPS_Pri_Int_Base!N15)&gt;0,ROUND(USPS_Pri_Int_Base!N15*(1+PostalMarkup),2),"N/A")</f>
        <v>146.75</v>
      </c>
      <c r="O19" s="198">
        <f>IF(LEN(USPS_Pri_Int_Base!O15)&gt;0,ROUND(USPS_Pri_Int_Base!O15*(1+PostalMarkup),2),"N/A")</f>
        <v>135.94</v>
      </c>
      <c r="P19" s="198">
        <f>IF(LEN(USPS_Pri_Int_Base!P15)&gt;0,ROUND(USPS_Pri_Int_Base!P15*(1+PostalMarkup),2),"N/A")</f>
        <v>124.95</v>
      </c>
      <c r="Q19" s="198">
        <f>IF(LEN(USPS_Pri_Int_Base!Q15)&gt;0,ROUND(USPS_Pri_Int_Base!Q15*(1+PostalMarkup),2),"N/A")</f>
        <v>129.82</v>
      </c>
      <c r="R19" s="198">
        <f>IF(LEN(USPS_Pri_Int_Base!R15)&gt;0,ROUND(USPS_Pri_Int_Base!R15*(1+PostalMarkup),2),"N/A")</f>
        <v>129.32</v>
      </c>
      <c r="S19" s="198">
        <f>IF(LEN(USPS_Pri_Int_Base!S15)&gt;0,ROUND(USPS_Pri_Int_Base!S15*(1+PostalMarkup),2),"N/A")</f>
        <v>137.48</v>
      </c>
      <c r="T19" s="198">
        <f>IF(LEN(USPS_Pri_Int_Base!T15)&gt;0,ROUND(USPS_Pri_Int_Base!T15*(1+PostalMarkup),2),"N/A")</f>
        <v>205</v>
      </c>
      <c r="U19" s="198">
        <f>IF(LEN(USPS_Pri_Int_Base!U15)&gt;0,ROUND(USPS_Pri_Int_Base!U15*(1+PostalMarkup),2),"N/A")</f>
        <v>144.5</v>
      </c>
    </row>
    <row r="20" ht="12.75" customHeight="1">
      <c r="A20" s="197">
        <v>15.0</v>
      </c>
      <c r="B20" s="198">
        <f>IF(LEN(USPS_Pri_Int_Base!B16)&gt;0,ROUND(USPS_Pri_Int_Base!B16*(1+PostalMarkup),2),"N/A")</f>
        <v>98.92</v>
      </c>
      <c r="C20" s="198">
        <f>IF(LEN(USPS_Pri_Int_Base!C16)&gt;0,ROUND(USPS_Pri_Int_Base!C16*(1+PostalMarkup),2),"N/A")</f>
        <v>114.17</v>
      </c>
      <c r="D20" s="198">
        <f>IF(LEN(USPS_Pri_Int_Base!D16)&gt;0,ROUND(USPS_Pri_Int_Base!D16*(1+PostalMarkup),2),"N/A")</f>
        <v>165.22</v>
      </c>
      <c r="E20" s="198">
        <f>IF(LEN(USPS_Pri_Int_Base!E16)&gt;0,ROUND(USPS_Pri_Int_Base!E16*(1+PostalMarkup),2),"N/A")</f>
        <v>133.45</v>
      </c>
      <c r="F20" s="198">
        <f>IF(LEN(USPS_Pri_Int_Base!F16)&gt;0,ROUND(USPS_Pri_Int_Base!F16*(1+PostalMarkup),2),"N/A")</f>
        <v>142.15</v>
      </c>
      <c r="G20" s="198">
        <f>IF(LEN(USPS_Pri_Int_Base!G16)&gt;0,ROUND(USPS_Pri_Int_Base!G16*(1+PostalMarkup),2),"N/A")</f>
        <v>151.89</v>
      </c>
      <c r="H20" s="198">
        <f>IF(LEN(USPS_Pri_Int_Base!H16)&gt;0,ROUND(USPS_Pri_Int_Base!H16*(1+PostalMarkup),2),"N/A")</f>
        <v>150.43</v>
      </c>
      <c r="I20" s="198">
        <f>IF(LEN(USPS_Pri_Int_Base!I16)&gt;0,ROUND(USPS_Pri_Int_Base!I16*(1+PostalMarkup),2),"N/A")</f>
        <v>182.92</v>
      </c>
      <c r="J20" s="198">
        <f>IF(LEN(USPS_Pri_Int_Base!J16)&gt;0,ROUND(USPS_Pri_Int_Base!J16*(1+PostalMarkup),2),"N/A")</f>
        <v>186.54</v>
      </c>
      <c r="K20" s="198">
        <f>IF(LEN(USPS_Pri_Int_Base!K16)&gt;0,ROUND(USPS_Pri_Int_Base!K16*(1+PostalMarkup),2),"N/A")</f>
        <v>147.38</v>
      </c>
      <c r="L20" s="198">
        <f>IF(LEN(USPS_Pri_Int_Base!L16)&gt;0,ROUND(USPS_Pri_Int_Base!L16*(1+PostalMarkup),2),"N/A")</f>
        <v>152.27</v>
      </c>
      <c r="M20" s="198">
        <f>IF(LEN(USPS_Pri_Int_Base!M16)&gt;0,ROUND(USPS_Pri_Int_Base!M16*(1+PostalMarkup),2),"N/A")</f>
        <v>219.82</v>
      </c>
      <c r="N20" s="198">
        <f>IF(LEN(USPS_Pri_Int_Base!N16)&gt;0,ROUND(USPS_Pri_Int_Base!N16*(1+PostalMarkup),2),"N/A")</f>
        <v>152.79</v>
      </c>
      <c r="O20" s="198">
        <f>IF(LEN(USPS_Pri_Int_Base!O16)&gt;0,ROUND(USPS_Pri_Int_Base!O16*(1+PostalMarkup),2),"N/A")</f>
        <v>141.14</v>
      </c>
      <c r="P20" s="198">
        <f>IF(LEN(USPS_Pri_Int_Base!P16)&gt;0,ROUND(USPS_Pri_Int_Base!P16*(1+PostalMarkup),2),"N/A")</f>
        <v>129.47</v>
      </c>
      <c r="Q20" s="198">
        <f>IF(LEN(USPS_Pri_Int_Base!Q16)&gt;0,ROUND(USPS_Pri_Int_Base!Q16*(1+PostalMarkup),2),"N/A")</f>
        <v>134.58</v>
      </c>
      <c r="R20" s="198">
        <f>IF(LEN(USPS_Pri_Int_Base!R16)&gt;0,ROUND(USPS_Pri_Int_Base!R16*(1+PostalMarkup),2),"N/A")</f>
        <v>134.06</v>
      </c>
      <c r="S20" s="198">
        <f>IF(LEN(USPS_Pri_Int_Base!S16)&gt;0,ROUND(USPS_Pri_Int_Base!S16*(1+PostalMarkup),2),"N/A")</f>
        <v>143.22</v>
      </c>
      <c r="T20" s="198">
        <f>IF(LEN(USPS_Pri_Int_Base!T16)&gt;0,ROUND(USPS_Pri_Int_Base!T16*(1+PostalMarkup),2),"N/A")</f>
        <v>214.83</v>
      </c>
      <c r="U20" s="198">
        <f>IF(LEN(USPS_Pri_Int_Base!U16)&gt;0,ROUND(USPS_Pri_Int_Base!U16*(1+PostalMarkup),2),"N/A")</f>
        <v>149.65</v>
      </c>
    </row>
    <row r="21" ht="12.75" customHeight="1">
      <c r="A21" s="197">
        <v>16.0</v>
      </c>
      <c r="B21" s="198">
        <f>IF(LEN(USPS_Pri_Int_Base!B17)&gt;0,ROUND(USPS_Pri_Int_Base!B17*(1+PostalMarkup),2),"N/A")</f>
        <v>102.61</v>
      </c>
      <c r="C21" s="198">
        <f>IF(LEN(USPS_Pri_Int_Base!C17)&gt;0,ROUND(USPS_Pri_Int_Base!C17*(1+PostalMarkup),2),"N/A")</f>
        <v>118.15</v>
      </c>
      <c r="D21" s="198">
        <f>IF(LEN(USPS_Pri_Int_Base!D17)&gt;0,ROUND(USPS_Pri_Int_Base!D17*(1+PostalMarkup),2),"N/A")</f>
        <v>172.09</v>
      </c>
      <c r="E21" s="198">
        <f>IF(LEN(USPS_Pri_Int_Base!E17)&gt;0,ROUND(USPS_Pri_Int_Base!E17*(1+PostalMarkup),2),"N/A")</f>
        <v>138.46</v>
      </c>
      <c r="F21" s="198">
        <f>IF(LEN(USPS_Pri_Int_Base!F17)&gt;0,ROUND(USPS_Pri_Int_Base!F17*(1+PostalMarkup),2),"N/A")</f>
        <v>147.42</v>
      </c>
      <c r="G21" s="198">
        <f>IF(LEN(USPS_Pri_Int_Base!G17)&gt;0,ROUND(USPS_Pri_Int_Base!G17*(1+PostalMarkup),2),"N/A")</f>
        <v>157.8</v>
      </c>
      <c r="H21" s="198">
        <f>IF(LEN(USPS_Pri_Int_Base!H17)&gt;0,ROUND(USPS_Pri_Int_Base!H17*(1+PostalMarkup),2),"N/A")</f>
        <v>156.3</v>
      </c>
      <c r="I21" s="198">
        <f>IF(LEN(USPS_Pri_Int_Base!I17)&gt;0,ROUND(USPS_Pri_Int_Base!I17*(1+PostalMarkup),2),"N/A")</f>
        <v>191.04</v>
      </c>
      <c r="J21" s="198">
        <f>IF(LEN(USPS_Pri_Int_Base!J17)&gt;0,ROUND(USPS_Pri_Int_Base!J17*(1+PostalMarkup),2),"N/A")</f>
        <v>194.91</v>
      </c>
      <c r="K21" s="198">
        <f>IF(LEN(USPS_Pri_Int_Base!K17)&gt;0,ROUND(USPS_Pri_Int_Base!K17*(1+PostalMarkup),2),"N/A")</f>
        <v>153.3</v>
      </c>
      <c r="L21" s="198">
        <f>IF(LEN(USPS_Pri_Int_Base!L17)&gt;0,ROUND(USPS_Pri_Int_Base!L17*(1+PostalMarkup),2),"N/A")</f>
        <v>158.83</v>
      </c>
      <c r="M21" s="198">
        <f>IF(LEN(USPS_Pri_Int_Base!M17)&gt;0,ROUND(USPS_Pri_Int_Base!M17*(1+PostalMarkup),2),"N/A")</f>
        <v>229.03</v>
      </c>
      <c r="N21" s="198">
        <f>IF(LEN(USPS_Pri_Int_Base!N17)&gt;0,ROUND(USPS_Pri_Int_Base!N17*(1+PostalMarkup),2),"N/A")</f>
        <v>158.87</v>
      </c>
      <c r="O21" s="198">
        <f>IF(LEN(USPS_Pri_Int_Base!O17)&gt;0,ROUND(USPS_Pri_Int_Base!O17*(1+PostalMarkup),2),"N/A")</f>
        <v>146.31</v>
      </c>
      <c r="P21" s="198">
        <f>IF(LEN(USPS_Pri_Int_Base!P17)&gt;0,ROUND(USPS_Pri_Int_Base!P17*(1+PostalMarkup),2),"N/A")</f>
        <v>133.99</v>
      </c>
      <c r="Q21" s="198">
        <f>IF(LEN(USPS_Pri_Int_Base!Q17)&gt;0,ROUND(USPS_Pri_Int_Base!Q17*(1+PostalMarkup),2),"N/A")</f>
        <v>139.28</v>
      </c>
      <c r="R21" s="198">
        <f>IF(LEN(USPS_Pri_Int_Base!R17)&gt;0,ROUND(USPS_Pri_Int_Base!R17*(1+PostalMarkup),2),"N/A")</f>
        <v>138.77</v>
      </c>
      <c r="S21" s="198">
        <f>IF(LEN(USPS_Pri_Int_Base!S17)&gt;0,ROUND(USPS_Pri_Int_Base!S17*(1+PostalMarkup),2),"N/A")</f>
        <v>148.93</v>
      </c>
      <c r="T21" s="198">
        <f>IF(LEN(USPS_Pri_Int_Base!T17)&gt;0,ROUND(USPS_Pri_Int_Base!T17*(1+PostalMarkup),2),"N/A")</f>
        <v>224.69</v>
      </c>
      <c r="U21" s="198">
        <f>IF(LEN(USPS_Pri_Int_Base!U17)&gt;0,ROUND(USPS_Pri_Int_Base!U17*(1+PostalMarkup),2),"N/A")</f>
        <v>154.85</v>
      </c>
    </row>
    <row r="22" ht="12.75" customHeight="1">
      <c r="A22" s="197">
        <v>17.0</v>
      </c>
      <c r="B22" s="198">
        <f>IF(LEN(USPS_Pri_Int_Base!B18)&gt;0,ROUND(USPS_Pri_Int_Base!B18*(1+PostalMarkup),2),"N/A")</f>
        <v>106.31</v>
      </c>
      <c r="C22" s="198">
        <f>IF(LEN(USPS_Pri_Int_Base!C18)&gt;0,ROUND(USPS_Pri_Int_Base!C18*(1+PostalMarkup),2),"N/A")</f>
        <v>121.99</v>
      </c>
      <c r="D22" s="198">
        <f>IF(LEN(USPS_Pri_Int_Base!D18)&gt;0,ROUND(USPS_Pri_Int_Base!D18*(1+PostalMarkup),2),"N/A")</f>
        <v>179</v>
      </c>
      <c r="E22" s="198">
        <f>IF(LEN(USPS_Pri_Int_Base!E18)&gt;0,ROUND(USPS_Pri_Int_Base!E18*(1+PostalMarkup),2),"N/A")</f>
        <v>143.46</v>
      </c>
      <c r="F22" s="198">
        <f>IF(LEN(USPS_Pri_Int_Base!F18)&gt;0,ROUND(USPS_Pri_Int_Base!F18*(1+PostalMarkup),2),"N/A")</f>
        <v>152.7</v>
      </c>
      <c r="G22" s="198">
        <f>IF(LEN(USPS_Pri_Int_Base!G18)&gt;0,ROUND(USPS_Pri_Int_Base!G18*(1+PostalMarkup),2),"N/A")</f>
        <v>163.75</v>
      </c>
      <c r="H22" s="198">
        <f>IF(LEN(USPS_Pri_Int_Base!H18)&gt;0,ROUND(USPS_Pri_Int_Base!H18*(1+PostalMarkup),2),"N/A")</f>
        <v>162.17</v>
      </c>
      <c r="I22" s="198">
        <f>IF(LEN(USPS_Pri_Int_Base!I18)&gt;0,ROUND(USPS_Pri_Int_Base!I18*(1+PostalMarkup),2),"N/A")</f>
        <v>199.23</v>
      </c>
      <c r="J22" s="198">
        <f>IF(LEN(USPS_Pri_Int_Base!J18)&gt;0,ROUND(USPS_Pri_Int_Base!J18*(1+PostalMarkup),2),"N/A")</f>
        <v>203.19</v>
      </c>
      <c r="K22" s="198">
        <f>IF(LEN(USPS_Pri_Int_Base!K18)&gt;0,ROUND(USPS_Pri_Int_Base!K18*(1+PostalMarkup),2),"N/A")</f>
        <v>159.05</v>
      </c>
      <c r="L22" s="198">
        <f>IF(LEN(USPS_Pri_Int_Base!L18)&gt;0,ROUND(USPS_Pri_Int_Base!L18*(1+PostalMarkup),2),"N/A")</f>
        <v>165.37</v>
      </c>
      <c r="M22" s="198">
        <f>IF(LEN(USPS_Pri_Int_Base!M18)&gt;0,ROUND(USPS_Pri_Int_Base!M18*(1+PostalMarkup),2),"N/A")</f>
        <v>238.18</v>
      </c>
      <c r="N22" s="198">
        <f>IF(LEN(USPS_Pri_Int_Base!N18)&gt;0,ROUND(USPS_Pri_Int_Base!N18*(1+PostalMarkup),2),"N/A")</f>
        <v>165</v>
      </c>
      <c r="O22" s="198">
        <f>IF(LEN(USPS_Pri_Int_Base!O18)&gt;0,ROUND(USPS_Pri_Int_Base!O18*(1+PostalMarkup),2),"N/A")</f>
        <v>151.57</v>
      </c>
      <c r="P22" s="198">
        <f>IF(LEN(USPS_Pri_Int_Base!P18)&gt;0,ROUND(USPS_Pri_Int_Base!P18*(1+PostalMarkup),2),"N/A")</f>
        <v>138.58</v>
      </c>
      <c r="Q22" s="198">
        <f>IF(LEN(USPS_Pri_Int_Base!Q18)&gt;0,ROUND(USPS_Pri_Int_Base!Q18*(1+PostalMarkup),2),"N/A")</f>
        <v>144.04</v>
      </c>
      <c r="R22" s="198">
        <f>IF(LEN(USPS_Pri_Int_Base!R18)&gt;0,ROUND(USPS_Pri_Int_Base!R18*(1+PostalMarkup),2),"N/A")</f>
        <v>143.51</v>
      </c>
      <c r="S22" s="198">
        <f>IF(LEN(USPS_Pri_Int_Base!S18)&gt;0,ROUND(USPS_Pri_Int_Base!S18*(1+PostalMarkup),2),"N/A")</f>
        <v>154.79</v>
      </c>
      <c r="T22" s="198">
        <f>IF(LEN(USPS_Pri_Int_Base!T18)&gt;0,ROUND(USPS_Pri_Int_Base!T18*(1+PostalMarkup),2),"N/A")</f>
        <v>234.53</v>
      </c>
      <c r="U22" s="198">
        <f>IF(LEN(USPS_Pri_Int_Base!U18)&gt;0,ROUND(USPS_Pri_Int_Base!U18*(1+PostalMarkup),2),"N/A")</f>
        <v>160.06</v>
      </c>
    </row>
    <row r="23" ht="12.75" customHeight="1">
      <c r="A23" s="197">
        <v>18.0</v>
      </c>
      <c r="B23" s="198">
        <f>IF(LEN(USPS_Pri_Int_Base!B19)&gt;0,ROUND(USPS_Pri_Int_Base!B19*(1+PostalMarkup),2),"N/A")</f>
        <v>110</v>
      </c>
      <c r="C23" s="198">
        <f>IF(LEN(USPS_Pri_Int_Base!C19)&gt;0,ROUND(USPS_Pri_Int_Base!C19*(1+PostalMarkup),2),"N/A")</f>
        <v>125.9</v>
      </c>
      <c r="D23" s="198">
        <f>IF(LEN(USPS_Pri_Int_Base!D19)&gt;0,ROUND(USPS_Pri_Int_Base!D19*(1+PostalMarkup),2),"N/A")</f>
        <v>185.86</v>
      </c>
      <c r="E23" s="198">
        <f>IF(LEN(USPS_Pri_Int_Base!E19)&gt;0,ROUND(USPS_Pri_Int_Base!E19*(1+PostalMarkup),2),"N/A")</f>
        <v>148.48</v>
      </c>
      <c r="F23" s="198">
        <f>IF(LEN(USPS_Pri_Int_Base!F19)&gt;0,ROUND(USPS_Pri_Int_Base!F19*(1+PostalMarkup),2),"N/A")</f>
        <v>157.98</v>
      </c>
      <c r="G23" s="198">
        <f>IF(LEN(USPS_Pri_Int_Base!G19)&gt;0,ROUND(USPS_Pri_Int_Base!G19*(1+PostalMarkup),2),"N/A")</f>
        <v>169.6</v>
      </c>
      <c r="H23" s="198">
        <f>IF(LEN(USPS_Pri_Int_Base!H19)&gt;0,ROUND(USPS_Pri_Int_Base!H19*(1+PostalMarkup),2),"N/A")</f>
        <v>167.98</v>
      </c>
      <c r="I23" s="198">
        <f>IF(LEN(USPS_Pri_Int_Base!I19)&gt;0,ROUND(USPS_Pri_Int_Base!I19*(1+PostalMarkup),2),"N/A")</f>
        <v>207.36</v>
      </c>
      <c r="J23" s="198">
        <f>IF(LEN(USPS_Pri_Int_Base!J19)&gt;0,ROUND(USPS_Pri_Int_Base!J19*(1+PostalMarkup),2),"N/A")</f>
        <v>211.49</v>
      </c>
      <c r="K23" s="198">
        <f>IF(LEN(USPS_Pri_Int_Base!K19)&gt;0,ROUND(USPS_Pri_Int_Base!K19*(1+PostalMarkup),2),"N/A")</f>
        <v>164.96</v>
      </c>
      <c r="L23" s="198">
        <f>IF(LEN(USPS_Pri_Int_Base!L19)&gt;0,ROUND(USPS_Pri_Int_Base!L19*(1+PostalMarkup),2),"N/A")</f>
        <v>171.93</v>
      </c>
      <c r="M23" s="198">
        <f>IF(LEN(USPS_Pri_Int_Base!M19)&gt;0,ROUND(USPS_Pri_Int_Base!M19*(1+PostalMarkup),2),"N/A")</f>
        <v>247.63</v>
      </c>
      <c r="N23" s="198">
        <f>IF(LEN(USPS_Pri_Int_Base!N19)&gt;0,ROUND(USPS_Pri_Int_Base!N19*(1+PostalMarkup),2),"N/A")</f>
        <v>171.04</v>
      </c>
      <c r="O23" s="198">
        <f>IF(LEN(USPS_Pri_Int_Base!O19)&gt;0,ROUND(USPS_Pri_Int_Base!O19*(1+PostalMarkup),2),"N/A")</f>
        <v>156.76</v>
      </c>
      <c r="P23" s="198">
        <f>IF(LEN(USPS_Pri_Int_Base!P19)&gt;0,ROUND(USPS_Pri_Int_Base!P19*(1+PostalMarkup),2),"N/A")</f>
        <v>143.15</v>
      </c>
      <c r="Q23" s="198">
        <f>IF(LEN(USPS_Pri_Int_Base!Q19)&gt;0,ROUND(USPS_Pri_Int_Base!Q19*(1+PostalMarkup),2),"N/A")</f>
        <v>148.78</v>
      </c>
      <c r="R23" s="198">
        <f>IF(LEN(USPS_Pri_Int_Base!R19)&gt;0,ROUND(USPS_Pri_Int_Base!R19*(1+PostalMarkup),2),"N/A")</f>
        <v>148.28</v>
      </c>
      <c r="S23" s="198">
        <f>IF(LEN(USPS_Pri_Int_Base!S19)&gt;0,ROUND(USPS_Pri_Int_Base!S19*(1+PostalMarkup),2),"N/A")</f>
        <v>160.66</v>
      </c>
      <c r="T23" s="198">
        <f>IF(LEN(USPS_Pri_Int_Base!T19)&gt;0,ROUND(USPS_Pri_Int_Base!T19*(1+PostalMarkup),2),"N/A")</f>
        <v>244.38</v>
      </c>
      <c r="U23" s="198">
        <f>IF(LEN(USPS_Pri_Int_Base!U19)&gt;0,ROUND(USPS_Pri_Int_Base!U19*(1+PostalMarkup),2),"N/A")</f>
        <v>165.32</v>
      </c>
    </row>
    <row r="24" ht="12.75" customHeight="1">
      <c r="A24" s="197">
        <v>19.0</v>
      </c>
      <c r="B24" s="198">
        <f>IF(LEN(USPS_Pri_Int_Base!B20)&gt;0,ROUND(USPS_Pri_Int_Base!B20*(1+PostalMarkup),2),"N/A")</f>
        <v>113.69</v>
      </c>
      <c r="C24" s="198">
        <f>IF(LEN(USPS_Pri_Int_Base!C20)&gt;0,ROUND(USPS_Pri_Int_Base!C20*(1+PostalMarkup),2),"N/A")</f>
        <v>129.81</v>
      </c>
      <c r="D24" s="198">
        <f>IF(LEN(USPS_Pri_Int_Base!D20)&gt;0,ROUND(USPS_Pri_Int_Base!D20*(1+PostalMarkup),2),"N/A")</f>
        <v>192.77</v>
      </c>
      <c r="E24" s="198">
        <f>IF(LEN(USPS_Pri_Int_Base!E20)&gt;0,ROUND(USPS_Pri_Int_Base!E20*(1+PostalMarkup),2),"N/A")</f>
        <v>153.48</v>
      </c>
      <c r="F24" s="198">
        <f>IF(LEN(USPS_Pri_Int_Base!F20)&gt;0,ROUND(USPS_Pri_Int_Base!F20*(1+PostalMarkup),2),"N/A")</f>
        <v>163.25</v>
      </c>
      <c r="G24" s="198">
        <f>IF(LEN(USPS_Pri_Int_Base!G20)&gt;0,ROUND(USPS_Pri_Int_Base!G20*(1+PostalMarkup),2),"N/A")</f>
        <v>175.49</v>
      </c>
      <c r="H24" s="198">
        <f>IF(LEN(USPS_Pri_Int_Base!H20)&gt;0,ROUND(USPS_Pri_Int_Base!H20*(1+PostalMarkup),2),"N/A")</f>
        <v>173.86</v>
      </c>
      <c r="I24" s="198">
        <f>IF(LEN(USPS_Pri_Int_Base!I20)&gt;0,ROUND(USPS_Pri_Int_Base!I20*(1+PostalMarkup),2),"N/A")</f>
        <v>215.53</v>
      </c>
      <c r="J24" s="198">
        <f>IF(LEN(USPS_Pri_Int_Base!J20)&gt;0,ROUND(USPS_Pri_Int_Base!J20*(1+PostalMarkup),2),"N/A")</f>
        <v>219.83</v>
      </c>
      <c r="K24" s="198">
        <f>IF(LEN(USPS_Pri_Int_Base!K20)&gt;0,ROUND(USPS_Pri_Int_Base!K20*(1+PostalMarkup),2),"N/A")</f>
        <v>170.73</v>
      </c>
      <c r="L24" s="198">
        <f>IF(LEN(USPS_Pri_Int_Base!L20)&gt;0,ROUND(USPS_Pri_Int_Base!L20*(1+PostalMarkup),2),"N/A")</f>
        <v>178.48</v>
      </c>
      <c r="M24" s="198">
        <f>IF(LEN(USPS_Pri_Int_Base!M20)&gt;0,ROUND(USPS_Pri_Int_Base!M20*(1+PostalMarkup),2),"N/A")</f>
        <v>258.38</v>
      </c>
      <c r="N24" s="198">
        <f>IF(LEN(USPS_Pri_Int_Base!N20)&gt;0,ROUND(USPS_Pri_Int_Base!N20*(1+PostalMarkup),2),"N/A")</f>
        <v>177.12</v>
      </c>
      <c r="O24" s="198">
        <f>IF(LEN(USPS_Pri_Int_Base!O20)&gt;0,ROUND(USPS_Pri_Int_Base!O20*(1+PostalMarkup),2),"N/A")</f>
        <v>161.94</v>
      </c>
      <c r="P24" s="198">
        <f>IF(LEN(USPS_Pri_Int_Base!P20)&gt;0,ROUND(USPS_Pri_Int_Base!P20*(1+PostalMarkup),2),"N/A")</f>
        <v>147.67</v>
      </c>
      <c r="Q24" s="198">
        <f>IF(LEN(USPS_Pri_Int_Base!Q20)&gt;0,ROUND(USPS_Pri_Int_Base!Q20*(1+PostalMarkup),2),"N/A")</f>
        <v>153.55</v>
      </c>
      <c r="R24" s="198">
        <f>IF(LEN(USPS_Pri_Int_Base!R20)&gt;0,ROUND(USPS_Pri_Int_Base!R20*(1+PostalMarkup),2),"N/A")</f>
        <v>153.01</v>
      </c>
      <c r="S24" s="198">
        <f>IF(LEN(USPS_Pri_Int_Base!S20)&gt;0,ROUND(USPS_Pri_Int_Base!S20*(1+PostalMarkup),2),"N/A")</f>
        <v>166.53</v>
      </c>
      <c r="T24" s="198">
        <f>IF(LEN(USPS_Pri_Int_Base!T20)&gt;0,ROUND(USPS_Pri_Int_Base!T20*(1+PostalMarkup),2),"N/A")</f>
        <v>254.23</v>
      </c>
      <c r="U24" s="198">
        <f>IF(LEN(USPS_Pri_Int_Base!U20)&gt;0,ROUND(USPS_Pri_Int_Base!U20*(1+PostalMarkup),2),"N/A")</f>
        <v>170.52</v>
      </c>
    </row>
    <row r="25" ht="12.75" customHeight="1">
      <c r="A25" s="197">
        <v>20.0</v>
      </c>
      <c r="B25" s="198">
        <f>IF(LEN(USPS_Pri_Int_Base!B21)&gt;0,ROUND(USPS_Pri_Int_Base!B21*(1+PostalMarkup),2),"N/A")</f>
        <v>117.44</v>
      </c>
      <c r="C25" s="198">
        <f>IF(LEN(USPS_Pri_Int_Base!C21)&gt;0,ROUND(USPS_Pri_Int_Base!C21*(1+PostalMarkup),2),"N/A")</f>
        <v>133.72</v>
      </c>
      <c r="D25" s="198">
        <f>IF(LEN(USPS_Pri_Int_Base!D21)&gt;0,ROUND(USPS_Pri_Int_Base!D21*(1+PostalMarkup),2),"N/A")</f>
        <v>199.63</v>
      </c>
      <c r="E25" s="198">
        <f>IF(LEN(USPS_Pri_Int_Base!E21)&gt;0,ROUND(USPS_Pri_Int_Base!E21*(1+PostalMarkup),2),"N/A")</f>
        <v>158.49</v>
      </c>
      <c r="F25" s="198">
        <f>IF(LEN(USPS_Pri_Int_Base!F21)&gt;0,ROUND(USPS_Pri_Int_Base!F21*(1+PostalMarkup),2),"N/A")</f>
        <v>168.52</v>
      </c>
      <c r="G25" s="198">
        <f>IF(LEN(USPS_Pri_Int_Base!G21)&gt;0,ROUND(USPS_Pri_Int_Base!G21*(1+PostalMarkup),2),"N/A")</f>
        <v>181.41</v>
      </c>
      <c r="H25" s="198">
        <f>IF(LEN(USPS_Pri_Int_Base!H21)&gt;0,ROUND(USPS_Pri_Int_Base!H21*(1+PostalMarkup),2),"N/A")</f>
        <v>179.66</v>
      </c>
      <c r="I25" s="198">
        <f>IF(LEN(USPS_Pri_Int_Base!I21)&gt;0,ROUND(USPS_Pri_Int_Base!I21*(1+PostalMarkup),2),"N/A")</f>
        <v>223.72</v>
      </c>
      <c r="J25" s="198">
        <f>IF(LEN(USPS_Pri_Int_Base!J21)&gt;0,ROUND(USPS_Pri_Int_Base!J21*(1+PostalMarkup),2),"N/A")</f>
        <v>228.18</v>
      </c>
      <c r="K25" s="198">
        <f>IF(LEN(USPS_Pri_Int_Base!K21)&gt;0,ROUND(USPS_Pri_Int_Base!K21*(1+PostalMarkup),2),"N/A")</f>
        <v>176.62</v>
      </c>
      <c r="L25" s="198">
        <f>IF(LEN(USPS_Pri_Int_Base!L21)&gt;0,ROUND(USPS_Pri_Int_Base!L21*(1+PostalMarkup),2),"N/A")</f>
        <v>185.02</v>
      </c>
      <c r="M25" s="198">
        <f>IF(LEN(USPS_Pri_Int_Base!M21)&gt;0,ROUND(USPS_Pri_Int_Base!M21*(1+PostalMarkup),2),"N/A")</f>
        <v>269.13</v>
      </c>
      <c r="N25" s="198">
        <f>IF(LEN(USPS_Pri_Int_Base!N21)&gt;0,ROUND(USPS_Pri_Int_Base!N21*(1+PostalMarkup),2),"N/A")</f>
        <v>183.15</v>
      </c>
      <c r="O25" s="198">
        <f>IF(LEN(USPS_Pri_Int_Base!O21)&gt;0,ROUND(USPS_Pri_Int_Base!O21*(1+PostalMarkup),2),"N/A")</f>
        <v>167.19</v>
      </c>
      <c r="P25" s="198">
        <f>IF(LEN(USPS_Pri_Int_Base!P21)&gt;0,ROUND(USPS_Pri_Int_Base!P21*(1+PostalMarkup),2),"N/A")</f>
        <v>152.26</v>
      </c>
      <c r="Q25" s="198">
        <f>IF(LEN(USPS_Pri_Int_Base!Q21)&gt;0,ROUND(USPS_Pri_Int_Base!Q21*(1+PostalMarkup),2),"N/A")</f>
        <v>158.29</v>
      </c>
      <c r="R25" s="198">
        <f>IF(LEN(USPS_Pri_Int_Base!R21)&gt;0,ROUND(USPS_Pri_Int_Base!R21*(1+PostalMarkup),2),"N/A")</f>
        <v>157.73</v>
      </c>
      <c r="S25" s="198">
        <f>IF(LEN(USPS_Pri_Int_Base!S21)&gt;0,ROUND(USPS_Pri_Int_Base!S21*(1+PostalMarkup),2),"N/A")</f>
        <v>171.55</v>
      </c>
      <c r="T25" s="198">
        <f>IF(LEN(USPS_Pri_Int_Base!T21)&gt;0,ROUND(USPS_Pri_Int_Base!T21*(1+PostalMarkup),2),"N/A")</f>
        <v>264.07</v>
      </c>
      <c r="U25" s="198">
        <f>IF(LEN(USPS_Pri_Int_Base!U21)&gt;0,ROUND(USPS_Pri_Int_Base!U21*(1+PostalMarkup),2),"N/A")</f>
        <v>175.73</v>
      </c>
    </row>
    <row r="26" ht="12.75" customHeight="1">
      <c r="A26" s="197">
        <v>21.0</v>
      </c>
      <c r="B26" s="198">
        <f>IF(LEN(USPS_Pri_Int_Base!B22)&gt;0,ROUND(USPS_Pri_Int_Base!B22*(1+PostalMarkup),2),"N/A")</f>
        <v>121.14</v>
      </c>
      <c r="C26" s="198">
        <f>IF(LEN(USPS_Pri_Int_Base!C22)&gt;0,ROUND(USPS_Pri_Int_Base!C22*(1+PostalMarkup),2),"N/A")</f>
        <v>137.63</v>
      </c>
      <c r="D26" s="198">
        <f>IF(LEN(USPS_Pri_Int_Base!D22)&gt;0,ROUND(USPS_Pri_Int_Base!D22*(1+PostalMarkup),2),"N/A")</f>
        <v>206.54</v>
      </c>
      <c r="E26" s="198">
        <f>IF(LEN(USPS_Pri_Int_Base!E22)&gt;0,ROUND(USPS_Pri_Int_Base!E22*(1+PostalMarkup),2),"N/A")</f>
        <v>163.51</v>
      </c>
      <c r="F26" s="198">
        <f>IF(LEN(USPS_Pri_Int_Base!F22)&gt;0,ROUND(USPS_Pri_Int_Base!F22*(1+PostalMarkup),2),"N/A")</f>
        <v>173.8</v>
      </c>
      <c r="G26" s="198">
        <f>IF(LEN(USPS_Pri_Int_Base!G22)&gt;0,ROUND(USPS_Pri_Int_Base!G22*(1+PostalMarkup),2),"N/A")</f>
        <v>187.29</v>
      </c>
      <c r="H26" s="198">
        <f>IF(LEN(USPS_Pri_Int_Base!H22)&gt;0,ROUND(USPS_Pri_Int_Base!H22*(1+PostalMarkup),2),"N/A")</f>
        <v>185.53</v>
      </c>
      <c r="I26" s="198">
        <f>IF(LEN(USPS_Pri_Int_Base!I22)&gt;0,ROUND(USPS_Pri_Int_Base!I22*(1+PostalMarkup),2),"N/A")</f>
        <v>231.84</v>
      </c>
      <c r="J26" s="198">
        <f>IF(LEN(USPS_Pri_Int_Base!J22)&gt;0,ROUND(USPS_Pri_Int_Base!J22*(1+PostalMarkup),2),"N/A")</f>
        <v>236.53</v>
      </c>
      <c r="K26" s="198">
        <f>IF(LEN(USPS_Pri_Int_Base!K22)&gt;0,ROUND(USPS_Pri_Int_Base!K22*(1+PostalMarkup),2),"N/A")</f>
        <v>182.39</v>
      </c>
      <c r="L26" s="198">
        <f>IF(LEN(USPS_Pri_Int_Base!L22)&gt;0,ROUND(USPS_Pri_Int_Base!L22*(1+PostalMarkup),2),"N/A")</f>
        <v>191.57</v>
      </c>
      <c r="M26" s="198">
        <f>IF(LEN(USPS_Pri_Int_Base!M22)&gt;0,ROUND(USPS_Pri_Int_Base!M22*(1+PostalMarkup),2),"N/A")</f>
        <v>279.9</v>
      </c>
      <c r="N26" s="198">
        <f>IF(LEN(USPS_Pri_Int_Base!N22)&gt;0,ROUND(USPS_Pri_Int_Base!N22*(1+PostalMarkup),2),"N/A")</f>
        <v>189.29</v>
      </c>
      <c r="O26" s="198">
        <f>IF(LEN(USPS_Pri_Int_Base!O22)&gt;0,ROUND(USPS_Pri_Int_Base!O22*(1+PostalMarkup),2),"N/A")</f>
        <v>172.36</v>
      </c>
      <c r="P26" s="198">
        <f>IF(LEN(USPS_Pri_Int_Base!P22)&gt;0,ROUND(USPS_Pri_Int_Base!P22*(1+PostalMarkup),2),"N/A")</f>
        <v>155.41</v>
      </c>
      <c r="Q26" s="198">
        <f>IF(LEN(USPS_Pri_Int_Base!Q22)&gt;0,ROUND(USPS_Pri_Int_Base!Q22*(1+PostalMarkup),2),"N/A")</f>
        <v>163.05</v>
      </c>
      <c r="R26" s="198">
        <f>IF(LEN(USPS_Pri_Int_Base!R22)&gt;0,ROUND(USPS_Pri_Int_Base!R22*(1+PostalMarkup),2),"N/A")</f>
        <v>162.45</v>
      </c>
      <c r="S26" s="198">
        <f>IF(LEN(USPS_Pri_Int_Base!S22)&gt;0,ROUND(USPS_Pri_Int_Base!S22*(1+PostalMarkup),2),"N/A")</f>
        <v>176.39</v>
      </c>
      <c r="T26" s="198">
        <f>IF(LEN(USPS_Pri_Int_Base!T22)&gt;0,ROUND(USPS_Pri_Int_Base!T22*(1+PostalMarkup),2),"N/A")</f>
        <v>273.92</v>
      </c>
      <c r="U26" s="198">
        <f>IF(LEN(USPS_Pri_Int_Base!U22)&gt;0,ROUND(USPS_Pri_Int_Base!U22*(1+PostalMarkup),2),"N/A")</f>
        <v>180.93</v>
      </c>
    </row>
    <row r="27" ht="12.75" customHeight="1">
      <c r="A27" s="197">
        <v>22.0</v>
      </c>
      <c r="B27" s="198">
        <f>IF(LEN(USPS_Pri_Int_Base!B23)&gt;0,ROUND(USPS_Pri_Int_Base!B23*(1+PostalMarkup),2),"N/A")</f>
        <v>124.82</v>
      </c>
      <c r="C27" s="198">
        <f>IF(LEN(USPS_Pri_Int_Base!C23)&gt;0,ROUND(USPS_Pri_Int_Base!C23*(1+PostalMarkup),2),"N/A")</f>
        <v>141.47</v>
      </c>
      <c r="D27" s="198">
        <f>IF(LEN(USPS_Pri_Int_Base!D23)&gt;0,ROUND(USPS_Pri_Int_Base!D23*(1+PostalMarkup),2),"N/A")</f>
        <v>213.39</v>
      </c>
      <c r="E27" s="198">
        <f>IF(LEN(USPS_Pri_Int_Base!E23)&gt;0,ROUND(USPS_Pri_Int_Base!E23*(1+PostalMarkup),2),"N/A")</f>
        <v>168.51</v>
      </c>
      <c r="F27" s="198">
        <f>IF(LEN(USPS_Pri_Int_Base!F23)&gt;0,ROUND(USPS_Pri_Int_Base!F23*(1+PostalMarkup),2),"N/A")</f>
        <v>179.08</v>
      </c>
      <c r="G27" s="198">
        <f>IF(LEN(USPS_Pri_Int_Base!G23)&gt;0,ROUND(USPS_Pri_Int_Base!G23*(1+PostalMarkup),2),"N/A")</f>
        <v>193.21</v>
      </c>
      <c r="H27" s="198">
        <f>IF(LEN(USPS_Pri_Int_Base!H23)&gt;0,ROUND(USPS_Pri_Int_Base!H23*(1+PostalMarkup),2),"N/A")</f>
        <v>191.6</v>
      </c>
      <c r="I27" s="198">
        <f>IF(LEN(USPS_Pri_Int_Base!I23)&gt;0,ROUND(USPS_Pri_Int_Base!I23*(1+PostalMarkup),2),"N/A")</f>
        <v>240.03</v>
      </c>
      <c r="J27" s="198">
        <f>IF(LEN(USPS_Pri_Int_Base!J23)&gt;0,ROUND(USPS_Pri_Int_Base!J23*(1+PostalMarkup),2),"N/A")</f>
        <v>244.84</v>
      </c>
      <c r="K27" s="198">
        <f>IF(LEN(USPS_Pri_Int_Base!K23)&gt;0,ROUND(USPS_Pri_Int_Base!K23*(1+PostalMarkup),2),"N/A")</f>
        <v>188.22</v>
      </c>
      <c r="L27" s="198">
        <f>IF(LEN(USPS_Pri_Int_Base!L23)&gt;0,ROUND(USPS_Pri_Int_Base!L23*(1+PostalMarkup),2),"N/A")</f>
        <v>198.12</v>
      </c>
      <c r="M27" s="198">
        <f>IF(LEN(USPS_Pri_Int_Base!M23)&gt;0,ROUND(USPS_Pri_Int_Base!M23*(1+PostalMarkup),2),"N/A")</f>
        <v>290.65</v>
      </c>
      <c r="N27" s="198">
        <f>IF(LEN(USPS_Pri_Int_Base!N23)&gt;0,ROUND(USPS_Pri_Int_Base!N23*(1+PostalMarkup),2),"N/A")</f>
        <v>195.39</v>
      </c>
      <c r="O27" s="198">
        <f>IF(LEN(USPS_Pri_Int_Base!O23)&gt;0,ROUND(USPS_Pri_Int_Base!O23*(1+PostalMarkup),2),"N/A")</f>
        <v>177.62</v>
      </c>
      <c r="P27" s="198">
        <f>IF(LEN(USPS_Pri_Int_Base!P23)&gt;0,ROUND(USPS_Pri_Int_Base!P23*(1+PostalMarkup),2),"N/A")</f>
        <v>159.9</v>
      </c>
      <c r="Q27" s="198">
        <f>IF(LEN(USPS_Pri_Int_Base!Q23)&gt;0,ROUND(USPS_Pri_Int_Base!Q23*(1+PostalMarkup),2),"N/A")</f>
        <v>167.74</v>
      </c>
      <c r="R27" s="198">
        <f>IF(LEN(USPS_Pri_Int_Base!R23)&gt;0,ROUND(USPS_Pri_Int_Base!R23*(1+PostalMarkup),2),"N/A")</f>
        <v>167.19</v>
      </c>
      <c r="S27" s="198">
        <f>IF(LEN(USPS_Pri_Int_Base!S23)&gt;0,ROUND(USPS_Pri_Int_Base!S23*(1+PostalMarkup),2),"N/A")</f>
        <v>181.46</v>
      </c>
      <c r="T27" s="198">
        <f>IF(LEN(USPS_Pri_Int_Base!T23)&gt;0,ROUND(USPS_Pri_Int_Base!T23*(1+PostalMarkup),2),"N/A")</f>
        <v>283.76</v>
      </c>
      <c r="U27" s="198">
        <f>IF(LEN(USPS_Pri_Int_Base!U23)&gt;0,ROUND(USPS_Pri_Int_Base!U23*(1+PostalMarkup),2),"N/A")</f>
        <v>186.29</v>
      </c>
    </row>
    <row r="28" ht="12.75" customHeight="1">
      <c r="A28" s="197">
        <v>23.0</v>
      </c>
      <c r="B28" s="198">
        <f>IF(LEN(USPS_Pri_Int_Base!B24)&gt;0,ROUND(USPS_Pri_Int_Base!B24*(1+PostalMarkup),2),"N/A")</f>
        <v>128.52</v>
      </c>
      <c r="C28" s="198">
        <f>IF(LEN(USPS_Pri_Int_Base!C24)&gt;0,ROUND(USPS_Pri_Int_Base!C24*(1+PostalMarkup),2),"N/A")</f>
        <v>145.39</v>
      </c>
      <c r="D28" s="198">
        <f>IF(LEN(USPS_Pri_Int_Base!D24)&gt;0,ROUND(USPS_Pri_Int_Base!D24*(1+PostalMarkup),2),"N/A")</f>
        <v>220.27</v>
      </c>
      <c r="E28" s="198">
        <f>IF(LEN(USPS_Pri_Int_Base!E24)&gt;0,ROUND(USPS_Pri_Int_Base!E24*(1+PostalMarkup),2),"N/A")</f>
        <v>173.52</v>
      </c>
      <c r="F28" s="198">
        <f>IF(LEN(USPS_Pri_Int_Base!F24)&gt;0,ROUND(USPS_Pri_Int_Base!F24*(1+PostalMarkup),2),"N/A")</f>
        <v>184.35</v>
      </c>
      <c r="G28" s="198">
        <f>IF(LEN(USPS_Pri_Int_Base!G24)&gt;0,ROUND(USPS_Pri_Int_Base!G24*(1+PostalMarkup),2),"N/A")</f>
        <v>199.15</v>
      </c>
      <c r="H28" s="198">
        <f>IF(LEN(USPS_Pri_Int_Base!H24)&gt;0,ROUND(USPS_Pri_Int_Base!H24*(1+PostalMarkup),2),"N/A")</f>
        <v>198.02</v>
      </c>
      <c r="I28" s="198">
        <f>IF(LEN(USPS_Pri_Int_Base!I24)&gt;0,ROUND(USPS_Pri_Int_Base!I24*(1+PostalMarkup),2),"N/A")</f>
        <v>248.2</v>
      </c>
      <c r="J28" s="198">
        <f>IF(LEN(USPS_Pri_Int_Base!J24)&gt;0,ROUND(USPS_Pri_Int_Base!J24*(1+PostalMarkup),2),"N/A")</f>
        <v>253.12</v>
      </c>
      <c r="K28" s="198">
        <f>IF(LEN(USPS_Pri_Int_Base!K24)&gt;0,ROUND(USPS_Pri_Int_Base!K24*(1+PostalMarkup),2),"N/A")</f>
        <v>194.05</v>
      </c>
      <c r="L28" s="198">
        <f>IF(LEN(USPS_Pri_Int_Base!L24)&gt;0,ROUND(USPS_Pri_Int_Base!L24*(1+PostalMarkup),2),"N/A")</f>
        <v>204.68</v>
      </c>
      <c r="M28" s="198">
        <f>IF(LEN(USPS_Pri_Int_Base!M24)&gt;0,ROUND(USPS_Pri_Int_Base!M24*(1+PostalMarkup),2),"N/A")</f>
        <v>301.4</v>
      </c>
      <c r="N28" s="198">
        <f>IF(LEN(USPS_Pri_Int_Base!N24)&gt;0,ROUND(USPS_Pri_Int_Base!N24*(1+PostalMarkup),2),"N/A")</f>
        <v>201.4</v>
      </c>
      <c r="O28" s="198">
        <f>IF(LEN(USPS_Pri_Int_Base!O24)&gt;0,ROUND(USPS_Pri_Int_Base!O24*(1+PostalMarkup),2),"N/A")</f>
        <v>182.8</v>
      </c>
      <c r="P28" s="198">
        <f>IF(LEN(USPS_Pri_Int_Base!P24)&gt;0,ROUND(USPS_Pri_Int_Base!P24*(1+PostalMarkup),2),"N/A")</f>
        <v>164.44</v>
      </c>
      <c r="Q28" s="198">
        <f>IF(LEN(USPS_Pri_Int_Base!Q24)&gt;0,ROUND(USPS_Pri_Int_Base!Q24*(1+PostalMarkup),2),"N/A")</f>
        <v>172.5</v>
      </c>
      <c r="R28" s="198">
        <f>IF(LEN(USPS_Pri_Int_Base!R24)&gt;0,ROUND(USPS_Pri_Int_Base!R24*(1+PostalMarkup),2),"N/A")</f>
        <v>171.9</v>
      </c>
      <c r="S28" s="198">
        <f>IF(LEN(USPS_Pri_Int_Base!S24)&gt;0,ROUND(USPS_Pri_Int_Base!S24*(1+PostalMarkup),2),"N/A")</f>
        <v>186.44</v>
      </c>
      <c r="T28" s="198">
        <f>IF(LEN(USPS_Pri_Int_Base!T24)&gt;0,ROUND(USPS_Pri_Int_Base!T24*(1+PostalMarkup),2),"N/A")</f>
        <v>293.62</v>
      </c>
      <c r="U28" s="198">
        <f>IF(LEN(USPS_Pri_Int_Base!U24)&gt;0,ROUND(USPS_Pri_Int_Base!U24*(1+PostalMarkup),2),"N/A")</f>
        <v>191.83</v>
      </c>
    </row>
    <row r="29" ht="12.75" customHeight="1">
      <c r="A29" s="197">
        <v>24.0</v>
      </c>
      <c r="B29" s="198">
        <f>IF(LEN(USPS_Pri_Int_Base!B25)&gt;0,ROUND(USPS_Pri_Int_Base!B25*(1+PostalMarkup),2),"N/A")</f>
        <v>132.22</v>
      </c>
      <c r="C29" s="198">
        <f>IF(LEN(USPS_Pri_Int_Base!C25)&gt;0,ROUND(USPS_Pri_Int_Base!C25*(1+PostalMarkup),2),"N/A")</f>
        <v>149.29</v>
      </c>
      <c r="D29" s="198">
        <f>IF(LEN(USPS_Pri_Int_Base!D25)&gt;0,ROUND(USPS_Pri_Int_Base!D25*(1+PostalMarkup),2),"N/A")</f>
        <v>227.18</v>
      </c>
      <c r="E29" s="198">
        <f>IF(LEN(USPS_Pri_Int_Base!E25)&gt;0,ROUND(USPS_Pri_Int_Base!E25*(1+PostalMarkup),2),"N/A")</f>
        <v>178.54</v>
      </c>
      <c r="F29" s="198">
        <f>IF(LEN(USPS_Pri_Int_Base!F25)&gt;0,ROUND(USPS_Pri_Int_Base!F25*(1+PostalMarkup),2),"N/A")</f>
        <v>189.62</v>
      </c>
      <c r="G29" s="198">
        <f>IF(LEN(USPS_Pri_Int_Base!G25)&gt;0,ROUND(USPS_Pri_Int_Base!G25*(1+PostalMarkup),2),"N/A")</f>
        <v>205.01</v>
      </c>
      <c r="H29" s="198">
        <f>IF(LEN(USPS_Pri_Int_Base!H25)&gt;0,ROUND(USPS_Pri_Int_Base!H25*(1+PostalMarkup),2),"N/A")</f>
        <v>204.41</v>
      </c>
      <c r="I29" s="198">
        <f>IF(LEN(USPS_Pri_Int_Base!I25)&gt;0,ROUND(USPS_Pri_Int_Base!I25*(1+PostalMarkup),2),"N/A")</f>
        <v>256.34</v>
      </c>
      <c r="J29" s="198">
        <f>IF(LEN(USPS_Pri_Int_Base!J25)&gt;0,ROUND(USPS_Pri_Int_Base!J25*(1+PostalMarkup),2),"N/A")</f>
        <v>261.48</v>
      </c>
      <c r="K29" s="198">
        <f>IF(LEN(USPS_Pri_Int_Base!K25)&gt;0,ROUND(USPS_Pri_Int_Base!K25*(1+PostalMarkup),2),"N/A")</f>
        <v>199.88</v>
      </c>
      <c r="L29" s="198">
        <f>IF(LEN(USPS_Pri_Int_Base!L25)&gt;0,ROUND(USPS_Pri_Int_Base!L25*(1+PostalMarkup),2),"N/A")</f>
        <v>211.23</v>
      </c>
      <c r="M29" s="198">
        <f>IF(LEN(USPS_Pri_Int_Base!M25)&gt;0,ROUND(USPS_Pri_Int_Base!M25*(1+PostalMarkup),2),"N/A")</f>
        <v>312.16</v>
      </c>
      <c r="N29" s="198">
        <f>IF(LEN(USPS_Pri_Int_Base!N25)&gt;0,ROUND(USPS_Pri_Int_Base!N25*(1+PostalMarkup),2),"N/A")</f>
        <v>207.48</v>
      </c>
      <c r="O29" s="198">
        <f>IF(LEN(USPS_Pri_Int_Base!O25)&gt;0,ROUND(USPS_Pri_Int_Base!O25*(1+PostalMarkup),2),"N/A")</f>
        <v>187.99</v>
      </c>
      <c r="P29" s="198">
        <f>IF(LEN(USPS_Pri_Int_Base!P25)&gt;0,ROUND(USPS_Pri_Int_Base!P25*(1+PostalMarkup),2),"N/A")</f>
        <v>168.97</v>
      </c>
      <c r="Q29" s="198">
        <f>IF(LEN(USPS_Pri_Int_Base!Q25)&gt;0,ROUND(USPS_Pri_Int_Base!Q25*(1+PostalMarkup),2),"N/A")</f>
        <v>177.24</v>
      </c>
      <c r="R29" s="198">
        <f>IF(LEN(USPS_Pri_Int_Base!R25)&gt;0,ROUND(USPS_Pri_Int_Base!R25*(1+PostalMarkup),2),"N/A")</f>
        <v>176.64</v>
      </c>
      <c r="S29" s="198">
        <f>IF(LEN(USPS_Pri_Int_Base!S25)&gt;0,ROUND(USPS_Pri_Int_Base!S25*(1+PostalMarkup),2),"N/A")</f>
        <v>191.39</v>
      </c>
      <c r="T29" s="198">
        <f>IF(LEN(USPS_Pri_Int_Base!T25)&gt;0,ROUND(USPS_Pri_Int_Base!T25*(1+PostalMarkup),2),"N/A")</f>
        <v>303.46</v>
      </c>
      <c r="U29" s="198">
        <f>IF(LEN(USPS_Pri_Int_Base!U25)&gt;0,ROUND(USPS_Pri_Int_Base!U25*(1+PostalMarkup),2),"N/A")</f>
        <v>197.39</v>
      </c>
    </row>
    <row r="30" ht="12.75" customHeight="1">
      <c r="A30" s="197">
        <v>25.0</v>
      </c>
      <c r="B30" s="198">
        <f>IF(LEN(USPS_Pri_Int_Base!B26)&gt;0,ROUND(USPS_Pri_Int_Base!B26*(1+PostalMarkup),2),"N/A")</f>
        <v>135.91</v>
      </c>
      <c r="C30" s="198">
        <f>IF(LEN(USPS_Pri_Int_Base!C26)&gt;0,ROUND(USPS_Pri_Int_Base!C26*(1+PostalMarkup),2),"N/A")</f>
        <v>153.2</v>
      </c>
      <c r="D30" s="198">
        <f>IF(LEN(USPS_Pri_Int_Base!D26)&gt;0,ROUND(USPS_Pri_Int_Base!D26*(1+PostalMarkup),2),"N/A")</f>
        <v>234.04</v>
      </c>
      <c r="E30" s="198">
        <f>IF(LEN(USPS_Pri_Int_Base!E26)&gt;0,ROUND(USPS_Pri_Int_Base!E26*(1+PostalMarkup),2),"N/A")</f>
        <v>183.55</v>
      </c>
      <c r="F30" s="198">
        <f>IF(LEN(USPS_Pri_Int_Base!F26)&gt;0,ROUND(USPS_Pri_Int_Base!F26*(1+PostalMarkup),2),"N/A")</f>
        <v>194.9</v>
      </c>
      <c r="G30" s="198">
        <f>IF(LEN(USPS_Pri_Int_Base!G26)&gt;0,ROUND(USPS_Pri_Int_Base!G26*(1+PostalMarkup),2),"N/A")</f>
        <v>210.96</v>
      </c>
      <c r="H30" s="198">
        <f>IF(LEN(USPS_Pri_Int_Base!H26)&gt;0,ROUND(USPS_Pri_Int_Base!H26*(1+PostalMarkup),2),"N/A")</f>
        <v>210.83</v>
      </c>
      <c r="I30" s="198">
        <f>IF(LEN(USPS_Pri_Int_Base!I26)&gt;0,ROUND(USPS_Pri_Int_Base!I26*(1+PostalMarkup),2),"N/A")</f>
        <v>264.47</v>
      </c>
      <c r="J30" s="198">
        <f>IF(LEN(USPS_Pri_Int_Base!J26)&gt;0,ROUND(USPS_Pri_Int_Base!J26*(1+PostalMarkup),2),"N/A")</f>
        <v>269.77</v>
      </c>
      <c r="K30" s="198">
        <f>IF(LEN(USPS_Pri_Int_Base!K26)&gt;0,ROUND(USPS_Pri_Int_Base!K26*(1+PostalMarkup),2),"N/A")</f>
        <v>205.71</v>
      </c>
      <c r="L30" s="198">
        <f>IF(LEN(USPS_Pri_Int_Base!L26)&gt;0,ROUND(USPS_Pri_Int_Base!L26*(1+PostalMarkup),2),"N/A")</f>
        <v>217.79</v>
      </c>
      <c r="M30" s="198">
        <f>IF(LEN(USPS_Pri_Int_Base!M26)&gt;0,ROUND(USPS_Pri_Int_Base!M26*(1+PostalMarkup),2),"N/A")</f>
        <v>322.92</v>
      </c>
      <c r="N30" s="198">
        <f>IF(LEN(USPS_Pri_Int_Base!N26)&gt;0,ROUND(USPS_Pri_Int_Base!N26*(1+PostalMarkup),2),"N/A")</f>
        <v>213.57</v>
      </c>
      <c r="O30" s="198">
        <f>IF(LEN(USPS_Pri_Int_Base!O26)&gt;0,ROUND(USPS_Pri_Int_Base!O26*(1+PostalMarkup),2),"N/A")</f>
        <v>193.23</v>
      </c>
      <c r="P30" s="198">
        <f>IF(LEN(USPS_Pri_Int_Base!P26)&gt;0,ROUND(USPS_Pri_Int_Base!P26*(1+PostalMarkup),2),"N/A")</f>
        <v>173.45</v>
      </c>
      <c r="Q30" s="198">
        <f>IF(LEN(USPS_Pri_Int_Base!Q26)&gt;0,ROUND(USPS_Pri_Int_Base!Q26*(1+PostalMarkup),2),"N/A")</f>
        <v>182</v>
      </c>
      <c r="R30" s="198">
        <f>IF(LEN(USPS_Pri_Int_Base!R26)&gt;0,ROUND(USPS_Pri_Int_Base!R26*(1+PostalMarkup),2),"N/A")</f>
        <v>181.36</v>
      </c>
      <c r="S30" s="198">
        <f>IF(LEN(USPS_Pri_Int_Base!S26)&gt;0,ROUND(USPS_Pri_Int_Base!S26*(1+PostalMarkup),2),"N/A")</f>
        <v>196.36</v>
      </c>
      <c r="T30" s="198">
        <f>IF(LEN(USPS_Pri_Int_Base!T26)&gt;0,ROUND(USPS_Pri_Int_Base!T26*(1+PostalMarkup),2),"N/A")</f>
        <v>313.32</v>
      </c>
      <c r="U30" s="198">
        <f>IF(LEN(USPS_Pri_Int_Base!U26)&gt;0,ROUND(USPS_Pri_Int_Base!U26*(1+PostalMarkup),2),"N/A")</f>
        <v>202.94</v>
      </c>
    </row>
    <row r="31" ht="12.75" customHeight="1">
      <c r="A31" s="197">
        <v>26.0</v>
      </c>
      <c r="B31" s="198">
        <f>IF(LEN(USPS_Pri_Int_Base!B27)&gt;0,ROUND(USPS_Pri_Int_Base!B27*(1+PostalMarkup),2),"N/A")</f>
        <v>139.66</v>
      </c>
      <c r="C31" s="198">
        <f>IF(LEN(USPS_Pri_Int_Base!C27)&gt;0,ROUND(USPS_Pri_Int_Base!C27*(1+PostalMarkup),2),"N/A")</f>
        <v>157.11</v>
      </c>
      <c r="D31" s="198">
        <f>IF(LEN(USPS_Pri_Int_Base!D27)&gt;0,ROUND(USPS_Pri_Int_Base!D27*(1+PostalMarkup),2),"N/A")</f>
        <v>240.95</v>
      </c>
      <c r="E31" s="198">
        <f>IF(LEN(USPS_Pri_Int_Base!E27)&gt;0,ROUND(USPS_Pri_Int_Base!E27*(1+PostalMarkup),2),"N/A")</f>
        <v>188.57</v>
      </c>
      <c r="F31" s="198">
        <f>IF(LEN(USPS_Pri_Int_Base!F27)&gt;0,ROUND(USPS_Pri_Int_Base!F27*(1+PostalMarkup),2),"N/A")</f>
        <v>200.17</v>
      </c>
      <c r="G31" s="198">
        <f>IF(LEN(USPS_Pri_Int_Base!G27)&gt;0,ROUND(USPS_Pri_Int_Base!G27*(1+PostalMarkup),2),"N/A")</f>
        <v>216.87</v>
      </c>
      <c r="H31" s="198">
        <f>IF(LEN(USPS_Pri_Int_Base!H27)&gt;0,ROUND(USPS_Pri_Int_Base!H27*(1+PostalMarkup),2),"N/A")</f>
        <v>217.24</v>
      </c>
      <c r="I31" s="198">
        <f>IF(LEN(USPS_Pri_Int_Base!I27)&gt;0,ROUND(USPS_Pri_Int_Base!I27*(1+PostalMarkup),2),"N/A")</f>
        <v>272.7</v>
      </c>
      <c r="J31" s="198">
        <f>IF(LEN(USPS_Pri_Int_Base!J27)&gt;0,ROUND(USPS_Pri_Int_Base!J27*(1+PostalMarkup),2),"N/A")</f>
        <v>278.17</v>
      </c>
      <c r="K31" s="198">
        <f>IF(LEN(USPS_Pri_Int_Base!K27)&gt;0,ROUND(USPS_Pri_Int_Base!K27*(1+PostalMarkup),2),"N/A")</f>
        <v>211.54</v>
      </c>
      <c r="L31" s="198">
        <f>IF(LEN(USPS_Pri_Int_Base!L27)&gt;0,ROUND(USPS_Pri_Int_Base!L27*(1+PostalMarkup),2),"N/A")</f>
        <v>224.32</v>
      </c>
      <c r="M31" s="198">
        <f>IF(LEN(USPS_Pri_Int_Base!M27)&gt;0,ROUND(USPS_Pri_Int_Base!M27*(1+PostalMarkup),2),"N/A")</f>
        <v>333.67</v>
      </c>
      <c r="N31" s="198">
        <f>IF(LEN(USPS_Pri_Int_Base!N27)&gt;0,ROUND(USPS_Pri_Int_Base!N27*(1+PostalMarkup),2),"N/A")</f>
        <v>219.65</v>
      </c>
      <c r="O31" s="198">
        <f>IF(LEN(USPS_Pri_Int_Base!O27)&gt;0,ROUND(USPS_Pri_Int_Base!O27*(1+PostalMarkup),2),"N/A")</f>
        <v>198.41</v>
      </c>
      <c r="P31" s="198">
        <f>IF(LEN(USPS_Pri_Int_Base!P27)&gt;0,ROUND(USPS_Pri_Int_Base!P27*(1+PostalMarkup),2),"N/A")</f>
        <v>177.94</v>
      </c>
      <c r="Q31" s="198">
        <f>IF(LEN(USPS_Pri_Int_Base!Q27)&gt;0,ROUND(USPS_Pri_Int_Base!Q27*(1+PostalMarkup),2),"N/A")</f>
        <v>186.76</v>
      </c>
      <c r="R31" s="198">
        <f>IF(LEN(USPS_Pri_Int_Base!R27)&gt;0,ROUND(USPS_Pri_Int_Base!R27*(1+PostalMarkup),2),"N/A")</f>
        <v>186.09</v>
      </c>
      <c r="S31" s="198">
        <f>IF(LEN(USPS_Pri_Int_Base!S27)&gt;0,ROUND(USPS_Pri_Int_Base!S27*(1+PostalMarkup),2),"N/A")</f>
        <v>201.32</v>
      </c>
      <c r="T31" s="198">
        <f>IF(LEN(USPS_Pri_Int_Base!T27)&gt;0,ROUND(USPS_Pri_Int_Base!T27*(1+PostalMarkup),2),"N/A")</f>
        <v>323.16</v>
      </c>
      <c r="U31" s="198">
        <f>IF(LEN(USPS_Pri_Int_Base!U27)&gt;0,ROUND(USPS_Pri_Int_Base!U27*(1+PostalMarkup),2),"N/A")</f>
        <v>208.48</v>
      </c>
    </row>
    <row r="32" ht="12.75" customHeight="1">
      <c r="A32" s="197">
        <v>27.0</v>
      </c>
      <c r="B32" s="198">
        <f>IF(LEN(USPS_Pri_Int_Base!B28)&gt;0,ROUND(USPS_Pri_Int_Base!B28*(1+PostalMarkup),2),"N/A")</f>
        <v>143.35</v>
      </c>
      <c r="C32" s="198">
        <f>IF(LEN(USPS_Pri_Int_Base!C28)&gt;0,ROUND(USPS_Pri_Int_Base!C28*(1+PostalMarkup),2),"N/A")</f>
        <v>161.03</v>
      </c>
      <c r="D32" s="198">
        <f>IF(LEN(USPS_Pri_Int_Base!D28)&gt;0,ROUND(USPS_Pri_Int_Base!D28*(1+PostalMarkup),2),"N/A")</f>
        <v>247.8</v>
      </c>
      <c r="E32" s="198">
        <f>IF(LEN(USPS_Pri_Int_Base!E28)&gt;0,ROUND(USPS_Pri_Int_Base!E28*(1+PostalMarkup),2),"N/A")</f>
        <v>193.57</v>
      </c>
      <c r="F32" s="198">
        <f>IF(LEN(USPS_Pri_Int_Base!F28)&gt;0,ROUND(USPS_Pri_Int_Base!F28*(1+PostalMarkup),2),"N/A")</f>
        <v>205.45</v>
      </c>
      <c r="G32" s="198">
        <f>IF(LEN(USPS_Pri_Int_Base!G28)&gt;0,ROUND(USPS_Pri_Int_Base!G28*(1+PostalMarkup),2),"N/A")</f>
        <v>222.74</v>
      </c>
      <c r="H32" s="198">
        <f>IF(LEN(USPS_Pri_Int_Base!H28)&gt;0,ROUND(USPS_Pri_Int_Base!H28*(1+PostalMarkup),2),"N/A")</f>
        <v>223.64</v>
      </c>
      <c r="I32" s="198">
        <f>IF(LEN(USPS_Pri_Int_Base!I28)&gt;0,ROUND(USPS_Pri_Int_Base!I28*(1+PostalMarkup),2),"N/A")</f>
        <v>280.83</v>
      </c>
      <c r="J32" s="198">
        <f>IF(LEN(USPS_Pri_Int_Base!J28)&gt;0,ROUND(USPS_Pri_Int_Base!J28*(1+PostalMarkup),2),"N/A")</f>
        <v>286.47</v>
      </c>
      <c r="K32" s="198">
        <f>IF(LEN(USPS_Pri_Int_Base!K28)&gt;0,ROUND(USPS_Pri_Int_Base!K28*(1+PostalMarkup),2),"N/A")</f>
        <v>217.37</v>
      </c>
      <c r="L32" s="198">
        <f>IF(LEN(USPS_Pri_Int_Base!L28)&gt;0,ROUND(USPS_Pri_Int_Base!L28*(1+PostalMarkup),2),"N/A")</f>
        <v>230.87</v>
      </c>
      <c r="M32" s="198">
        <f>IF(LEN(USPS_Pri_Int_Base!M28)&gt;0,ROUND(USPS_Pri_Int_Base!M28*(1+PostalMarkup),2),"N/A")</f>
        <v>344.43</v>
      </c>
      <c r="N32" s="198">
        <f>IF(LEN(USPS_Pri_Int_Base!N28)&gt;0,ROUND(USPS_Pri_Int_Base!N28*(1+PostalMarkup),2),"N/A")</f>
        <v>225.75</v>
      </c>
      <c r="O32" s="198">
        <f>IF(LEN(USPS_Pri_Int_Base!O28)&gt;0,ROUND(USPS_Pri_Int_Base!O28*(1+PostalMarkup),2),"N/A")</f>
        <v>203.67</v>
      </c>
      <c r="P32" s="198">
        <f>IF(LEN(USPS_Pri_Int_Base!P28)&gt;0,ROUND(USPS_Pri_Int_Base!P28*(1+PostalMarkup),2),"N/A")</f>
        <v>182.48</v>
      </c>
      <c r="Q32" s="198">
        <f>IF(LEN(USPS_Pri_Int_Base!Q28)&gt;0,ROUND(USPS_Pri_Int_Base!Q28*(1+PostalMarkup),2),"N/A")</f>
        <v>191.44</v>
      </c>
      <c r="R32" s="198">
        <f>IF(LEN(USPS_Pri_Int_Base!R28)&gt;0,ROUND(USPS_Pri_Int_Base!R28*(1+PostalMarkup),2),"N/A")</f>
        <v>190.81</v>
      </c>
      <c r="S32" s="198">
        <f>IF(LEN(USPS_Pri_Int_Base!S28)&gt;0,ROUND(USPS_Pri_Int_Base!S28*(1+PostalMarkup),2),"N/A")</f>
        <v>206.22</v>
      </c>
      <c r="T32" s="198">
        <f>IF(LEN(USPS_Pri_Int_Base!T28)&gt;0,ROUND(USPS_Pri_Int_Base!T28*(1+PostalMarkup),2),"N/A")</f>
        <v>332.99</v>
      </c>
      <c r="U32" s="198">
        <f>IF(LEN(USPS_Pri_Int_Base!U28)&gt;0,ROUND(USPS_Pri_Int_Base!U28*(1+PostalMarkup),2),"N/A")</f>
        <v>214.04</v>
      </c>
    </row>
    <row r="33" ht="12.75" customHeight="1">
      <c r="A33" s="197">
        <v>28.0</v>
      </c>
      <c r="B33" s="198">
        <f>IF(LEN(USPS_Pri_Int_Base!B29)&gt;0,ROUND(USPS_Pri_Int_Base!B29*(1+PostalMarkup),2),"N/A")</f>
        <v>147.04</v>
      </c>
      <c r="C33" s="198">
        <f>IF(LEN(USPS_Pri_Int_Base!C29)&gt;0,ROUND(USPS_Pri_Int_Base!C29*(1+PostalMarkup),2),"N/A")</f>
        <v>164.88</v>
      </c>
      <c r="D33" s="198">
        <f>IF(LEN(USPS_Pri_Int_Base!D29)&gt;0,ROUND(USPS_Pri_Int_Base!D29*(1+PostalMarkup),2),"N/A")</f>
        <v>254.73</v>
      </c>
      <c r="E33" s="198">
        <f>IF(LEN(USPS_Pri_Int_Base!E29)&gt;0,ROUND(USPS_Pri_Int_Base!E29*(1+PostalMarkup),2),"N/A")</f>
        <v>198.58</v>
      </c>
      <c r="F33" s="198">
        <f>IF(LEN(USPS_Pri_Int_Base!F29)&gt;0,ROUND(USPS_Pri_Int_Base!F29*(1+PostalMarkup),2),"N/A")</f>
        <v>210.73</v>
      </c>
      <c r="G33" s="198">
        <f>IF(LEN(USPS_Pri_Int_Base!G29)&gt;0,ROUND(USPS_Pri_Int_Base!G29*(1+PostalMarkup),2),"N/A")</f>
        <v>228.62</v>
      </c>
      <c r="H33" s="198">
        <f>IF(LEN(USPS_Pri_Int_Base!H29)&gt;0,ROUND(USPS_Pri_Int_Base!H29*(1+PostalMarkup),2),"N/A")</f>
        <v>230.05</v>
      </c>
      <c r="I33" s="198">
        <f>IF(LEN(USPS_Pri_Int_Base!I29)&gt;0,ROUND(USPS_Pri_Int_Base!I29*(1+PostalMarkup),2),"N/A")</f>
        <v>288.96</v>
      </c>
      <c r="J33" s="198">
        <f>IF(LEN(USPS_Pri_Int_Base!J29)&gt;0,ROUND(USPS_Pri_Int_Base!J29*(1+PostalMarkup),2),"N/A")</f>
        <v>294.76</v>
      </c>
      <c r="K33" s="198">
        <f>IF(LEN(USPS_Pri_Int_Base!K29)&gt;0,ROUND(USPS_Pri_Int_Base!K29*(1+PostalMarkup),2),"N/A")</f>
        <v>223.15</v>
      </c>
      <c r="L33" s="198">
        <f>IF(LEN(USPS_Pri_Int_Base!L29)&gt;0,ROUND(USPS_Pri_Int_Base!L29*(1+PostalMarkup),2),"N/A")</f>
        <v>237.43</v>
      </c>
      <c r="M33" s="198">
        <f>IF(LEN(USPS_Pri_Int_Base!M29)&gt;0,ROUND(USPS_Pri_Int_Base!M29*(1+PostalMarkup),2),"N/A")</f>
        <v>355.18</v>
      </c>
      <c r="N33" s="198">
        <f>IF(LEN(USPS_Pri_Int_Base!N29)&gt;0,ROUND(USPS_Pri_Int_Base!N29*(1+PostalMarkup),2),"N/A")</f>
        <v>231.76</v>
      </c>
      <c r="O33" s="198">
        <f>IF(LEN(USPS_Pri_Int_Base!O29)&gt;0,ROUND(USPS_Pri_Int_Base!O29*(1+PostalMarkup),2),"N/A")</f>
        <v>208.85</v>
      </c>
      <c r="P33" s="198">
        <f>IF(LEN(USPS_Pri_Int_Base!P29)&gt;0,ROUND(USPS_Pri_Int_Base!P29*(1+PostalMarkup),2),"N/A")</f>
        <v>187.04</v>
      </c>
      <c r="Q33" s="198">
        <f>IF(LEN(USPS_Pri_Int_Base!Q29)&gt;0,ROUND(USPS_Pri_Int_Base!Q29*(1+PostalMarkup),2),"N/A")</f>
        <v>196.2</v>
      </c>
      <c r="R33" s="198">
        <f>IF(LEN(USPS_Pri_Int_Base!R29)&gt;0,ROUND(USPS_Pri_Int_Base!R29*(1+PostalMarkup),2),"N/A")</f>
        <v>195.53</v>
      </c>
      <c r="S33" s="198">
        <f>IF(LEN(USPS_Pri_Int_Base!S29)&gt;0,ROUND(USPS_Pri_Int_Base!S29*(1+PostalMarkup),2),"N/A")</f>
        <v>211.2</v>
      </c>
      <c r="T33" s="198">
        <f>IF(LEN(USPS_Pri_Int_Base!T29)&gt;0,ROUND(USPS_Pri_Int_Base!T29*(1+PostalMarkup),2),"N/A")</f>
        <v>342.85</v>
      </c>
      <c r="U33" s="198">
        <f>IF(LEN(USPS_Pri_Int_Base!U29)&gt;0,ROUND(USPS_Pri_Int_Base!U29*(1+PostalMarkup),2),"N/A")</f>
        <v>219.59</v>
      </c>
    </row>
    <row r="34" ht="12.75" customHeight="1">
      <c r="A34" s="197">
        <v>29.0</v>
      </c>
      <c r="B34" s="198">
        <f>IF(LEN(USPS_Pri_Int_Base!B30)&gt;0,ROUND(USPS_Pri_Int_Base!B30*(1+PostalMarkup),2),"N/A")</f>
        <v>150.73</v>
      </c>
      <c r="C34" s="198">
        <f>IF(LEN(USPS_Pri_Int_Base!C30)&gt;0,ROUND(USPS_Pri_Int_Base!C30*(1+PostalMarkup),2),"N/A")</f>
        <v>168.84</v>
      </c>
      <c r="D34" s="198">
        <f>IF(LEN(USPS_Pri_Int_Base!D30)&gt;0,ROUND(USPS_Pri_Int_Base!D30*(1+PostalMarkup),2),"N/A")</f>
        <v>261.58</v>
      </c>
      <c r="E34" s="198">
        <f>IF(LEN(USPS_Pri_Int_Base!E30)&gt;0,ROUND(USPS_Pri_Int_Base!E30*(1+PostalMarkup),2),"N/A")</f>
        <v>203.58</v>
      </c>
      <c r="F34" s="198">
        <f>IF(LEN(USPS_Pri_Int_Base!F30)&gt;0,ROUND(USPS_Pri_Int_Base!F30*(1+PostalMarkup),2),"N/A")</f>
        <v>216</v>
      </c>
      <c r="G34" s="198">
        <f>IF(LEN(USPS_Pri_Int_Base!G30)&gt;0,ROUND(USPS_Pri_Int_Base!G30*(1+PostalMarkup),2),"N/A")</f>
        <v>234.77</v>
      </c>
      <c r="H34" s="198">
        <f>IF(LEN(USPS_Pri_Int_Base!H30)&gt;0,ROUND(USPS_Pri_Int_Base!H30*(1+PostalMarkup),2),"N/A")</f>
        <v>236.45</v>
      </c>
      <c r="I34" s="198">
        <f>IF(LEN(USPS_Pri_Int_Base!I30)&gt;0,ROUND(USPS_Pri_Int_Base!I30*(1+PostalMarkup),2),"N/A")</f>
        <v>297.14</v>
      </c>
      <c r="J34" s="198">
        <f>IF(LEN(USPS_Pri_Int_Base!J30)&gt;0,ROUND(USPS_Pri_Int_Base!J30*(1+PostalMarkup),2),"N/A")</f>
        <v>303.11</v>
      </c>
      <c r="K34" s="198">
        <f>IF(LEN(USPS_Pri_Int_Base!K30)&gt;0,ROUND(USPS_Pri_Int_Base!K30*(1+PostalMarkup),2),"N/A")</f>
        <v>229.05</v>
      </c>
      <c r="L34" s="198">
        <f>IF(LEN(USPS_Pri_Int_Base!L30)&gt;0,ROUND(USPS_Pri_Int_Base!L30*(1+PostalMarkup),2),"N/A")</f>
        <v>243.98</v>
      </c>
      <c r="M34" s="198">
        <f>IF(LEN(USPS_Pri_Int_Base!M30)&gt;0,ROUND(USPS_Pri_Int_Base!M30*(1+PostalMarkup),2),"N/A")</f>
        <v>365.94</v>
      </c>
      <c r="N34" s="198">
        <f>IF(LEN(USPS_Pri_Int_Base!N30)&gt;0,ROUND(USPS_Pri_Int_Base!N30*(1+PostalMarkup),2),"N/A")</f>
        <v>237.91</v>
      </c>
      <c r="O34" s="198">
        <f>IF(LEN(USPS_Pri_Int_Base!O30)&gt;0,ROUND(USPS_Pri_Int_Base!O30*(1+PostalMarkup),2),"N/A")</f>
        <v>214.04</v>
      </c>
      <c r="P34" s="198">
        <f>IF(LEN(USPS_Pri_Int_Base!P30)&gt;0,ROUND(USPS_Pri_Int_Base!P30*(1+PostalMarkup),2),"N/A")</f>
        <v>191.58</v>
      </c>
      <c r="Q34" s="198">
        <f>IF(LEN(USPS_Pri_Int_Base!Q30)&gt;0,ROUND(USPS_Pri_Int_Base!Q30*(1+PostalMarkup),2),"N/A")</f>
        <v>200.96</v>
      </c>
      <c r="R34" s="198">
        <f>IF(LEN(USPS_Pri_Int_Base!R30)&gt;0,ROUND(USPS_Pri_Int_Base!R30*(1+PostalMarkup),2),"N/A")</f>
        <v>200.26</v>
      </c>
      <c r="S34" s="198">
        <f>IF(LEN(USPS_Pri_Int_Base!S30)&gt;0,ROUND(USPS_Pri_Int_Base!S30*(1+PostalMarkup),2),"N/A")</f>
        <v>216.28</v>
      </c>
      <c r="T34" s="198">
        <f>IF(LEN(USPS_Pri_Int_Base!T30)&gt;0,ROUND(USPS_Pri_Int_Base!T30*(1+PostalMarkup),2),"N/A")</f>
        <v>352.69</v>
      </c>
      <c r="U34" s="198">
        <f>IF(LEN(USPS_Pri_Int_Base!U30)&gt;0,ROUND(USPS_Pri_Int_Base!U30*(1+PostalMarkup),2),"N/A")</f>
        <v>225.14</v>
      </c>
    </row>
    <row r="35" ht="12.75" customHeight="1">
      <c r="A35" s="197">
        <v>30.0</v>
      </c>
      <c r="B35" s="198">
        <f>IF(LEN(USPS_Pri_Int_Base!B31)&gt;0,ROUND(USPS_Pri_Int_Base!B31*(1+PostalMarkup),2),"N/A")</f>
        <v>154.41</v>
      </c>
      <c r="C35" s="198">
        <f>IF(LEN(USPS_Pri_Int_Base!C31)&gt;0,ROUND(USPS_Pri_Int_Base!C31*(1+PostalMarkup),2),"N/A")</f>
        <v>172.7</v>
      </c>
      <c r="D35" s="198">
        <f>IF(LEN(USPS_Pri_Int_Base!D31)&gt;0,ROUND(USPS_Pri_Int_Base!D31*(1+PostalMarkup),2),"N/A")</f>
        <v>268.49</v>
      </c>
      <c r="E35" s="198">
        <f>IF(LEN(USPS_Pri_Int_Base!E31)&gt;0,ROUND(USPS_Pri_Int_Base!E31*(1+PostalMarkup),2),"N/A")</f>
        <v>208.6</v>
      </c>
      <c r="F35" s="198">
        <f>IF(LEN(USPS_Pri_Int_Base!F31)&gt;0,ROUND(USPS_Pri_Int_Base!F31*(1+PostalMarkup),2),"N/A")</f>
        <v>221.28</v>
      </c>
      <c r="G35" s="198">
        <f>IF(LEN(USPS_Pri_Int_Base!G31)&gt;0,ROUND(USPS_Pri_Int_Base!G31*(1+PostalMarkup),2),"N/A")</f>
        <v>241.2</v>
      </c>
      <c r="H35" s="198">
        <f>IF(LEN(USPS_Pri_Int_Base!H31)&gt;0,ROUND(USPS_Pri_Int_Base!H31*(1+PostalMarkup),2),"N/A")</f>
        <v>242.86</v>
      </c>
      <c r="I35" s="198">
        <f>IF(LEN(USPS_Pri_Int_Base!I31)&gt;0,ROUND(USPS_Pri_Int_Base!I31*(1+PostalMarkup),2),"N/A")</f>
        <v>305.33</v>
      </c>
      <c r="J35" s="198">
        <f>IF(LEN(USPS_Pri_Int_Base!J31)&gt;0,ROUND(USPS_Pri_Int_Base!J31*(1+PostalMarkup),2),"N/A")</f>
        <v>311.39</v>
      </c>
      <c r="K35" s="198">
        <f>IF(LEN(USPS_Pri_Int_Base!K31)&gt;0,ROUND(USPS_Pri_Int_Base!K31*(1+PostalMarkup),2),"N/A")</f>
        <v>234.81</v>
      </c>
      <c r="L35" s="198">
        <f>IF(LEN(USPS_Pri_Int_Base!L31)&gt;0,ROUND(USPS_Pri_Int_Base!L31*(1+PostalMarkup),2),"N/A")</f>
        <v>250.54</v>
      </c>
      <c r="M35" s="198">
        <f>IF(LEN(USPS_Pri_Int_Base!M31)&gt;0,ROUND(USPS_Pri_Int_Base!M31*(1+PostalMarkup),2),"N/A")</f>
        <v>376.69</v>
      </c>
      <c r="N35" s="198">
        <f>IF(LEN(USPS_Pri_Int_Base!N31)&gt;0,ROUND(USPS_Pri_Int_Base!N31*(1+PostalMarkup),2),"N/A")</f>
        <v>243.93</v>
      </c>
      <c r="O35" s="198">
        <f>IF(LEN(USPS_Pri_Int_Base!O31)&gt;0,ROUND(USPS_Pri_Int_Base!O31*(1+PostalMarkup),2),"N/A")</f>
        <v>219.28</v>
      </c>
      <c r="P35" s="198">
        <f>IF(LEN(USPS_Pri_Int_Base!P31)&gt;0,ROUND(USPS_Pri_Int_Base!P31*(1+PostalMarkup),2),"N/A")</f>
        <v>196.06</v>
      </c>
      <c r="Q35" s="198">
        <f>IF(LEN(USPS_Pri_Int_Base!Q31)&gt;0,ROUND(USPS_Pri_Int_Base!Q31*(1+PostalMarkup),2),"N/A")</f>
        <v>205.71</v>
      </c>
      <c r="R35" s="198">
        <f>IF(LEN(USPS_Pri_Int_Base!R31)&gt;0,ROUND(USPS_Pri_Int_Base!R31*(1+PostalMarkup),2),"N/A")</f>
        <v>205.06</v>
      </c>
      <c r="S35" s="198">
        <f>IF(LEN(USPS_Pri_Int_Base!S31)&gt;0,ROUND(USPS_Pri_Int_Base!S31*(1+PostalMarkup),2),"N/A")</f>
        <v>221.23</v>
      </c>
      <c r="T35" s="198">
        <f>IF(LEN(USPS_Pri_Int_Base!T31)&gt;0,ROUND(USPS_Pri_Int_Base!T31*(1+PostalMarkup),2),"N/A")</f>
        <v>362.55</v>
      </c>
      <c r="U35" s="198">
        <f>IF(LEN(USPS_Pri_Int_Base!U31)&gt;0,ROUND(USPS_Pri_Int_Base!U31*(1+PostalMarkup),2),"N/A")</f>
        <v>230.69</v>
      </c>
    </row>
    <row r="36" ht="12.75" customHeight="1">
      <c r="A36" s="197">
        <v>31.0</v>
      </c>
      <c r="B36" s="198">
        <f>IF(LEN(USPS_Pri_Int_Base!B32)&gt;0,ROUND(USPS_Pri_Int_Base!B32*(1+PostalMarkup),2),"N/A")</f>
        <v>158.11</v>
      </c>
      <c r="C36" s="198">
        <f>IF(LEN(USPS_Pri_Int_Base!C32)&gt;0,ROUND(USPS_Pri_Int_Base!C32*(1+PostalMarkup),2),"N/A")</f>
        <v>176.67</v>
      </c>
      <c r="D36" s="198">
        <f>IF(LEN(USPS_Pri_Int_Base!D32)&gt;0,ROUND(USPS_Pri_Int_Base!D32*(1+PostalMarkup),2),"N/A")</f>
        <v>275.36</v>
      </c>
      <c r="E36" s="198">
        <f>IF(LEN(USPS_Pri_Int_Base!E32)&gt;0,ROUND(USPS_Pri_Int_Base!E32*(1+PostalMarkup),2),"N/A")</f>
        <v>213.61</v>
      </c>
      <c r="F36" s="198">
        <f>IF(LEN(USPS_Pri_Int_Base!F32)&gt;0,ROUND(USPS_Pri_Int_Base!F32*(1+PostalMarkup),2),"N/A")</f>
        <v>226.56</v>
      </c>
      <c r="G36" s="198">
        <f>IF(LEN(USPS_Pri_Int_Base!G32)&gt;0,ROUND(USPS_Pri_Int_Base!G32*(1+PostalMarkup),2),"N/A")</f>
        <v>247.61</v>
      </c>
      <c r="H36" s="198">
        <f>IF(LEN(USPS_Pri_Int_Base!H32)&gt;0,ROUND(USPS_Pri_Int_Base!H32*(1+PostalMarkup),2),"N/A")</f>
        <v>249.26</v>
      </c>
      <c r="I36" s="198">
        <f>IF(LEN(USPS_Pri_Int_Base!I32)&gt;0,ROUND(USPS_Pri_Int_Base!I32*(1+PostalMarkup),2),"N/A")</f>
        <v>313.44</v>
      </c>
      <c r="J36" s="198">
        <f>IF(LEN(USPS_Pri_Int_Base!J32)&gt;0,ROUND(USPS_Pri_Int_Base!J32*(1+PostalMarkup),2),"N/A")</f>
        <v>319.68</v>
      </c>
      <c r="K36" s="198">
        <f>IF(LEN(USPS_Pri_Int_Base!K32)&gt;0,ROUND(USPS_Pri_Int_Base!K32*(1+PostalMarkup),2),"N/A")</f>
        <v>240.71</v>
      </c>
      <c r="L36" s="198">
        <f>IF(LEN(USPS_Pri_Int_Base!L32)&gt;0,ROUND(USPS_Pri_Int_Base!L32*(1+PostalMarkup),2),"N/A")</f>
        <v>257.08</v>
      </c>
      <c r="M36" s="198">
        <f>IF(LEN(USPS_Pri_Int_Base!M32)&gt;0,ROUND(USPS_Pri_Int_Base!M32*(1+PostalMarkup),2),"N/A")</f>
        <v>387.45</v>
      </c>
      <c r="N36" s="198">
        <f>IF(LEN(USPS_Pri_Int_Base!N32)&gt;0,ROUND(USPS_Pri_Int_Base!N32*(1+PostalMarkup),2),"N/A")</f>
        <v>250.01</v>
      </c>
      <c r="O36" s="198">
        <f>IF(LEN(USPS_Pri_Int_Base!O32)&gt;0,ROUND(USPS_Pri_Int_Base!O32*(1+PostalMarkup),2),"N/A")</f>
        <v>224.47</v>
      </c>
      <c r="P36" s="198">
        <f>IF(LEN(USPS_Pri_Int_Base!P32)&gt;0,ROUND(USPS_Pri_Int_Base!P32*(1+PostalMarkup),2),"N/A")</f>
        <v>198.74</v>
      </c>
      <c r="Q36" s="198">
        <f>IF(LEN(USPS_Pri_Int_Base!Q32)&gt;0,ROUND(USPS_Pri_Int_Base!Q32*(1+PostalMarkup),2),"N/A")</f>
        <v>210.46</v>
      </c>
      <c r="R36" s="198">
        <f>IF(LEN(USPS_Pri_Int_Base!R32)&gt;0,ROUND(USPS_Pri_Int_Base!R32*(1+PostalMarkup),2),"N/A")</f>
        <v>209.77</v>
      </c>
      <c r="S36" s="198">
        <f>IF(LEN(USPS_Pri_Int_Base!S32)&gt;0,ROUND(USPS_Pri_Int_Base!S32*(1+PostalMarkup),2),"N/A")</f>
        <v>226.21</v>
      </c>
      <c r="T36" s="198">
        <f>IF(LEN(USPS_Pri_Int_Base!T32)&gt;0,ROUND(USPS_Pri_Int_Base!T32*(1+PostalMarkup),2),"N/A")</f>
        <v>372.39</v>
      </c>
      <c r="U36" s="198">
        <f>IF(LEN(USPS_Pri_Int_Base!U32)&gt;0,ROUND(USPS_Pri_Int_Base!U32*(1+PostalMarkup),2),"N/A")</f>
        <v>236.23</v>
      </c>
    </row>
    <row r="37" ht="12.75" customHeight="1">
      <c r="A37" s="197">
        <v>32.0</v>
      </c>
      <c r="B37" s="198">
        <f>IF(LEN(USPS_Pri_Int_Base!B33)&gt;0,ROUND(USPS_Pri_Int_Base!B33*(1+PostalMarkup),2),"N/A")</f>
        <v>161.86</v>
      </c>
      <c r="C37" s="198">
        <f>IF(LEN(USPS_Pri_Int_Base!C33)&gt;0,ROUND(USPS_Pri_Int_Base!C33*(1+PostalMarkup),2),"N/A")</f>
        <v>180.5</v>
      </c>
      <c r="D37" s="198">
        <f>IF(LEN(USPS_Pri_Int_Base!D33)&gt;0,ROUND(USPS_Pri_Int_Base!D33*(1+PostalMarkup),2),"N/A")</f>
        <v>282.28</v>
      </c>
      <c r="E37" s="198">
        <f>IF(LEN(USPS_Pri_Int_Base!E33)&gt;0,ROUND(USPS_Pri_Int_Base!E33*(1+PostalMarkup),2),"N/A")</f>
        <v>218.62</v>
      </c>
      <c r="F37" s="198">
        <f>IF(LEN(USPS_Pri_Int_Base!F33)&gt;0,ROUND(USPS_Pri_Int_Base!F33*(1+PostalMarkup),2),"N/A")</f>
        <v>231.84</v>
      </c>
      <c r="G37" s="198">
        <f>IF(LEN(USPS_Pri_Int_Base!G33)&gt;0,ROUND(USPS_Pri_Int_Base!G33*(1+PostalMarkup),2),"N/A")</f>
        <v>254.04</v>
      </c>
      <c r="H37" s="198">
        <f>IF(LEN(USPS_Pri_Int_Base!H33)&gt;0,ROUND(USPS_Pri_Int_Base!H33*(1+PostalMarkup),2),"N/A")</f>
        <v>255.67</v>
      </c>
      <c r="I37" s="198">
        <f>IF(LEN(USPS_Pri_Int_Base!I33)&gt;0,ROUND(USPS_Pri_Int_Base!I33*(1+PostalMarkup),2),"N/A")</f>
        <v>321.57</v>
      </c>
      <c r="J37" s="198">
        <f>IF(LEN(USPS_Pri_Int_Base!J33)&gt;0,ROUND(USPS_Pri_Int_Base!J33*(1+PostalMarkup),2),"N/A")</f>
        <v>328.11</v>
      </c>
      <c r="K37" s="198">
        <f>IF(LEN(USPS_Pri_Int_Base!K33)&gt;0,ROUND(USPS_Pri_Int_Base!K33*(1+PostalMarkup),2),"N/A")</f>
        <v>246.47</v>
      </c>
      <c r="L37" s="198">
        <f>IF(LEN(USPS_Pri_Int_Base!L33)&gt;0,ROUND(USPS_Pri_Int_Base!L33*(1+PostalMarkup),2),"N/A")</f>
        <v>263.63</v>
      </c>
      <c r="M37" s="198">
        <f>IF(LEN(USPS_Pri_Int_Base!M33)&gt;0,ROUND(USPS_Pri_Int_Base!M33*(1+PostalMarkup),2),"N/A")</f>
        <v>398.21</v>
      </c>
      <c r="N37" s="198">
        <f>IF(LEN(USPS_Pri_Int_Base!N33)&gt;0,ROUND(USPS_Pri_Int_Base!N33*(1+PostalMarkup),2),"N/A")</f>
        <v>256.11</v>
      </c>
      <c r="O37" s="198">
        <f>IF(LEN(USPS_Pri_Int_Base!O33)&gt;0,ROUND(USPS_Pri_Int_Base!O33*(1+PostalMarkup),2),"N/A")</f>
        <v>229.71</v>
      </c>
      <c r="P37" s="198">
        <f>IF(LEN(USPS_Pri_Int_Base!P33)&gt;0,ROUND(USPS_Pri_Int_Base!P33*(1+PostalMarkup),2),"N/A")</f>
        <v>203.24</v>
      </c>
      <c r="Q37" s="198">
        <f>IF(LEN(USPS_Pri_Int_Base!Q33)&gt;0,ROUND(USPS_Pri_Int_Base!Q33*(1+PostalMarkup),2),"N/A")</f>
        <v>215.17</v>
      </c>
      <c r="R37" s="198">
        <f>IF(LEN(USPS_Pri_Int_Base!R33)&gt;0,ROUND(USPS_Pri_Int_Base!R33*(1+PostalMarkup),2),"N/A")</f>
        <v>214.5</v>
      </c>
      <c r="S37" s="198">
        <f>IF(LEN(USPS_Pri_Int_Base!S33)&gt;0,ROUND(USPS_Pri_Int_Base!S33*(1+PostalMarkup),2),"N/A")</f>
        <v>231.15</v>
      </c>
      <c r="T37" s="198">
        <f>IF(LEN(USPS_Pri_Int_Base!T33)&gt;0,ROUND(USPS_Pri_Int_Base!T33*(1+PostalMarkup),2),"N/A")</f>
        <v>382.25</v>
      </c>
      <c r="U37" s="198">
        <f>IF(LEN(USPS_Pri_Int_Base!U33)&gt;0,ROUND(USPS_Pri_Int_Base!U33*(1+PostalMarkup),2),"N/A")</f>
        <v>241.79</v>
      </c>
    </row>
    <row r="38" ht="12.75" customHeight="1">
      <c r="A38" s="197">
        <v>33.0</v>
      </c>
      <c r="B38" s="198">
        <f>IF(LEN(USPS_Pri_Int_Base!B34)&gt;0,ROUND(USPS_Pri_Int_Base!B34*(1+PostalMarkup),2),"N/A")</f>
        <v>165.57</v>
      </c>
      <c r="C38" s="198">
        <f>IF(LEN(USPS_Pri_Int_Base!C34)&gt;0,ROUND(USPS_Pri_Int_Base!C34*(1+PostalMarkup),2),"N/A")</f>
        <v>184.36</v>
      </c>
      <c r="D38" s="198">
        <f>IF(LEN(USPS_Pri_Int_Base!D34)&gt;0,ROUND(USPS_Pri_Int_Base!D34*(1+PostalMarkup),2),"N/A")</f>
        <v>289.13</v>
      </c>
      <c r="E38" s="198">
        <f>IF(LEN(USPS_Pri_Int_Base!E34)&gt;0,ROUND(USPS_Pri_Int_Base!E34*(1+PostalMarkup),2),"N/A")</f>
        <v>223.64</v>
      </c>
      <c r="F38" s="198">
        <f>IF(LEN(USPS_Pri_Int_Base!F34)&gt;0,ROUND(USPS_Pri_Int_Base!F34*(1+PostalMarkup),2),"N/A")</f>
        <v>237.11</v>
      </c>
      <c r="G38" s="198">
        <f>IF(LEN(USPS_Pri_Int_Base!G34)&gt;0,ROUND(USPS_Pri_Int_Base!G34*(1+PostalMarkup),2),"N/A")</f>
        <v>260.46</v>
      </c>
      <c r="H38" s="198">
        <f>IF(LEN(USPS_Pri_Int_Base!H34)&gt;0,ROUND(USPS_Pri_Int_Base!H34*(1+PostalMarkup),2),"N/A")</f>
        <v>262.07</v>
      </c>
      <c r="I38" s="198">
        <f>IF(LEN(USPS_Pri_Int_Base!I34)&gt;0,ROUND(USPS_Pri_Int_Base!I34*(1+PostalMarkup),2),"N/A")</f>
        <v>329.81</v>
      </c>
      <c r="J38" s="198">
        <f>IF(LEN(USPS_Pri_Int_Base!J34)&gt;0,ROUND(USPS_Pri_Int_Base!J34*(1+PostalMarkup),2),"N/A")</f>
        <v>336.38</v>
      </c>
      <c r="K38" s="198">
        <f>IF(LEN(USPS_Pri_Int_Base!K34)&gt;0,ROUND(USPS_Pri_Int_Base!K34*(1+PostalMarkup),2),"N/A")</f>
        <v>252.31</v>
      </c>
      <c r="L38" s="198">
        <f>IF(LEN(USPS_Pri_Int_Base!L34)&gt;0,ROUND(USPS_Pri_Int_Base!L34*(1+PostalMarkup),2),"N/A")</f>
        <v>270.18</v>
      </c>
      <c r="M38" s="198">
        <f>IF(LEN(USPS_Pri_Int_Base!M34)&gt;0,ROUND(USPS_Pri_Int_Base!M34*(1+PostalMarkup),2),"N/A")</f>
        <v>408.96</v>
      </c>
      <c r="N38" s="198">
        <f>IF(LEN(USPS_Pri_Int_Base!N34)&gt;0,ROUND(USPS_Pri_Int_Base!N34*(1+PostalMarkup),2),"N/A")</f>
        <v>262.2</v>
      </c>
      <c r="O38" s="198">
        <f>IF(LEN(USPS_Pri_Int_Base!O34)&gt;0,ROUND(USPS_Pri_Int_Base!O34*(1+PostalMarkup),2),"N/A")</f>
        <v>234.9</v>
      </c>
      <c r="P38" s="198">
        <f>IF(LEN(USPS_Pri_Int_Base!P34)&gt;0,ROUND(USPS_Pri_Int_Base!P34*(1+PostalMarkup),2),"N/A")</f>
        <v>207.68</v>
      </c>
      <c r="Q38" s="198">
        <f>IF(LEN(USPS_Pri_Int_Base!Q34)&gt;0,ROUND(USPS_Pri_Int_Base!Q34*(1+PostalMarkup),2),"N/A")</f>
        <v>219.9</v>
      </c>
      <c r="R38" s="198">
        <f>IF(LEN(USPS_Pri_Int_Base!R34)&gt;0,ROUND(USPS_Pri_Int_Base!R34*(1+PostalMarkup),2),"N/A")</f>
        <v>219.22</v>
      </c>
      <c r="S38" s="198">
        <f>IF(LEN(USPS_Pri_Int_Base!S34)&gt;0,ROUND(USPS_Pri_Int_Base!S34*(1+PostalMarkup),2),"N/A")</f>
        <v>236.05</v>
      </c>
      <c r="T38" s="198">
        <f>IF(LEN(USPS_Pri_Int_Base!T34)&gt;0,ROUND(USPS_Pri_Int_Base!T34*(1+PostalMarkup),2),"N/A")</f>
        <v>392.09</v>
      </c>
      <c r="U38" s="198">
        <f>IF(LEN(USPS_Pri_Int_Base!U34)&gt;0,ROUND(USPS_Pri_Int_Base!U34*(1+PostalMarkup),2),"N/A")</f>
        <v>247.34</v>
      </c>
    </row>
    <row r="39" ht="12.75" customHeight="1">
      <c r="A39" s="197">
        <v>34.0</v>
      </c>
      <c r="B39" s="198">
        <f>IF(LEN(USPS_Pri_Int_Base!B35)&gt;0,ROUND(USPS_Pri_Int_Base!B35*(1+PostalMarkup),2),"N/A")</f>
        <v>169.26</v>
      </c>
      <c r="C39" s="198">
        <f>IF(LEN(USPS_Pri_Int_Base!C35)&gt;0,ROUND(USPS_Pri_Int_Base!C35*(1+PostalMarkup),2),"N/A")</f>
        <v>188.32</v>
      </c>
      <c r="D39" s="198">
        <f>IF(LEN(USPS_Pri_Int_Base!D35)&gt;0,ROUND(USPS_Pri_Int_Base!D35*(1+PostalMarkup),2),"N/A")</f>
        <v>296.04</v>
      </c>
      <c r="E39" s="198">
        <f>IF(LEN(USPS_Pri_Int_Base!E35)&gt;0,ROUND(USPS_Pri_Int_Base!E35*(1+PostalMarkup),2),"N/A")</f>
        <v>228.65</v>
      </c>
      <c r="F39" s="198">
        <f>IF(LEN(USPS_Pri_Int_Base!F35)&gt;0,ROUND(USPS_Pri_Int_Base!F35*(1+PostalMarkup),2),"N/A")</f>
        <v>242.39</v>
      </c>
      <c r="G39" s="198">
        <f>IF(LEN(USPS_Pri_Int_Base!G35)&gt;0,ROUND(USPS_Pri_Int_Base!G35*(1+PostalMarkup),2),"N/A")</f>
        <v>266.88</v>
      </c>
      <c r="H39" s="198">
        <f>IF(LEN(USPS_Pri_Int_Base!H35)&gt;0,ROUND(USPS_Pri_Int_Base!H35*(1+PostalMarkup),2),"N/A")</f>
        <v>268.48</v>
      </c>
      <c r="I39" s="198">
        <f>IF(LEN(USPS_Pri_Int_Base!I35)&gt;0,ROUND(USPS_Pri_Int_Base!I35*(1+PostalMarkup),2),"N/A")</f>
        <v>337.94</v>
      </c>
      <c r="J39" s="198">
        <f>IF(LEN(USPS_Pri_Int_Base!J35)&gt;0,ROUND(USPS_Pri_Int_Base!J35*(1+PostalMarkup),2),"N/A")</f>
        <v>344.72</v>
      </c>
      <c r="K39" s="198">
        <f>IF(LEN(USPS_Pri_Int_Base!K35)&gt;0,ROUND(USPS_Pri_Int_Base!K35*(1+PostalMarkup),2),"N/A")</f>
        <v>258.14</v>
      </c>
      <c r="L39" s="198">
        <f>IF(LEN(USPS_Pri_Int_Base!L35)&gt;0,ROUND(USPS_Pri_Int_Base!L35*(1+PostalMarkup),2),"N/A")</f>
        <v>276.74</v>
      </c>
      <c r="M39" s="198">
        <f>IF(LEN(USPS_Pri_Int_Base!M35)&gt;0,ROUND(USPS_Pri_Int_Base!M35*(1+PostalMarkup),2),"N/A")</f>
        <v>419.72</v>
      </c>
      <c r="N39" s="198">
        <f>IF(LEN(USPS_Pri_Int_Base!N35)&gt;0,ROUND(USPS_Pri_Int_Base!N35*(1+PostalMarkup),2),"N/A")</f>
        <v>268.28</v>
      </c>
      <c r="O39" s="198">
        <f>IF(LEN(USPS_Pri_Int_Base!O35)&gt;0,ROUND(USPS_Pri_Int_Base!O35*(1+PostalMarkup),2),"N/A")</f>
        <v>240.09</v>
      </c>
      <c r="P39" s="198">
        <f>IF(LEN(USPS_Pri_Int_Base!P35)&gt;0,ROUND(USPS_Pri_Int_Base!P35*(1+PostalMarkup),2),"N/A")</f>
        <v>212.19</v>
      </c>
      <c r="Q39" s="198">
        <f>IF(LEN(USPS_Pri_Int_Base!Q35)&gt;0,ROUND(USPS_Pri_Int_Base!Q35*(1+PostalMarkup),2),"N/A")</f>
        <v>224.66</v>
      </c>
      <c r="R39" s="198">
        <f>IF(LEN(USPS_Pri_Int_Base!R35)&gt;0,ROUND(USPS_Pri_Int_Base!R35*(1+PostalMarkup),2),"N/A")</f>
        <v>223.95</v>
      </c>
      <c r="S39" s="198">
        <f>IF(LEN(USPS_Pri_Int_Base!S35)&gt;0,ROUND(USPS_Pri_Int_Base!S35*(1+PostalMarkup),2),"N/A")</f>
        <v>241.07</v>
      </c>
      <c r="T39" s="198">
        <f>IF(LEN(USPS_Pri_Int_Base!T35)&gt;0,ROUND(USPS_Pri_Int_Base!T35*(1+PostalMarkup),2),"N/A")</f>
        <v>401.94</v>
      </c>
      <c r="U39" s="198">
        <f>IF(LEN(USPS_Pri_Int_Base!U35)&gt;0,ROUND(USPS_Pri_Int_Base!U35*(1+PostalMarkup),2),"N/A")</f>
        <v>252.89</v>
      </c>
    </row>
    <row r="40" ht="12.75" customHeight="1">
      <c r="A40" s="197">
        <v>35.0</v>
      </c>
      <c r="B40" s="198">
        <f>IF(LEN(USPS_Pri_Int_Base!B36)&gt;0,ROUND(USPS_Pri_Int_Base!B36*(1+PostalMarkup),2),"N/A")</f>
        <v>172.94</v>
      </c>
      <c r="C40" s="198">
        <f>IF(LEN(USPS_Pri_Int_Base!C36)&gt;0,ROUND(USPS_Pri_Int_Base!C36*(1+PostalMarkup),2),"N/A")</f>
        <v>192.19</v>
      </c>
      <c r="D40" s="198">
        <f>IF(LEN(USPS_Pri_Int_Base!D36)&gt;0,ROUND(USPS_Pri_Int_Base!D36*(1+PostalMarkup),2),"N/A")</f>
        <v>302.9</v>
      </c>
      <c r="E40" s="198">
        <f>IF(LEN(USPS_Pri_Int_Base!E36)&gt;0,ROUND(USPS_Pri_Int_Base!E36*(1+PostalMarkup),2),"N/A")</f>
        <v>233.66</v>
      </c>
      <c r="F40" s="198">
        <f>IF(LEN(USPS_Pri_Int_Base!F36)&gt;0,ROUND(USPS_Pri_Int_Base!F36*(1+PostalMarkup),2),"N/A")</f>
        <v>247.66</v>
      </c>
      <c r="G40" s="198">
        <f>IF(LEN(USPS_Pri_Int_Base!G36)&gt;0,ROUND(USPS_Pri_Int_Base!G36*(1+PostalMarkup),2),"N/A")</f>
        <v>273.31</v>
      </c>
      <c r="H40" s="198">
        <f>IF(LEN(USPS_Pri_Int_Base!H36)&gt;0,ROUND(USPS_Pri_Int_Base!H36*(1+PostalMarkup),2),"N/A")</f>
        <v>274.88</v>
      </c>
      <c r="I40" s="198">
        <f>IF(LEN(USPS_Pri_Int_Base!I36)&gt;0,ROUND(USPS_Pri_Int_Base!I36*(1+PostalMarkup),2),"N/A")</f>
        <v>346.07</v>
      </c>
      <c r="J40" s="198">
        <f>IF(LEN(USPS_Pri_Int_Base!J36)&gt;0,ROUND(USPS_Pri_Int_Base!J36*(1+PostalMarkup),2),"N/A")</f>
        <v>353.03</v>
      </c>
      <c r="K40" s="198">
        <f>IF(LEN(USPS_Pri_Int_Base!K36)&gt;0,ROUND(USPS_Pri_Int_Base!K36*(1+PostalMarkup),2),"N/A")</f>
        <v>263.97</v>
      </c>
      <c r="L40" s="198">
        <f>IF(LEN(USPS_Pri_Int_Base!L36)&gt;0,ROUND(USPS_Pri_Int_Base!L36*(1+PostalMarkup),2),"N/A")</f>
        <v>283.28</v>
      </c>
      <c r="M40" s="198">
        <f>IF(LEN(USPS_Pri_Int_Base!M36)&gt;0,ROUND(USPS_Pri_Int_Base!M36*(1+PostalMarkup),2),"N/A")</f>
        <v>430.47</v>
      </c>
      <c r="N40" s="198">
        <f>IF(LEN(USPS_Pri_Int_Base!N36)&gt;0,ROUND(USPS_Pri_Int_Base!N36*(1+PostalMarkup),2),"N/A")</f>
        <v>274.29</v>
      </c>
      <c r="O40" s="198">
        <f>IF(LEN(USPS_Pri_Int_Base!O36)&gt;0,ROUND(USPS_Pri_Int_Base!O36*(1+PostalMarkup),2),"N/A")</f>
        <v>245.33</v>
      </c>
      <c r="P40" s="198">
        <f>IF(LEN(USPS_Pri_Int_Base!P36)&gt;0,ROUND(USPS_Pri_Int_Base!P36*(1+PostalMarkup),2),"N/A")</f>
        <v>216.63</v>
      </c>
      <c r="Q40" s="198">
        <f>IF(LEN(USPS_Pri_Int_Base!Q36)&gt;0,ROUND(USPS_Pri_Int_Base!Q36*(1+PostalMarkup),2),"N/A")</f>
        <v>229.41</v>
      </c>
      <c r="R40" s="198">
        <f>IF(LEN(USPS_Pri_Int_Base!R36)&gt;0,ROUND(USPS_Pri_Int_Base!R36*(1+PostalMarkup),2),"N/A")</f>
        <v>228.68</v>
      </c>
      <c r="S40" s="198">
        <f>IF(LEN(USPS_Pri_Int_Base!S36)&gt;0,ROUND(USPS_Pri_Int_Base!S36*(1+PostalMarkup),2),"N/A")</f>
        <v>246.04</v>
      </c>
      <c r="T40" s="198">
        <f>IF(LEN(USPS_Pri_Int_Base!T36)&gt;0,ROUND(USPS_Pri_Int_Base!T36*(1+PostalMarkup),2),"N/A")</f>
        <v>411.78</v>
      </c>
      <c r="U40" s="198">
        <f>IF(LEN(USPS_Pri_Int_Base!U36)&gt;0,ROUND(USPS_Pri_Int_Base!U36*(1+PostalMarkup),2),"N/A")</f>
        <v>258.44</v>
      </c>
    </row>
    <row r="41" ht="12.75" customHeight="1">
      <c r="A41" s="197">
        <v>36.0</v>
      </c>
      <c r="B41" s="198">
        <f>IF(LEN(USPS_Pri_Int_Base!B37)&gt;0,ROUND(USPS_Pri_Int_Base!B37*(1+PostalMarkup),2),"N/A")</f>
        <v>176.63</v>
      </c>
      <c r="C41" s="198">
        <f>IF(LEN(USPS_Pri_Int_Base!C37)&gt;0,ROUND(USPS_Pri_Int_Base!C37*(1+PostalMarkup),2),"N/A")</f>
        <v>196.14</v>
      </c>
      <c r="D41" s="198">
        <f>IF(LEN(USPS_Pri_Int_Base!D37)&gt;0,ROUND(USPS_Pri_Int_Base!D37*(1+PostalMarkup),2),"N/A")</f>
        <v>309.81</v>
      </c>
      <c r="E41" s="198">
        <f>IF(LEN(USPS_Pri_Int_Base!E37)&gt;0,ROUND(USPS_Pri_Int_Base!E37*(1+PostalMarkup),2),"N/A")</f>
        <v>238.67</v>
      </c>
      <c r="F41" s="198">
        <f>IF(LEN(USPS_Pri_Int_Base!F37)&gt;0,ROUND(USPS_Pri_Int_Base!F37*(1+PostalMarkup),2),"N/A")</f>
        <v>252.94</v>
      </c>
      <c r="G41" s="198">
        <f>IF(LEN(USPS_Pri_Int_Base!G37)&gt;0,ROUND(USPS_Pri_Int_Base!G37*(1+PostalMarkup),2),"N/A")</f>
        <v>279.73</v>
      </c>
      <c r="H41" s="198">
        <f>IF(LEN(USPS_Pri_Int_Base!H37)&gt;0,ROUND(USPS_Pri_Int_Base!H37*(1+PostalMarkup),2),"N/A")</f>
        <v>281.29</v>
      </c>
      <c r="I41" s="198">
        <f>IF(LEN(USPS_Pri_Int_Base!I37)&gt;0,ROUND(USPS_Pri_Int_Base!I37*(1+PostalMarkup),2),"N/A")</f>
        <v>354.25</v>
      </c>
      <c r="J41" s="198">
        <f>IF(LEN(USPS_Pri_Int_Base!J37)&gt;0,ROUND(USPS_Pri_Int_Base!J37*(1+PostalMarkup),2),"N/A")</f>
        <v>361.31</v>
      </c>
      <c r="K41" s="198">
        <f>IF(LEN(USPS_Pri_Int_Base!K37)&gt;0,ROUND(USPS_Pri_Int_Base!K37*(1+PostalMarkup),2),"N/A")</f>
        <v>269.8</v>
      </c>
      <c r="L41" s="198">
        <f>IF(LEN(USPS_Pri_Int_Base!L37)&gt;0,ROUND(USPS_Pri_Int_Base!L37*(1+PostalMarkup),2),"N/A")</f>
        <v>289.83</v>
      </c>
      <c r="M41" s="198">
        <f>IF(LEN(USPS_Pri_Int_Base!M37)&gt;0,ROUND(USPS_Pri_Int_Base!M37*(1+PostalMarkup),2),"N/A")</f>
        <v>441.23</v>
      </c>
      <c r="N41" s="198">
        <f>IF(LEN(USPS_Pri_Int_Base!N37)&gt;0,ROUND(USPS_Pri_Int_Base!N37*(1+PostalMarkup),2),"N/A")</f>
        <v>280.45</v>
      </c>
      <c r="O41" s="198">
        <f>IF(LEN(USPS_Pri_Int_Base!O37)&gt;0,ROUND(USPS_Pri_Int_Base!O37*(1+PostalMarkup),2),"N/A")</f>
        <v>250.52</v>
      </c>
      <c r="P41" s="198">
        <f>IF(LEN(USPS_Pri_Int_Base!P37)&gt;0,ROUND(USPS_Pri_Int_Base!P37*(1+PostalMarkup),2),"N/A")</f>
        <v>221.13</v>
      </c>
      <c r="Q41" s="198">
        <f>IF(LEN(USPS_Pri_Int_Base!Q37)&gt;0,ROUND(USPS_Pri_Int_Base!Q37*(1+PostalMarkup),2),"N/A")</f>
        <v>234.17</v>
      </c>
      <c r="R41" s="198">
        <f>IF(LEN(USPS_Pri_Int_Base!R37)&gt;0,ROUND(USPS_Pri_Int_Base!R37*(1+PostalMarkup),2),"N/A")</f>
        <v>233.4</v>
      </c>
      <c r="S41" s="198">
        <f>IF(LEN(USPS_Pri_Int_Base!S37)&gt;0,ROUND(USPS_Pri_Int_Base!S37*(1+PostalMarkup),2),"N/A")</f>
        <v>251</v>
      </c>
      <c r="T41" s="198">
        <f>IF(LEN(USPS_Pri_Int_Base!T37)&gt;0,ROUND(USPS_Pri_Int_Base!T37*(1+PostalMarkup),2),"N/A")</f>
        <v>421.62</v>
      </c>
      <c r="U41" s="198">
        <f>IF(LEN(USPS_Pri_Int_Base!U37)&gt;0,ROUND(USPS_Pri_Int_Base!U37*(1+PostalMarkup),2),"N/A")</f>
        <v>263.99</v>
      </c>
    </row>
    <row r="42" ht="12.75" customHeight="1">
      <c r="A42" s="197">
        <v>37.0</v>
      </c>
      <c r="B42" s="198">
        <f>IF(LEN(USPS_Pri_Int_Base!B38)&gt;0,ROUND(USPS_Pri_Int_Base!B38*(1+PostalMarkup),2),"N/A")</f>
        <v>180.33</v>
      </c>
      <c r="C42" s="198">
        <f>IF(LEN(USPS_Pri_Int_Base!C38)&gt;0,ROUND(USPS_Pri_Int_Base!C38*(1+PostalMarkup),2),"N/A")</f>
        <v>200</v>
      </c>
      <c r="D42" s="198">
        <f>IF(LEN(USPS_Pri_Int_Base!D38)&gt;0,ROUND(USPS_Pri_Int_Base!D38*(1+PostalMarkup),2),"N/A")</f>
        <v>316.68</v>
      </c>
      <c r="E42" s="198">
        <f>IF(LEN(USPS_Pri_Int_Base!E38)&gt;0,ROUND(USPS_Pri_Int_Base!E38*(1+PostalMarkup),2),"N/A")</f>
        <v>243.67</v>
      </c>
      <c r="F42" s="198">
        <f>IF(LEN(USPS_Pri_Int_Base!F38)&gt;0,ROUND(USPS_Pri_Int_Base!F38*(1+PostalMarkup),2),"N/A")</f>
        <v>258.21</v>
      </c>
      <c r="G42" s="198">
        <f>IF(LEN(USPS_Pri_Int_Base!G38)&gt;0,ROUND(USPS_Pri_Int_Base!G38*(1+PostalMarkup),2),"N/A")</f>
        <v>286.15</v>
      </c>
      <c r="H42" s="198">
        <f>IF(LEN(USPS_Pri_Int_Base!H38)&gt;0,ROUND(USPS_Pri_Int_Base!H38*(1+PostalMarkup),2),"N/A")</f>
        <v>287.7</v>
      </c>
      <c r="I42" s="198">
        <f>IF(LEN(USPS_Pri_Int_Base!I38)&gt;0,ROUND(USPS_Pri_Int_Base!I38*(1+PostalMarkup),2),"N/A")</f>
        <v>362.43</v>
      </c>
      <c r="J42" s="198">
        <f>IF(LEN(USPS_Pri_Int_Base!J38)&gt;0,ROUND(USPS_Pri_Int_Base!J38*(1+PostalMarkup),2),"N/A")</f>
        <v>369.67</v>
      </c>
      <c r="K42" s="198">
        <f>IF(LEN(USPS_Pri_Int_Base!K38)&gt;0,ROUND(USPS_Pri_Int_Base!K38*(1+PostalMarkup),2),"N/A")</f>
        <v>275.63</v>
      </c>
      <c r="L42" s="198">
        <f>IF(LEN(USPS_Pri_Int_Base!L38)&gt;0,ROUND(USPS_Pri_Int_Base!L38*(1+PostalMarkup),2),"N/A")</f>
        <v>296.38</v>
      </c>
      <c r="M42" s="198">
        <f>IF(LEN(USPS_Pri_Int_Base!M38)&gt;0,ROUND(USPS_Pri_Int_Base!M38*(1+PostalMarkup),2),"N/A")</f>
        <v>451.98</v>
      </c>
      <c r="N42" s="198">
        <f>IF(LEN(USPS_Pri_Int_Base!N38)&gt;0,ROUND(USPS_Pri_Int_Base!N38*(1+PostalMarkup),2),"N/A")</f>
        <v>286.53</v>
      </c>
      <c r="O42" s="198">
        <f>IF(LEN(USPS_Pri_Int_Base!O38)&gt;0,ROUND(USPS_Pri_Int_Base!O38*(1+PostalMarkup),2),"N/A")</f>
        <v>255.76</v>
      </c>
      <c r="P42" s="198">
        <f>IF(LEN(USPS_Pri_Int_Base!P38)&gt;0,ROUND(USPS_Pri_Int_Base!P38*(1+PostalMarkup),2),"N/A")</f>
        <v>225.57</v>
      </c>
      <c r="Q42" s="198">
        <f>IF(LEN(USPS_Pri_Int_Base!Q38)&gt;0,ROUND(USPS_Pri_Int_Base!Q38*(1+PostalMarkup),2),"N/A")</f>
        <v>238.86</v>
      </c>
      <c r="R42" s="198">
        <f>IF(LEN(USPS_Pri_Int_Base!R38)&gt;0,ROUND(USPS_Pri_Int_Base!R38*(1+PostalMarkup),2),"N/A")</f>
        <v>238.12</v>
      </c>
      <c r="S42" s="198">
        <f>IF(LEN(USPS_Pri_Int_Base!S38)&gt;0,ROUND(USPS_Pri_Int_Base!S38*(1+PostalMarkup),2),"N/A")</f>
        <v>255.97</v>
      </c>
      <c r="T42" s="198">
        <f>IF(LEN(USPS_Pri_Int_Base!T38)&gt;0,ROUND(USPS_Pri_Int_Base!T38*(1+PostalMarkup),2),"N/A")</f>
        <v>431.48</v>
      </c>
      <c r="U42" s="198">
        <f>IF(LEN(USPS_Pri_Int_Base!U38)&gt;0,ROUND(USPS_Pri_Int_Base!U38*(1+PostalMarkup),2),"N/A")</f>
        <v>269.54</v>
      </c>
    </row>
    <row r="43" ht="12.75" customHeight="1">
      <c r="A43" s="197">
        <v>38.0</v>
      </c>
      <c r="B43" s="198">
        <f>IF(LEN(USPS_Pri_Int_Base!B39)&gt;0,ROUND(USPS_Pri_Int_Base!B39*(1+PostalMarkup),2),"N/A")</f>
        <v>184.08</v>
      </c>
      <c r="C43" s="198">
        <f>IF(LEN(USPS_Pri_Int_Base!C39)&gt;0,ROUND(USPS_Pri_Int_Base!C39*(1+PostalMarkup),2),"N/A")</f>
        <v>203.92</v>
      </c>
      <c r="D43" s="198">
        <f>IF(LEN(USPS_Pri_Int_Base!D39)&gt;0,ROUND(USPS_Pri_Int_Base!D39*(1+PostalMarkup),2),"N/A")</f>
        <v>323.59</v>
      </c>
      <c r="E43" s="198">
        <f>IF(LEN(USPS_Pri_Int_Base!E39)&gt;0,ROUND(USPS_Pri_Int_Base!E39*(1+PostalMarkup),2),"N/A")</f>
        <v>248.69</v>
      </c>
      <c r="F43" s="198">
        <f>IF(LEN(USPS_Pri_Int_Base!F39)&gt;0,ROUND(USPS_Pri_Int_Base!F39*(1+PostalMarkup),2),"N/A")</f>
        <v>263.49</v>
      </c>
      <c r="G43" s="198">
        <f>IF(LEN(USPS_Pri_Int_Base!G39)&gt;0,ROUND(USPS_Pri_Int_Base!G39*(1+PostalMarkup),2),"N/A")</f>
        <v>292.56</v>
      </c>
      <c r="H43" s="198">
        <f>IF(LEN(USPS_Pri_Int_Base!H39)&gt;0,ROUND(USPS_Pri_Int_Base!H39*(1+PostalMarkup),2),"N/A")</f>
        <v>294.1</v>
      </c>
      <c r="I43" s="198">
        <f>IF(LEN(USPS_Pri_Int_Base!I39)&gt;0,ROUND(USPS_Pri_Int_Base!I39*(1+PostalMarkup),2),"N/A")</f>
        <v>370.56</v>
      </c>
      <c r="J43" s="198">
        <f>IF(LEN(USPS_Pri_Int_Base!J39)&gt;0,ROUND(USPS_Pri_Int_Base!J39*(1+PostalMarkup),2),"N/A")</f>
        <v>377.96</v>
      </c>
      <c r="K43" s="198">
        <f>IF(LEN(USPS_Pri_Int_Base!K39)&gt;0,ROUND(USPS_Pri_Int_Base!K39*(1+PostalMarkup),2),"N/A")</f>
        <v>281.46</v>
      </c>
      <c r="L43" s="198">
        <f>IF(LEN(USPS_Pri_Int_Base!L39)&gt;0,ROUND(USPS_Pri_Int_Base!L39*(1+PostalMarkup),2),"N/A")</f>
        <v>302.93</v>
      </c>
      <c r="M43" s="198">
        <f>IF(LEN(USPS_Pri_Int_Base!M39)&gt;0,ROUND(USPS_Pri_Int_Base!M39*(1+PostalMarkup),2),"N/A")</f>
        <v>462.74</v>
      </c>
      <c r="N43" s="198">
        <f>IF(LEN(USPS_Pri_Int_Base!N39)&gt;0,ROUND(USPS_Pri_Int_Base!N39*(1+PostalMarkup),2),"N/A")</f>
        <v>292.56</v>
      </c>
      <c r="O43" s="198">
        <f>IF(LEN(USPS_Pri_Int_Base!O39)&gt;0,ROUND(USPS_Pri_Int_Base!O39*(1+PostalMarkup),2),"N/A")</f>
        <v>260.95</v>
      </c>
      <c r="P43" s="198">
        <f>IF(LEN(USPS_Pri_Int_Base!P39)&gt;0,ROUND(USPS_Pri_Int_Base!P39*(1+PostalMarkup),2),"N/A")</f>
        <v>230.07</v>
      </c>
      <c r="Q43" s="198">
        <f>IF(LEN(USPS_Pri_Int_Base!Q39)&gt;0,ROUND(USPS_Pri_Int_Base!Q39*(1+PostalMarkup),2),"N/A")</f>
        <v>243.62</v>
      </c>
      <c r="R43" s="198">
        <f>IF(LEN(USPS_Pri_Int_Base!R39)&gt;0,ROUND(USPS_Pri_Int_Base!R39*(1+PostalMarkup),2),"N/A")</f>
        <v>242.86</v>
      </c>
      <c r="S43" s="198">
        <f>IF(LEN(USPS_Pri_Int_Base!S39)&gt;0,ROUND(USPS_Pri_Int_Base!S39*(1+PostalMarkup),2),"N/A")</f>
        <v>260.92</v>
      </c>
      <c r="T43" s="198">
        <f>IF(LEN(USPS_Pri_Int_Base!T39)&gt;0,ROUND(USPS_Pri_Int_Base!T39*(1+PostalMarkup),2),"N/A")</f>
        <v>441.32</v>
      </c>
      <c r="U43" s="198">
        <f>IF(LEN(USPS_Pri_Int_Base!U39)&gt;0,ROUND(USPS_Pri_Int_Base!U39*(1+PostalMarkup),2),"N/A")</f>
        <v>275.09</v>
      </c>
    </row>
    <row r="44" ht="12.75" customHeight="1">
      <c r="A44" s="197">
        <v>39.0</v>
      </c>
      <c r="B44" s="198">
        <f>IF(LEN(USPS_Pri_Int_Base!B40)&gt;0,ROUND(USPS_Pri_Int_Base!B40*(1+PostalMarkup),2),"N/A")</f>
        <v>187.76</v>
      </c>
      <c r="C44" s="198">
        <f>IF(LEN(USPS_Pri_Int_Base!C40)&gt;0,ROUND(USPS_Pri_Int_Base!C40*(1+PostalMarkup),2),"N/A")</f>
        <v>207.83</v>
      </c>
      <c r="D44" s="198">
        <f>IF(LEN(USPS_Pri_Int_Base!D40)&gt;0,ROUND(USPS_Pri_Int_Base!D40*(1+PostalMarkup),2),"N/A")</f>
        <v>330.45</v>
      </c>
      <c r="E44" s="198">
        <f>IF(LEN(USPS_Pri_Int_Base!E40)&gt;0,ROUND(USPS_Pri_Int_Base!E40*(1+PostalMarkup),2),"N/A")</f>
        <v>253.7</v>
      </c>
      <c r="F44" s="198">
        <f>IF(LEN(USPS_Pri_Int_Base!F40)&gt;0,ROUND(USPS_Pri_Int_Base!F40*(1+PostalMarkup),2),"N/A")</f>
        <v>268.77</v>
      </c>
      <c r="G44" s="198">
        <f>IF(LEN(USPS_Pri_Int_Base!G40)&gt;0,ROUND(USPS_Pri_Int_Base!G40*(1+PostalMarkup),2),"N/A")</f>
        <v>298.99</v>
      </c>
      <c r="H44" s="198">
        <f>IF(LEN(USPS_Pri_Int_Base!H40)&gt;0,ROUND(USPS_Pri_Int_Base!H40*(1+PostalMarkup),2),"N/A")</f>
        <v>300.51</v>
      </c>
      <c r="I44" s="198">
        <f>IF(LEN(USPS_Pri_Int_Base!I40)&gt;0,ROUND(USPS_Pri_Int_Base!I40*(1+PostalMarkup),2),"N/A")</f>
        <v>378.74</v>
      </c>
      <c r="J44" s="198">
        <f>IF(LEN(USPS_Pri_Int_Base!J40)&gt;0,ROUND(USPS_Pri_Int_Base!J40*(1+PostalMarkup),2),"N/A")</f>
        <v>386.37</v>
      </c>
      <c r="K44" s="198">
        <f>IF(LEN(USPS_Pri_Int_Base!K40)&gt;0,ROUND(USPS_Pri_Int_Base!K40*(1+PostalMarkup),2),"N/A")</f>
        <v>287.29</v>
      </c>
      <c r="L44" s="198">
        <f>IF(LEN(USPS_Pri_Int_Base!L40)&gt;0,ROUND(USPS_Pri_Int_Base!L40*(1+PostalMarkup),2),"N/A")</f>
        <v>309.49</v>
      </c>
      <c r="M44" s="198">
        <f>IF(LEN(USPS_Pri_Int_Base!M40)&gt;0,ROUND(USPS_Pri_Int_Base!M40*(1+PostalMarkup),2),"N/A")</f>
        <v>473.49</v>
      </c>
      <c r="N44" s="198">
        <f>IF(LEN(USPS_Pri_Int_Base!N40)&gt;0,ROUND(USPS_Pri_Int_Base!N40*(1+PostalMarkup),2),"N/A")</f>
        <v>298.64</v>
      </c>
      <c r="O44" s="198">
        <f>IF(LEN(USPS_Pri_Int_Base!O40)&gt;0,ROUND(USPS_Pri_Int_Base!O40*(1+PostalMarkup),2),"N/A")</f>
        <v>266.13</v>
      </c>
      <c r="P44" s="198">
        <f>IF(LEN(USPS_Pri_Int_Base!P40)&gt;0,ROUND(USPS_Pri_Int_Base!P40*(1+PostalMarkup),2),"N/A")</f>
        <v>234.57</v>
      </c>
      <c r="Q44" s="198">
        <f>IF(LEN(USPS_Pri_Int_Base!Q40)&gt;0,ROUND(USPS_Pri_Int_Base!Q40*(1+PostalMarkup),2),"N/A")</f>
        <v>248.39</v>
      </c>
      <c r="R44" s="198">
        <f>IF(LEN(USPS_Pri_Int_Base!R40)&gt;0,ROUND(USPS_Pri_Int_Base!R40*(1+PostalMarkup),2),"N/A")</f>
        <v>247.57</v>
      </c>
      <c r="S44" s="198">
        <f>IF(LEN(USPS_Pri_Int_Base!S40)&gt;0,ROUND(USPS_Pri_Int_Base!S40*(1+PostalMarkup),2),"N/A")</f>
        <v>265.89</v>
      </c>
      <c r="T44" s="198">
        <f>IF(LEN(USPS_Pri_Int_Base!T40)&gt;0,ROUND(USPS_Pri_Int_Base!T40*(1+PostalMarkup),2),"N/A")</f>
        <v>451.18</v>
      </c>
      <c r="U44" s="198">
        <f>IF(LEN(USPS_Pri_Int_Base!U40)&gt;0,ROUND(USPS_Pri_Int_Base!U40*(1+PostalMarkup),2),"N/A")</f>
        <v>280.65</v>
      </c>
    </row>
    <row r="45" ht="12.75" customHeight="1">
      <c r="A45" s="197">
        <v>40.0</v>
      </c>
      <c r="B45" s="198">
        <f>IF(LEN(USPS_Pri_Int_Base!B41)&gt;0,ROUND(USPS_Pri_Int_Base!B41*(1+PostalMarkup),2),"N/A")</f>
        <v>191.46</v>
      </c>
      <c r="C45" s="198">
        <f>IF(LEN(USPS_Pri_Int_Base!C41)&gt;0,ROUND(USPS_Pri_Int_Base!C41*(1+PostalMarkup),2),"N/A")</f>
        <v>211.74</v>
      </c>
      <c r="D45" s="198">
        <f>IF(LEN(USPS_Pri_Int_Base!D41)&gt;0,ROUND(USPS_Pri_Int_Base!D41*(1+PostalMarkup),2),"N/A")</f>
        <v>337.36</v>
      </c>
      <c r="E45" s="198">
        <f>IF(LEN(USPS_Pri_Int_Base!E41)&gt;0,ROUND(USPS_Pri_Int_Base!E41*(1+PostalMarkup),2),"N/A")</f>
        <v>258.7</v>
      </c>
      <c r="F45" s="198">
        <f>IF(LEN(USPS_Pri_Int_Base!F41)&gt;0,ROUND(USPS_Pri_Int_Base!F41*(1+PostalMarkup),2),"N/A")</f>
        <v>274.03</v>
      </c>
      <c r="G45" s="198">
        <f>IF(LEN(USPS_Pri_Int_Base!G41)&gt;0,ROUND(USPS_Pri_Int_Base!G41*(1+PostalMarkup),2),"N/A")</f>
        <v>305.42</v>
      </c>
      <c r="H45" s="198">
        <f>IF(LEN(USPS_Pri_Int_Base!H41)&gt;0,ROUND(USPS_Pri_Int_Base!H41*(1+PostalMarkup),2),"N/A")</f>
        <v>306.91</v>
      </c>
      <c r="I45" s="198">
        <f>IF(LEN(USPS_Pri_Int_Base!I41)&gt;0,ROUND(USPS_Pri_Int_Base!I41*(1+PostalMarkup),2),"N/A")</f>
        <v>386.93</v>
      </c>
      <c r="J45" s="198">
        <f>IF(LEN(USPS_Pri_Int_Base!J41)&gt;0,ROUND(USPS_Pri_Int_Base!J41*(1+PostalMarkup),2),"N/A")</f>
        <v>394.66</v>
      </c>
      <c r="K45" s="198">
        <f>IF(LEN(USPS_Pri_Int_Base!K41)&gt;0,ROUND(USPS_Pri_Int_Base!K41*(1+PostalMarkup),2),"N/A")</f>
        <v>293.12</v>
      </c>
      <c r="L45" s="198">
        <f>IF(LEN(USPS_Pri_Int_Base!L41)&gt;0,ROUND(USPS_Pri_Int_Base!L41*(1+PostalMarkup),2),"N/A")</f>
        <v>316.03</v>
      </c>
      <c r="M45" s="198">
        <f>IF(LEN(USPS_Pri_Int_Base!M41)&gt;0,ROUND(USPS_Pri_Int_Base!M41*(1+PostalMarkup),2),"N/A")</f>
        <v>484.25</v>
      </c>
      <c r="N45" s="198">
        <f>IF(LEN(USPS_Pri_Int_Base!N41)&gt;0,ROUND(USPS_Pri_Int_Base!N41*(1+PostalMarkup),2),"N/A")</f>
        <v>304.73</v>
      </c>
      <c r="O45" s="198">
        <f>IF(LEN(USPS_Pri_Int_Base!O41)&gt;0,ROUND(USPS_Pri_Int_Base!O41*(1+PostalMarkup),2),"N/A")</f>
        <v>271.38</v>
      </c>
      <c r="P45" s="198">
        <f>IF(LEN(USPS_Pri_Int_Base!P41)&gt;0,ROUND(USPS_Pri_Int_Base!P41*(1+PostalMarkup),2),"N/A")</f>
        <v>239.07</v>
      </c>
      <c r="Q45" s="198">
        <f>IF(LEN(USPS_Pri_Int_Base!Q41)&gt;0,ROUND(USPS_Pri_Int_Base!Q41*(1+PostalMarkup),2),"N/A")</f>
        <v>253.13</v>
      </c>
      <c r="R45" s="198">
        <f>IF(LEN(USPS_Pri_Int_Base!R41)&gt;0,ROUND(USPS_Pri_Int_Base!R41*(1+PostalMarkup),2),"N/A")</f>
        <v>252.31</v>
      </c>
      <c r="S45" s="198">
        <f>IF(LEN(USPS_Pri_Int_Base!S41)&gt;0,ROUND(USPS_Pri_Int_Base!S41*(1+PostalMarkup),2),"N/A")</f>
        <v>270.78</v>
      </c>
      <c r="T45" s="198">
        <f>IF(LEN(USPS_Pri_Int_Base!T41)&gt;0,ROUND(USPS_Pri_Int_Base!T41*(1+PostalMarkup),2),"N/A")</f>
        <v>461.01</v>
      </c>
      <c r="U45" s="198">
        <f>IF(LEN(USPS_Pri_Int_Base!U41)&gt;0,ROUND(USPS_Pri_Int_Base!U41*(1+PostalMarkup),2),"N/A")</f>
        <v>286.19</v>
      </c>
    </row>
    <row r="46" ht="12.75" customHeight="1">
      <c r="A46" s="197">
        <v>41.0</v>
      </c>
      <c r="B46" s="198">
        <f>IF(LEN(USPS_Pri_Int_Base!B42)&gt;0,ROUND(USPS_Pri_Int_Base!B42*(1+PostalMarkup),2),"N/A")</f>
        <v>195.16</v>
      </c>
      <c r="C46" s="198">
        <f>IF(LEN(USPS_Pri_Int_Base!C42)&gt;0,ROUND(USPS_Pri_Int_Base!C42*(1+PostalMarkup),2),"N/A")</f>
        <v>215.58</v>
      </c>
      <c r="D46" s="198">
        <f>IF(LEN(USPS_Pri_Int_Base!D42)&gt;0,ROUND(USPS_Pri_Int_Base!D42*(1+PostalMarkup),2),"N/A")</f>
        <v>344.22</v>
      </c>
      <c r="E46" s="198">
        <f>IF(LEN(USPS_Pri_Int_Base!E42)&gt;0,ROUND(USPS_Pri_Int_Base!E42*(1+PostalMarkup),2),"N/A")</f>
        <v>263.72</v>
      </c>
      <c r="F46" s="198">
        <f>IF(LEN(USPS_Pri_Int_Base!F42)&gt;0,ROUND(USPS_Pri_Int_Base!F42*(1+PostalMarkup),2),"N/A")</f>
        <v>279.31</v>
      </c>
      <c r="G46" s="198">
        <f>IF(LEN(USPS_Pri_Int_Base!G42)&gt;0,ROUND(USPS_Pri_Int_Base!G42*(1+PostalMarkup),2),"N/A")</f>
        <v>311.83</v>
      </c>
      <c r="H46" s="198">
        <f>IF(LEN(USPS_Pri_Int_Base!H42)&gt;0,ROUND(USPS_Pri_Int_Base!H42*(1+PostalMarkup),2),"N/A")</f>
        <v>313.32</v>
      </c>
      <c r="I46" s="198">
        <f>IF(LEN(USPS_Pri_Int_Base!I42)&gt;0,ROUND(USPS_Pri_Int_Base!I42*(1+PostalMarkup),2),"N/A")</f>
        <v>395.05</v>
      </c>
      <c r="J46" s="198">
        <f>IF(LEN(USPS_Pri_Int_Base!J42)&gt;0,ROUND(USPS_Pri_Int_Base!J42*(1+PostalMarkup),2),"N/A")</f>
        <v>402.95</v>
      </c>
      <c r="K46" s="198">
        <f>IF(LEN(USPS_Pri_Int_Base!K42)&gt;0,ROUND(USPS_Pri_Int_Base!K42*(1+PostalMarkup),2),"N/A")</f>
        <v>298.95</v>
      </c>
      <c r="L46" s="198">
        <f>IF(LEN(USPS_Pri_Int_Base!L42)&gt;0,ROUND(USPS_Pri_Int_Base!L42*(1+PostalMarkup),2),"N/A")</f>
        <v>322.59</v>
      </c>
      <c r="M46" s="198">
        <f>IF(LEN(USPS_Pri_Int_Base!M42)&gt;0,ROUND(USPS_Pri_Int_Base!M42*(1+PostalMarkup),2),"N/A")</f>
        <v>495.01</v>
      </c>
      <c r="N46" s="198">
        <f>IF(LEN(USPS_Pri_Int_Base!N42)&gt;0,ROUND(USPS_Pri_Int_Base!N42*(1+PostalMarkup),2),"N/A")</f>
        <v>310.81</v>
      </c>
      <c r="O46" s="198">
        <f>IF(LEN(USPS_Pri_Int_Base!O42)&gt;0,ROUND(USPS_Pri_Int_Base!O42*(1+PostalMarkup),2),"N/A")</f>
        <v>276.56</v>
      </c>
      <c r="P46" s="198">
        <f>IF(LEN(USPS_Pri_Int_Base!P42)&gt;0,ROUND(USPS_Pri_Int_Base!P42*(1+PostalMarkup),2),"N/A")</f>
        <v>241.24</v>
      </c>
      <c r="Q46" s="198">
        <f>IF(LEN(USPS_Pri_Int_Base!Q42)&gt;0,ROUND(USPS_Pri_Int_Base!Q42*(1+PostalMarkup),2),"N/A")</f>
        <v>257.89</v>
      </c>
      <c r="R46" s="198">
        <f>IF(LEN(USPS_Pri_Int_Base!R42)&gt;0,ROUND(USPS_Pri_Int_Base!R42*(1+PostalMarkup),2),"N/A")</f>
        <v>257.03</v>
      </c>
      <c r="S46" s="198">
        <f>IF(LEN(USPS_Pri_Int_Base!S42)&gt;0,ROUND(USPS_Pri_Int_Base!S42*(1+PostalMarkup),2),"N/A")</f>
        <v>275.76</v>
      </c>
      <c r="T46" s="198">
        <f>IF(LEN(USPS_Pri_Int_Base!T42)&gt;0,ROUND(USPS_Pri_Int_Base!T42*(1+PostalMarkup),2),"N/A")</f>
        <v>470.87</v>
      </c>
      <c r="U46" s="198">
        <f>IF(LEN(USPS_Pri_Int_Base!U42)&gt;0,ROUND(USPS_Pri_Int_Base!U42*(1+PostalMarkup),2),"N/A")</f>
        <v>291.74</v>
      </c>
    </row>
    <row r="47" ht="12.75" customHeight="1">
      <c r="A47" s="197">
        <v>42.0</v>
      </c>
      <c r="B47" s="198">
        <f>IF(LEN(USPS_Pri_Int_Base!B43)&gt;0,ROUND(USPS_Pri_Int_Base!B43*(1+PostalMarkup),2),"N/A")</f>
        <v>198.86</v>
      </c>
      <c r="C47" s="198">
        <f>IF(LEN(USPS_Pri_Int_Base!C43)&gt;0,ROUND(USPS_Pri_Int_Base!C43*(1+PostalMarkup),2),"N/A")</f>
        <v>219.56</v>
      </c>
      <c r="D47" s="198">
        <f>IF(LEN(USPS_Pri_Int_Base!D43)&gt;0,ROUND(USPS_Pri_Int_Base!D43*(1+PostalMarkup),2),"N/A")</f>
        <v>351.14</v>
      </c>
      <c r="E47" s="198">
        <f>IF(LEN(USPS_Pri_Int_Base!E43)&gt;0,ROUND(USPS_Pri_Int_Base!E43*(1+PostalMarkup),2),"N/A")</f>
        <v>268.73</v>
      </c>
      <c r="F47" s="198">
        <f>IF(LEN(USPS_Pri_Int_Base!F43)&gt;0,ROUND(USPS_Pri_Int_Base!F43*(1+PostalMarkup),2),"N/A")</f>
        <v>284.59</v>
      </c>
      <c r="G47" s="198">
        <f>IF(LEN(USPS_Pri_Int_Base!G43)&gt;0,ROUND(USPS_Pri_Int_Base!G43*(1+PostalMarkup),2),"N/A")</f>
        <v>318.26</v>
      </c>
      <c r="H47" s="198">
        <f>IF(LEN(USPS_Pri_Int_Base!H43)&gt;0,ROUND(USPS_Pri_Int_Base!H43*(1+PostalMarkup),2),"N/A")</f>
        <v>319.72</v>
      </c>
      <c r="I47" s="198">
        <f>IF(LEN(USPS_Pri_Int_Base!I43)&gt;0,ROUND(USPS_Pri_Int_Base!I43*(1+PostalMarkup),2),"N/A")</f>
        <v>403.24</v>
      </c>
      <c r="J47" s="198">
        <f>IF(LEN(USPS_Pri_Int_Base!J43)&gt;0,ROUND(USPS_Pri_Int_Base!J43*(1+PostalMarkup),2),"N/A")</f>
        <v>411.3</v>
      </c>
      <c r="K47" s="198">
        <f>IF(LEN(USPS_Pri_Int_Base!K43)&gt;0,ROUND(USPS_Pri_Int_Base!K43*(1+PostalMarkup),2),"N/A")</f>
        <v>304.73</v>
      </c>
      <c r="L47" s="198">
        <f>IF(LEN(USPS_Pri_Int_Base!L43)&gt;0,ROUND(USPS_Pri_Int_Base!L43*(1+PostalMarkup),2),"N/A")</f>
        <v>329.14</v>
      </c>
      <c r="M47" s="198">
        <f>IF(LEN(USPS_Pri_Int_Base!M43)&gt;0,ROUND(USPS_Pri_Int_Base!M43*(1+PostalMarkup),2),"N/A")</f>
        <v>505.76</v>
      </c>
      <c r="N47" s="198">
        <f>IF(LEN(USPS_Pri_Int_Base!N43)&gt;0,ROUND(USPS_Pri_Int_Base!N43*(1+PostalMarkup),2),"N/A")</f>
        <v>316.89</v>
      </c>
      <c r="O47" s="198">
        <f>IF(LEN(USPS_Pri_Int_Base!O43)&gt;0,ROUND(USPS_Pri_Int_Base!O43*(1+PostalMarkup),2),"N/A")</f>
        <v>281.82</v>
      </c>
      <c r="P47" s="198">
        <f>IF(LEN(USPS_Pri_Int_Base!P43)&gt;0,ROUND(USPS_Pri_Int_Base!P43*(1+PostalMarkup),2),"N/A")</f>
        <v>243.39</v>
      </c>
      <c r="Q47" s="198">
        <f>IF(LEN(USPS_Pri_Int_Base!Q43)&gt;0,ROUND(USPS_Pri_Int_Base!Q43*(1+PostalMarkup),2),"N/A")</f>
        <v>262.58</v>
      </c>
      <c r="R47" s="198">
        <f>IF(LEN(USPS_Pri_Int_Base!R43)&gt;0,ROUND(USPS_Pri_Int_Base!R43*(1+PostalMarkup),2),"N/A")</f>
        <v>261.81</v>
      </c>
      <c r="S47" s="198">
        <f>IF(LEN(USPS_Pri_Int_Base!S43)&gt;0,ROUND(USPS_Pri_Int_Base!S43*(1+PostalMarkup),2),"N/A")</f>
        <v>280.7</v>
      </c>
      <c r="T47" s="198">
        <f>IF(LEN(USPS_Pri_Int_Base!T43)&gt;0,ROUND(USPS_Pri_Int_Base!T43*(1+PostalMarkup),2),"N/A")</f>
        <v>480.71</v>
      </c>
      <c r="U47" s="198">
        <f>IF(LEN(USPS_Pri_Int_Base!U43)&gt;0,ROUND(USPS_Pri_Int_Base!U43*(1+PostalMarkup),2),"N/A")</f>
        <v>297.29</v>
      </c>
    </row>
    <row r="48" ht="12.75" customHeight="1">
      <c r="A48" s="197">
        <v>43.0</v>
      </c>
      <c r="B48" s="198">
        <f>IF(LEN(USPS_Pri_Int_Base!B44)&gt;0,ROUND(USPS_Pri_Int_Base!B44*(1+PostalMarkup),2),"N/A")</f>
        <v>202.54</v>
      </c>
      <c r="C48" s="198">
        <f>IF(LEN(USPS_Pri_Int_Base!C44)&gt;0,ROUND(USPS_Pri_Int_Base!C44*(1+PostalMarkup),2),"N/A")</f>
        <v>223.4</v>
      </c>
      <c r="D48" s="198">
        <f>IF(LEN(USPS_Pri_Int_Base!D44)&gt;0,ROUND(USPS_Pri_Int_Base!D44*(1+PostalMarkup),2),"N/A")</f>
        <v>358</v>
      </c>
      <c r="E48" s="198">
        <f>IF(LEN(USPS_Pri_Int_Base!E44)&gt;0,ROUND(USPS_Pri_Int_Base!E44*(1+PostalMarkup),2),"N/A")</f>
        <v>273.75</v>
      </c>
      <c r="F48" s="198">
        <f>IF(LEN(USPS_Pri_Int_Base!F44)&gt;0,ROUND(USPS_Pri_Int_Base!F44*(1+PostalMarkup),2),"N/A")</f>
        <v>289.86</v>
      </c>
      <c r="G48" s="198">
        <f>IF(LEN(USPS_Pri_Int_Base!G44)&gt;0,ROUND(USPS_Pri_Int_Base!G44*(1+PostalMarkup),2),"N/A")</f>
        <v>324.68</v>
      </c>
      <c r="H48" s="198">
        <f>IF(LEN(USPS_Pri_Int_Base!H44)&gt;0,ROUND(USPS_Pri_Int_Base!H44*(1+PostalMarkup),2),"N/A")</f>
        <v>326.13</v>
      </c>
      <c r="I48" s="198">
        <f>IF(LEN(USPS_Pri_Int_Base!I44)&gt;0,ROUND(USPS_Pri_Int_Base!I44*(1+PostalMarkup),2),"N/A")</f>
        <v>411.37</v>
      </c>
      <c r="J48" s="198">
        <f>IF(LEN(USPS_Pri_Int_Base!J44)&gt;0,ROUND(USPS_Pri_Int_Base!J44*(1+PostalMarkup),2),"N/A")</f>
        <v>419.59</v>
      </c>
      <c r="K48" s="198">
        <f>IF(LEN(USPS_Pri_Int_Base!K44)&gt;0,ROUND(USPS_Pri_Int_Base!K44*(1+PostalMarkup),2),"N/A")</f>
        <v>310.63</v>
      </c>
      <c r="L48" s="198">
        <f>IF(LEN(USPS_Pri_Int_Base!L44)&gt;0,ROUND(USPS_Pri_Int_Base!L44*(1+PostalMarkup),2),"N/A")</f>
        <v>335.69</v>
      </c>
      <c r="M48" s="198">
        <f>IF(LEN(USPS_Pri_Int_Base!M44)&gt;0,ROUND(USPS_Pri_Int_Base!M44*(1+PostalMarkup),2),"N/A")</f>
        <v>516.51</v>
      </c>
      <c r="N48" s="198">
        <f>IF(LEN(USPS_Pri_Int_Base!N44)&gt;0,ROUND(USPS_Pri_Int_Base!N44*(1+PostalMarkup),2),"N/A")</f>
        <v>322.93</v>
      </c>
      <c r="O48" s="198">
        <f>IF(LEN(USPS_Pri_Int_Base!O44)&gt;0,ROUND(USPS_Pri_Int_Base!O44*(1+PostalMarkup),2),"N/A")</f>
        <v>286.99</v>
      </c>
      <c r="P48" s="198">
        <f>IF(LEN(USPS_Pri_Int_Base!P44)&gt;0,ROUND(USPS_Pri_Int_Base!P44*(1+PostalMarkup),2),"N/A")</f>
        <v>247.79</v>
      </c>
      <c r="Q48" s="198">
        <f>IF(LEN(USPS_Pri_Int_Base!Q44)&gt;0,ROUND(USPS_Pri_Int_Base!Q44*(1+PostalMarkup),2),"N/A")</f>
        <v>267.33</v>
      </c>
      <c r="R48" s="198">
        <f>IF(LEN(USPS_Pri_Int_Base!R44)&gt;0,ROUND(USPS_Pri_Int_Base!R44*(1+PostalMarkup),2),"N/A")</f>
        <v>266.54</v>
      </c>
      <c r="S48" s="198">
        <f>IF(LEN(USPS_Pri_Int_Base!S44)&gt;0,ROUND(USPS_Pri_Int_Base!S44*(1+PostalMarkup),2),"N/A")</f>
        <v>285.67</v>
      </c>
      <c r="T48" s="198">
        <f>IF(LEN(USPS_Pri_Int_Base!T44)&gt;0,ROUND(USPS_Pri_Int_Base!T44*(1+PostalMarkup),2),"N/A")</f>
        <v>490.57</v>
      </c>
      <c r="U48" s="198">
        <f>IF(LEN(USPS_Pri_Int_Base!U44)&gt;0,ROUND(USPS_Pri_Int_Base!U44*(1+PostalMarkup),2),"N/A")</f>
        <v>302.84</v>
      </c>
    </row>
    <row r="49" ht="12.75" customHeight="1">
      <c r="A49" s="197">
        <v>44.0</v>
      </c>
      <c r="B49" s="198">
        <f>IF(LEN(USPS_Pri_Int_Base!B45)&gt;0,ROUND(USPS_Pri_Int_Base!B45*(1+PostalMarkup),2),"N/A")</f>
        <v>206.3</v>
      </c>
      <c r="C49" s="198">
        <f>IF(LEN(USPS_Pri_Int_Base!C45)&gt;0,ROUND(USPS_Pri_Int_Base!C45*(1+PostalMarkup),2),"N/A")</f>
        <v>227.31</v>
      </c>
      <c r="D49" s="198">
        <f>IF(LEN(USPS_Pri_Int_Base!D45)&gt;0,ROUND(USPS_Pri_Int_Base!D45*(1+PostalMarkup),2),"N/A")</f>
        <v>364.91</v>
      </c>
      <c r="E49" s="198">
        <f>IF(LEN(USPS_Pri_Int_Base!E45)&gt;0,ROUND(USPS_Pri_Int_Base!E45*(1+PostalMarkup),2),"N/A")</f>
        <v>278.76</v>
      </c>
      <c r="F49" s="198">
        <f>IF(LEN(USPS_Pri_Int_Base!F45)&gt;0,ROUND(USPS_Pri_Int_Base!F45*(1+PostalMarkup),2),"N/A")</f>
        <v>295.15</v>
      </c>
      <c r="G49" s="198">
        <f>IF(LEN(USPS_Pri_Int_Base!G45)&gt;0,ROUND(USPS_Pri_Int_Base!G45*(1+PostalMarkup),2),"N/A")</f>
        <v>331.11</v>
      </c>
      <c r="H49" s="198">
        <f>IF(LEN(USPS_Pri_Int_Base!H45)&gt;0,ROUND(USPS_Pri_Int_Base!H45*(1+PostalMarkup),2),"N/A")</f>
        <v>332.53</v>
      </c>
      <c r="I49" s="198">
        <f>IF(LEN(USPS_Pri_Int_Base!I45)&gt;0,ROUND(USPS_Pri_Int_Base!I45*(1+PostalMarkup),2),"N/A")</f>
        <v>419.54</v>
      </c>
      <c r="J49" s="198">
        <f>IF(LEN(USPS_Pri_Int_Base!J45)&gt;0,ROUND(USPS_Pri_Int_Base!J45*(1+PostalMarkup),2),"N/A")</f>
        <v>427.94</v>
      </c>
      <c r="K49" s="198">
        <f>IF(LEN(USPS_Pri_Int_Base!K45)&gt;0,ROUND(USPS_Pri_Int_Base!K45*(1+PostalMarkup),2),"N/A")</f>
        <v>316.39</v>
      </c>
      <c r="L49" s="198">
        <f>IF(LEN(USPS_Pri_Int_Base!L45)&gt;0,ROUND(USPS_Pri_Int_Base!L45*(1+PostalMarkup),2),"N/A")</f>
        <v>342.23</v>
      </c>
      <c r="M49" s="198">
        <f>IF(LEN(USPS_Pri_Int_Base!M45)&gt;0,ROUND(USPS_Pri_Int_Base!M45*(1+PostalMarkup),2),"N/A")</f>
        <v>527.28</v>
      </c>
      <c r="N49" s="198">
        <f>IF(LEN(USPS_Pri_Int_Base!N45)&gt;0,ROUND(USPS_Pri_Int_Base!N45*(1+PostalMarkup),2),"N/A")</f>
        <v>329.06</v>
      </c>
      <c r="O49" s="198">
        <f>IF(LEN(USPS_Pri_Int_Base!O45)&gt;0,ROUND(USPS_Pri_Int_Base!O45*(1+PostalMarkup),2),"N/A")</f>
        <v>292.19</v>
      </c>
      <c r="P49" s="198">
        <f>IF(LEN(USPS_Pri_Int_Base!P45)&gt;0,ROUND(USPS_Pri_Int_Base!P45*(1+PostalMarkup),2),"N/A")</f>
        <v>252.15</v>
      </c>
      <c r="Q49" s="198">
        <f>IF(LEN(USPS_Pri_Int_Base!Q45)&gt;0,ROUND(USPS_Pri_Int_Base!Q45*(1+PostalMarkup),2),"N/A")</f>
        <v>272.08</v>
      </c>
      <c r="R49" s="198">
        <f>IF(LEN(USPS_Pri_Int_Base!R45)&gt;0,ROUND(USPS_Pri_Int_Base!R45*(1+PostalMarkup),2),"N/A")</f>
        <v>271.26</v>
      </c>
      <c r="S49" s="198">
        <f>IF(LEN(USPS_Pri_Int_Base!S45)&gt;0,ROUND(USPS_Pri_Int_Base!S45*(1+PostalMarkup),2),"N/A")</f>
        <v>290.63</v>
      </c>
      <c r="T49" s="198">
        <f>IF(LEN(USPS_Pri_Int_Base!T45)&gt;0,ROUND(USPS_Pri_Int_Base!T45*(1+PostalMarkup),2),"N/A")</f>
        <v>500.41</v>
      </c>
      <c r="U49" s="198">
        <f>IF(LEN(USPS_Pri_Int_Base!U45)&gt;0,ROUND(USPS_Pri_Int_Base!U45*(1+PostalMarkup),2),"N/A")</f>
        <v>308.4</v>
      </c>
    </row>
    <row r="50" ht="12.75" customHeight="1">
      <c r="A50" s="197">
        <v>45.0</v>
      </c>
      <c r="B50" s="198">
        <f>IF(LEN(USPS_Pri_Int_Base!B46)&gt;0,ROUND(USPS_Pri_Int_Base!B46*(1+PostalMarkup),2),"N/A")</f>
        <v>209.98</v>
      </c>
      <c r="C50" s="198">
        <f>IF(LEN(USPS_Pri_Int_Base!C46)&gt;0,ROUND(USPS_Pri_Int_Base!C46*(1+PostalMarkup),2),"N/A")</f>
        <v>231.22</v>
      </c>
      <c r="D50" s="198">
        <f>IF(LEN(USPS_Pri_Int_Base!D46)&gt;0,ROUND(USPS_Pri_Int_Base!D46*(1+PostalMarkup),2),"N/A")</f>
        <v>371.76</v>
      </c>
      <c r="E50" s="198">
        <f>IF(LEN(USPS_Pri_Int_Base!E46)&gt;0,ROUND(USPS_Pri_Int_Base!E46*(1+PostalMarkup),2),"N/A")</f>
        <v>283.76</v>
      </c>
      <c r="F50" s="198">
        <f>IF(LEN(USPS_Pri_Int_Base!F46)&gt;0,ROUND(USPS_Pri_Int_Base!F46*(1+PostalMarkup),2),"N/A")</f>
        <v>300.43</v>
      </c>
      <c r="G50" s="198">
        <f>IF(LEN(USPS_Pri_Int_Base!G46)&gt;0,ROUND(USPS_Pri_Int_Base!G46*(1+PostalMarkup),2),"N/A")</f>
        <v>337.54</v>
      </c>
      <c r="H50" s="198">
        <f>IF(LEN(USPS_Pri_Int_Base!H46)&gt;0,ROUND(USPS_Pri_Int_Base!H46*(1+PostalMarkup),2),"N/A")</f>
        <v>338.95</v>
      </c>
      <c r="I50" s="198">
        <f>IF(LEN(USPS_Pri_Int_Base!I46)&gt;0,ROUND(USPS_Pri_Int_Base!I46*(1+PostalMarkup),2),"N/A")</f>
        <v>427.73</v>
      </c>
      <c r="J50" s="198">
        <f>IF(LEN(USPS_Pri_Int_Base!J46)&gt;0,ROUND(USPS_Pri_Int_Base!J46*(1+PostalMarkup),2),"N/A")</f>
        <v>436.3</v>
      </c>
      <c r="K50" s="198">
        <f>IF(LEN(USPS_Pri_Int_Base!K46)&gt;0,ROUND(USPS_Pri_Int_Base!K46*(1+PostalMarkup),2),"N/A")</f>
        <v>322.29</v>
      </c>
      <c r="L50" s="198">
        <f>IF(LEN(USPS_Pri_Int_Base!L46)&gt;0,ROUND(USPS_Pri_Int_Base!L46*(1+PostalMarkup),2),"N/A")</f>
        <v>348.78</v>
      </c>
      <c r="M50" s="198">
        <f>IF(LEN(USPS_Pri_Int_Base!M46)&gt;0,ROUND(USPS_Pri_Int_Base!M46*(1+PostalMarkup),2),"N/A")</f>
        <v>538.03</v>
      </c>
      <c r="N50" s="198">
        <f>IF(LEN(USPS_Pri_Int_Base!N46)&gt;0,ROUND(USPS_Pri_Int_Base!N46*(1+PostalMarkup),2),"N/A")</f>
        <v>335.1</v>
      </c>
      <c r="O50" s="198">
        <f>IF(LEN(USPS_Pri_Int_Base!O46)&gt;0,ROUND(USPS_Pri_Int_Base!O46*(1+PostalMarkup),2),"N/A")</f>
        <v>297.42</v>
      </c>
      <c r="P50" s="198">
        <f>IF(LEN(USPS_Pri_Int_Base!P46)&gt;0,ROUND(USPS_Pri_Int_Base!P46*(1+PostalMarkup),2),"N/A")</f>
        <v>256.5</v>
      </c>
      <c r="Q50" s="198">
        <f>IF(LEN(USPS_Pri_Int_Base!Q46)&gt;0,ROUND(USPS_Pri_Int_Base!Q46*(1+PostalMarkup),2),"N/A")</f>
        <v>276.83</v>
      </c>
      <c r="R50" s="198">
        <f>IF(LEN(USPS_Pri_Int_Base!R46)&gt;0,ROUND(USPS_Pri_Int_Base!R46*(1+PostalMarkup),2),"N/A")</f>
        <v>275.99</v>
      </c>
      <c r="S50" s="198">
        <f>IF(LEN(USPS_Pri_Int_Base!S46)&gt;0,ROUND(USPS_Pri_Int_Base!S46*(1+PostalMarkup),2),"N/A")</f>
        <v>295.6</v>
      </c>
      <c r="T50" s="198" t="str">
        <f>IF(LEN(USPS_Pri_Int_Base!T46)&gt;0,ROUND(USPS_Pri_Int_Base!T46*(1+PostalMarkup),2),"N/A")</f>
        <v>N/A</v>
      </c>
      <c r="U50" s="198">
        <f>IF(LEN(USPS_Pri_Int_Base!U46)&gt;0,ROUND(USPS_Pri_Int_Base!U46*(1+PostalMarkup),2),"N/A")</f>
        <v>313.94</v>
      </c>
    </row>
    <row r="51" ht="12.75" customHeight="1">
      <c r="A51" s="197">
        <v>46.0</v>
      </c>
      <c r="B51" s="198">
        <f>IF(LEN(USPS_Pri_Int_Base!B47)&gt;0,ROUND(USPS_Pri_Int_Base!B47*(1+PostalMarkup),2),"N/A")</f>
        <v>213.67</v>
      </c>
      <c r="C51" s="198">
        <f>IF(LEN(USPS_Pri_Int_Base!C47)&gt;0,ROUND(USPS_Pri_Int_Base!C47*(1+PostalMarkup),2),"N/A")</f>
        <v>235.06</v>
      </c>
      <c r="D51" s="198">
        <f>IF(LEN(USPS_Pri_Int_Base!D47)&gt;0,ROUND(USPS_Pri_Int_Base!D47*(1+PostalMarkup),2),"N/A")</f>
        <v>378.68</v>
      </c>
      <c r="E51" s="198">
        <f>IF(LEN(USPS_Pri_Int_Base!E47)&gt;0,ROUND(USPS_Pri_Int_Base!E47*(1+PostalMarkup),2),"N/A")</f>
        <v>288.78</v>
      </c>
      <c r="F51" s="198">
        <f>IF(LEN(USPS_Pri_Int_Base!F47)&gt;0,ROUND(USPS_Pri_Int_Base!F47*(1+PostalMarkup),2),"N/A")</f>
        <v>305.7</v>
      </c>
      <c r="G51" s="198">
        <f>IF(LEN(USPS_Pri_Int_Base!G47)&gt;0,ROUND(USPS_Pri_Int_Base!G47*(1+PostalMarkup),2),"N/A")</f>
        <v>343.94</v>
      </c>
      <c r="H51" s="198">
        <f>IF(LEN(USPS_Pri_Int_Base!H47)&gt;0,ROUND(USPS_Pri_Int_Base!H47*(1+PostalMarkup),2),"N/A")</f>
        <v>345.35</v>
      </c>
      <c r="I51" s="198">
        <f>IF(LEN(USPS_Pri_Int_Base!I47)&gt;0,ROUND(USPS_Pri_Int_Base!I47*(1+PostalMarkup),2),"N/A")</f>
        <v>435.85</v>
      </c>
      <c r="J51" s="198">
        <f>IF(LEN(USPS_Pri_Int_Base!J47)&gt;0,ROUND(USPS_Pri_Int_Base!J47*(1+PostalMarkup),2),"N/A")</f>
        <v>444.57</v>
      </c>
      <c r="K51" s="198">
        <f>IF(LEN(USPS_Pri_Int_Base!K47)&gt;0,ROUND(USPS_Pri_Int_Base!K47*(1+PostalMarkup),2),"N/A")</f>
        <v>328.05</v>
      </c>
      <c r="L51" s="198">
        <f>IF(LEN(USPS_Pri_Int_Base!L47)&gt;0,ROUND(USPS_Pri_Int_Base!L47*(1+PostalMarkup),2),"N/A")</f>
        <v>355.34</v>
      </c>
      <c r="M51" s="198">
        <f>IF(LEN(USPS_Pri_Int_Base!M47)&gt;0,ROUND(USPS_Pri_Int_Base!M47*(1+PostalMarkup),2),"N/A")</f>
        <v>548.78</v>
      </c>
      <c r="N51" s="198">
        <f>IF(LEN(USPS_Pri_Int_Base!N47)&gt;0,ROUND(USPS_Pri_Int_Base!N47*(1+PostalMarkup),2),"N/A")</f>
        <v>341.18</v>
      </c>
      <c r="O51" s="198">
        <f>IF(LEN(USPS_Pri_Int_Base!O47)&gt;0,ROUND(USPS_Pri_Int_Base!O47*(1+PostalMarkup),2),"N/A")</f>
        <v>302.61</v>
      </c>
      <c r="P51" s="198">
        <f>IF(LEN(USPS_Pri_Int_Base!P47)&gt;0,ROUND(USPS_Pri_Int_Base!P47*(1+PostalMarkup),2),"N/A")</f>
        <v>260.92</v>
      </c>
      <c r="Q51" s="198">
        <f>IF(LEN(USPS_Pri_Int_Base!Q47)&gt;0,ROUND(USPS_Pri_Int_Base!Q47*(1+PostalMarkup),2),"N/A")</f>
        <v>281.6</v>
      </c>
      <c r="R51" s="198">
        <f>IF(LEN(USPS_Pri_Int_Base!R47)&gt;0,ROUND(USPS_Pri_Int_Base!R47*(1+PostalMarkup),2),"N/A")</f>
        <v>280.72</v>
      </c>
      <c r="S51" s="198">
        <f>IF(LEN(USPS_Pri_Int_Base!S47)&gt;0,ROUND(USPS_Pri_Int_Base!S47*(1+PostalMarkup),2),"N/A")</f>
        <v>300.74</v>
      </c>
      <c r="T51" s="198" t="str">
        <f>IF(LEN(USPS_Pri_Int_Base!T47)&gt;0,ROUND(USPS_Pri_Int_Base!T47*(1+PostalMarkup),2),"N/A")</f>
        <v>N/A</v>
      </c>
      <c r="U51" s="198">
        <f>IF(LEN(USPS_Pri_Int_Base!U47)&gt;0,ROUND(USPS_Pri_Int_Base!U47*(1+PostalMarkup),2),"N/A")</f>
        <v>319.49</v>
      </c>
    </row>
    <row r="52" ht="12.75" customHeight="1">
      <c r="A52" s="197">
        <v>47.0</v>
      </c>
      <c r="B52" s="198">
        <f>IF(LEN(USPS_Pri_Int_Base!B48)&gt;0,ROUND(USPS_Pri_Int_Base!B48*(1+PostalMarkup),2),"N/A")</f>
        <v>217.37</v>
      </c>
      <c r="C52" s="198">
        <f>IF(LEN(USPS_Pri_Int_Base!C48)&gt;0,ROUND(USPS_Pri_Int_Base!C48*(1+PostalMarkup),2),"N/A")</f>
        <v>239.04</v>
      </c>
      <c r="D52" s="198">
        <f>IF(LEN(USPS_Pri_Int_Base!D48)&gt;0,ROUND(USPS_Pri_Int_Base!D48*(1+PostalMarkup),2),"N/A")</f>
        <v>385.55</v>
      </c>
      <c r="E52" s="198">
        <f>IF(LEN(USPS_Pri_Int_Base!E48)&gt;0,ROUND(USPS_Pri_Int_Base!E48*(1+PostalMarkup),2),"N/A")</f>
        <v>293.78</v>
      </c>
      <c r="F52" s="198">
        <f>IF(LEN(USPS_Pri_Int_Base!F48)&gt;0,ROUND(USPS_Pri_Int_Base!F48*(1+PostalMarkup),2),"N/A")</f>
        <v>310.97</v>
      </c>
      <c r="G52" s="198">
        <f>IF(LEN(USPS_Pri_Int_Base!G48)&gt;0,ROUND(USPS_Pri_Int_Base!G48*(1+PostalMarkup),2),"N/A")</f>
        <v>350.37</v>
      </c>
      <c r="H52" s="198">
        <f>IF(LEN(USPS_Pri_Int_Base!H48)&gt;0,ROUND(USPS_Pri_Int_Base!H48*(1+PostalMarkup),2),"N/A")</f>
        <v>351.76</v>
      </c>
      <c r="I52" s="198">
        <f>IF(LEN(USPS_Pri_Int_Base!I48)&gt;0,ROUND(USPS_Pri_Int_Base!I48*(1+PostalMarkup),2),"N/A")</f>
        <v>444.04</v>
      </c>
      <c r="J52" s="198">
        <f>IF(LEN(USPS_Pri_Int_Base!J48)&gt;0,ROUND(USPS_Pri_Int_Base!J48*(1+PostalMarkup),2),"N/A")</f>
        <v>452.92</v>
      </c>
      <c r="K52" s="198">
        <f>IF(LEN(USPS_Pri_Int_Base!K48)&gt;0,ROUND(USPS_Pri_Int_Base!K48*(1+PostalMarkup),2),"N/A")</f>
        <v>333.95</v>
      </c>
      <c r="L52" s="198">
        <f>IF(LEN(USPS_Pri_Int_Base!L48)&gt;0,ROUND(USPS_Pri_Int_Base!L48*(1+PostalMarkup),2),"N/A")</f>
        <v>361.89</v>
      </c>
      <c r="M52" s="198">
        <f>IF(LEN(USPS_Pri_Int_Base!M48)&gt;0,ROUND(USPS_Pri_Int_Base!M48*(1+PostalMarkup),2),"N/A")</f>
        <v>559.53</v>
      </c>
      <c r="N52" s="198">
        <f>IF(LEN(USPS_Pri_Int_Base!N48)&gt;0,ROUND(USPS_Pri_Int_Base!N48*(1+PostalMarkup),2),"N/A")</f>
        <v>347.27</v>
      </c>
      <c r="O52" s="198">
        <f>IF(LEN(USPS_Pri_Int_Base!O48)&gt;0,ROUND(USPS_Pri_Int_Base!O48*(1+PostalMarkup),2),"N/A")</f>
        <v>307.8</v>
      </c>
      <c r="P52" s="198">
        <f>IF(LEN(USPS_Pri_Int_Base!P48)&gt;0,ROUND(USPS_Pri_Int_Base!P48*(1+PostalMarkup),2),"N/A")</f>
        <v>265.35</v>
      </c>
      <c r="Q52" s="198">
        <f>IF(LEN(USPS_Pri_Int_Base!Q48)&gt;0,ROUND(USPS_Pri_Int_Base!Q48*(1+PostalMarkup),2),"N/A")</f>
        <v>286.35</v>
      </c>
      <c r="R52" s="198">
        <f>IF(LEN(USPS_Pri_Int_Base!R48)&gt;0,ROUND(USPS_Pri_Int_Base!R48*(1+PostalMarkup),2),"N/A")</f>
        <v>285.44</v>
      </c>
      <c r="S52" s="198">
        <f>IF(LEN(USPS_Pri_Int_Base!S48)&gt;0,ROUND(USPS_Pri_Int_Base!S48*(1+PostalMarkup),2),"N/A")</f>
        <v>305.7</v>
      </c>
      <c r="T52" s="198" t="str">
        <f>IF(LEN(USPS_Pri_Int_Base!T48)&gt;0,ROUND(USPS_Pri_Int_Base!T48*(1+PostalMarkup),2),"N/A")</f>
        <v>N/A</v>
      </c>
      <c r="U52" s="198">
        <f>IF(LEN(USPS_Pri_Int_Base!U48)&gt;0,ROUND(USPS_Pri_Int_Base!U48*(1+PostalMarkup),2),"N/A")</f>
        <v>325.05</v>
      </c>
    </row>
    <row r="53" ht="12.75" customHeight="1">
      <c r="A53" s="197">
        <v>48.0</v>
      </c>
      <c r="B53" s="198">
        <f>IF(LEN(USPS_Pri_Int_Base!B49)&gt;0,ROUND(USPS_Pri_Int_Base!B49*(1+PostalMarkup),2),"N/A")</f>
        <v>221.05</v>
      </c>
      <c r="C53" s="198">
        <f>IF(LEN(USPS_Pri_Int_Base!C49)&gt;0,ROUND(USPS_Pri_Int_Base!C49*(1+PostalMarkup),2),"N/A")</f>
        <v>242.89</v>
      </c>
      <c r="D53" s="198">
        <f>IF(LEN(USPS_Pri_Int_Base!D49)&gt;0,ROUND(USPS_Pri_Int_Base!D49*(1+PostalMarkup),2),"N/A")</f>
        <v>392.46</v>
      </c>
      <c r="E53" s="198">
        <f>IF(LEN(USPS_Pri_Int_Base!E49)&gt;0,ROUND(USPS_Pri_Int_Base!E49*(1+PostalMarkup),2),"N/A")</f>
        <v>298.79</v>
      </c>
      <c r="F53" s="198">
        <f>IF(LEN(USPS_Pri_Int_Base!F49)&gt;0,ROUND(USPS_Pri_Int_Base!F49*(1+PostalMarkup),2),"N/A")</f>
        <v>316.25</v>
      </c>
      <c r="G53" s="198">
        <f>IF(LEN(USPS_Pri_Int_Base!G49)&gt;0,ROUND(USPS_Pri_Int_Base!G49*(1+PostalMarkup),2),"N/A")</f>
        <v>356.79</v>
      </c>
      <c r="H53" s="198">
        <f>IF(LEN(USPS_Pri_Int_Base!H49)&gt;0,ROUND(USPS_Pri_Int_Base!H49*(1+PostalMarkup),2),"N/A")</f>
        <v>358.16</v>
      </c>
      <c r="I53" s="198">
        <f>IF(LEN(USPS_Pri_Int_Base!I49)&gt;0,ROUND(USPS_Pri_Int_Base!I49*(1+PostalMarkup),2),"N/A")</f>
        <v>452.21</v>
      </c>
      <c r="J53" s="198">
        <f>IF(LEN(USPS_Pri_Int_Base!J49)&gt;0,ROUND(USPS_Pri_Int_Base!J49*(1+PostalMarkup),2),"N/A")</f>
        <v>461.22</v>
      </c>
      <c r="K53" s="198">
        <f>IF(LEN(USPS_Pri_Int_Base!K49)&gt;0,ROUND(USPS_Pri_Int_Base!K49*(1+PostalMarkup),2),"N/A")</f>
        <v>339.72</v>
      </c>
      <c r="L53" s="198">
        <f>IF(LEN(USPS_Pri_Int_Base!L49)&gt;0,ROUND(USPS_Pri_Int_Base!L49*(1+PostalMarkup),2),"N/A")</f>
        <v>368.45</v>
      </c>
      <c r="M53" s="198">
        <f>IF(LEN(USPS_Pri_Int_Base!M49)&gt;0,ROUND(USPS_Pri_Int_Base!M49*(1+PostalMarkup),2),"N/A")</f>
        <v>570.3</v>
      </c>
      <c r="N53" s="198">
        <f>IF(LEN(USPS_Pri_Int_Base!N49)&gt;0,ROUND(USPS_Pri_Int_Base!N49*(1+PostalMarkup),2),"N/A")</f>
        <v>353.35</v>
      </c>
      <c r="O53" s="198">
        <f>IF(LEN(USPS_Pri_Int_Base!O49)&gt;0,ROUND(USPS_Pri_Int_Base!O49*(1+PostalMarkup),2),"N/A")</f>
        <v>313.04</v>
      </c>
      <c r="P53" s="198">
        <f>IF(LEN(USPS_Pri_Int_Base!P49)&gt;0,ROUND(USPS_Pri_Int_Base!P49*(1+PostalMarkup),2),"N/A")</f>
        <v>269.7</v>
      </c>
      <c r="Q53" s="198">
        <f>IF(LEN(USPS_Pri_Int_Base!Q49)&gt;0,ROUND(USPS_Pri_Int_Base!Q49*(1+PostalMarkup),2),"N/A")</f>
        <v>291.03</v>
      </c>
      <c r="R53" s="198">
        <f>IF(LEN(USPS_Pri_Int_Base!R49)&gt;0,ROUND(USPS_Pri_Int_Base!R49*(1+PostalMarkup),2),"N/A")</f>
        <v>290.16</v>
      </c>
      <c r="S53" s="198">
        <f>IF(LEN(USPS_Pri_Int_Base!S49)&gt;0,ROUND(USPS_Pri_Int_Base!S49*(1+PostalMarkup),2),"N/A")</f>
        <v>310.66</v>
      </c>
      <c r="T53" s="198" t="str">
        <f>IF(LEN(USPS_Pri_Int_Base!T49)&gt;0,ROUND(USPS_Pri_Int_Base!T49*(1+PostalMarkup),2),"N/A")</f>
        <v>N/A</v>
      </c>
      <c r="U53" s="198">
        <f>IF(LEN(USPS_Pri_Int_Base!U49)&gt;0,ROUND(USPS_Pri_Int_Base!U49*(1+PostalMarkup),2),"N/A")</f>
        <v>330.59</v>
      </c>
    </row>
    <row r="54" ht="12.75" customHeight="1">
      <c r="A54" s="197">
        <v>49.0</v>
      </c>
      <c r="B54" s="198">
        <f>IF(LEN(USPS_Pri_Int_Base!B50)&gt;0,ROUND(USPS_Pri_Int_Base!B50*(1+PostalMarkup),2),"N/A")</f>
        <v>224.74</v>
      </c>
      <c r="C54" s="198">
        <f>IF(LEN(USPS_Pri_Int_Base!C50)&gt;0,ROUND(USPS_Pri_Int_Base!C50*(1+PostalMarkup),2),"N/A")</f>
        <v>246.86</v>
      </c>
      <c r="D54" s="198">
        <f>IF(LEN(USPS_Pri_Int_Base!D50)&gt;0,ROUND(USPS_Pri_Int_Base!D50*(1+PostalMarkup),2),"N/A")</f>
        <v>399.31</v>
      </c>
      <c r="E54" s="198">
        <f>IF(LEN(USPS_Pri_Int_Base!E50)&gt;0,ROUND(USPS_Pri_Int_Base!E50*(1+PostalMarkup),2),"N/A")</f>
        <v>303.81</v>
      </c>
      <c r="F54" s="198">
        <f>IF(LEN(USPS_Pri_Int_Base!F50)&gt;0,ROUND(USPS_Pri_Int_Base!F50*(1+PostalMarkup),2),"N/A")</f>
        <v>321.53</v>
      </c>
      <c r="G54" s="198">
        <f>IF(LEN(USPS_Pri_Int_Base!G50)&gt;0,ROUND(USPS_Pri_Int_Base!G50*(1+PostalMarkup),2),"N/A")</f>
        <v>363.22</v>
      </c>
      <c r="H54" s="198">
        <f>IF(LEN(USPS_Pri_Int_Base!H50)&gt;0,ROUND(USPS_Pri_Int_Base!H50*(1+PostalMarkup),2),"N/A")</f>
        <v>364.57</v>
      </c>
      <c r="I54" s="198">
        <f>IF(LEN(USPS_Pri_Int_Base!I50)&gt;0,ROUND(USPS_Pri_Int_Base!I50*(1+PostalMarkup),2),"N/A")</f>
        <v>460.35</v>
      </c>
      <c r="J54" s="198">
        <f>IF(LEN(USPS_Pri_Int_Base!J50)&gt;0,ROUND(USPS_Pri_Int_Base!J50*(1+PostalMarkup),2),"N/A")</f>
        <v>469.5</v>
      </c>
      <c r="K54" s="198">
        <f>IF(LEN(USPS_Pri_Int_Base!K50)&gt;0,ROUND(USPS_Pri_Int_Base!K50*(1+PostalMarkup),2),"N/A")</f>
        <v>345.61</v>
      </c>
      <c r="L54" s="198">
        <f>IF(LEN(USPS_Pri_Int_Base!L50)&gt;0,ROUND(USPS_Pri_Int_Base!L50*(1+PostalMarkup),2),"N/A")</f>
        <v>374.98</v>
      </c>
      <c r="M54" s="198">
        <f>IF(LEN(USPS_Pri_Int_Base!M50)&gt;0,ROUND(USPS_Pri_Int_Base!M50*(1+PostalMarkup),2),"N/A")</f>
        <v>581.05</v>
      </c>
      <c r="N54" s="198">
        <f>IF(LEN(USPS_Pri_Int_Base!N50)&gt;0,ROUND(USPS_Pri_Int_Base!N50*(1+PostalMarkup),2),"N/A")</f>
        <v>359.43</v>
      </c>
      <c r="O54" s="198">
        <f>IF(LEN(USPS_Pri_Int_Base!O50)&gt;0,ROUND(USPS_Pri_Int_Base!O50*(1+PostalMarkup),2),"N/A")</f>
        <v>318.24</v>
      </c>
      <c r="P54" s="198">
        <f>IF(LEN(USPS_Pri_Int_Base!P50)&gt;0,ROUND(USPS_Pri_Int_Base!P50*(1+PostalMarkup),2),"N/A")</f>
        <v>274.11</v>
      </c>
      <c r="Q54" s="198">
        <f>IF(LEN(USPS_Pri_Int_Base!Q50)&gt;0,ROUND(USPS_Pri_Int_Base!Q50*(1+PostalMarkup),2),"N/A")</f>
        <v>295.79</v>
      </c>
      <c r="R54" s="198">
        <f>IF(LEN(USPS_Pri_Int_Base!R50)&gt;0,ROUND(USPS_Pri_Int_Base!R50*(1+PostalMarkup),2),"N/A")</f>
        <v>294.89</v>
      </c>
      <c r="S54" s="198">
        <f>IF(LEN(USPS_Pri_Int_Base!S50)&gt;0,ROUND(USPS_Pri_Int_Base!S50*(1+PostalMarkup),2),"N/A")</f>
        <v>315.63</v>
      </c>
      <c r="T54" s="198" t="str">
        <f>IF(LEN(USPS_Pri_Int_Base!T50)&gt;0,ROUND(USPS_Pri_Int_Base!T50*(1+PostalMarkup),2),"N/A")</f>
        <v>N/A</v>
      </c>
      <c r="U54" s="198">
        <f>IF(LEN(USPS_Pri_Int_Base!U50)&gt;0,ROUND(USPS_Pri_Int_Base!U50*(1+PostalMarkup),2),"N/A")</f>
        <v>336.15</v>
      </c>
    </row>
    <row r="55" ht="12.75" customHeight="1">
      <c r="A55" s="197">
        <v>50.0</v>
      </c>
      <c r="B55" s="198">
        <f>IF(LEN(USPS_Pri_Int_Base!B51)&gt;0,ROUND(USPS_Pri_Int_Base!B51*(1+PostalMarkup),2),"N/A")</f>
        <v>228.51</v>
      </c>
      <c r="C55" s="198">
        <f>IF(LEN(USPS_Pri_Int_Base!C51)&gt;0,ROUND(USPS_Pri_Int_Base!C51*(1+PostalMarkup),2),"N/A")</f>
        <v>250.7</v>
      </c>
      <c r="D55" s="198">
        <f>IF(LEN(USPS_Pri_Int_Base!D51)&gt;0,ROUND(USPS_Pri_Int_Base!D51*(1+PostalMarkup),2),"N/A")</f>
        <v>406.24</v>
      </c>
      <c r="E55" s="198">
        <f>IF(LEN(USPS_Pri_Int_Base!E51)&gt;0,ROUND(USPS_Pri_Int_Base!E51*(1+PostalMarkup),2),"N/A")</f>
        <v>308.81</v>
      </c>
      <c r="F55" s="198">
        <f>IF(LEN(USPS_Pri_Int_Base!F51)&gt;0,ROUND(USPS_Pri_Int_Base!F51*(1+PostalMarkup),2),"N/A")</f>
        <v>326.8</v>
      </c>
      <c r="G55" s="198">
        <f>IF(LEN(USPS_Pri_Int_Base!G51)&gt;0,ROUND(USPS_Pri_Int_Base!G51*(1+PostalMarkup),2),"N/A")</f>
        <v>369.64</v>
      </c>
      <c r="H55" s="198">
        <f>IF(LEN(USPS_Pri_Int_Base!H51)&gt;0,ROUND(USPS_Pri_Int_Base!H51*(1+PostalMarkup),2),"N/A")</f>
        <v>370.97</v>
      </c>
      <c r="I55" s="198">
        <f>IF(LEN(USPS_Pri_Int_Base!I51)&gt;0,ROUND(USPS_Pri_Int_Base!I51*(1+PostalMarkup),2),"N/A")</f>
        <v>468.48</v>
      </c>
      <c r="J55" s="198">
        <f>IF(LEN(USPS_Pri_Int_Base!J51)&gt;0,ROUND(USPS_Pri_Int_Base!J51*(1+PostalMarkup),2),"N/A")</f>
        <v>477.86</v>
      </c>
      <c r="K55" s="198">
        <f>IF(LEN(USPS_Pri_Int_Base!K51)&gt;0,ROUND(USPS_Pri_Int_Base!K51*(1+PostalMarkup),2),"N/A")</f>
        <v>351.38</v>
      </c>
      <c r="L55" s="198">
        <f>IF(LEN(USPS_Pri_Int_Base!L51)&gt;0,ROUND(USPS_Pri_Int_Base!L51*(1+PostalMarkup),2),"N/A")</f>
        <v>381.54</v>
      </c>
      <c r="M55" s="198">
        <f>IF(LEN(USPS_Pri_Int_Base!M51)&gt;0,ROUND(USPS_Pri_Int_Base!M51*(1+PostalMarkup),2),"N/A")</f>
        <v>591.8</v>
      </c>
      <c r="N55" s="198">
        <f>IF(LEN(USPS_Pri_Int_Base!N51)&gt;0,ROUND(USPS_Pri_Int_Base!N51*(1+PostalMarkup),2),"N/A")</f>
        <v>365.46</v>
      </c>
      <c r="O55" s="198">
        <f>IF(LEN(USPS_Pri_Int_Base!O51)&gt;0,ROUND(USPS_Pri_Int_Base!O51*(1+PostalMarkup),2),"N/A")</f>
        <v>323.47</v>
      </c>
      <c r="P55" s="198">
        <f>IF(LEN(USPS_Pri_Int_Base!P51)&gt;0,ROUND(USPS_Pri_Int_Base!P51*(1+PostalMarkup),2),"N/A")</f>
        <v>278.53</v>
      </c>
      <c r="Q55" s="198">
        <f>IF(LEN(USPS_Pri_Int_Base!Q51)&gt;0,ROUND(USPS_Pri_Int_Base!Q51*(1+PostalMarkup),2),"N/A")</f>
        <v>300.55</v>
      </c>
      <c r="R55" s="198">
        <f>IF(LEN(USPS_Pri_Int_Base!R51)&gt;0,ROUND(USPS_Pri_Int_Base!R51*(1+PostalMarkup),2),"N/A")</f>
        <v>299.61</v>
      </c>
      <c r="S55" s="198">
        <f>IF(LEN(USPS_Pri_Int_Base!S51)&gt;0,ROUND(USPS_Pri_Int_Base!S51*(1+PostalMarkup),2),"N/A")</f>
        <v>320.6</v>
      </c>
      <c r="T55" s="198" t="str">
        <f>IF(LEN(USPS_Pri_Int_Base!T51)&gt;0,ROUND(USPS_Pri_Int_Base!T51*(1+PostalMarkup),2),"N/A")</f>
        <v>N/A</v>
      </c>
      <c r="U55" s="198">
        <f>IF(LEN(USPS_Pri_Int_Base!U51)&gt;0,ROUND(USPS_Pri_Int_Base!U51*(1+PostalMarkup),2),"N/A")</f>
        <v>341.69</v>
      </c>
    </row>
    <row r="56" ht="12.75" customHeight="1">
      <c r="A56" s="197">
        <v>51.0</v>
      </c>
      <c r="B56" s="198">
        <f>IF(LEN(USPS_Pri_Int_Base!B52)&gt;0,ROUND(USPS_Pri_Int_Base!B52*(1+PostalMarkup),2),"N/A")</f>
        <v>232.2</v>
      </c>
      <c r="C56" s="198">
        <f>IF(LEN(USPS_Pri_Int_Base!C52)&gt;0,ROUND(USPS_Pri_Int_Base!C52*(1+PostalMarkup),2),"N/A")</f>
        <v>254.61</v>
      </c>
      <c r="D56" s="198">
        <f>IF(LEN(USPS_Pri_Int_Base!D52)&gt;0,ROUND(USPS_Pri_Int_Base!D52*(1+PostalMarkup),2),"N/A")</f>
        <v>413.02</v>
      </c>
      <c r="E56" s="198">
        <f>IF(LEN(USPS_Pri_Int_Base!E52)&gt;0,ROUND(USPS_Pri_Int_Base!E52*(1+PostalMarkup),2),"N/A")</f>
        <v>313.84</v>
      </c>
      <c r="F56" s="198">
        <f>IF(LEN(USPS_Pri_Int_Base!F52)&gt;0,ROUND(USPS_Pri_Int_Base!F52*(1+PostalMarkup),2),"N/A")</f>
        <v>332.07</v>
      </c>
      <c r="G56" s="198">
        <f>IF(LEN(USPS_Pri_Int_Base!G52)&gt;0,ROUND(USPS_Pri_Int_Base!G52*(1+PostalMarkup),2),"N/A")</f>
        <v>376.06</v>
      </c>
      <c r="H56" s="198">
        <f>IF(LEN(USPS_Pri_Int_Base!H52)&gt;0,ROUND(USPS_Pri_Int_Base!H52*(1+PostalMarkup),2),"N/A")</f>
        <v>377.38</v>
      </c>
      <c r="I56" s="198">
        <f>IF(LEN(USPS_Pri_Int_Base!I52)&gt;0,ROUND(USPS_Pri_Int_Base!I52*(1+PostalMarkup),2),"N/A")</f>
        <v>476.65</v>
      </c>
      <c r="J56" s="198">
        <f>IF(LEN(USPS_Pri_Int_Base!J52)&gt;0,ROUND(USPS_Pri_Int_Base!J52*(1+PostalMarkup),2),"N/A")</f>
        <v>486.2</v>
      </c>
      <c r="K56" s="198">
        <f>IF(LEN(USPS_Pri_Int_Base!K52)&gt;0,ROUND(USPS_Pri_Int_Base!K52*(1+PostalMarkup),2),"N/A")</f>
        <v>357.16</v>
      </c>
      <c r="L56" s="198">
        <f>IF(LEN(USPS_Pri_Int_Base!L52)&gt;0,ROUND(USPS_Pri_Int_Base!L52*(1+PostalMarkup),2),"N/A")</f>
        <v>388.09</v>
      </c>
      <c r="M56" s="198">
        <f>IF(LEN(USPS_Pri_Int_Base!M52)&gt;0,ROUND(USPS_Pri_Int_Base!M52*(1+PostalMarkup),2),"N/A")</f>
        <v>602.57</v>
      </c>
      <c r="N56" s="198">
        <f>IF(LEN(USPS_Pri_Int_Base!N52)&gt;0,ROUND(USPS_Pri_Int_Base!N52*(1+PostalMarkup),2),"N/A")</f>
        <v>371.61</v>
      </c>
      <c r="O56" s="198">
        <f>IF(LEN(USPS_Pri_Int_Base!O52)&gt;0,ROUND(USPS_Pri_Int_Base!O52*(1+PostalMarkup),2),"N/A")</f>
        <v>328.66</v>
      </c>
      <c r="P56" s="198">
        <f>IF(LEN(USPS_Pri_Int_Base!P52)&gt;0,ROUND(USPS_Pri_Int_Base!P52*(1+PostalMarkup),2),"N/A")</f>
        <v>279.5</v>
      </c>
      <c r="Q56" s="198">
        <f>IF(LEN(USPS_Pri_Int_Base!Q52)&gt;0,ROUND(USPS_Pri_Int_Base!Q52*(1+PostalMarkup),2),"N/A")</f>
        <v>305.29</v>
      </c>
      <c r="R56" s="198">
        <f>IF(LEN(USPS_Pri_Int_Base!R52)&gt;0,ROUND(USPS_Pri_Int_Base!R52*(1+PostalMarkup),2),"N/A")</f>
        <v>304.35</v>
      </c>
      <c r="S56" s="198">
        <f>IF(LEN(USPS_Pri_Int_Base!S52)&gt;0,ROUND(USPS_Pri_Int_Base!S52*(1+PostalMarkup),2),"N/A")</f>
        <v>325.55</v>
      </c>
      <c r="T56" s="198" t="str">
        <f>IF(LEN(USPS_Pri_Int_Base!T52)&gt;0,ROUND(USPS_Pri_Int_Base!T52*(1+PostalMarkup),2),"N/A")</f>
        <v>N/A</v>
      </c>
      <c r="U56" s="198">
        <f>IF(LEN(USPS_Pri_Int_Base!U52)&gt;0,ROUND(USPS_Pri_Int_Base!U52*(1+PostalMarkup),2),"N/A")</f>
        <v>347.24</v>
      </c>
    </row>
    <row r="57" ht="12.75" customHeight="1">
      <c r="A57" s="197">
        <v>52.0</v>
      </c>
      <c r="B57" s="198">
        <f>IF(LEN(USPS_Pri_Int_Base!B53)&gt;0,ROUND(USPS_Pri_Int_Base!B53*(1+PostalMarkup),2),"N/A")</f>
        <v>235.89</v>
      </c>
      <c r="C57" s="198">
        <f>IF(LEN(USPS_Pri_Int_Base!C53)&gt;0,ROUND(USPS_Pri_Int_Base!C53*(1+PostalMarkup),2),"N/A")</f>
        <v>258.52</v>
      </c>
      <c r="D57" s="198">
        <f>IF(LEN(USPS_Pri_Int_Base!D53)&gt;0,ROUND(USPS_Pri_Int_Base!D53*(1+PostalMarkup),2),"N/A")</f>
        <v>419.95</v>
      </c>
      <c r="E57" s="198">
        <f>IF(LEN(USPS_Pri_Int_Base!E53)&gt;0,ROUND(USPS_Pri_Int_Base!E53*(1+PostalMarkup),2),"N/A")</f>
        <v>318.85</v>
      </c>
      <c r="F57" s="198">
        <f>IF(LEN(USPS_Pri_Int_Base!F53)&gt;0,ROUND(USPS_Pri_Int_Base!F53*(1+PostalMarkup),2),"N/A")</f>
        <v>337.35</v>
      </c>
      <c r="G57" s="198">
        <f>IF(LEN(USPS_Pri_Int_Base!G53)&gt;0,ROUND(USPS_Pri_Int_Base!G53*(1+PostalMarkup),2),"N/A")</f>
        <v>382.49</v>
      </c>
      <c r="H57" s="198">
        <f>IF(LEN(USPS_Pri_Int_Base!H53)&gt;0,ROUND(USPS_Pri_Int_Base!H53*(1+PostalMarkup),2),"N/A")</f>
        <v>383.78</v>
      </c>
      <c r="I57" s="198">
        <f>IF(LEN(USPS_Pri_Int_Base!I53)&gt;0,ROUND(USPS_Pri_Int_Base!I53*(1+PostalMarkup),2),"N/A")</f>
        <v>484.84</v>
      </c>
      <c r="J57" s="198">
        <f>IF(LEN(USPS_Pri_Int_Base!J53)&gt;0,ROUND(USPS_Pri_Int_Base!J53*(1+PostalMarkup),2),"N/A")</f>
        <v>494.56</v>
      </c>
      <c r="K57" s="198">
        <f>IF(LEN(USPS_Pri_Int_Base!K53)&gt;0,ROUND(USPS_Pri_Int_Base!K53*(1+PostalMarkup),2),"N/A")</f>
        <v>363.04</v>
      </c>
      <c r="L57" s="198">
        <f>IF(LEN(USPS_Pri_Int_Base!L53)&gt;0,ROUND(USPS_Pri_Int_Base!L53*(1+PostalMarkup),2),"N/A")</f>
        <v>394.65</v>
      </c>
      <c r="M57" s="198">
        <f>IF(LEN(USPS_Pri_Int_Base!M53)&gt;0,ROUND(USPS_Pri_Int_Base!M53*(1+PostalMarkup),2),"N/A")</f>
        <v>613.32</v>
      </c>
      <c r="N57" s="198">
        <f>IF(LEN(USPS_Pri_Int_Base!N53)&gt;0,ROUND(USPS_Pri_Int_Base!N53*(1+PostalMarkup),2),"N/A")</f>
        <v>377.71</v>
      </c>
      <c r="O57" s="198">
        <f>IF(LEN(USPS_Pri_Int_Base!O53)&gt;0,ROUND(USPS_Pri_Int_Base!O53*(1+PostalMarkup),2),"N/A")</f>
        <v>333.85</v>
      </c>
      <c r="P57" s="198">
        <f>IF(LEN(USPS_Pri_Int_Base!P53)&gt;0,ROUND(USPS_Pri_Int_Base!P53*(1+PostalMarkup),2),"N/A")</f>
        <v>280.46</v>
      </c>
      <c r="Q57" s="198">
        <f>IF(LEN(USPS_Pri_Int_Base!Q53)&gt;0,ROUND(USPS_Pri_Int_Base!Q53*(1+PostalMarkup),2),"N/A")</f>
        <v>310.05</v>
      </c>
      <c r="R57" s="198">
        <f>IF(LEN(USPS_Pri_Int_Base!R53)&gt;0,ROUND(USPS_Pri_Int_Base!R53*(1+PostalMarkup),2),"N/A")</f>
        <v>309.06</v>
      </c>
      <c r="S57" s="198">
        <f>IF(LEN(USPS_Pri_Int_Base!S53)&gt;0,ROUND(USPS_Pri_Int_Base!S53*(1+PostalMarkup),2),"N/A")</f>
        <v>330.45</v>
      </c>
      <c r="T57" s="198" t="str">
        <f>IF(LEN(USPS_Pri_Int_Base!T53)&gt;0,ROUND(USPS_Pri_Int_Base!T53*(1+PostalMarkup),2),"N/A")</f>
        <v>N/A</v>
      </c>
      <c r="U57" s="198">
        <f>IF(LEN(USPS_Pri_Int_Base!U53)&gt;0,ROUND(USPS_Pri_Int_Base!U53*(1+PostalMarkup),2),"N/A")</f>
        <v>352.8</v>
      </c>
    </row>
    <row r="58" ht="12.75" customHeight="1">
      <c r="A58" s="197">
        <v>53.0</v>
      </c>
      <c r="B58" s="198">
        <f>IF(LEN(USPS_Pri_Int_Base!B54)&gt;0,ROUND(USPS_Pri_Int_Base!B54*(1+PostalMarkup),2),"N/A")</f>
        <v>239.57</v>
      </c>
      <c r="C58" s="198">
        <f>IF(LEN(USPS_Pri_Int_Base!C54)&gt;0,ROUND(USPS_Pri_Int_Base!C54*(1+PostalMarkup),2),"N/A")</f>
        <v>262.43</v>
      </c>
      <c r="D58" s="198">
        <f>IF(LEN(USPS_Pri_Int_Base!D54)&gt;0,ROUND(USPS_Pri_Int_Base!D54*(1+PostalMarkup),2),"N/A")</f>
        <v>426.81</v>
      </c>
      <c r="E58" s="198">
        <f>IF(LEN(USPS_Pri_Int_Base!E54)&gt;0,ROUND(USPS_Pri_Int_Base!E54*(1+PostalMarkup),2),"N/A")</f>
        <v>323.85</v>
      </c>
      <c r="F58" s="198">
        <f>IF(LEN(USPS_Pri_Int_Base!F54)&gt;0,ROUND(USPS_Pri_Int_Base!F54*(1+PostalMarkup),2),"N/A")</f>
        <v>342.63</v>
      </c>
      <c r="G58" s="198">
        <f>IF(LEN(USPS_Pri_Int_Base!G54)&gt;0,ROUND(USPS_Pri_Int_Base!G54*(1+PostalMarkup),2),"N/A")</f>
        <v>388.9</v>
      </c>
      <c r="H58" s="198">
        <f>IF(LEN(USPS_Pri_Int_Base!H54)&gt;0,ROUND(USPS_Pri_Int_Base!H54*(1+PostalMarkup),2),"N/A")</f>
        <v>390.2</v>
      </c>
      <c r="I58" s="198">
        <f>IF(LEN(USPS_Pri_Int_Base!I54)&gt;0,ROUND(USPS_Pri_Int_Base!I54*(1+PostalMarkup),2),"N/A")</f>
        <v>492.97</v>
      </c>
      <c r="J58" s="198">
        <f>IF(LEN(USPS_Pri_Int_Base!J54)&gt;0,ROUND(USPS_Pri_Int_Base!J54*(1+PostalMarkup),2),"N/A")</f>
        <v>502.85</v>
      </c>
      <c r="K58" s="198">
        <f>IF(LEN(USPS_Pri_Int_Base!K54)&gt;0,ROUND(USPS_Pri_Int_Base!K54*(1+PostalMarkup),2),"N/A")</f>
        <v>368.83</v>
      </c>
      <c r="L58" s="198">
        <f>IF(LEN(USPS_Pri_Int_Base!L54)&gt;0,ROUND(USPS_Pri_Int_Base!L54*(1+PostalMarkup),2),"N/A")</f>
        <v>401.2</v>
      </c>
      <c r="M58" s="198">
        <f>IF(LEN(USPS_Pri_Int_Base!M54)&gt;0,ROUND(USPS_Pri_Int_Base!M54*(1+PostalMarkup),2),"N/A")</f>
        <v>624.07</v>
      </c>
      <c r="N58" s="198">
        <f>IF(LEN(USPS_Pri_Int_Base!N54)&gt;0,ROUND(USPS_Pri_Int_Base!N54*(1+PostalMarkup),2),"N/A")</f>
        <v>383.71</v>
      </c>
      <c r="O58" s="198">
        <f>IF(LEN(USPS_Pri_Int_Base!O54)&gt;0,ROUND(USPS_Pri_Int_Base!O54*(1+PostalMarkup),2),"N/A")</f>
        <v>339.09</v>
      </c>
      <c r="P58" s="198">
        <f>IF(LEN(USPS_Pri_Int_Base!P54)&gt;0,ROUND(USPS_Pri_Int_Base!P54*(1+PostalMarkup),2),"N/A")</f>
        <v>284.79</v>
      </c>
      <c r="Q58" s="198">
        <f>IF(LEN(USPS_Pri_Int_Base!Q54)&gt;0,ROUND(USPS_Pri_Int_Base!Q54*(1+PostalMarkup),2),"N/A")</f>
        <v>314.74</v>
      </c>
      <c r="R58" s="198">
        <f>IF(LEN(USPS_Pri_Int_Base!R54)&gt;0,ROUND(USPS_Pri_Int_Base!R54*(1+PostalMarkup),2),"N/A")</f>
        <v>313.8</v>
      </c>
      <c r="S58" s="198">
        <f>IF(LEN(USPS_Pri_Int_Base!S54)&gt;0,ROUND(USPS_Pri_Int_Base!S54*(1+PostalMarkup),2),"N/A")</f>
        <v>335.41</v>
      </c>
      <c r="T58" s="198" t="str">
        <f>IF(LEN(USPS_Pri_Int_Base!T54)&gt;0,ROUND(USPS_Pri_Int_Base!T54*(1+PostalMarkup),2),"N/A")</f>
        <v>N/A</v>
      </c>
      <c r="U58" s="198">
        <f>IF(LEN(USPS_Pri_Int_Base!U54)&gt;0,ROUND(USPS_Pri_Int_Base!U54*(1+PostalMarkup),2),"N/A")</f>
        <v>358.34</v>
      </c>
    </row>
    <row r="59" ht="12.75" customHeight="1">
      <c r="A59" s="197">
        <v>54.0</v>
      </c>
      <c r="B59" s="198">
        <f>IF(LEN(USPS_Pri_Int_Base!B55)&gt;0,ROUND(USPS_Pri_Int_Base!B55*(1+PostalMarkup),2),"N/A")</f>
        <v>243.27</v>
      </c>
      <c r="C59" s="198">
        <f>IF(LEN(USPS_Pri_Int_Base!C55)&gt;0,ROUND(USPS_Pri_Int_Base!C55*(1+PostalMarkup),2),"N/A")</f>
        <v>266.34</v>
      </c>
      <c r="D59" s="198">
        <f>IF(LEN(USPS_Pri_Int_Base!D55)&gt;0,ROUND(USPS_Pri_Int_Base!D55*(1+PostalMarkup),2),"N/A")</f>
        <v>433.67</v>
      </c>
      <c r="E59" s="198">
        <f>IF(LEN(USPS_Pri_Int_Base!E55)&gt;0,ROUND(USPS_Pri_Int_Base!E55*(1+PostalMarkup),2),"N/A")</f>
        <v>328.87</v>
      </c>
      <c r="F59" s="198">
        <f>IF(LEN(USPS_Pri_Int_Base!F55)&gt;0,ROUND(USPS_Pri_Int_Base!F55*(1+PostalMarkup),2),"N/A")</f>
        <v>347.9</v>
      </c>
      <c r="G59" s="198">
        <f>IF(LEN(USPS_Pri_Int_Base!G55)&gt;0,ROUND(USPS_Pri_Int_Base!G55*(1+PostalMarkup),2),"N/A")</f>
        <v>395.32</v>
      </c>
      <c r="H59" s="198">
        <f>IF(LEN(USPS_Pri_Int_Base!H55)&gt;0,ROUND(USPS_Pri_Int_Base!H55*(1+PostalMarkup),2),"N/A")</f>
        <v>396.59</v>
      </c>
      <c r="I59" s="198">
        <f>IF(LEN(USPS_Pri_Int_Base!I55)&gt;0,ROUND(USPS_Pri_Int_Base!I55*(1+PostalMarkup),2),"N/A")</f>
        <v>501.15</v>
      </c>
      <c r="J59" s="198">
        <f>IF(LEN(USPS_Pri_Int_Base!J55)&gt;0,ROUND(USPS_Pri_Int_Base!J55*(1+PostalMarkup),2),"N/A")</f>
        <v>511.14</v>
      </c>
      <c r="K59" s="198">
        <f>IF(LEN(USPS_Pri_Int_Base!K55)&gt;0,ROUND(USPS_Pri_Int_Base!K55*(1+PostalMarkup),2),"N/A")</f>
        <v>374.7</v>
      </c>
      <c r="L59" s="198">
        <f>IF(LEN(USPS_Pri_Int_Base!L55)&gt;0,ROUND(USPS_Pri_Int_Base!L55*(1+PostalMarkup),2),"N/A")</f>
        <v>407.73</v>
      </c>
      <c r="M59" s="198">
        <f>IF(LEN(USPS_Pri_Int_Base!M55)&gt;0,ROUND(USPS_Pri_Int_Base!M55*(1+PostalMarkup),2),"N/A")</f>
        <v>634.82</v>
      </c>
      <c r="N59" s="198">
        <f>IF(LEN(USPS_Pri_Int_Base!N55)&gt;0,ROUND(USPS_Pri_Int_Base!N55*(1+PostalMarkup),2),"N/A")</f>
        <v>389.79</v>
      </c>
      <c r="O59" s="198">
        <f>IF(LEN(USPS_Pri_Int_Base!O55)&gt;0,ROUND(USPS_Pri_Int_Base!O55*(1+PostalMarkup),2),"N/A")</f>
        <v>344.33</v>
      </c>
      <c r="P59" s="198">
        <f>IF(LEN(USPS_Pri_Int_Base!P55)&gt;0,ROUND(USPS_Pri_Int_Base!P55*(1+PostalMarkup),2),"N/A")</f>
        <v>289.03</v>
      </c>
      <c r="Q59" s="198">
        <f>IF(LEN(USPS_Pri_Int_Base!Q55)&gt;0,ROUND(USPS_Pri_Int_Base!Q55*(1+PostalMarkup),2),"N/A")</f>
        <v>319.5</v>
      </c>
      <c r="R59" s="198">
        <f>IF(LEN(USPS_Pri_Int_Base!R55)&gt;0,ROUND(USPS_Pri_Int_Base!R55*(1+PostalMarkup),2),"N/A")</f>
        <v>318.52</v>
      </c>
      <c r="S59" s="198">
        <f>IF(LEN(USPS_Pri_Int_Base!S55)&gt;0,ROUND(USPS_Pri_Int_Base!S55*(1+PostalMarkup),2),"N/A")</f>
        <v>340.38</v>
      </c>
      <c r="T59" s="198" t="str">
        <f>IF(LEN(USPS_Pri_Int_Base!T55)&gt;0,ROUND(USPS_Pri_Int_Base!T55*(1+PostalMarkup),2),"N/A")</f>
        <v>N/A</v>
      </c>
      <c r="U59" s="198">
        <f>IF(LEN(USPS_Pri_Int_Base!U55)&gt;0,ROUND(USPS_Pri_Int_Base!U55*(1+PostalMarkup),2),"N/A")</f>
        <v>363.89</v>
      </c>
    </row>
    <row r="60" ht="12.75" customHeight="1">
      <c r="A60" s="197">
        <v>55.0</v>
      </c>
      <c r="B60" s="198">
        <f>IF(LEN(USPS_Pri_Int_Base!B56)&gt;0,ROUND(USPS_Pri_Int_Base!B56*(1+PostalMarkup),2),"N/A")</f>
        <v>246.96</v>
      </c>
      <c r="C60" s="198">
        <f>IF(LEN(USPS_Pri_Int_Base!C56)&gt;0,ROUND(USPS_Pri_Int_Base!C56*(1+PostalMarkup),2),"N/A")</f>
        <v>270.18</v>
      </c>
      <c r="D60" s="198">
        <f>IF(LEN(USPS_Pri_Int_Base!D56)&gt;0,ROUND(USPS_Pri_Int_Base!D56*(1+PostalMarkup),2),"N/A")</f>
        <v>440.58</v>
      </c>
      <c r="E60" s="198">
        <f>IF(LEN(USPS_Pri_Int_Base!E56)&gt;0,ROUND(USPS_Pri_Int_Base!E56*(1+PostalMarkup),2),"N/A")</f>
        <v>333.87</v>
      </c>
      <c r="F60" s="198">
        <f>IF(LEN(USPS_Pri_Int_Base!F56)&gt;0,ROUND(USPS_Pri_Int_Base!F56*(1+PostalMarkup),2),"N/A")</f>
        <v>353.18</v>
      </c>
      <c r="G60" s="198">
        <f>IF(LEN(USPS_Pri_Int_Base!G56)&gt;0,ROUND(USPS_Pri_Int_Base!G56*(1+PostalMarkup),2),"N/A")</f>
        <v>401.75</v>
      </c>
      <c r="H60" s="198">
        <f>IF(LEN(USPS_Pri_Int_Base!H56)&gt;0,ROUND(USPS_Pri_Int_Base!H56*(1+PostalMarkup),2),"N/A")</f>
        <v>403.01</v>
      </c>
      <c r="I60" s="198">
        <f>IF(LEN(USPS_Pri_Int_Base!I56)&gt;0,ROUND(USPS_Pri_Int_Base!I56*(1+PostalMarkup),2),"N/A")</f>
        <v>509.34</v>
      </c>
      <c r="J60" s="198">
        <f>IF(LEN(USPS_Pri_Int_Base!J56)&gt;0,ROUND(USPS_Pri_Int_Base!J56*(1+PostalMarkup),2),"N/A")</f>
        <v>519.49</v>
      </c>
      <c r="K60" s="198">
        <f>IF(LEN(USPS_Pri_Int_Base!K56)&gt;0,ROUND(USPS_Pri_Int_Base!K56*(1+PostalMarkup),2),"N/A")</f>
        <v>380.49</v>
      </c>
      <c r="L60" s="198">
        <f>IF(LEN(USPS_Pri_Int_Base!L56)&gt;0,ROUND(USPS_Pri_Int_Base!L56*(1+PostalMarkup),2),"N/A")</f>
        <v>414.29</v>
      </c>
      <c r="M60" s="198">
        <f>IF(LEN(USPS_Pri_Int_Base!M56)&gt;0,ROUND(USPS_Pri_Int_Base!M56*(1+PostalMarkup),2),"N/A")</f>
        <v>645.59</v>
      </c>
      <c r="N60" s="198">
        <f>IF(LEN(USPS_Pri_Int_Base!N56)&gt;0,ROUND(USPS_Pri_Int_Base!N56*(1+PostalMarkup),2),"N/A")</f>
        <v>395.9</v>
      </c>
      <c r="O60" s="198">
        <f>IF(LEN(USPS_Pri_Int_Base!O56)&gt;0,ROUND(USPS_Pri_Int_Base!O56*(1+PostalMarkup),2),"N/A")</f>
        <v>349.59</v>
      </c>
      <c r="P60" s="198">
        <f>IF(LEN(USPS_Pri_Int_Base!P56)&gt;0,ROUND(USPS_Pri_Int_Base!P56*(1+PostalMarkup),2),"N/A")</f>
        <v>293.28</v>
      </c>
      <c r="Q60" s="198">
        <f>IF(LEN(USPS_Pri_Int_Base!Q56)&gt;0,ROUND(USPS_Pri_Int_Base!Q56*(1+PostalMarkup),2),"N/A")</f>
        <v>324.24</v>
      </c>
      <c r="R60" s="198">
        <f>IF(LEN(USPS_Pri_Int_Base!R56)&gt;0,ROUND(USPS_Pri_Int_Base!R56*(1+PostalMarkup),2),"N/A")</f>
        <v>323.31</v>
      </c>
      <c r="S60" s="198">
        <f>IF(LEN(USPS_Pri_Int_Base!S56)&gt;0,ROUND(USPS_Pri_Int_Base!S56*(1+PostalMarkup),2),"N/A")</f>
        <v>345.33</v>
      </c>
      <c r="T60" s="198" t="str">
        <f>IF(LEN(USPS_Pri_Int_Base!T56)&gt;0,ROUND(USPS_Pri_Int_Base!T56*(1+PostalMarkup),2),"N/A")</f>
        <v>N/A</v>
      </c>
      <c r="U60" s="198">
        <f>IF(LEN(USPS_Pri_Int_Base!U56)&gt;0,ROUND(USPS_Pri_Int_Base!U56*(1+PostalMarkup),2),"N/A")</f>
        <v>369.45</v>
      </c>
    </row>
    <row r="61" ht="12.75" customHeight="1">
      <c r="A61" s="197">
        <v>56.0</v>
      </c>
      <c r="B61" s="198">
        <f>IF(LEN(USPS_Pri_Int_Base!B57)&gt;0,ROUND(USPS_Pri_Int_Base!B57*(1+PostalMarkup),2),"N/A")</f>
        <v>250.71</v>
      </c>
      <c r="C61" s="198">
        <f>IF(LEN(USPS_Pri_Int_Base!C57)&gt;0,ROUND(USPS_Pri_Int_Base!C57*(1+PostalMarkup),2),"N/A")</f>
        <v>274.09</v>
      </c>
      <c r="D61" s="198">
        <f>IF(LEN(USPS_Pri_Int_Base!D57)&gt;0,ROUND(USPS_Pri_Int_Base!D57*(1+PostalMarkup),2),"N/A")</f>
        <v>447.43</v>
      </c>
      <c r="E61" s="198">
        <f>IF(LEN(USPS_Pri_Int_Base!E57)&gt;0,ROUND(USPS_Pri_Int_Base!E57*(1+PostalMarkup),2),"N/A")</f>
        <v>338.88</v>
      </c>
      <c r="F61" s="198">
        <f>IF(LEN(USPS_Pri_Int_Base!F57)&gt;0,ROUND(USPS_Pri_Int_Base!F57*(1+PostalMarkup),2),"N/A")</f>
        <v>358.46</v>
      </c>
      <c r="G61" s="198">
        <f>IF(LEN(USPS_Pri_Int_Base!G57)&gt;0,ROUND(USPS_Pri_Int_Base!G57*(1+PostalMarkup),2),"N/A")</f>
        <v>408.17</v>
      </c>
      <c r="H61" s="198">
        <f>IF(LEN(USPS_Pri_Int_Base!H57)&gt;0,ROUND(USPS_Pri_Int_Base!H57*(1+PostalMarkup),2),"N/A")</f>
        <v>409.4</v>
      </c>
      <c r="I61" s="198">
        <f>IF(LEN(USPS_Pri_Int_Base!I57)&gt;0,ROUND(USPS_Pri_Int_Base!I57*(1+PostalMarkup),2),"N/A")</f>
        <v>517.45</v>
      </c>
      <c r="J61" s="198">
        <f>IF(LEN(USPS_Pri_Int_Base!J57)&gt;0,ROUND(USPS_Pri_Int_Base!J57*(1+PostalMarkup),2),"N/A")</f>
        <v>527.78</v>
      </c>
      <c r="K61" s="198">
        <f>IF(LEN(USPS_Pri_Int_Base!K57)&gt;0,ROUND(USPS_Pri_Int_Base!K57*(1+PostalMarkup),2),"N/A")</f>
        <v>386.37</v>
      </c>
      <c r="L61" s="198">
        <f>IF(LEN(USPS_Pri_Int_Base!L57)&gt;0,ROUND(USPS_Pri_Int_Base!L57*(1+PostalMarkup),2),"N/A")</f>
        <v>420.84</v>
      </c>
      <c r="M61" s="198">
        <f>IF(LEN(USPS_Pri_Int_Base!M57)&gt;0,ROUND(USPS_Pri_Int_Base!M57*(1+PostalMarkup),2),"N/A")</f>
        <v>656.34</v>
      </c>
      <c r="N61" s="198">
        <f>IF(LEN(USPS_Pri_Int_Base!N57)&gt;0,ROUND(USPS_Pri_Int_Base!N57*(1+PostalMarkup),2),"N/A")</f>
        <v>401.98</v>
      </c>
      <c r="O61" s="198">
        <f>IF(LEN(USPS_Pri_Int_Base!O57)&gt;0,ROUND(USPS_Pri_Int_Base!O57*(1+PostalMarkup),2),"N/A")</f>
        <v>354.76</v>
      </c>
      <c r="P61" s="198">
        <f>IF(LEN(USPS_Pri_Int_Base!P57)&gt;0,ROUND(USPS_Pri_Int_Base!P57*(1+PostalMarkup),2),"N/A")</f>
        <v>297.6</v>
      </c>
      <c r="Q61" s="198">
        <f>IF(LEN(USPS_Pri_Int_Base!Q57)&gt;0,ROUND(USPS_Pri_Int_Base!Q57*(1+PostalMarkup),2),"N/A")</f>
        <v>329.02</v>
      </c>
      <c r="R61" s="198">
        <f>IF(LEN(USPS_Pri_Int_Base!R57)&gt;0,ROUND(USPS_Pri_Int_Base!R57*(1+PostalMarkup),2),"N/A")</f>
        <v>328.03</v>
      </c>
      <c r="S61" s="198">
        <f>IF(LEN(USPS_Pri_Int_Base!S57)&gt;0,ROUND(USPS_Pri_Int_Base!S57*(1+PostalMarkup),2),"N/A")</f>
        <v>350.3</v>
      </c>
      <c r="T61" s="198" t="str">
        <f>IF(LEN(USPS_Pri_Int_Base!T57)&gt;0,ROUND(USPS_Pri_Int_Base!T57*(1+PostalMarkup),2),"N/A")</f>
        <v>N/A</v>
      </c>
      <c r="U61" s="198">
        <f>IF(LEN(USPS_Pri_Int_Base!U57)&gt;0,ROUND(USPS_Pri_Int_Base!U57*(1+PostalMarkup),2),"N/A")</f>
        <v>374.99</v>
      </c>
    </row>
    <row r="62" ht="12.75" customHeight="1">
      <c r="A62" s="197">
        <v>57.0</v>
      </c>
      <c r="B62" s="198">
        <f>IF(LEN(USPS_Pri_Int_Base!B58)&gt;0,ROUND(USPS_Pri_Int_Base!B58*(1+PostalMarkup),2),"N/A")</f>
        <v>254.4</v>
      </c>
      <c r="C62" s="198">
        <f>IF(LEN(USPS_Pri_Int_Base!C58)&gt;0,ROUND(USPS_Pri_Int_Base!C58*(1+PostalMarkup),2),"N/A")</f>
        <v>278</v>
      </c>
      <c r="D62" s="198">
        <f>IF(LEN(USPS_Pri_Int_Base!D58)&gt;0,ROUND(USPS_Pri_Int_Base!D58*(1+PostalMarkup),2),"N/A")</f>
        <v>454.35</v>
      </c>
      <c r="E62" s="198">
        <f>IF(LEN(USPS_Pri_Int_Base!E58)&gt;0,ROUND(USPS_Pri_Int_Base!E58*(1+PostalMarkup),2),"N/A")</f>
        <v>343.9</v>
      </c>
      <c r="F62" s="198">
        <f>IF(LEN(USPS_Pri_Int_Base!F58)&gt;0,ROUND(USPS_Pri_Int_Base!F58*(1+PostalMarkup),2),"N/A")</f>
        <v>363.72</v>
      </c>
      <c r="G62" s="198">
        <f>IF(LEN(USPS_Pri_Int_Base!G58)&gt;0,ROUND(USPS_Pri_Int_Base!G58*(1+PostalMarkup),2),"N/A")</f>
        <v>414.6</v>
      </c>
      <c r="H62" s="198">
        <f>IF(LEN(USPS_Pri_Int_Base!H58)&gt;0,ROUND(USPS_Pri_Int_Base!H58*(1+PostalMarkup),2),"N/A")</f>
        <v>415.82</v>
      </c>
      <c r="I62" s="198">
        <f>IF(LEN(USPS_Pri_Int_Base!I58)&gt;0,ROUND(USPS_Pri_Int_Base!I58*(1+PostalMarkup),2),"N/A")</f>
        <v>525.58</v>
      </c>
      <c r="J62" s="198">
        <f>IF(LEN(USPS_Pri_Int_Base!J58)&gt;0,ROUND(USPS_Pri_Int_Base!J58*(1+PostalMarkup),2),"N/A")</f>
        <v>536.19</v>
      </c>
      <c r="K62" s="198">
        <f>IF(LEN(USPS_Pri_Int_Base!K58)&gt;0,ROUND(USPS_Pri_Int_Base!K58*(1+PostalMarkup),2),"N/A")</f>
        <v>392.15</v>
      </c>
      <c r="L62" s="198">
        <f>IF(LEN(USPS_Pri_Int_Base!L58)&gt;0,ROUND(USPS_Pri_Int_Base!L58*(1+PostalMarkup),2),"N/A")</f>
        <v>427.4</v>
      </c>
      <c r="M62" s="198">
        <f>IF(LEN(USPS_Pri_Int_Base!M58)&gt;0,ROUND(USPS_Pri_Int_Base!M58*(1+PostalMarkup),2),"N/A")</f>
        <v>667.09</v>
      </c>
      <c r="N62" s="198">
        <f>IF(LEN(USPS_Pri_Int_Base!N58)&gt;0,ROUND(USPS_Pri_Int_Base!N58*(1+PostalMarkup),2),"N/A")</f>
        <v>408.07</v>
      </c>
      <c r="O62" s="198">
        <f>IF(LEN(USPS_Pri_Int_Base!O58)&gt;0,ROUND(USPS_Pri_Int_Base!O58*(1+PostalMarkup),2),"N/A")</f>
        <v>359.96</v>
      </c>
      <c r="P62" s="198">
        <f>IF(LEN(USPS_Pri_Int_Base!P58)&gt;0,ROUND(USPS_Pri_Int_Base!P58*(1+PostalMarkup),2),"N/A")</f>
        <v>301.9</v>
      </c>
      <c r="Q62" s="198">
        <f>IF(LEN(USPS_Pri_Int_Base!Q58)&gt;0,ROUND(USPS_Pri_Int_Base!Q58*(1+PostalMarkup),2),"N/A")</f>
        <v>333.75</v>
      </c>
      <c r="R62" s="198">
        <f>IF(LEN(USPS_Pri_Int_Base!R58)&gt;0,ROUND(USPS_Pri_Int_Base!R58*(1+PostalMarkup),2),"N/A")</f>
        <v>332.75</v>
      </c>
      <c r="S62" s="198">
        <f>IF(LEN(USPS_Pri_Int_Base!S58)&gt;0,ROUND(USPS_Pri_Int_Base!S58*(1+PostalMarkup),2),"N/A")</f>
        <v>355.26</v>
      </c>
      <c r="T62" s="198" t="str">
        <f>IF(LEN(USPS_Pri_Int_Base!T58)&gt;0,ROUND(USPS_Pri_Int_Base!T58*(1+PostalMarkup),2),"N/A")</f>
        <v>N/A</v>
      </c>
      <c r="U62" s="198">
        <f>IF(LEN(USPS_Pri_Int_Base!U58)&gt;0,ROUND(USPS_Pri_Int_Base!U58*(1+PostalMarkup),2),"N/A")</f>
        <v>380.55</v>
      </c>
    </row>
    <row r="63" ht="12.75" customHeight="1">
      <c r="A63" s="197">
        <v>58.0</v>
      </c>
      <c r="B63" s="198">
        <f>IF(LEN(USPS_Pri_Int_Base!B59)&gt;0,ROUND(USPS_Pri_Int_Base!B59*(1+PostalMarkup),2),"N/A")</f>
        <v>258.09</v>
      </c>
      <c r="C63" s="198">
        <f>IF(LEN(USPS_Pri_Int_Base!C59)&gt;0,ROUND(USPS_Pri_Int_Base!C59*(1+PostalMarkup),2),"N/A")</f>
        <v>281.92</v>
      </c>
      <c r="D63" s="198">
        <f>IF(LEN(USPS_Pri_Int_Base!D59)&gt;0,ROUND(USPS_Pri_Int_Base!D59*(1+PostalMarkup),2),"N/A")</f>
        <v>461.21</v>
      </c>
      <c r="E63" s="198">
        <f>IF(LEN(USPS_Pri_Int_Base!E59)&gt;0,ROUND(USPS_Pri_Int_Base!E59*(1+PostalMarkup),2),"N/A")</f>
        <v>348.9</v>
      </c>
      <c r="F63" s="198">
        <f>IF(LEN(USPS_Pri_Int_Base!F59)&gt;0,ROUND(USPS_Pri_Int_Base!F59*(1+PostalMarkup),2),"N/A")</f>
        <v>369</v>
      </c>
      <c r="G63" s="198">
        <f>IF(LEN(USPS_Pri_Int_Base!G59)&gt;0,ROUND(USPS_Pri_Int_Base!G59*(1+PostalMarkup),2),"N/A")</f>
        <v>421.02</v>
      </c>
      <c r="H63" s="198">
        <f>IF(LEN(USPS_Pri_Int_Base!H59)&gt;0,ROUND(USPS_Pri_Int_Base!H59*(1+PostalMarkup),2),"N/A")</f>
        <v>422.21</v>
      </c>
      <c r="I63" s="198">
        <f>IF(LEN(USPS_Pri_Int_Base!I59)&gt;0,ROUND(USPS_Pri_Int_Base!I59*(1+PostalMarkup),2),"N/A")</f>
        <v>533.82</v>
      </c>
      <c r="J63" s="198">
        <f>IF(LEN(USPS_Pri_Int_Base!J59)&gt;0,ROUND(USPS_Pri_Int_Base!J59*(1+PostalMarkup),2),"N/A")</f>
        <v>544.49</v>
      </c>
      <c r="K63" s="198">
        <f>IF(LEN(USPS_Pri_Int_Base!K59)&gt;0,ROUND(USPS_Pri_Int_Base!K59*(1+PostalMarkup),2),"N/A")</f>
        <v>398.04</v>
      </c>
      <c r="L63" s="198">
        <f>IF(LEN(USPS_Pri_Int_Base!L59)&gt;0,ROUND(USPS_Pri_Int_Base!L59*(1+PostalMarkup),2),"N/A")</f>
        <v>433.94</v>
      </c>
      <c r="M63" s="198">
        <f>IF(LEN(USPS_Pri_Int_Base!M59)&gt;0,ROUND(USPS_Pri_Int_Base!M59*(1+PostalMarkup),2),"N/A")</f>
        <v>677.84</v>
      </c>
      <c r="N63" s="198">
        <f>IF(LEN(USPS_Pri_Int_Base!N59)&gt;0,ROUND(USPS_Pri_Int_Base!N59*(1+PostalMarkup),2),"N/A")</f>
        <v>414.07</v>
      </c>
      <c r="O63" s="198">
        <f>IF(LEN(USPS_Pri_Int_Base!O59)&gt;0,ROUND(USPS_Pri_Int_Base!O59*(1+PostalMarkup),2),"N/A")</f>
        <v>365.21</v>
      </c>
      <c r="P63" s="198">
        <f>IF(LEN(USPS_Pri_Int_Base!P59)&gt;0,ROUND(USPS_Pri_Int_Base!P59*(1+PostalMarkup),2),"N/A")</f>
        <v>306.21</v>
      </c>
      <c r="Q63" s="198">
        <f>IF(LEN(USPS_Pri_Int_Base!Q59)&gt;0,ROUND(USPS_Pri_Int_Base!Q59*(1+PostalMarkup),2),"N/A")</f>
        <v>338.46</v>
      </c>
      <c r="R63" s="198">
        <f>IF(LEN(USPS_Pri_Int_Base!R59)&gt;0,ROUND(USPS_Pri_Int_Base!R59*(1+PostalMarkup),2),"N/A")</f>
        <v>337.48</v>
      </c>
      <c r="S63" s="198">
        <f>IF(LEN(USPS_Pri_Int_Base!S59)&gt;0,ROUND(USPS_Pri_Int_Base!S59*(1+PostalMarkup),2),"N/A")</f>
        <v>360.16</v>
      </c>
      <c r="T63" s="198" t="str">
        <f>IF(LEN(USPS_Pri_Int_Base!T59)&gt;0,ROUND(USPS_Pri_Int_Base!T59*(1+PostalMarkup),2),"N/A")</f>
        <v>N/A</v>
      </c>
      <c r="U63" s="198">
        <f>IF(LEN(USPS_Pri_Int_Base!U59)&gt;0,ROUND(USPS_Pri_Int_Base!U59*(1+PostalMarkup),2),"N/A")</f>
        <v>386.09</v>
      </c>
    </row>
    <row r="64" ht="12.75" customHeight="1">
      <c r="A64" s="197">
        <v>59.0</v>
      </c>
      <c r="B64" s="198">
        <f>IF(LEN(USPS_Pri_Int_Base!B60)&gt;0,ROUND(USPS_Pri_Int_Base!B60*(1+PostalMarkup),2),"N/A")</f>
        <v>261.8</v>
      </c>
      <c r="C64" s="198">
        <f>IF(LEN(USPS_Pri_Int_Base!C60)&gt;0,ROUND(USPS_Pri_Int_Base!C60*(1+PostalMarkup),2),"N/A")</f>
        <v>285.82</v>
      </c>
      <c r="D64" s="198">
        <f>IF(LEN(USPS_Pri_Int_Base!D60)&gt;0,ROUND(USPS_Pri_Int_Base!D60*(1+PostalMarkup),2),"N/A")</f>
        <v>468.12</v>
      </c>
      <c r="E64" s="198">
        <f>IF(LEN(USPS_Pri_Int_Base!E60)&gt;0,ROUND(USPS_Pri_Int_Base!E60*(1+PostalMarkup),2),"N/A")</f>
        <v>353.91</v>
      </c>
      <c r="F64" s="198">
        <f>IF(LEN(USPS_Pri_Int_Base!F60)&gt;0,ROUND(USPS_Pri_Int_Base!F60*(1+PostalMarkup),2),"N/A")</f>
        <v>374.29</v>
      </c>
      <c r="G64" s="198">
        <f>IF(LEN(USPS_Pri_Int_Base!G60)&gt;0,ROUND(USPS_Pri_Int_Base!G60*(1+PostalMarkup),2),"N/A")</f>
        <v>427.44</v>
      </c>
      <c r="H64" s="198">
        <f>IF(LEN(USPS_Pri_Int_Base!H60)&gt;0,ROUND(USPS_Pri_Int_Base!H60*(1+PostalMarkup),2),"N/A")</f>
        <v>428.63</v>
      </c>
      <c r="I64" s="198">
        <f>IF(LEN(USPS_Pri_Int_Base!I60)&gt;0,ROUND(USPS_Pri_Int_Base!I60*(1+PostalMarkup),2),"N/A")</f>
        <v>541.95</v>
      </c>
      <c r="J64" s="198">
        <f>IF(LEN(USPS_Pri_Int_Base!J60)&gt;0,ROUND(USPS_Pri_Int_Base!J60*(1+PostalMarkup),2),"N/A")</f>
        <v>552.77</v>
      </c>
      <c r="K64" s="198">
        <f>IF(LEN(USPS_Pri_Int_Base!K60)&gt;0,ROUND(USPS_Pri_Int_Base!K60*(1+PostalMarkup),2),"N/A")</f>
        <v>403.81</v>
      </c>
      <c r="L64" s="198">
        <f>IF(LEN(USPS_Pri_Int_Base!L60)&gt;0,ROUND(USPS_Pri_Int_Base!L60*(1+PostalMarkup),2),"N/A")</f>
        <v>440.5</v>
      </c>
      <c r="M64" s="198">
        <f>IF(LEN(USPS_Pri_Int_Base!M60)&gt;0,ROUND(USPS_Pri_Int_Base!M60*(1+PostalMarkup),2),"N/A")</f>
        <v>688.61</v>
      </c>
      <c r="N64" s="198">
        <f>IF(LEN(USPS_Pri_Int_Base!N60)&gt;0,ROUND(USPS_Pri_Int_Base!N60*(1+PostalMarkup),2),"N/A")</f>
        <v>420.23</v>
      </c>
      <c r="O64" s="198">
        <f>IF(LEN(USPS_Pri_Int_Base!O60)&gt;0,ROUND(USPS_Pri_Int_Base!O60*(1+PostalMarkup),2),"N/A")</f>
        <v>370.38</v>
      </c>
      <c r="P64" s="198">
        <f>IF(LEN(USPS_Pri_Int_Base!P60)&gt;0,ROUND(USPS_Pri_Int_Base!P60*(1+PostalMarkup),2),"N/A")</f>
        <v>310.47</v>
      </c>
      <c r="Q64" s="198">
        <f>IF(LEN(USPS_Pri_Int_Base!Q60)&gt;0,ROUND(USPS_Pri_Int_Base!Q60*(1+PostalMarkup),2),"N/A")</f>
        <v>343.21</v>
      </c>
      <c r="R64" s="198">
        <f>IF(LEN(USPS_Pri_Int_Base!R60)&gt;0,ROUND(USPS_Pri_Int_Base!R60*(1+PostalMarkup),2),"N/A")</f>
        <v>342.21</v>
      </c>
      <c r="S64" s="198">
        <f>IF(LEN(USPS_Pri_Int_Base!S60)&gt;0,ROUND(USPS_Pri_Int_Base!S60*(1+PostalMarkup),2),"N/A")</f>
        <v>365.18</v>
      </c>
      <c r="T64" s="198" t="str">
        <f>IF(LEN(USPS_Pri_Int_Base!T60)&gt;0,ROUND(USPS_Pri_Int_Base!T60*(1+PostalMarkup),2),"N/A")</f>
        <v>N/A</v>
      </c>
      <c r="U64" s="198">
        <f>IF(LEN(USPS_Pri_Int_Base!U60)&gt;0,ROUND(USPS_Pri_Int_Base!U60*(1+PostalMarkup),2),"N/A")</f>
        <v>391.64</v>
      </c>
    </row>
    <row r="65" ht="12.75" customHeight="1">
      <c r="A65" s="197">
        <v>60.0</v>
      </c>
      <c r="B65" s="198">
        <f>IF(LEN(USPS_Pri_Int_Base!B61)&gt;0,ROUND(USPS_Pri_Int_Base!B61*(1+PostalMarkup),2),"N/A")</f>
        <v>265.49</v>
      </c>
      <c r="C65" s="198">
        <f>IF(LEN(USPS_Pri_Int_Base!C61)&gt;0,ROUND(USPS_Pri_Int_Base!C61*(1+PostalMarkup),2),"N/A")</f>
        <v>289.73</v>
      </c>
      <c r="D65" s="198">
        <f>IF(LEN(USPS_Pri_Int_Base!D61)&gt;0,ROUND(USPS_Pri_Int_Base!D61*(1+PostalMarkup),2),"N/A")</f>
        <v>474.98</v>
      </c>
      <c r="E65" s="198">
        <f>IF(LEN(USPS_Pri_Int_Base!E61)&gt;0,ROUND(USPS_Pri_Int_Base!E61*(1+PostalMarkup),2),"N/A")</f>
        <v>358.93</v>
      </c>
      <c r="F65" s="198">
        <f>IF(LEN(USPS_Pri_Int_Base!F61)&gt;0,ROUND(USPS_Pri_Int_Base!F61*(1+PostalMarkup),2),"N/A")</f>
        <v>379.57</v>
      </c>
      <c r="G65" s="198">
        <f>IF(LEN(USPS_Pri_Int_Base!G61)&gt;0,ROUND(USPS_Pri_Int_Base!G61*(1+PostalMarkup),2),"N/A")</f>
        <v>433.86</v>
      </c>
      <c r="H65" s="198">
        <f>IF(LEN(USPS_Pri_Int_Base!H61)&gt;0,ROUND(USPS_Pri_Int_Base!H61*(1+PostalMarkup),2),"N/A")</f>
        <v>435.02</v>
      </c>
      <c r="I65" s="198">
        <f>IF(LEN(USPS_Pri_Int_Base!I61)&gt;0,ROUND(USPS_Pri_Int_Base!I61*(1+PostalMarkup),2),"N/A")</f>
        <v>550.08</v>
      </c>
      <c r="J65" s="198">
        <f>IF(LEN(USPS_Pri_Int_Base!J61)&gt;0,ROUND(USPS_Pri_Int_Base!J61*(1+PostalMarkup),2),"N/A")</f>
        <v>561.13</v>
      </c>
      <c r="K65" s="198">
        <f>IF(LEN(USPS_Pri_Int_Base!K61)&gt;0,ROUND(USPS_Pri_Int_Base!K61*(1+PostalMarkup),2),"N/A")</f>
        <v>409.7</v>
      </c>
      <c r="L65" s="198">
        <f>IF(LEN(USPS_Pri_Int_Base!L61)&gt;0,ROUND(USPS_Pri_Int_Base!L61*(1+PostalMarkup),2),"N/A")</f>
        <v>447.04</v>
      </c>
      <c r="M65" s="198">
        <f>IF(LEN(USPS_Pri_Int_Base!M61)&gt;0,ROUND(USPS_Pri_Int_Base!M61*(1+PostalMarkup),2),"N/A")</f>
        <v>699.36</v>
      </c>
      <c r="N65" s="198">
        <f>IF(LEN(USPS_Pri_Int_Base!N61)&gt;0,ROUND(USPS_Pri_Int_Base!N61*(1+PostalMarkup),2),"N/A")</f>
        <v>426.26</v>
      </c>
      <c r="O65" s="198">
        <f>IF(LEN(USPS_Pri_Int_Base!O61)&gt;0,ROUND(USPS_Pri_Int_Base!O61*(1+PostalMarkup),2),"N/A")</f>
        <v>375.64</v>
      </c>
      <c r="P65" s="198">
        <f>IF(LEN(USPS_Pri_Int_Base!P61)&gt;0,ROUND(USPS_Pri_Int_Base!P61*(1+PostalMarkup),2),"N/A")</f>
        <v>314.79</v>
      </c>
      <c r="Q65" s="198">
        <f>IF(LEN(USPS_Pri_Int_Base!Q61)&gt;0,ROUND(USPS_Pri_Int_Base!Q61*(1+PostalMarkup),2),"N/A")</f>
        <v>347.97</v>
      </c>
      <c r="R65" s="198">
        <f>IF(LEN(USPS_Pri_Int_Base!R61)&gt;0,ROUND(USPS_Pri_Int_Base!R61*(1+PostalMarkup),2),"N/A")</f>
        <v>346.93</v>
      </c>
      <c r="S65" s="198">
        <f>IF(LEN(USPS_Pri_Int_Base!S61)&gt;0,ROUND(USPS_Pri_Int_Base!S61*(1+PostalMarkup),2),"N/A")</f>
        <v>370.15</v>
      </c>
      <c r="T65" s="198" t="str">
        <f>IF(LEN(USPS_Pri_Int_Base!T61)&gt;0,ROUND(USPS_Pri_Int_Base!T61*(1+PostalMarkup),2),"N/A")</f>
        <v>N/A</v>
      </c>
      <c r="U65" s="198">
        <f>IF(LEN(USPS_Pri_Int_Base!U61)&gt;0,ROUND(USPS_Pri_Int_Base!U61*(1+PostalMarkup),2),"N/A")</f>
        <v>397.2</v>
      </c>
    </row>
    <row r="66" ht="12.75" customHeight="1">
      <c r="A66" s="197">
        <v>61.0</v>
      </c>
      <c r="B66" s="198">
        <f>IF(LEN(USPS_Pri_Int_Base!B62)&gt;0,ROUND(USPS_Pri_Int_Base!B62*(1+PostalMarkup),2),"N/A")</f>
        <v>269.18</v>
      </c>
      <c r="C66" s="198">
        <f>IF(LEN(USPS_Pri_Int_Base!C62)&gt;0,ROUND(USPS_Pri_Int_Base!C62*(1+PostalMarkup),2),"N/A")</f>
        <v>293.6</v>
      </c>
      <c r="D66" s="198">
        <f>IF(LEN(USPS_Pri_Int_Base!D62)&gt;0,ROUND(USPS_Pri_Int_Base!D62*(1+PostalMarkup),2),"N/A")</f>
        <v>481.91</v>
      </c>
      <c r="E66" s="198">
        <f>IF(LEN(USPS_Pri_Int_Base!E62)&gt;0,ROUND(USPS_Pri_Int_Base!E62*(1+PostalMarkup),2),"N/A")</f>
        <v>363.94</v>
      </c>
      <c r="F66" s="198">
        <f>IF(LEN(USPS_Pri_Int_Base!F62)&gt;0,ROUND(USPS_Pri_Int_Base!F62*(1+PostalMarkup),2),"N/A")</f>
        <v>384.84</v>
      </c>
      <c r="G66" s="198">
        <f>IF(LEN(USPS_Pri_Int_Base!G62)&gt;0,ROUND(USPS_Pri_Int_Base!G62*(1+PostalMarkup),2),"N/A")</f>
        <v>440.28</v>
      </c>
      <c r="H66" s="198">
        <f>IF(LEN(USPS_Pri_Int_Base!H62)&gt;0,ROUND(USPS_Pri_Int_Base!H62*(1+PostalMarkup),2),"N/A")</f>
        <v>441.44</v>
      </c>
      <c r="I66" s="198">
        <f>IF(LEN(USPS_Pri_Int_Base!I62)&gt;0,ROUND(USPS_Pri_Int_Base!I62*(1+PostalMarkup),2),"N/A")</f>
        <v>558.26</v>
      </c>
      <c r="J66" s="198">
        <f>IF(LEN(USPS_Pri_Int_Base!J62)&gt;0,ROUND(USPS_Pri_Int_Base!J62*(1+PostalMarkup),2),"N/A")</f>
        <v>569.41</v>
      </c>
      <c r="K66" s="198">
        <f>IF(LEN(USPS_Pri_Int_Base!K62)&gt;0,ROUND(USPS_Pri_Int_Base!K62*(1+PostalMarkup),2),"N/A")</f>
        <v>415.47</v>
      </c>
      <c r="L66" s="198">
        <f>IF(LEN(USPS_Pri_Int_Base!L62)&gt;0,ROUND(USPS_Pri_Int_Base!L62*(1+PostalMarkup),2),"N/A")</f>
        <v>453.59</v>
      </c>
      <c r="M66" s="198">
        <f>IF(LEN(USPS_Pri_Int_Base!M62)&gt;0,ROUND(USPS_Pri_Int_Base!M62*(1+PostalMarkup),2),"N/A")</f>
        <v>710.11</v>
      </c>
      <c r="N66" s="198">
        <f>IF(LEN(USPS_Pri_Int_Base!N62)&gt;0,ROUND(USPS_Pri_Int_Base!N62*(1+PostalMarkup),2),"N/A")</f>
        <v>432.34</v>
      </c>
      <c r="O66" s="198">
        <f>IF(LEN(USPS_Pri_Int_Base!O62)&gt;0,ROUND(USPS_Pri_Int_Base!O62*(1+PostalMarkup),2),"N/A")</f>
        <v>380.81</v>
      </c>
      <c r="P66" s="198">
        <f>IF(LEN(USPS_Pri_Int_Base!P62)&gt;0,ROUND(USPS_Pri_Int_Base!P62*(1+PostalMarkup),2),"N/A")</f>
        <v>315.13</v>
      </c>
      <c r="Q66" s="198">
        <f>IF(LEN(USPS_Pri_Int_Base!Q62)&gt;0,ROUND(USPS_Pri_Int_Base!Q62*(1+PostalMarkup),2),"N/A")</f>
        <v>352.72</v>
      </c>
      <c r="R66" s="198">
        <f>IF(LEN(USPS_Pri_Int_Base!R62)&gt;0,ROUND(USPS_Pri_Int_Base!R62*(1+PostalMarkup),2),"N/A")</f>
        <v>351.66</v>
      </c>
      <c r="S66" s="198">
        <f>IF(LEN(USPS_Pri_Int_Base!S62)&gt;0,ROUND(USPS_Pri_Int_Base!S62*(1+PostalMarkup),2),"N/A")</f>
        <v>375.1</v>
      </c>
      <c r="T66" s="198" t="str">
        <f>IF(LEN(USPS_Pri_Int_Base!T62)&gt;0,ROUND(USPS_Pri_Int_Base!T62*(1+PostalMarkup),2),"N/A")</f>
        <v>N/A</v>
      </c>
      <c r="U66" s="198">
        <f>IF(LEN(USPS_Pri_Int_Base!U62)&gt;0,ROUND(USPS_Pri_Int_Base!U62*(1+PostalMarkup),2),"N/A")</f>
        <v>402.74</v>
      </c>
    </row>
    <row r="67" ht="12.75" customHeight="1">
      <c r="A67" s="197">
        <v>62.0</v>
      </c>
      <c r="B67" s="198">
        <f>IF(LEN(USPS_Pri_Int_Base!B63)&gt;0,ROUND(USPS_Pri_Int_Base!B63*(1+PostalMarkup),2),"N/A")</f>
        <v>272.93</v>
      </c>
      <c r="C67" s="198">
        <f>IF(LEN(USPS_Pri_Int_Base!C63)&gt;0,ROUND(USPS_Pri_Int_Base!C63*(1+PostalMarkup),2),"N/A")</f>
        <v>297.56</v>
      </c>
      <c r="D67" s="198">
        <f>IF(LEN(USPS_Pri_Int_Base!D63)&gt;0,ROUND(USPS_Pri_Int_Base!D63*(1+PostalMarkup),2),"N/A")</f>
        <v>488.76</v>
      </c>
      <c r="E67" s="198">
        <f>IF(LEN(USPS_Pri_Int_Base!E63)&gt;0,ROUND(USPS_Pri_Int_Base!E63*(1+PostalMarkup),2),"N/A")</f>
        <v>368.95</v>
      </c>
      <c r="F67" s="198">
        <f>IF(LEN(USPS_Pri_Int_Base!F63)&gt;0,ROUND(USPS_Pri_Int_Base!F63*(1+PostalMarkup),2),"N/A")</f>
        <v>390.11</v>
      </c>
      <c r="G67" s="198">
        <f>IF(LEN(USPS_Pri_Int_Base!G63)&gt;0,ROUND(USPS_Pri_Int_Base!G63*(1+PostalMarkup),2),"N/A")</f>
        <v>446.71</v>
      </c>
      <c r="H67" s="198">
        <f>IF(LEN(USPS_Pri_Int_Base!H63)&gt;0,ROUND(USPS_Pri_Int_Base!H63*(1+PostalMarkup),2),"N/A")</f>
        <v>447.83</v>
      </c>
      <c r="I67" s="198">
        <f>IF(LEN(USPS_Pri_Int_Base!I63)&gt;0,ROUND(USPS_Pri_Int_Base!I63*(1+PostalMarkup),2),"N/A")</f>
        <v>566.44</v>
      </c>
      <c r="J67" s="198">
        <f>IF(LEN(USPS_Pri_Int_Base!J63)&gt;0,ROUND(USPS_Pri_Int_Base!J63*(1+PostalMarkup),2),"N/A")</f>
        <v>577.69</v>
      </c>
      <c r="K67" s="198">
        <f>IF(LEN(USPS_Pri_Int_Base!K63)&gt;0,ROUND(USPS_Pri_Int_Base!K63*(1+PostalMarkup),2),"N/A")</f>
        <v>421.31</v>
      </c>
      <c r="L67" s="198">
        <f>IF(LEN(USPS_Pri_Int_Base!L63)&gt;0,ROUND(USPS_Pri_Int_Base!L63*(1+PostalMarkup),2),"N/A")</f>
        <v>460.15</v>
      </c>
      <c r="M67" s="198">
        <f>IF(LEN(USPS_Pri_Int_Base!M63)&gt;0,ROUND(USPS_Pri_Int_Base!M63*(1+PostalMarkup),2),"N/A")</f>
        <v>720.87</v>
      </c>
      <c r="N67" s="198">
        <f>IF(LEN(USPS_Pri_Int_Base!N63)&gt;0,ROUND(USPS_Pri_Int_Base!N63*(1+PostalMarkup),2),"N/A")</f>
        <v>438.43</v>
      </c>
      <c r="O67" s="198">
        <f>IF(LEN(USPS_Pri_Int_Base!O63)&gt;0,ROUND(USPS_Pri_Int_Base!O63*(1+PostalMarkup),2),"N/A")</f>
        <v>386.01</v>
      </c>
      <c r="P67" s="198">
        <f>IF(LEN(USPS_Pri_Int_Base!P63)&gt;0,ROUND(USPS_Pri_Int_Base!P63*(1+PostalMarkup),2),"N/A")</f>
        <v>315.47</v>
      </c>
      <c r="Q67" s="198">
        <f>IF(LEN(USPS_Pri_Int_Base!Q63)&gt;0,ROUND(USPS_Pri_Int_Base!Q63*(1+PostalMarkup),2),"N/A")</f>
        <v>357.47</v>
      </c>
      <c r="R67" s="198">
        <f>IF(LEN(USPS_Pri_Int_Base!R63)&gt;0,ROUND(USPS_Pri_Int_Base!R63*(1+PostalMarkup),2),"N/A")</f>
        <v>356.39</v>
      </c>
      <c r="S67" s="198">
        <f>IF(LEN(USPS_Pri_Int_Base!S63)&gt;0,ROUND(USPS_Pri_Int_Base!S63*(1+PostalMarkup),2),"N/A")</f>
        <v>380.18</v>
      </c>
      <c r="T67" s="198" t="str">
        <f>IF(LEN(USPS_Pri_Int_Base!T63)&gt;0,ROUND(USPS_Pri_Int_Base!T63*(1+PostalMarkup),2),"N/A")</f>
        <v>N/A</v>
      </c>
      <c r="U67" s="198">
        <f>IF(LEN(USPS_Pri_Int_Base!U63)&gt;0,ROUND(USPS_Pri_Int_Base!U63*(1+PostalMarkup),2),"N/A")</f>
        <v>408.3</v>
      </c>
    </row>
    <row r="68" ht="12.75" customHeight="1">
      <c r="A68" s="197">
        <v>63.0</v>
      </c>
      <c r="B68" s="198">
        <f>IF(LEN(USPS_Pri_Int_Base!B64)&gt;0,ROUND(USPS_Pri_Int_Base!B64*(1+PostalMarkup),2),"N/A")</f>
        <v>276.62</v>
      </c>
      <c r="C68" s="198">
        <f>IF(LEN(USPS_Pri_Int_Base!C64)&gt;0,ROUND(USPS_Pri_Int_Base!C64*(1+PostalMarkup),2),"N/A")</f>
        <v>301.42</v>
      </c>
      <c r="D68" s="198">
        <f>IF(LEN(USPS_Pri_Int_Base!D64)&gt;0,ROUND(USPS_Pri_Int_Base!D64*(1+PostalMarkup),2),"N/A")</f>
        <v>495.67</v>
      </c>
      <c r="E68" s="198">
        <f>IF(LEN(USPS_Pri_Int_Base!E64)&gt;0,ROUND(USPS_Pri_Int_Base!E64*(1+PostalMarkup),2),"N/A")</f>
        <v>373.96</v>
      </c>
      <c r="F68" s="198">
        <f>IF(LEN(USPS_Pri_Int_Base!F64)&gt;0,ROUND(USPS_Pri_Int_Base!F64*(1+PostalMarkup),2),"N/A")</f>
        <v>395.39</v>
      </c>
      <c r="G68" s="198">
        <f>IF(LEN(USPS_Pri_Int_Base!G64)&gt;0,ROUND(USPS_Pri_Int_Base!G64*(1+PostalMarkup),2),"N/A")</f>
        <v>453.12</v>
      </c>
      <c r="H68" s="198">
        <f>IF(LEN(USPS_Pri_Int_Base!H64)&gt;0,ROUND(USPS_Pri_Int_Base!H64*(1+PostalMarkup),2),"N/A")</f>
        <v>454.25</v>
      </c>
      <c r="I68" s="198">
        <f>IF(LEN(USPS_Pri_Int_Base!I64)&gt;0,ROUND(USPS_Pri_Int_Base!I64*(1+PostalMarkup),2),"N/A")</f>
        <v>574.57</v>
      </c>
      <c r="J68" s="198">
        <f>IF(LEN(USPS_Pri_Int_Base!J64)&gt;0,ROUND(USPS_Pri_Int_Base!J64*(1+PostalMarkup),2),"N/A")</f>
        <v>586.11</v>
      </c>
      <c r="K68" s="198">
        <f>IF(LEN(USPS_Pri_Int_Base!K64)&gt;0,ROUND(USPS_Pri_Int_Base!K64*(1+PostalMarkup),2),"N/A")</f>
        <v>427.14</v>
      </c>
      <c r="L68" s="198">
        <f>IF(LEN(USPS_Pri_Int_Base!L64)&gt;0,ROUND(USPS_Pri_Int_Base!L64*(1+PostalMarkup),2),"N/A")</f>
        <v>466.69</v>
      </c>
      <c r="M68" s="198">
        <f>IF(LEN(USPS_Pri_Int_Base!M64)&gt;0,ROUND(USPS_Pri_Int_Base!M64*(1+PostalMarkup),2),"N/A")</f>
        <v>731.63</v>
      </c>
      <c r="N68" s="198">
        <f>IF(LEN(USPS_Pri_Int_Base!N64)&gt;0,ROUND(USPS_Pri_Int_Base!N64*(1+PostalMarkup),2),"N/A")</f>
        <v>444.51</v>
      </c>
      <c r="O68" s="198">
        <f>IF(LEN(USPS_Pri_Int_Base!O64)&gt;0,ROUND(USPS_Pri_Int_Base!O64*(1+PostalMarkup),2),"N/A")</f>
        <v>391.25</v>
      </c>
      <c r="P68" s="198">
        <f>IF(LEN(USPS_Pri_Int_Base!P64)&gt;0,ROUND(USPS_Pri_Int_Base!P64*(1+PostalMarkup),2),"N/A")</f>
        <v>319.67</v>
      </c>
      <c r="Q68" s="198">
        <f>IF(LEN(USPS_Pri_Int_Base!Q64)&gt;0,ROUND(USPS_Pri_Int_Base!Q64*(1+PostalMarkup),2),"N/A")</f>
        <v>362.17</v>
      </c>
      <c r="R68" s="198">
        <f>IF(LEN(USPS_Pri_Int_Base!R64)&gt;0,ROUND(USPS_Pri_Int_Base!R64*(1+PostalMarkup),2),"N/A")</f>
        <v>361.11</v>
      </c>
      <c r="S68" s="198">
        <f>IF(LEN(USPS_Pri_Int_Base!S64)&gt;0,ROUND(USPS_Pri_Int_Base!S64*(1+PostalMarkup),2),"N/A")</f>
        <v>385.16</v>
      </c>
      <c r="T68" s="198" t="str">
        <f>IF(LEN(USPS_Pri_Int_Base!T64)&gt;0,ROUND(USPS_Pri_Int_Base!T64*(1+PostalMarkup),2),"N/A")</f>
        <v>N/A</v>
      </c>
      <c r="U68" s="198">
        <f>IF(LEN(USPS_Pri_Int_Base!U64)&gt;0,ROUND(USPS_Pri_Int_Base!U64*(1+PostalMarkup),2),"N/A")</f>
        <v>413.85</v>
      </c>
    </row>
    <row r="69" ht="12.75" customHeight="1">
      <c r="A69" s="197">
        <v>64.0</v>
      </c>
      <c r="B69" s="198">
        <f>IF(LEN(USPS_Pri_Int_Base!B65)&gt;0,ROUND(USPS_Pri_Int_Base!B65*(1+PostalMarkup),2),"N/A")</f>
        <v>280.31</v>
      </c>
      <c r="C69" s="198">
        <f>IF(LEN(USPS_Pri_Int_Base!C65)&gt;0,ROUND(USPS_Pri_Int_Base!C65*(1+PostalMarkup),2),"N/A")</f>
        <v>305.37</v>
      </c>
      <c r="D69" s="198">
        <f>IF(LEN(USPS_Pri_Int_Base!D65)&gt;0,ROUND(USPS_Pri_Int_Base!D65*(1+PostalMarkup),2),"N/A")</f>
        <v>502.53</v>
      </c>
      <c r="E69" s="198">
        <f>IF(LEN(USPS_Pri_Int_Base!E65)&gt;0,ROUND(USPS_Pri_Int_Base!E65*(1+PostalMarkup),2),"N/A")</f>
        <v>378.97</v>
      </c>
      <c r="F69" s="198">
        <f>IF(LEN(USPS_Pri_Int_Base!F65)&gt;0,ROUND(USPS_Pri_Int_Base!F65*(1+PostalMarkup),2),"N/A")</f>
        <v>400.66</v>
      </c>
      <c r="G69" s="198">
        <f>IF(LEN(USPS_Pri_Int_Base!G65)&gt;0,ROUND(USPS_Pri_Int_Base!G65*(1+PostalMarkup),2),"N/A")</f>
        <v>459.55</v>
      </c>
      <c r="H69" s="198">
        <f>IF(LEN(USPS_Pri_Int_Base!H65)&gt;0,ROUND(USPS_Pri_Int_Base!H65*(1+PostalMarkup),2),"N/A")</f>
        <v>460.64</v>
      </c>
      <c r="I69" s="198">
        <f>IF(LEN(USPS_Pri_Int_Base!I65)&gt;0,ROUND(USPS_Pri_Int_Base!I65*(1+PostalMarkup),2),"N/A")</f>
        <v>582.75</v>
      </c>
      <c r="J69" s="198">
        <f>IF(LEN(USPS_Pri_Int_Base!J65)&gt;0,ROUND(USPS_Pri_Int_Base!J65*(1+PostalMarkup),2),"N/A")</f>
        <v>594.39</v>
      </c>
      <c r="K69" s="198">
        <f>IF(LEN(USPS_Pri_Int_Base!K65)&gt;0,ROUND(USPS_Pri_Int_Base!K65*(1+PostalMarkup),2),"N/A")</f>
        <v>432.98</v>
      </c>
      <c r="L69" s="198">
        <f>IF(LEN(USPS_Pri_Int_Base!L65)&gt;0,ROUND(USPS_Pri_Int_Base!L65*(1+PostalMarkup),2),"N/A")</f>
        <v>473.25</v>
      </c>
      <c r="M69" s="198">
        <f>IF(LEN(USPS_Pri_Int_Base!M65)&gt;0,ROUND(USPS_Pri_Int_Base!M65*(1+PostalMarkup),2),"N/A")</f>
        <v>742.38</v>
      </c>
      <c r="N69" s="198">
        <f>IF(LEN(USPS_Pri_Int_Base!N65)&gt;0,ROUND(USPS_Pri_Int_Base!N65*(1+PostalMarkup),2),"N/A")</f>
        <v>450.59</v>
      </c>
      <c r="O69" s="198">
        <f>IF(LEN(USPS_Pri_Int_Base!O65)&gt;0,ROUND(USPS_Pri_Int_Base!O65*(1+PostalMarkup),2),"N/A")</f>
        <v>396.43</v>
      </c>
      <c r="P69" s="198">
        <f>IF(LEN(USPS_Pri_Int_Base!P65)&gt;0,ROUND(USPS_Pri_Int_Base!P65*(1+PostalMarkup),2),"N/A")</f>
        <v>323.82</v>
      </c>
      <c r="Q69" s="198">
        <f>IF(LEN(USPS_Pri_Int_Base!Q65)&gt;0,ROUND(USPS_Pri_Int_Base!Q65*(1+PostalMarkup),2),"N/A")</f>
        <v>366.92</v>
      </c>
      <c r="R69" s="198">
        <f>IF(LEN(USPS_Pri_Int_Base!R65)&gt;0,ROUND(USPS_Pri_Int_Base!R65*(1+PostalMarkup),2),"N/A")</f>
        <v>365.83</v>
      </c>
      <c r="S69" s="198">
        <f>IF(LEN(USPS_Pri_Int_Base!S65)&gt;0,ROUND(USPS_Pri_Int_Base!S65*(1+PostalMarkup),2),"N/A")</f>
        <v>390.1</v>
      </c>
      <c r="T69" s="198" t="str">
        <f>IF(LEN(USPS_Pri_Int_Base!T65)&gt;0,ROUND(USPS_Pri_Int_Base!T65*(1+PostalMarkup),2),"N/A")</f>
        <v>N/A</v>
      </c>
      <c r="U69" s="198">
        <f>IF(LEN(USPS_Pri_Int_Base!U65)&gt;0,ROUND(USPS_Pri_Int_Base!U65*(1+PostalMarkup),2),"N/A")</f>
        <v>419.39</v>
      </c>
    </row>
    <row r="70" ht="12.75" customHeight="1">
      <c r="A70" s="197">
        <v>65.0</v>
      </c>
      <c r="B70" s="198">
        <f>IF(LEN(USPS_Pri_Int_Base!B66)&gt;0,ROUND(USPS_Pri_Int_Base!B66*(1+PostalMarkup),2),"N/A")</f>
        <v>283.99</v>
      </c>
      <c r="C70" s="198">
        <f>IF(LEN(USPS_Pri_Int_Base!C66)&gt;0,ROUND(USPS_Pri_Int_Base!C66*(1+PostalMarkup),2),"N/A")</f>
        <v>309.22</v>
      </c>
      <c r="D70" s="198">
        <f>IF(LEN(USPS_Pri_Int_Base!D66)&gt;0,ROUND(USPS_Pri_Int_Base!D66*(1+PostalMarkup),2),"N/A")</f>
        <v>509.44</v>
      </c>
      <c r="E70" s="198">
        <f>IF(LEN(USPS_Pri_Int_Base!E66)&gt;0,ROUND(USPS_Pri_Int_Base!E66*(1+PostalMarkup),2),"N/A")</f>
        <v>383.97</v>
      </c>
      <c r="F70" s="198">
        <f>IF(LEN(USPS_Pri_Int_Base!F66)&gt;0,ROUND(USPS_Pri_Int_Base!F66*(1+PostalMarkup),2),"N/A")</f>
        <v>405.94</v>
      </c>
      <c r="G70" s="198">
        <f>IF(LEN(USPS_Pri_Int_Base!G66)&gt;0,ROUND(USPS_Pri_Int_Base!G66*(1+PostalMarkup),2),"N/A")</f>
        <v>465.98</v>
      </c>
      <c r="H70" s="198">
        <f>IF(LEN(USPS_Pri_Int_Base!H66)&gt;0,ROUND(USPS_Pri_Int_Base!H66*(1+PostalMarkup),2),"N/A")</f>
        <v>467.06</v>
      </c>
      <c r="I70" s="198">
        <f>IF(LEN(USPS_Pri_Int_Base!I66)&gt;0,ROUND(USPS_Pri_Int_Base!I66*(1+PostalMarkup),2),"N/A")</f>
        <v>590.94</v>
      </c>
      <c r="J70" s="198">
        <f>IF(LEN(USPS_Pri_Int_Base!J66)&gt;0,ROUND(USPS_Pri_Int_Base!J66*(1+PostalMarkup),2),"N/A")</f>
        <v>602.75</v>
      </c>
      <c r="K70" s="198">
        <f>IF(LEN(USPS_Pri_Int_Base!K66)&gt;0,ROUND(USPS_Pri_Int_Base!K66*(1+PostalMarkup),2),"N/A")</f>
        <v>438.81</v>
      </c>
      <c r="L70" s="198">
        <f>IF(LEN(USPS_Pri_Int_Base!L66)&gt;0,ROUND(USPS_Pri_Int_Base!L66*(1+PostalMarkup),2),"N/A")</f>
        <v>479.79</v>
      </c>
      <c r="M70" s="198">
        <f>IF(LEN(USPS_Pri_Int_Base!M66)&gt;0,ROUND(USPS_Pri_Int_Base!M66*(1+PostalMarkup),2),"N/A")</f>
        <v>753.14</v>
      </c>
      <c r="N70" s="198">
        <f>IF(LEN(USPS_Pri_Int_Base!N66)&gt;0,ROUND(USPS_Pri_Int_Base!N66*(1+PostalMarkup),2),"N/A")</f>
        <v>456.62</v>
      </c>
      <c r="O70" s="198">
        <f>IF(LEN(USPS_Pri_Int_Base!O66)&gt;0,ROUND(USPS_Pri_Int_Base!O66*(1+PostalMarkup),2),"N/A")</f>
        <v>401.68</v>
      </c>
      <c r="P70" s="198">
        <f>IF(LEN(USPS_Pri_Int_Base!P66)&gt;0,ROUND(USPS_Pri_Int_Base!P66*(1+PostalMarkup),2),"N/A")</f>
        <v>328.03</v>
      </c>
      <c r="Q70" s="198">
        <f>IF(LEN(USPS_Pri_Int_Base!Q66)&gt;0,ROUND(USPS_Pri_Int_Base!Q66*(1+PostalMarkup),2),"N/A")</f>
        <v>371.67</v>
      </c>
      <c r="R70" s="198">
        <f>IF(LEN(USPS_Pri_Int_Base!R66)&gt;0,ROUND(USPS_Pri_Int_Base!R66*(1+PostalMarkup),2),"N/A")</f>
        <v>370.56</v>
      </c>
      <c r="S70" s="198">
        <f>IF(LEN(USPS_Pri_Int_Base!S66)&gt;0,ROUND(USPS_Pri_Int_Base!S66*(1+PostalMarkup),2),"N/A")</f>
        <v>395.01</v>
      </c>
      <c r="T70" s="198" t="str">
        <f>IF(LEN(USPS_Pri_Int_Base!T66)&gt;0,ROUND(USPS_Pri_Int_Base!T66*(1+PostalMarkup),2),"N/A")</f>
        <v>N/A</v>
      </c>
      <c r="U70" s="198">
        <f>IF(LEN(USPS_Pri_Int_Base!U66)&gt;0,ROUND(USPS_Pri_Int_Base!U66*(1+PostalMarkup),2),"N/A")</f>
        <v>424.95</v>
      </c>
    </row>
    <row r="71" ht="12.75" customHeight="1">
      <c r="A71" s="197">
        <v>66.0</v>
      </c>
      <c r="B71" s="198">
        <f>IF(LEN(USPS_Pri_Int_Base!B67)&gt;0,ROUND(USPS_Pri_Int_Base!B67*(1+PostalMarkup),2),"N/A")</f>
        <v>287.7</v>
      </c>
      <c r="C71" s="198">
        <f>IF(LEN(USPS_Pri_Int_Base!C67)&gt;0,ROUND(USPS_Pri_Int_Base!C67*(1+PostalMarkup),2),"N/A")</f>
        <v>313.08</v>
      </c>
      <c r="D71" s="198">
        <f>IF(LEN(USPS_Pri_Int_Base!D67)&gt;0,ROUND(USPS_Pri_Int_Base!D67*(1+PostalMarkup),2),"N/A")</f>
        <v>516.3</v>
      </c>
      <c r="E71" s="198">
        <f>IF(LEN(USPS_Pri_Int_Base!E67)&gt;0,ROUND(USPS_Pri_Int_Base!E67*(1+PostalMarkup),2),"N/A")</f>
        <v>388.99</v>
      </c>
      <c r="F71" s="198">
        <f>IF(LEN(USPS_Pri_Int_Base!F67)&gt;0,ROUND(USPS_Pri_Int_Base!F67*(1+PostalMarkup),2),"N/A")</f>
        <v>411.22</v>
      </c>
      <c r="G71" s="198">
        <f>IF(LEN(USPS_Pri_Int_Base!G67)&gt;0,ROUND(USPS_Pri_Int_Base!G67*(1+PostalMarkup),2),"N/A")</f>
        <v>472.4</v>
      </c>
      <c r="H71" s="198">
        <f>IF(LEN(USPS_Pri_Int_Base!H67)&gt;0,ROUND(USPS_Pri_Int_Base!H67*(1+PostalMarkup),2),"N/A")</f>
        <v>473.47</v>
      </c>
      <c r="I71" s="198">
        <f>IF(LEN(USPS_Pri_Int_Base!I67)&gt;0,ROUND(USPS_Pri_Int_Base!I67*(1+PostalMarkup),2),"N/A")</f>
        <v>599.06</v>
      </c>
      <c r="J71" s="198">
        <f>IF(LEN(USPS_Pri_Int_Base!J67)&gt;0,ROUND(USPS_Pri_Int_Base!J67*(1+PostalMarkup),2),"N/A")</f>
        <v>611.04</v>
      </c>
      <c r="K71" s="198">
        <f>IF(LEN(USPS_Pri_Int_Base!K67)&gt;0,ROUND(USPS_Pri_Int_Base!K67*(1+PostalMarkup),2),"N/A")</f>
        <v>444.64</v>
      </c>
      <c r="L71" s="198">
        <f>IF(LEN(USPS_Pri_Int_Base!L67)&gt;0,ROUND(USPS_Pri_Int_Base!L67*(1+PostalMarkup),2),"N/A")</f>
        <v>486.35</v>
      </c>
      <c r="M71" s="198">
        <f>IF(LEN(USPS_Pri_Int_Base!M67)&gt;0,ROUND(USPS_Pri_Int_Base!M67*(1+PostalMarkup),2),"N/A")</f>
        <v>763.89</v>
      </c>
      <c r="N71" s="198">
        <f>IF(LEN(USPS_Pri_Int_Base!N67)&gt;0,ROUND(USPS_Pri_Int_Base!N67*(1+PostalMarkup),2),"N/A")</f>
        <v>462.7</v>
      </c>
      <c r="O71" s="198">
        <f>IF(LEN(USPS_Pri_Int_Base!O67)&gt;0,ROUND(USPS_Pri_Int_Base!O67*(1+PostalMarkup),2),"N/A")</f>
        <v>406.86</v>
      </c>
      <c r="P71" s="198">
        <f>IF(LEN(USPS_Pri_Int_Base!P67)&gt;0,ROUND(USPS_Pri_Int_Base!P67*(1+PostalMarkup),2),"N/A")</f>
        <v>332.18</v>
      </c>
      <c r="Q71" s="198">
        <f>IF(LEN(USPS_Pri_Int_Base!Q67)&gt;0,ROUND(USPS_Pri_Int_Base!Q67*(1+PostalMarkup),2),"N/A")</f>
        <v>376.43</v>
      </c>
      <c r="R71" s="198">
        <f>IF(LEN(USPS_Pri_Int_Base!R67)&gt;0,ROUND(USPS_Pri_Int_Base!R67*(1+PostalMarkup),2),"N/A")</f>
        <v>375.28</v>
      </c>
      <c r="S71" s="198">
        <f>IF(LEN(USPS_Pri_Int_Base!S67)&gt;0,ROUND(USPS_Pri_Int_Base!S67*(1+PostalMarkup),2),"N/A")</f>
        <v>399.98</v>
      </c>
      <c r="T71" s="198" t="str">
        <f>IF(LEN(USPS_Pri_Int_Base!T67)&gt;0,ROUND(USPS_Pri_Int_Base!T67*(1+PostalMarkup),2),"N/A")</f>
        <v>N/A</v>
      </c>
      <c r="U71" s="198">
        <f>IF(LEN(USPS_Pri_Int_Base!U67)&gt;0,ROUND(USPS_Pri_Int_Base!U67*(1+PostalMarkup),2),"N/A")</f>
        <v>430.5</v>
      </c>
    </row>
    <row r="72" ht="12.75" customHeight="1">
      <c r="A72" s="197">
        <v>67.0</v>
      </c>
      <c r="B72" s="198" t="str">
        <f>IF(LEN(USPS_Pri_Int_Base!B68)&gt;0,ROUND(USPS_Pri_Int_Base!B68*(1+PostalMarkup),2),"N/A")</f>
        <v>N/A</v>
      </c>
      <c r="C72" s="198">
        <f>IF(LEN(USPS_Pri_Int_Base!C68)&gt;0,ROUND(USPS_Pri_Int_Base!C68*(1+PostalMarkup),2),"N/A")</f>
        <v>317.06</v>
      </c>
      <c r="D72" s="198">
        <f>IF(LEN(USPS_Pri_Int_Base!D68)&gt;0,ROUND(USPS_Pri_Int_Base!D68*(1+PostalMarkup),2),"N/A")</f>
        <v>523.22</v>
      </c>
      <c r="E72" s="198">
        <f>IF(LEN(USPS_Pri_Int_Base!E68)&gt;0,ROUND(USPS_Pri_Int_Base!E68*(1+PostalMarkup),2),"N/A")</f>
        <v>394</v>
      </c>
      <c r="F72" s="198">
        <f>IF(LEN(USPS_Pri_Int_Base!F68)&gt;0,ROUND(USPS_Pri_Int_Base!F68*(1+PostalMarkup),2),"N/A")</f>
        <v>416.48</v>
      </c>
      <c r="G72" s="198">
        <f>IF(LEN(USPS_Pri_Int_Base!G68)&gt;0,ROUND(USPS_Pri_Int_Base!G68*(1+PostalMarkup),2),"N/A")</f>
        <v>478.81</v>
      </c>
      <c r="H72" s="198">
        <f>IF(LEN(USPS_Pri_Int_Base!H68)&gt;0,ROUND(USPS_Pri_Int_Base!H68*(1+PostalMarkup),2),"N/A")</f>
        <v>479.87</v>
      </c>
      <c r="I72" s="198">
        <f>IF(LEN(USPS_Pri_Int_Base!I68)&gt;0,ROUND(USPS_Pri_Int_Base!I68*(1+PostalMarkup),2),"N/A")</f>
        <v>607.19</v>
      </c>
      <c r="J72" s="198">
        <f>IF(LEN(USPS_Pri_Int_Base!J68)&gt;0,ROUND(USPS_Pri_Int_Base!J68*(1+PostalMarkup),2),"N/A")</f>
        <v>619.33</v>
      </c>
      <c r="K72" s="198">
        <f>IF(LEN(USPS_Pri_Int_Base!K68)&gt;0,ROUND(USPS_Pri_Int_Base!K68*(1+PostalMarkup),2),"N/A")</f>
        <v>450.47</v>
      </c>
      <c r="L72" s="198">
        <f>IF(LEN(USPS_Pri_Int_Base!L68)&gt;0,ROUND(USPS_Pri_Int_Base!L68*(1+PostalMarkup),2),"N/A")</f>
        <v>492.89</v>
      </c>
      <c r="M72" s="198" t="str">
        <f>IF(LEN(USPS_Pri_Int_Base!M68)&gt;0,ROUND(USPS_Pri_Int_Base!M68*(1+PostalMarkup),2),"N/A")</f>
        <v>N/A</v>
      </c>
      <c r="N72" s="198" t="str">
        <f>IF(LEN(USPS_Pri_Int_Base!N68)&gt;0,ROUND(USPS_Pri_Int_Base!N68*(1+PostalMarkup),2),"N/A")</f>
        <v>N/A</v>
      </c>
      <c r="O72" s="198" t="str">
        <f>IF(LEN(USPS_Pri_Int_Base!O68)&gt;0,ROUND(USPS_Pri_Int_Base!O68*(1+PostalMarkup),2),"N/A")</f>
        <v>N/A</v>
      </c>
      <c r="P72" s="198" t="str">
        <f>IF(LEN(USPS_Pri_Int_Base!P68)&gt;0,ROUND(USPS_Pri_Int_Base!P68*(1+PostalMarkup),2),"N/A")</f>
        <v>N/A</v>
      </c>
      <c r="Q72" s="198">
        <f>IF(LEN(USPS_Pri_Int_Base!Q68)&gt;0,ROUND(USPS_Pri_Int_Base!Q68*(1+PostalMarkup),2),"N/A")</f>
        <v>381.18</v>
      </c>
      <c r="R72" s="198" t="str">
        <f>IF(LEN(USPS_Pri_Int_Base!R68)&gt;0,ROUND(USPS_Pri_Int_Base!R68*(1+PostalMarkup),2),"N/A")</f>
        <v>N/A</v>
      </c>
      <c r="S72" s="198" t="str">
        <f>IF(LEN(USPS_Pri_Int_Base!S68)&gt;0,ROUND(USPS_Pri_Int_Base!S68*(1+PostalMarkup),2),"N/A")</f>
        <v>N/A</v>
      </c>
      <c r="T72" s="198" t="str">
        <f>IF(LEN(USPS_Pri_Int_Base!T68)&gt;0,ROUND(USPS_Pri_Int_Base!T68*(1+PostalMarkup),2),"N/A")</f>
        <v>N/A</v>
      </c>
      <c r="U72" s="198" t="str">
        <f>IF(LEN(USPS_Pri_Int_Base!U68)&gt;0,ROUND(USPS_Pri_Int_Base!U68*(1+PostalMarkup),2),"N/A")</f>
        <v>N/A</v>
      </c>
    </row>
    <row r="73" ht="12.75" customHeight="1">
      <c r="A73" s="197">
        <v>68.0</v>
      </c>
      <c r="B73" s="198" t="str">
        <f>IF(LEN(USPS_Pri_Int_Base!B69)&gt;0,ROUND(USPS_Pri_Int_Base!B69*(1+PostalMarkup),2),"N/A")</f>
        <v>N/A</v>
      </c>
      <c r="C73" s="198">
        <f>IF(LEN(USPS_Pri_Int_Base!C69)&gt;0,ROUND(USPS_Pri_Int_Base!C69*(1+PostalMarkup),2),"N/A")</f>
        <v>320.88</v>
      </c>
      <c r="D73" s="198">
        <f>IF(LEN(USPS_Pri_Int_Base!D69)&gt;0,ROUND(USPS_Pri_Int_Base!D69*(1+PostalMarkup),2),"N/A")</f>
        <v>530.08</v>
      </c>
      <c r="E73" s="198">
        <f>IF(LEN(USPS_Pri_Int_Base!E69)&gt;0,ROUND(USPS_Pri_Int_Base!E69*(1+PostalMarkup),2),"N/A")</f>
        <v>399</v>
      </c>
      <c r="F73" s="198">
        <f>IF(LEN(USPS_Pri_Int_Base!F69)&gt;0,ROUND(USPS_Pri_Int_Base!F69*(1+PostalMarkup),2),"N/A")</f>
        <v>421.76</v>
      </c>
      <c r="G73" s="198">
        <f>IF(LEN(USPS_Pri_Int_Base!G69)&gt;0,ROUND(USPS_Pri_Int_Base!G69*(1+PostalMarkup),2),"N/A")</f>
        <v>485.23</v>
      </c>
      <c r="H73" s="198">
        <f>IF(LEN(USPS_Pri_Int_Base!H69)&gt;0,ROUND(USPS_Pri_Int_Base!H69*(1+PostalMarkup),2),"N/A")</f>
        <v>486.28</v>
      </c>
      <c r="I73" s="198">
        <f>IF(LEN(USPS_Pri_Int_Base!I69)&gt;0,ROUND(USPS_Pri_Int_Base!I69*(1+PostalMarkup),2),"N/A")</f>
        <v>615.38</v>
      </c>
      <c r="J73" s="198">
        <f>IF(LEN(USPS_Pri_Int_Base!J69)&gt;0,ROUND(USPS_Pri_Int_Base!J69*(1+PostalMarkup),2),"N/A")</f>
        <v>627.68</v>
      </c>
      <c r="K73" s="198">
        <f>IF(LEN(USPS_Pri_Int_Base!K69)&gt;0,ROUND(USPS_Pri_Int_Base!K69*(1+PostalMarkup),2),"N/A")</f>
        <v>456.31</v>
      </c>
      <c r="L73" s="198">
        <f>IF(LEN(USPS_Pri_Int_Base!L69)&gt;0,ROUND(USPS_Pri_Int_Base!L69*(1+PostalMarkup),2),"N/A")</f>
        <v>499.45</v>
      </c>
      <c r="M73" s="198" t="str">
        <f>IF(LEN(USPS_Pri_Int_Base!M69)&gt;0,ROUND(USPS_Pri_Int_Base!M69*(1+PostalMarkup),2),"N/A")</f>
        <v>N/A</v>
      </c>
      <c r="N73" s="198" t="str">
        <f>IF(LEN(USPS_Pri_Int_Base!N69)&gt;0,ROUND(USPS_Pri_Int_Base!N69*(1+PostalMarkup),2),"N/A")</f>
        <v>N/A</v>
      </c>
      <c r="O73" s="198" t="str">
        <f>IF(LEN(USPS_Pri_Int_Base!O69)&gt;0,ROUND(USPS_Pri_Int_Base!O69*(1+PostalMarkup),2),"N/A")</f>
        <v>N/A</v>
      </c>
      <c r="P73" s="198" t="str">
        <f>IF(LEN(USPS_Pri_Int_Base!P69)&gt;0,ROUND(USPS_Pri_Int_Base!P69*(1+PostalMarkup),2),"N/A")</f>
        <v>N/A</v>
      </c>
      <c r="Q73" s="198">
        <f>IF(LEN(USPS_Pri_Int_Base!Q69)&gt;0,ROUND(USPS_Pri_Int_Base!Q69*(1+PostalMarkup),2),"N/A")</f>
        <v>385.93</v>
      </c>
      <c r="R73" s="198" t="str">
        <f>IF(LEN(USPS_Pri_Int_Base!R69)&gt;0,ROUND(USPS_Pri_Int_Base!R69*(1+PostalMarkup),2),"N/A")</f>
        <v>N/A</v>
      </c>
      <c r="S73" s="198" t="str">
        <f>IF(LEN(USPS_Pri_Int_Base!S69)&gt;0,ROUND(USPS_Pri_Int_Base!S69*(1+PostalMarkup),2),"N/A")</f>
        <v>N/A</v>
      </c>
      <c r="T73" s="198" t="str">
        <f>IF(LEN(USPS_Pri_Int_Base!T69)&gt;0,ROUND(USPS_Pri_Int_Base!T69*(1+PostalMarkup),2),"N/A")</f>
        <v>N/A</v>
      </c>
      <c r="U73" s="198" t="str">
        <f>IF(LEN(USPS_Pri_Int_Base!U69)&gt;0,ROUND(USPS_Pri_Int_Base!U69*(1+PostalMarkup),2),"N/A")</f>
        <v>N/A</v>
      </c>
    </row>
    <row r="74" ht="12.75" customHeight="1">
      <c r="A74" s="197">
        <v>69.0</v>
      </c>
      <c r="B74" s="198" t="str">
        <f>IF(LEN(USPS_Pri_Int_Base!B70)&gt;0,ROUND(USPS_Pri_Int_Base!B70*(1+PostalMarkup),2),"N/A")</f>
        <v>N/A</v>
      </c>
      <c r="C74" s="198">
        <f>IF(LEN(USPS_Pri_Int_Base!C70)&gt;0,ROUND(USPS_Pri_Int_Base!C70*(1+PostalMarkup),2),"N/A")</f>
        <v>324.86</v>
      </c>
      <c r="D74" s="198">
        <f>IF(LEN(USPS_Pri_Int_Base!D70)&gt;0,ROUND(USPS_Pri_Int_Base!D70*(1+PostalMarkup),2),"N/A")</f>
        <v>536.99</v>
      </c>
      <c r="E74" s="198">
        <f>IF(LEN(USPS_Pri_Int_Base!E70)&gt;0,ROUND(USPS_Pri_Int_Base!E70*(1+PostalMarkup),2),"N/A")</f>
        <v>404.03</v>
      </c>
      <c r="F74" s="198">
        <f>IF(LEN(USPS_Pri_Int_Base!F70)&gt;0,ROUND(USPS_Pri_Int_Base!F70*(1+PostalMarkup),2),"N/A")</f>
        <v>427.04</v>
      </c>
      <c r="G74" s="198">
        <f>IF(LEN(USPS_Pri_Int_Base!G70)&gt;0,ROUND(USPS_Pri_Int_Base!G70*(1+PostalMarkup),2),"N/A")</f>
        <v>491.66</v>
      </c>
      <c r="H74" s="198">
        <f>IF(LEN(USPS_Pri_Int_Base!H70)&gt;0,ROUND(USPS_Pri_Int_Base!H70*(1+PostalMarkup),2),"N/A")</f>
        <v>492.68</v>
      </c>
      <c r="I74" s="198">
        <f>IF(LEN(USPS_Pri_Int_Base!I70)&gt;0,ROUND(USPS_Pri_Int_Base!I70*(1+PostalMarkup),2),"N/A")</f>
        <v>623.55</v>
      </c>
      <c r="J74" s="198">
        <f>IF(LEN(USPS_Pri_Int_Base!J70)&gt;0,ROUND(USPS_Pri_Int_Base!J70*(1+PostalMarkup),2),"N/A")</f>
        <v>636.03</v>
      </c>
      <c r="K74" s="198">
        <f>IF(LEN(USPS_Pri_Int_Base!K70)&gt;0,ROUND(USPS_Pri_Int_Base!K70*(1+PostalMarkup),2),"N/A")</f>
        <v>462.14</v>
      </c>
      <c r="L74" s="198">
        <f>IF(LEN(USPS_Pri_Int_Base!L70)&gt;0,ROUND(USPS_Pri_Int_Base!L70*(1+PostalMarkup),2),"N/A")</f>
        <v>506</v>
      </c>
      <c r="M74" s="198" t="str">
        <f>IF(LEN(USPS_Pri_Int_Base!M70)&gt;0,ROUND(USPS_Pri_Int_Base!M70*(1+PostalMarkup),2),"N/A")</f>
        <v>N/A</v>
      </c>
      <c r="N74" s="198" t="str">
        <f>IF(LEN(USPS_Pri_Int_Base!N70)&gt;0,ROUND(USPS_Pri_Int_Base!N70*(1+PostalMarkup),2),"N/A")</f>
        <v>N/A</v>
      </c>
      <c r="O74" s="198" t="str">
        <f>IF(LEN(USPS_Pri_Int_Base!O70)&gt;0,ROUND(USPS_Pri_Int_Base!O70*(1+PostalMarkup),2),"N/A")</f>
        <v>N/A</v>
      </c>
      <c r="P74" s="198" t="str">
        <f>IF(LEN(USPS_Pri_Int_Base!P70)&gt;0,ROUND(USPS_Pri_Int_Base!P70*(1+PostalMarkup),2),"N/A")</f>
        <v>N/A</v>
      </c>
      <c r="Q74" s="198">
        <f>IF(LEN(USPS_Pri_Int_Base!Q70)&gt;0,ROUND(USPS_Pri_Int_Base!Q70*(1+PostalMarkup),2),"N/A")</f>
        <v>390.63</v>
      </c>
      <c r="R74" s="198" t="str">
        <f>IF(LEN(USPS_Pri_Int_Base!R70)&gt;0,ROUND(USPS_Pri_Int_Base!R70*(1+PostalMarkup),2),"N/A")</f>
        <v>N/A</v>
      </c>
      <c r="S74" s="198" t="str">
        <f>IF(LEN(USPS_Pri_Int_Base!S70)&gt;0,ROUND(USPS_Pri_Int_Base!S70*(1+PostalMarkup),2),"N/A")</f>
        <v>N/A</v>
      </c>
      <c r="T74" s="198" t="str">
        <f>IF(LEN(USPS_Pri_Int_Base!T70)&gt;0,ROUND(USPS_Pri_Int_Base!T70*(1+PostalMarkup),2),"N/A")</f>
        <v>N/A</v>
      </c>
      <c r="U74" s="198" t="str">
        <f>IF(LEN(USPS_Pri_Int_Base!U70)&gt;0,ROUND(USPS_Pri_Int_Base!U70*(1+PostalMarkup),2),"N/A")</f>
        <v>N/A</v>
      </c>
    </row>
    <row r="75" ht="12.75" customHeight="1">
      <c r="A75" s="197">
        <v>70.0</v>
      </c>
      <c r="B75" s="198" t="str">
        <f>IF(LEN(USPS_Pri_Int_Base!B71)&gt;0,ROUND(USPS_Pri_Int_Base!B71*(1+PostalMarkup),2),"N/A")</f>
        <v>N/A</v>
      </c>
      <c r="C75" s="198">
        <f>IF(LEN(USPS_Pri_Int_Base!C71)&gt;0,ROUND(USPS_Pri_Int_Base!C71*(1+PostalMarkup),2),"N/A")</f>
        <v>328.72</v>
      </c>
      <c r="D75" s="198">
        <f>IF(LEN(USPS_Pri_Int_Base!D71)&gt;0,ROUND(USPS_Pri_Int_Base!D71*(1+PostalMarkup),2),"N/A")</f>
        <v>543.85</v>
      </c>
      <c r="E75" s="198">
        <f>IF(LEN(USPS_Pri_Int_Base!E71)&gt;0,ROUND(USPS_Pri_Int_Base!E71*(1+PostalMarkup),2),"N/A")</f>
        <v>409.04</v>
      </c>
      <c r="F75" s="198">
        <f>IF(LEN(USPS_Pri_Int_Base!F71)&gt;0,ROUND(USPS_Pri_Int_Base!F71*(1+PostalMarkup),2),"N/A")</f>
        <v>432.32</v>
      </c>
      <c r="G75" s="198">
        <f>IF(LEN(USPS_Pri_Int_Base!G71)&gt;0,ROUND(USPS_Pri_Int_Base!G71*(1+PostalMarkup),2),"N/A")</f>
        <v>498.08</v>
      </c>
      <c r="H75" s="198">
        <f>IF(LEN(USPS_Pri_Int_Base!H71)&gt;0,ROUND(USPS_Pri_Int_Base!H71*(1+PostalMarkup),2),"N/A")</f>
        <v>499.09</v>
      </c>
      <c r="I75" s="198">
        <f>IF(LEN(USPS_Pri_Int_Base!I71)&gt;0,ROUND(USPS_Pri_Int_Base!I71*(1+PostalMarkup),2),"N/A")</f>
        <v>631.68</v>
      </c>
      <c r="J75" s="198">
        <f>IF(LEN(USPS_Pri_Int_Base!J71)&gt;0,ROUND(USPS_Pri_Int_Base!J71*(1+PostalMarkup),2),"N/A")</f>
        <v>644.38</v>
      </c>
      <c r="K75" s="198">
        <f>IF(LEN(USPS_Pri_Int_Base!K71)&gt;0,ROUND(USPS_Pri_Int_Base!K71*(1+PostalMarkup),2),"N/A")</f>
        <v>467.97</v>
      </c>
      <c r="L75" s="198">
        <f>IF(LEN(USPS_Pri_Int_Base!L71)&gt;0,ROUND(USPS_Pri_Int_Base!L71*(1+PostalMarkup),2),"N/A")</f>
        <v>512.56</v>
      </c>
      <c r="M75" s="198" t="str">
        <f>IF(LEN(USPS_Pri_Int_Base!M71)&gt;0,ROUND(USPS_Pri_Int_Base!M71*(1+PostalMarkup),2),"N/A")</f>
        <v>N/A</v>
      </c>
      <c r="N75" s="198" t="str">
        <f>IF(LEN(USPS_Pri_Int_Base!N71)&gt;0,ROUND(USPS_Pri_Int_Base!N71*(1+PostalMarkup),2),"N/A")</f>
        <v>N/A</v>
      </c>
      <c r="O75" s="198" t="str">
        <f>IF(LEN(USPS_Pri_Int_Base!O71)&gt;0,ROUND(USPS_Pri_Int_Base!O71*(1+PostalMarkup),2),"N/A")</f>
        <v>N/A</v>
      </c>
      <c r="P75" s="198" t="str">
        <f>IF(LEN(USPS_Pri_Int_Base!P71)&gt;0,ROUND(USPS_Pri_Int_Base!P71*(1+PostalMarkup),2),"N/A")</f>
        <v>N/A</v>
      </c>
      <c r="Q75" s="198">
        <f>IF(LEN(USPS_Pri_Int_Base!Q71)&gt;0,ROUND(USPS_Pri_Int_Base!Q71*(1+PostalMarkup),2),"N/A")</f>
        <v>395.38</v>
      </c>
      <c r="R75" s="198" t="str">
        <f>IF(LEN(USPS_Pri_Int_Base!R71)&gt;0,ROUND(USPS_Pri_Int_Base!R71*(1+PostalMarkup),2),"N/A")</f>
        <v>N/A</v>
      </c>
      <c r="S75" s="198" t="str">
        <f>IF(LEN(USPS_Pri_Int_Base!S71)&gt;0,ROUND(USPS_Pri_Int_Base!S71*(1+PostalMarkup),2),"N/A")</f>
        <v>N/A</v>
      </c>
      <c r="T75" s="198" t="str">
        <f>IF(LEN(USPS_Pri_Int_Base!T71)&gt;0,ROUND(USPS_Pri_Int_Base!T71*(1+PostalMarkup),2),"N/A")</f>
        <v>N/A</v>
      </c>
      <c r="U75" s="198" t="str">
        <f>IF(LEN(USPS_Pri_Int_Base!U71)&gt;0,ROUND(USPS_Pri_Int_Base!U71*(1+PostalMarkup),2),"N/A")</f>
        <v>N/A</v>
      </c>
    </row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U75">
    <cfRule type="expression" dxfId="1" priority="1">
      <formula>MOD(ROW(),2)=0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6" width="8.63"/>
  </cols>
  <sheetData>
    <row r="1" ht="12.75" customHeight="1">
      <c r="A1" s="338" t="s">
        <v>230</v>
      </c>
    </row>
    <row r="2" ht="12.75" customHeight="1">
      <c r="A2" s="338"/>
    </row>
    <row r="3" ht="12.75" customHeight="1">
      <c r="A3" s="369" t="s">
        <v>231</v>
      </c>
      <c r="B3" s="199" t="s">
        <v>103</v>
      </c>
    </row>
    <row r="4" ht="12.75" customHeight="1">
      <c r="A4" s="5">
        <v>1.0</v>
      </c>
      <c r="B4" s="213">
        <f>ROUND('USPS Base'!AA2*(1+PostalMarkup),2)</f>
        <v>4.75</v>
      </c>
    </row>
    <row r="5" ht="12.75" customHeight="1">
      <c r="A5" s="9">
        <v>2.0</v>
      </c>
      <c r="B5" s="218">
        <f>ROUND('USPS Base'!AA3*(1+PostalMarkup),2)</f>
        <v>5.6</v>
      </c>
    </row>
    <row r="6" ht="12.75" customHeight="1">
      <c r="A6" s="13">
        <v>3.0</v>
      </c>
      <c r="B6" s="220">
        <f>ROUND('USPS Base'!AA4*(1+PostalMarkup),2)</f>
        <v>6.45</v>
      </c>
    </row>
    <row r="7" ht="12.75" customHeight="1">
      <c r="A7" s="13">
        <v>4.0</v>
      </c>
      <c r="B7" s="220">
        <f>ROUND('USPS Base'!AA5*(1+PostalMarkup),2)</f>
        <v>7.3</v>
      </c>
    </row>
    <row r="8" ht="12.75" customHeight="1">
      <c r="A8" s="16">
        <v>5.0</v>
      </c>
      <c r="B8" s="224">
        <f>ROUND('USPS Base'!AA6*(1+PostalMarkup),2)</f>
        <v>8.15</v>
      </c>
    </row>
    <row r="9" ht="12.75" customHeight="1">
      <c r="A9" s="19">
        <v>6.0</v>
      </c>
      <c r="B9" s="226">
        <f>ROUND('USPS Base'!AA7*(1+PostalMarkup),2)</f>
        <v>9</v>
      </c>
    </row>
    <row r="10" ht="12.75" customHeight="1">
      <c r="A10" s="23">
        <v>7.0</v>
      </c>
      <c r="B10" s="229">
        <f>ROUND('USPS Base'!AA8*(1+PostalMarkup),2)</f>
        <v>9.86</v>
      </c>
    </row>
    <row r="11" ht="12.75" customHeight="1">
      <c r="A11" s="19">
        <v>8.0</v>
      </c>
      <c r="B11" s="229">
        <f>ROUND('USPS Base'!AA9*(1+PostalMarkup),2)</f>
        <v>10.72</v>
      </c>
    </row>
    <row r="12" ht="12.75" customHeight="1">
      <c r="A12" s="19">
        <v>9.0</v>
      </c>
      <c r="B12" s="229">
        <f>ROUND('USPS Base'!AA10*(1+PostalMarkup),2)</f>
        <v>11.58</v>
      </c>
    </row>
    <row r="13" ht="12.75" customHeight="1">
      <c r="A13" s="27">
        <v>10.0</v>
      </c>
      <c r="B13" s="229">
        <f>ROUND('USPS Base'!AA11*(1+PostalMarkup),2)</f>
        <v>12.44</v>
      </c>
    </row>
    <row r="14" ht="12.75" customHeight="1">
      <c r="A14" s="13">
        <v>11.0</v>
      </c>
      <c r="B14" s="218">
        <f>ROUND('USPS Base'!AA12*(1+PostalMarkup),2)</f>
        <v>13.31</v>
      </c>
    </row>
    <row r="15" ht="12.75" customHeight="1">
      <c r="A15" s="13">
        <v>12.0</v>
      </c>
      <c r="B15" s="220">
        <f>ROUND('USPS Base'!AA13*(1+PostalMarkup),2)</f>
        <v>14.17</v>
      </c>
    </row>
    <row r="16" ht="12.75" customHeight="1">
      <c r="A16" s="13">
        <v>13.0</v>
      </c>
      <c r="B16" s="220">
        <f>ROUND('USPS Base'!AA14*(1+PostalMarkup),2)</f>
        <v>15.03</v>
      </c>
    </row>
    <row r="17" ht="12.75" customHeight="1">
      <c r="A17" s="13">
        <v>14.0</v>
      </c>
      <c r="B17" s="220">
        <f>ROUND('USPS Base'!AA15*(1+PostalMarkup),2)</f>
        <v>15.89</v>
      </c>
    </row>
    <row r="18" ht="12.75" customHeight="1">
      <c r="A18" s="13">
        <v>15.0</v>
      </c>
      <c r="B18" s="224">
        <f>ROUND('USPS Base'!AA16*(1+PostalMarkup),2)</f>
        <v>16.76</v>
      </c>
    </row>
    <row r="19" ht="12.75" customHeight="1">
      <c r="A19" s="31">
        <v>16.0</v>
      </c>
      <c r="B19" s="226">
        <f>ROUND('USPS Base'!AA17*(1+PostalMarkup),2)</f>
        <v>17.62</v>
      </c>
    </row>
    <row r="20" ht="12.75" customHeight="1">
      <c r="A20" s="19">
        <v>17.0</v>
      </c>
      <c r="B20" s="229">
        <f>ROUND('USPS Base'!AA18*(1+PostalMarkup),2)</f>
        <v>18.48</v>
      </c>
    </row>
    <row r="21" ht="12.75" customHeight="1">
      <c r="A21" s="19">
        <v>18.0</v>
      </c>
      <c r="B21" s="229">
        <f>ROUND('USPS Base'!AA19*(1+PostalMarkup),2)</f>
        <v>19.34</v>
      </c>
    </row>
    <row r="22" ht="12.75" customHeight="1">
      <c r="A22" s="19">
        <v>19.0</v>
      </c>
      <c r="B22" s="229">
        <f>ROUND('USPS Base'!AA20*(1+PostalMarkup),2)</f>
        <v>20.21</v>
      </c>
    </row>
    <row r="23" ht="12.75" customHeight="1">
      <c r="A23" s="19">
        <v>20.0</v>
      </c>
      <c r="B23" s="232">
        <f>ROUND('USPS Base'!AA21*(1+PostalMarkup),2)</f>
        <v>21.07</v>
      </c>
    </row>
    <row r="24" ht="12.75" customHeight="1">
      <c r="A24" s="32">
        <v>21.0</v>
      </c>
      <c r="B24" s="218">
        <f>ROUND('USPS Base'!AA22*(1+PostalMarkup),2)</f>
        <v>21.93</v>
      </c>
    </row>
    <row r="25" ht="12.75" customHeight="1">
      <c r="A25" s="13">
        <v>22.0</v>
      </c>
      <c r="B25" s="220">
        <f>ROUND('USPS Base'!AA23*(1+PostalMarkup),2)</f>
        <v>22.79</v>
      </c>
    </row>
    <row r="26" ht="12.75" customHeight="1">
      <c r="A26" s="13">
        <v>23.0</v>
      </c>
      <c r="B26" s="220">
        <f>ROUND('USPS Base'!AA24*(1+PostalMarkup),2)</f>
        <v>23.66</v>
      </c>
    </row>
    <row r="27" ht="12.75" customHeight="1">
      <c r="A27" s="13">
        <v>24.0</v>
      </c>
      <c r="B27" s="220">
        <f>ROUND('USPS Base'!AA25*(1+PostalMarkup),2)</f>
        <v>24.52</v>
      </c>
    </row>
    <row r="28" ht="12.75" customHeight="1">
      <c r="A28" s="16">
        <v>25.0</v>
      </c>
      <c r="B28" s="224">
        <f>ROUND('USPS Base'!AA26*(1+PostalMarkup),2)</f>
        <v>25.38</v>
      </c>
    </row>
    <row r="29" ht="12.75" customHeight="1">
      <c r="A29" s="19">
        <v>26.0</v>
      </c>
      <c r="B29" s="226">
        <f>ROUND('USPS Base'!AA27*(1+PostalMarkup),2)</f>
        <v>26.24</v>
      </c>
    </row>
    <row r="30" ht="12.75" customHeight="1">
      <c r="A30" s="23">
        <v>27.0</v>
      </c>
      <c r="B30" s="229">
        <f>ROUND('USPS Base'!AA28*(1+PostalMarkup),2)</f>
        <v>27.11</v>
      </c>
    </row>
    <row r="31" ht="12.75" customHeight="1">
      <c r="A31" s="23">
        <v>28.0</v>
      </c>
      <c r="B31" s="229">
        <f>ROUND('USPS Base'!AA29*(1+PostalMarkup),2)</f>
        <v>27.97</v>
      </c>
    </row>
    <row r="32" ht="12.75" customHeight="1">
      <c r="A32" s="23">
        <v>29.0</v>
      </c>
      <c r="B32" s="229">
        <f>ROUND('USPS Base'!AA30*(1+PostalMarkup),2)</f>
        <v>28.83</v>
      </c>
    </row>
    <row r="33" ht="12.75" customHeight="1">
      <c r="A33" s="23">
        <v>30.0</v>
      </c>
      <c r="B33" s="232">
        <f>ROUND('USPS Base'!AA31*(1+PostalMarkup),2)</f>
        <v>29.69</v>
      </c>
    </row>
    <row r="34" ht="12.75" customHeight="1">
      <c r="A34" s="9">
        <v>31.0</v>
      </c>
      <c r="B34" s="218">
        <f>ROUND('USPS Base'!AA32*(1+PostalMarkup),2)</f>
        <v>30.56</v>
      </c>
    </row>
    <row r="35" ht="12.75" customHeight="1">
      <c r="A35" s="33">
        <v>32.0</v>
      </c>
      <c r="B35" s="220">
        <f>ROUND('USPS Base'!AA33*(1+PostalMarkup),2)</f>
        <v>31.42</v>
      </c>
    </row>
    <row r="36" ht="12.75" customHeight="1">
      <c r="A36" s="33">
        <v>33.0</v>
      </c>
      <c r="B36" s="220">
        <f>ROUND('USPS Base'!AA34*(1+PostalMarkup),2)</f>
        <v>32.28</v>
      </c>
    </row>
    <row r="37" ht="12.75" customHeight="1">
      <c r="A37" s="33">
        <v>34.0</v>
      </c>
      <c r="B37" s="220">
        <f>ROUND('USPS Base'!AA35*(1+PostalMarkup),2)</f>
        <v>33.14</v>
      </c>
    </row>
    <row r="38" ht="12.75" customHeight="1">
      <c r="A38" s="16">
        <v>35.0</v>
      </c>
      <c r="B38" s="224">
        <f>ROUND('USPS Base'!AA36*(1+PostalMarkup),2)</f>
        <v>34.01</v>
      </c>
    </row>
    <row r="39" ht="12.75" customHeight="1">
      <c r="A39" s="5">
        <v>36.0</v>
      </c>
      <c r="B39" s="213">
        <f>ROUND('USPS Base'!AA37*(1+PostalMarkup),2)</f>
        <v>34.87</v>
      </c>
    </row>
    <row r="40" ht="12.75" customHeight="1">
      <c r="A40" s="9">
        <v>37.0</v>
      </c>
      <c r="B40" s="218">
        <f>ROUND('USPS Base'!AA38*(1+PostalMarkup),2)</f>
        <v>35.73</v>
      </c>
    </row>
    <row r="41" ht="12.75" customHeight="1">
      <c r="A41" s="13">
        <v>38.0</v>
      </c>
      <c r="B41" s="220">
        <f>ROUND('USPS Base'!AA39*(1+PostalMarkup),2)</f>
        <v>36.59</v>
      </c>
    </row>
    <row r="42" ht="12.75" customHeight="1">
      <c r="A42" s="13">
        <v>39.0</v>
      </c>
      <c r="B42" s="220">
        <f>ROUND('USPS Base'!AA40*(1+PostalMarkup),2)</f>
        <v>37.46</v>
      </c>
    </row>
    <row r="43" ht="12.75" customHeight="1">
      <c r="A43" s="16">
        <v>40.0</v>
      </c>
      <c r="B43" s="224">
        <f>ROUND('USPS Base'!AA41*(1+PostalMarkup),2)</f>
        <v>38.32</v>
      </c>
    </row>
    <row r="44" ht="12.75" customHeight="1">
      <c r="A44" s="19">
        <v>41.0</v>
      </c>
      <c r="B44" s="226">
        <f>ROUND('USPS Base'!AA42*(1+PostalMarkup),2)</f>
        <v>39.18</v>
      </c>
    </row>
    <row r="45" ht="12.75" customHeight="1">
      <c r="A45" s="23">
        <v>42.0</v>
      </c>
      <c r="B45" s="229">
        <f>ROUND('USPS Base'!AA43*(1+PostalMarkup),2)</f>
        <v>40.04</v>
      </c>
    </row>
    <row r="46" ht="12.75" customHeight="1">
      <c r="A46" s="19">
        <v>43.0</v>
      </c>
      <c r="B46" s="229">
        <f>ROUND('USPS Base'!AA44*(1+PostalMarkup),2)</f>
        <v>40.91</v>
      </c>
    </row>
    <row r="47" ht="12.75" customHeight="1">
      <c r="A47" s="19">
        <v>44.0</v>
      </c>
      <c r="B47" s="229">
        <f>ROUND('USPS Base'!AA45*(1+PostalMarkup),2)</f>
        <v>41.77</v>
      </c>
    </row>
    <row r="48" ht="12.75" customHeight="1">
      <c r="A48" s="27">
        <v>45.0</v>
      </c>
      <c r="B48" s="229">
        <f>ROUND('USPS Base'!AA46*(1+PostalMarkup),2)</f>
        <v>42.63</v>
      </c>
    </row>
    <row r="49" ht="12.75" customHeight="1">
      <c r="A49" s="13">
        <v>46.0</v>
      </c>
      <c r="B49" s="218">
        <f>ROUND('USPS Base'!AA47*(1+PostalMarkup),2)</f>
        <v>43.49</v>
      </c>
    </row>
    <row r="50" ht="12.75" customHeight="1">
      <c r="A50" s="13">
        <v>47.0</v>
      </c>
      <c r="B50" s="220">
        <f>ROUND('USPS Base'!AA48*(1+PostalMarkup),2)</f>
        <v>44.36</v>
      </c>
    </row>
    <row r="51" ht="12.75" customHeight="1">
      <c r="A51" s="13">
        <v>48.0</v>
      </c>
      <c r="B51" s="220">
        <f>ROUND('USPS Base'!AA49*(1+PostalMarkup),2)</f>
        <v>45.22</v>
      </c>
    </row>
    <row r="52" ht="12.75" customHeight="1">
      <c r="A52" s="13">
        <v>49.0</v>
      </c>
      <c r="B52" s="220">
        <f>ROUND('USPS Base'!AA50*(1+PostalMarkup),2)</f>
        <v>46.08</v>
      </c>
    </row>
    <row r="53" ht="12.75" customHeight="1">
      <c r="A53" s="13">
        <v>50.0</v>
      </c>
      <c r="B53" s="224">
        <f>ROUND('USPS Base'!AA51*(1+PostalMarkup),2)</f>
        <v>46.94</v>
      </c>
    </row>
    <row r="54" ht="12.75" customHeight="1">
      <c r="A54" s="31">
        <v>51.0</v>
      </c>
      <c r="B54" s="226">
        <f>ROUND('USPS Base'!AA52*(1+PostalMarkup),2)</f>
        <v>47.81</v>
      </c>
    </row>
    <row r="55" ht="12.75" customHeight="1">
      <c r="A55" s="19">
        <v>52.0</v>
      </c>
      <c r="B55" s="229">
        <f>ROUND('USPS Base'!AA53*(1+PostalMarkup),2)</f>
        <v>48.67</v>
      </c>
    </row>
    <row r="56" ht="12.75" customHeight="1">
      <c r="A56" s="19">
        <v>53.0</v>
      </c>
      <c r="B56" s="229">
        <f>ROUND('USPS Base'!AA54*(1+PostalMarkup),2)</f>
        <v>49.53</v>
      </c>
    </row>
    <row r="57" ht="12.75" customHeight="1">
      <c r="A57" s="19">
        <v>54.0</v>
      </c>
      <c r="B57" s="229">
        <f>ROUND('USPS Base'!AA55*(1+PostalMarkup),2)</f>
        <v>50.39</v>
      </c>
    </row>
    <row r="58" ht="12.75" customHeight="1">
      <c r="A58" s="19">
        <v>55.0</v>
      </c>
      <c r="B58" s="232">
        <f>ROUND('USPS Base'!AA56*(1+PostalMarkup),2)</f>
        <v>51.26</v>
      </c>
    </row>
    <row r="59" ht="12.75" customHeight="1">
      <c r="A59" s="32">
        <v>56.0</v>
      </c>
      <c r="B59" s="218">
        <f>ROUND('USPS Base'!AA57*(1+PostalMarkup),2)</f>
        <v>52.12</v>
      </c>
    </row>
    <row r="60" ht="12.75" customHeight="1">
      <c r="A60" s="13">
        <v>57.0</v>
      </c>
      <c r="B60" s="220">
        <f>ROUND('USPS Base'!AA58*(1+PostalMarkup),2)</f>
        <v>52.98</v>
      </c>
    </row>
    <row r="61" ht="12.75" customHeight="1">
      <c r="A61" s="13">
        <v>58.0</v>
      </c>
      <c r="B61" s="220">
        <f>ROUND('USPS Base'!AA59*(1+PostalMarkup),2)</f>
        <v>53.84</v>
      </c>
    </row>
    <row r="62" ht="12.75" customHeight="1">
      <c r="A62" s="13">
        <v>59.0</v>
      </c>
      <c r="B62" s="220">
        <f>ROUND('USPS Base'!AA60*(1+PostalMarkup),2)</f>
        <v>54.71</v>
      </c>
    </row>
    <row r="63" ht="12.75" customHeight="1">
      <c r="A63" s="16">
        <v>60.0</v>
      </c>
      <c r="B63" s="224">
        <f>ROUND('USPS Base'!AA61*(1+PostalMarkup),2)</f>
        <v>55.57</v>
      </c>
    </row>
    <row r="64" ht="12.75" customHeight="1">
      <c r="A64" s="19">
        <v>61.0</v>
      </c>
      <c r="B64" s="226">
        <f>ROUND('USPS Base'!AA62*(1+PostalMarkup),2)</f>
        <v>56.43</v>
      </c>
    </row>
    <row r="65" ht="12.75" customHeight="1">
      <c r="A65" s="23">
        <v>62.0</v>
      </c>
      <c r="B65" s="229">
        <f>ROUND('USPS Base'!AA63*(1+PostalMarkup),2)</f>
        <v>57.29</v>
      </c>
    </row>
    <row r="66" ht="12.75" customHeight="1">
      <c r="A66" s="23">
        <v>63.0</v>
      </c>
      <c r="B66" s="229">
        <f>ROUND('USPS Base'!AA64*(1+PostalMarkup),2)</f>
        <v>58.16</v>
      </c>
    </row>
    <row r="67" ht="12.75" customHeight="1">
      <c r="A67" s="23">
        <v>64.0</v>
      </c>
      <c r="B67" s="229">
        <f>ROUND('USPS Base'!AA65*(1+PostalMarkup),2)</f>
        <v>59.02</v>
      </c>
    </row>
    <row r="68" ht="12.75" customHeight="1">
      <c r="A68" s="23">
        <v>65.0</v>
      </c>
      <c r="B68" s="232">
        <f>ROUND('USPS Base'!AA66*(1+PostalMarkup),2)</f>
        <v>59.88</v>
      </c>
    </row>
    <row r="69" ht="12.75" customHeight="1">
      <c r="A69" s="9">
        <v>66.0</v>
      </c>
      <c r="B69" s="218">
        <f>ROUND('USPS Base'!AA67*(1+PostalMarkup),2)</f>
        <v>60.74</v>
      </c>
    </row>
    <row r="70" ht="12.75" customHeight="1">
      <c r="A70" s="33">
        <v>67.0</v>
      </c>
      <c r="B70" s="220">
        <f>ROUND('USPS Base'!AA68*(1+PostalMarkup),2)</f>
        <v>61.61</v>
      </c>
    </row>
    <row r="71" ht="12.75" customHeight="1">
      <c r="A71" s="33">
        <v>68.0</v>
      </c>
      <c r="B71" s="220">
        <f>ROUND('USPS Base'!AA69*(1+PostalMarkup),2)</f>
        <v>62.47</v>
      </c>
    </row>
    <row r="72" ht="12.75" customHeight="1">
      <c r="A72" s="33">
        <v>69.0</v>
      </c>
      <c r="B72" s="220">
        <f>ROUND('USPS Base'!AA70*(1+PostalMarkup),2)</f>
        <v>63.33</v>
      </c>
    </row>
    <row r="73" ht="12.75" customHeight="1">
      <c r="A73" s="16">
        <v>70.0</v>
      </c>
      <c r="B73" s="224">
        <f>ROUND('USPS Base'!AA71*(1+PostalMarkup),2)</f>
        <v>64.19</v>
      </c>
    </row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2017-10-11T14:26:03Z</dcterms:created>
  <dc:creator>Cazier Bryce (QHF8HZD)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0x010100E77B61A18B94C547BDC000DD4A603907</vt:lpwstr>
  </property>
</Properties>
</file>